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WouterFavejee\Downloads\"/>
    </mc:Choice>
  </mc:AlternateContent>
  <xr:revisionPtr revIDLastSave="0" documentId="13_ncr:1_{B921B7E6-59E6-444E-98AE-3250567A9081}" xr6:coauthVersionLast="47" xr6:coauthVersionMax="47" xr10:uidLastSave="{00000000-0000-0000-0000-000000000000}"/>
  <workbookProtection workbookAlgorithmName="SHA-512" workbookHashValue="pppHIUmBB2aTUf8Ja1ecd0c6Uy5WhmZ5V1odX7JO4UrCwn+O5b5yb1SKelHFbz0V2RgWXBrgfNkMhVYlhQ0L8w==" workbookSaltValue="TGgziVXHP0MYRHyFXscPIA==" workbookSpinCount="100000" lockStructure="1"/>
  <bookViews>
    <workbookView xWindow="-28920" yWindow="-120" windowWidth="29040" windowHeight="15720" firstSheet="2" activeTab="2" xr2:uid="{7866B2BF-0324-480D-BE61-E7389AF81C83}"/>
  </bookViews>
  <sheets>
    <sheet name="EE_Data" sheetId="1" state="hidden" r:id="rId1"/>
    <sheet name="Pivot" sheetId="2" state="hidden" r:id="rId2"/>
    <sheet name="Dashboard (World)" sheetId="9" r:id="rId3"/>
    <sheet name="Dashboard (Country)" sheetId="14" r:id="rId4"/>
    <sheet name="Dashboard (Region)" sheetId="15" r:id="rId5"/>
  </sheets>
  <definedNames>
    <definedName name="NorthAmerica_HCTable">#REF!</definedName>
    <definedName name="Slicer_Business_Unit">#N/A</definedName>
    <definedName name="Slicer_Month">#N/A</definedName>
    <definedName name="SouthAmerica_HCTable">#REF!</definedName>
  </definedNames>
  <calcPr calcId="191029" calcOnSave="0"/>
  <pivotCaches>
    <pivotCache cacheId="1"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L7" i="2" l="1"/>
  <c r="BM7" i="2" s="1"/>
  <c r="BL8" i="2"/>
  <c r="BM8" i="2" s="1"/>
  <c r="BL6" i="2"/>
  <c r="BM6" i="2" s="1"/>
  <c r="BK8" i="2"/>
  <c r="BK7" i="2"/>
  <c r="BK6" i="2"/>
  <c r="BH7" i="2"/>
  <c r="BH8" i="2"/>
  <c r="BH6" i="2"/>
  <c r="BD6" i="2"/>
  <c r="BG8" i="2"/>
  <c r="BG7" i="2"/>
  <c r="BG6" i="2"/>
  <c r="BD7" i="2"/>
  <c r="BE7" i="2" s="1"/>
  <c r="BD8" i="2"/>
  <c r="BE8" i="2" s="1"/>
  <c r="BC8" i="2"/>
  <c r="BC7" i="2"/>
  <c r="BE6" i="2"/>
  <c r="BC6" i="2"/>
  <c r="AZ7" i="2"/>
  <c r="BA7" i="2" s="1"/>
  <c r="AZ8" i="2"/>
  <c r="BA8" i="2" s="1"/>
  <c r="AZ6" i="2"/>
  <c r="BA6" i="2" s="1"/>
  <c r="AY8" i="2"/>
  <c r="AY7" i="2"/>
  <c r="AY6" i="2"/>
  <c r="AV7" i="2"/>
  <c r="AW7" i="2" s="1"/>
  <c r="AV8" i="2"/>
  <c r="AW8" i="2" s="1"/>
  <c r="AV6" i="2"/>
  <c r="AW6" i="2" s="1"/>
  <c r="AU8" i="2"/>
  <c r="AU7" i="2"/>
  <c r="AU6" i="2"/>
  <c r="AQ8" i="2"/>
  <c r="AQ7" i="2"/>
  <c r="AQ6" i="2"/>
  <c r="BX7" i="2"/>
  <c r="BY7" i="2" s="1"/>
  <c r="BZ7" i="2" s="1"/>
  <c r="BX8" i="2"/>
  <c r="BY8" i="2" s="1"/>
  <c r="BZ8" i="2" s="1"/>
  <c r="BX9" i="2"/>
  <c r="BY9" i="2" s="1"/>
  <c r="BZ9" i="2" s="1"/>
  <c r="BX10" i="2"/>
  <c r="BY10" i="2" s="1"/>
  <c r="BZ10" i="2" s="1"/>
  <c r="BX11" i="2"/>
  <c r="BY11" i="2" s="1"/>
  <c r="BZ11" i="2" s="1"/>
  <c r="BX12" i="2"/>
  <c r="BY12" i="2" s="1"/>
  <c r="BZ12" i="2" s="1"/>
  <c r="BX13" i="2"/>
  <c r="BY13" i="2" s="1"/>
  <c r="BX14" i="2"/>
  <c r="BY14" i="2" s="1"/>
  <c r="BX15" i="2"/>
  <c r="BY15" i="2" s="1"/>
  <c r="BZ15" i="2" s="1"/>
  <c r="BX16" i="2"/>
  <c r="BY16" i="2" s="1"/>
  <c r="BZ16" i="2" s="1"/>
  <c r="BX17" i="2"/>
  <c r="BY17" i="2" s="1"/>
  <c r="BZ17" i="2" s="1"/>
  <c r="BX18" i="2"/>
  <c r="BY18" i="2" s="1"/>
  <c r="BZ18" i="2" s="1"/>
  <c r="BX19" i="2"/>
  <c r="BY19" i="2" s="1"/>
  <c r="BZ19" i="2" s="1"/>
  <c r="BX20" i="2"/>
  <c r="BY20" i="2" s="1"/>
  <c r="BZ20" i="2" s="1"/>
  <c r="BX21" i="2"/>
  <c r="BY21" i="2" s="1"/>
  <c r="BX22" i="2"/>
  <c r="BY22" i="2" s="1"/>
  <c r="BX23" i="2"/>
  <c r="BY23" i="2" s="1"/>
  <c r="BZ23" i="2" s="1"/>
  <c r="BX24" i="2"/>
  <c r="BY24" i="2" s="1"/>
  <c r="BZ24" i="2" s="1"/>
  <c r="BX25" i="2"/>
  <c r="BY25" i="2" s="1"/>
  <c r="BZ25" i="2" s="1"/>
  <c r="BX26" i="2"/>
  <c r="BY26" i="2" s="1"/>
  <c r="BZ26" i="2" s="1"/>
  <c r="BX27" i="2"/>
  <c r="BY27" i="2" s="1"/>
  <c r="BZ27" i="2" s="1"/>
  <c r="BX28" i="2"/>
  <c r="BY28" i="2" s="1"/>
  <c r="BZ28" i="2" s="1"/>
  <c r="BX29" i="2"/>
  <c r="BY29" i="2" s="1"/>
  <c r="BX30" i="2"/>
  <c r="BY30" i="2" s="1"/>
  <c r="BX31" i="2"/>
  <c r="BY31" i="2" s="1"/>
  <c r="BZ31" i="2" s="1"/>
  <c r="BX32" i="2"/>
  <c r="BY32" i="2" s="1"/>
  <c r="BZ32" i="2" s="1"/>
  <c r="BX33" i="2"/>
  <c r="BY33" i="2" s="1"/>
  <c r="BZ33" i="2" s="1"/>
  <c r="BX34" i="2"/>
  <c r="BY34" i="2" s="1"/>
  <c r="BZ34" i="2" s="1"/>
  <c r="BX35" i="2"/>
  <c r="BY35" i="2" s="1"/>
  <c r="BZ35" i="2" s="1"/>
  <c r="BX36" i="2"/>
  <c r="BY36" i="2" s="1"/>
  <c r="BZ36" i="2" s="1"/>
  <c r="BX37" i="2"/>
  <c r="BY37" i="2" s="1"/>
  <c r="BX38" i="2"/>
  <c r="BY38" i="2" s="1"/>
  <c r="BX39" i="2"/>
  <c r="BY39" i="2" s="1"/>
  <c r="BZ39" i="2" s="1"/>
  <c r="BX40" i="2"/>
  <c r="BY40" i="2" s="1"/>
  <c r="BZ40" i="2" s="1"/>
  <c r="BX41" i="2"/>
  <c r="BY41" i="2" s="1"/>
  <c r="BZ41" i="2" s="1"/>
  <c r="BX42" i="2"/>
  <c r="BY42" i="2" s="1"/>
  <c r="BZ42" i="2" s="1"/>
  <c r="BX43" i="2"/>
  <c r="BY43" i="2" s="1"/>
  <c r="BZ43" i="2" s="1"/>
  <c r="BX44" i="2"/>
  <c r="BY44" i="2" s="1"/>
  <c r="BZ44" i="2" s="1"/>
  <c r="BX45" i="2"/>
  <c r="BY45" i="2" s="1"/>
  <c r="BX46" i="2"/>
  <c r="BY46" i="2" s="1"/>
  <c r="BX47" i="2"/>
  <c r="BY47" i="2" s="1"/>
  <c r="BZ47" i="2" s="1"/>
  <c r="BX48" i="2"/>
  <c r="BY48" i="2" s="1"/>
  <c r="BZ48" i="2" s="1"/>
  <c r="BX49" i="2"/>
  <c r="BY49" i="2" s="1"/>
  <c r="BZ49" i="2" s="1"/>
  <c r="BX50" i="2"/>
  <c r="BY50" i="2" s="1"/>
  <c r="BZ50" i="2" s="1"/>
  <c r="BX51" i="2"/>
  <c r="BY51" i="2" s="1"/>
  <c r="BZ51" i="2" s="1"/>
  <c r="BX6" i="2"/>
  <c r="BY6" i="2" s="1"/>
  <c r="BZ6" i="2" s="1"/>
  <c r="BT7" i="2"/>
  <c r="BU7" i="2" s="1"/>
  <c r="BV7" i="2" s="1"/>
  <c r="BT8" i="2"/>
  <c r="BU8" i="2" s="1"/>
  <c r="BV8" i="2" s="1"/>
  <c r="BT9" i="2"/>
  <c r="BU9" i="2" s="1"/>
  <c r="BV9" i="2" s="1"/>
  <c r="BT10" i="2"/>
  <c r="BU10" i="2" s="1"/>
  <c r="BV10" i="2" s="1"/>
  <c r="BT11" i="2"/>
  <c r="BU11" i="2" s="1"/>
  <c r="BV11" i="2" s="1"/>
  <c r="BT12" i="2"/>
  <c r="BT13" i="2"/>
  <c r="BU13" i="2" s="1"/>
  <c r="BT14" i="2"/>
  <c r="BU14" i="2" s="1"/>
  <c r="BT15" i="2"/>
  <c r="BU15" i="2" s="1"/>
  <c r="BT16" i="2"/>
  <c r="BU16" i="2" s="1"/>
  <c r="BV16" i="2" s="1"/>
  <c r="BT17" i="2"/>
  <c r="BU17" i="2" s="1"/>
  <c r="BV17" i="2" s="1"/>
  <c r="BT18" i="2"/>
  <c r="BU18" i="2" s="1"/>
  <c r="BV18" i="2" s="1"/>
  <c r="BT19" i="2"/>
  <c r="BU19" i="2" s="1"/>
  <c r="BV19" i="2" s="1"/>
  <c r="BT20" i="2"/>
  <c r="BT21" i="2"/>
  <c r="BU21" i="2" s="1"/>
  <c r="BT22" i="2"/>
  <c r="BU22" i="2" s="1"/>
  <c r="BT23" i="2"/>
  <c r="BU23" i="2" s="1"/>
  <c r="BT24" i="2"/>
  <c r="BU24" i="2" s="1"/>
  <c r="BV24" i="2" s="1"/>
  <c r="BT25" i="2"/>
  <c r="BU25" i="2" s="1"/>
  <c r="BV25" i="2" s="1"/>
  <c r="BT26" i="2"/>
  <c r="BU26" i="2" s="1"/>
  <c r="BV26" i="2" s="1"/>
  <c r="BT27" i="2"/>
  <c r="BU27" i="2" s="1"/>
  <c r="BV27" i="2" s="1"/>
  <c r="BT28" i="2"/>
  <c r="BT29" i="2"/>
  <c r="BU29" i="2" s="1"/>
  <c r="BT30" i="2"/>
  <c r="BU30" i="2" s="1"/>
  <c r="BT31" i="2"/>
  <c r="BU31" i="2" s="1"/>
  <c r="BT32" i="2"/>
  <c r="BU32" i="2" s="1"/>
  <c r="BV32" i="2" s="1"/>
  <c r="BT33" i="2"/>
  <c r="BU33" i="2" s="1"/>
  <c r="BV33" i="2" s="1"/>
  <c r="BT34" i="2"/>
  <c r="BU34" i="2" s="1"/>
  <c r="BV34" i="2" s="1"/>
  <c r="BT35" i="2"/>
  <c r="BU35" i="2" s="1"/>
  <c r="BV35" i="2" s="1"/>
  <c r="BT36" i="2"/>
  <c r="BU36" i="2" s="1"/>
  <c r="BT37" i="2"/>
  <c r="BU37" i="2" s="1"/>
  <c r="BT38" i="2"/>
  <c r="BU38" i="2" s="1"/>
  <c r="BT39" i="2"/>
  <c r="BU39" i="2" s="1"/>
  <c r="BT40" i="2"/>
  <c r="BU40" i="2" s="1"/>
  <c r="BV40" i="2" s="1"/>
  <c r="BT41" i="2"/>
  <c r="BU41" i="2" s="1"/>
  <c r="BV41" i="2" s="1"/>
  <c r="BT42" i="2"/>
  <c r="BU42" i="2" s="1"/>
  <c r="BV42" i="2" s="1"/>
  <c r="BT43" i="2"/>
  <c r="BU43" i="2" s="1"/>
  <c r="BV43" i="2" s="1"/>
  <c r="BT44" i="2"/>
  <c r="BT45" i="2"/>
  <c r="BU45" i="2" s="1"/>
  <c r="BT46" i="2"/>
  <c r="BU46" i="2" s="1"/>
  <c r="BT47" i="2"/>
  <c r="BU47" i="2" s="1"/>
  <c r="BT48" i="2"/>
  <c r="BU48" i="2" s="1"/>
  <c r="BV48" i="2" s="1"/>
  <c r="BT49" i="2"/>
  <c r="BU49" i="2" s="1"/>
  <c r="BV49" i="2" s="1"/>
  <c r="BT50" i="2"/>
  <c r="BU50" i="2" s="1"/>
  <c r="BV50" i="2" s="1"/>
  <c r="BT51" i="2"/>
  <c r="BU51" i="2" s="1"/>
  <c r="BV51" i="2" s="1"/>
  <c r="BT6" i="2"/>
  <c r="BU6" i="2" s="1"/>
  <c r="AN2" i="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2150" i="1"/>
  <c r="AN2151" i="1"/>
  <c r="AN2152" i="1"/>
  <c r="AN2153"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271" i="1"/>
  <c r="AN2272" i="1"/>
  <c r="AN2273" i="1"/>
  <c r="AN2274" i="1"/>
  <c r="AN2275" i="1"/>
  <c r="AN2276" i="1"/>
  <c r="AN2277" i="1"/>
  <c r="AN2278" i="1"/>
  <c r="AN2279" i="1"/>
  <c r="AN2280" i="1"/>
  <c r="AN2281" i="1"/>
  <c r="AN2282" i="1"/>
  <c r="AN2283" i="1"/>
  <c r="AN2284" i="1"/>
  <c r="AN2285" i="1"/>
  <c r="AN2286" i="1"/>
  <c r="AN2287" i="1"/>
  <c r="AN2288" i="1"/>
  <c r="AN2289" i="1"/>
  <c r="AN229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2428"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N2548" i="1"/>
  <c r="AN2549" i="1"/>
  <c r="AN2550" i="1"/>
  <c r="AN2551" i="1"/>
  <c r="AN2552" i="1"/>
  <c r="AN2553" i="1"/>
  <c r="AN2554" i="1"/>
  <c r="AN2555" i="1"/>
  <c r="AN2556" i="1"/>
  <c r="AN2557" i="1"/>
  <c r="AN2558" i="1"/>
  <c r="AN2559" i="1"/>
  <c r="AN2560" i="1"/>
  <c r="AN2561" i="1"/>
  <c r="AN2562" i="1"/>
  <c r="AN2563" i="1"/>
  <c r="O19" i="2"/>
  <c r="O18" i="2"/>
  <c r="Y41" i="2"/>
  <c r="Y40" i="2"/>
  <c r="Y39" i="2"/>
  <c r="Y38" i="2"/>
  <c r="Y37" i="2"/>
  <c r="Y36" i="2"/>
  <c r="Y35" i="2"/>
  <c r="Y34" i="2"/>
  <c r="Y33" i="2"/>
  <c r="Y32" i="2"/>
  <c r="Y31" i="2"/>
  <c r="Y30" i="2"/>
  <c r="Y29" i="2"/>
  <c r="Y28" i="2"/>
  <c r="Y27" i="2"/>
  <c r="Y26" i="2"/>
  <c r="X27" i="2"/>
  <c r="X28" i="2"/>
  <c r="X29" i="2"/>
  <c r="X30" i="2"/>
  <c r="X31" i="2"/>
  <c r="X32" i="2"/>
  <c r="X33" i="2"/>
  <c r="X34" i="2"/>
  <c r="X35" i="2"/>
  <c r="X36" i="2"/>
  <c r="X37" i="2"/>
  <c r="X38" i="2"/>
  <c r="X39" i="2"/>
  <c r="X40" i="2"/>
  <c r="X41" i="2"/>
  <c r="X26" i="2"/>
  <c r="W27" i="2"/>
  <c r="W28" i="2"/>
  <c r="W29" i="2"/>
  <c r="W30" i="2"/>
  <c r="W31" i="2"/>
  <c r="W32" i="2"/>
  <c r="W33" i="2"/>
  <c r="W34" i="2"/>
  <c r="W35" i="2"/>
  <c r="W36" i="2"/>
  <c r="W37" i="2"/>
  <c r="W38" i="2"/>
  <c r="W39" i="2"/>
  <c r="W40" i="2"/>
  <c r="W41" i="2"/>
  <c r="W26" i="2"/>
  <c r="V41" i="2"/>
  <c r="V40" i="2"/>
  <c r="V39" i="2"/>
  <c r="V38" i="2"/>
  <c r="V37" i="2"/>
  <c r="V36" i="2"/>
  <c r="V35" i="2"/>
  <c r="V34" i="2"/>
  <c r="V33" i="2"/>
  <c r="V32" i="2"/>
  <c r="V31" i="2"/>
  <c r="V30" i="2"/>
  <c r="V29" i="2"/>
  <c r="V28" i="2"/>
  <c r="V27" i="2"/>
  <c r="V26" i="2"/>
  <c r="AR7" i="2"/>
  <c r="AS7" i="2" s="1"/>
  <c r="AR8" i="2"/>
  <c r="AS8" i="2" s="1"/>
  <c r="AR6" i="2"/>
  <c r="AS6" i="2" s="1"/>
  <c r="U5" i="2"/>
  <c r="U6" i="2"/>
  <c r="U7" i="2"/>
  <c r="U8" i="2"/>
  <c r="U9" i="2"/>
  <c r="U10" i="2"/>
  <c r="U11" i="2"/>
  <c r="AN8" i="2"/>
  <c r="AO8" i="2" s="1"/>
  <c r="AN7" i="2"/>
  <c r="AO7" i="2" s="1"/>
  <c r="AN6" i="2"/>
  <c r="AO6" i="2" s="1"/>
  <c r="AM8" i="2"/>
  <c r="BI8" i="2" s="1"/>
  <c r="AM7" i="2"/>
  <c r="AM6" i="2"/>
  <c r="BI6" i="2" s="1"/>
  <c r="BQ53" i="2"/>
  <c r="BP53" i="2"/>
  <c r="BR53" i="2"/>
  <c r="BI7" i="2" l="1"/>
  <c r="AB62" i="2"/>
  <c r="BU44" i="2"/>
  <c r="BV44" i="2" s="1"/>
  <c r="BU28" i="2"/>
  <c r="BV28" i="2" s="1"/>
  <c r="BU20" i="2"/>
  <c r="BV20" i="2" s="1"/>
  <c r="BU12" i="2"/>
  <c r="BV12" i="2" s="1"/>
  <c r="BV45" i="2"/>
  <c r="BV37" i="2"/>
  <c r="BV29" i="2"/>
  <c r="BV21" i="2"/>
  <c r="BV13" i="2"/>
  <c r="BZ46" i="2"/>
  <c r="BZ38" i="2"/>
  <c r="BZ30" i="2"/>
  <c r="BZ22" i="2"/>
  <c r="BZ14" i="2"/>
  <c r="BZ45" i="2"/>
  <c r="BZ37" i="2"/>
  <c r="BZ29" i="2"/>
  <c r="BZ21" i="2"/>
  <c r="BZ13" i="2"/>
  <c r="BV47" i="2"/>
  <c r="BV39" i="2"/>
  <c r="BV31" i="2"/>
  <c r="BV23" i="2"/>
  <c r="BV15" i="2"/>
  <c r="BV46" i="2"/>
  <c r="BV38" i="2"/>
  <c r="BV30" i="2"/>
  <c r="BV22" i="2"/>
  <c r="BV14" i="2"/>
  <c r="BV36" i="2"/>
  <c r="BV6" i="2"/>
  <c r="AB19" i="2"/>
  <c r="AB61" i="2"/>
  <c r="AB32" i="2"/>
  <c r="AB63" i="2"/>
  <c r="AB37" i="2"/>
  <c r="AB39" i="2"/>
  <c r="AB43" i="2"/>
  <c r="AB49" i="2"/>
  <c r="AB24" i="2"/>
  <c r="AB51" i="2"/>
  <c r="AB55" i="2"/>
  <c r="AB33" i="2"/>
  <c r="AB42" i="2"/>
  <c r="AB54" i="2"/>
  <c r="AB31" i="2"/>
  <c r="AB44" i="2"/>
  <c r="AB56" i="2"/>
  <c r="AB30" i="2"/>
  <c r="AB45" i="2"/>
  <c r="AB57" i="2"/>
  <c r="AB36" i="2"/>
  <c r="AB48" i="2"/>
  <c r="AB60" i="2"/>
  <c r="AB38" i="2"/>
  <c r="AB50" i="2"/>
  <c r="AB25" i="2"/>
  <c r="AB27" i="2"/>
  <c r="AB26" i="2"/>
  <c r="AB18" i="2"/>
  <c r="AB20" i="2"/>
  <c r="AB21" i="2"/>
  <c r="U12" i="2"/>
  <c r="J16" i="2"/>
  <c r="I16" i="2"/>
  <c r="H16" i="2"/>
  <c r="G16" i="2"/>
  <c r="F16" i="2"/>
  <c r="E16" i="2"/>
  <c r="D16" i="2"/>
  <c r="C16" i="2"/>
  <c r="B16" i="2"/>
  <c r="T5" i="2"/>
  <c r="T6" i="2"/>
  <c r="T7" i="2"/>
  <c r="T8" i="2"/>
  <c r="T9" i="2"/>
  <c r="T10" i="2"/>
  <c r="T11" i="2"/>
  <c r="S5" i="2"/>
  <c r="S6" i="2"/>
  <c r="S7" i="2"/>
  <c r="S8" i="2"/>
  <c r="S9" i="2"/>
  <c r="S10" i="2"/>
  <c r="S11" i="2"/>
  <c r="AM2" i="1"/>
  <c r="AM3" i="1"/>
  <c r="AM4" i="1"/>
  <c r="AM5" i="1"/>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1016" i="1"/>
  <c r="AM1017" i="1"/>
  <c r="AM1018" i="1"/>
  <c r="AM1019" i="1"/>
  <c r="AM1020" i="1"/>
  <c r="AM1021" i="1"/>
  <c r="AM1022"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5" i="1"/>
  <c r="AM1436" i="1"/>
  <c r="AM1437" i="1"/>
  <c r="AM1438" i="1"/>
  <c r="AM1439" i="1"/>
  <c r="AM1440" i="1"/>
  <c r="AM1441" i="1"/>
  <c r="AM1442" i="1"/>
  <c r="AM1443" i="1"/>
  <c r="AM1444" i="1"/>
  <c r="AM1445" i="1"/>
  <c r="AM1446" i="1"/>
  <c r="AM1447" i="1"/>
  <c r="AM1448" i="1"/>
  <c r="AM1449" i="1"/>
  <c r="AM1450" i="1"/>
  <c r="AM1451" i="1"/>
  <c r="AM1452" i="1"/>
  <c r="AM1453" i="1"/>
  <c r="AM1454" i="1"/>
  <c r="AM1455" i="1"/>
  <c r="AM1456" i="1"/>
  <c r="AM1457" i="1"/>
  <c r="AM1458" i="1"/>
  <c r="AM1459" i="1"/>
  <c r="AM1460" i="1"/>
  <c r="AM1461" i="1"/>
  <c r="AM1462" i="1"/>
  <c r="AM1463" i="1"/>
  <c r="AM1464" i="1"/>
  <c r="AM1465" i="1"/>
  <c r="AM1466" i="1"/>
  <c r="AM1467" i="1"/>
  <c r="AM1468" i="1"/>
  <c r="AM1469" i="1"/>
  <c r="AM1470" i="1"/>
  <c r="AM1471" i="1"/>
  <c r="AM1472" i="1"/>
  <c r="AM1473" i="1"/>
  <c r="AM1474" i="1"/>
  <c r="AM1475" i="1"/>
  <c r="AM1476" i="1"/>
  <c r="AM1477" i="1"/>
  <c r="AM1478" i="1"/>
  <c r="AM1479" i="1"/>
  <c r="AM1480" i="1"/>
  <c r="AM1481" i="1"/>
  <c r="AM1482" i="1"/>
  <c r="AM1483" i="1"/>
  <c r="AM1484" i="1"/>
  <c r="AM1485" i="1"/>
  <c r="AM1486" i="1"/>
  <c r="AM1487" i="1"/>
  <c r="AM1488" i="1"/>
  <c r="AM1489" i="1"/>
  <c r="AM1490" i="1"/>
  <c r="AM1491" i="1"/>
  <c r="AM1492" i="1"/>
  <c r="AM1493" i="1"/>
  <c r="AM1494" i="1"/>
  <c r="AM1495" i="1"/>
  <c r="AM1496" i="1"/>
  <c r="AM1497" i="1"/>
  <c r="AM1498" i="1"/>
  <c r="AM1499" i="1"/>
  <c r="AM1500" i="1"/>
  <c r="AM1501" i="1"/>
  <c r="AM1502" i="1"/>
  <c r="AM1503" i="1"/>
  <c r="AM1504" i="1"/>
  <c r="AM1505" i="1"/>
  <c r="AM1506" i="1"/>
  <c r="AM1507" i="1"/>
  <c r="AM1508" i="1"/>
  <c r="AM1509" i="1"/>
  <c r="AM1510" i="1"/>
  <c r="AM1511" i="1"/>
  <c r="AM1512" i="1"/>
  <c r="AM1513" i="1"/>
  <c r="AM1514" i="1"/>
  <c r="AM1515" i="1"/>
  <c r="AM1516" i="1"/>
  <c r="AM1517" i="1"/>
  <c r="AM1518" i="1"/>
  <c r="AM1519" i="1"/>
  <c r="AM1520" i="1"/>
  <c r="AM1521" i="1"/>
  <c r="AM1522" i="1"/>
  <c r="AM1523" i="1"/>
  <c r="AM1524" i="1"/>
  <c r="AM1525" i="1"/>
  <c r="AM1526" i="1"/>
  <c r="AM1527" i="1"/>
  <c r="AM1528" i="1"/>
  <c r="AM1529" i="1"/>
  <c r="AM1530" i="1"/>
  <c r="AM1531" i="1"/>
  <c r="AM1532" i="1"/>
  <c r="AM1533" i="1"/>
  <c r="AM1534" i="1"/>
  <c r="AM1535" i="1"/>
  <c r="AM1536" i="1"/>
  <c r="AM1537" i="1"/>
  <c r="AM1538" i="1"/>
  <c r="AM1539" i="1"/>
  <c r="AM1540" i="1"/>
  <c r="AM1541" i="1"/>
  <c r="AM1542" i="1"/>
  <c r="AM1543" i="1"/>
  <c r="AM1544" i="1"/>
  <c r="AM1545" i="1"/>
  <c r="AM1546" i="1"/>
  <c r="AM1547" i="1"/>
  <c r="AM1548" i="1"/>
  <c r="AM1549" i="1"/>
  <c r="AM1550" i="1"/>
  <c r="AM1551" i="1"/>
  <c r="AM1552" i="1"/>
  <c r="AM1553" i="1"/>
  <c r="AM1554" i="1"/>
  <c r="AM1555" i="1"/>
  <c r="AM1556" i="1"/>
  <c r="AM1557" i="1"/>
  <c r="AM1558" i="1"/>
  <c r="AM1559" i="1"/>
  <c r="AM1560" i="1"/>
  <c r="AM1561" i="1"/>
  <c r="AM1562" i="1"/>
  <c r="AM1563" i="1"/>
  <c r="AM1564" i="1"/>
  <c r="AM1565" i="1"/>
  <c r="AM1566" i="1"/>
  <c r="AM1567" i="1"/>
  <c r="AM1568" i="1"/>
  <c r="AM1569" i="1"/>
  <c r="AM1570" i="1"/>
  <c r="AM1571" i="1"/>
  <c r="AM1572" i="1"/>
  <c r="AM1573" i="1"/>
  <c r="AM1574" i="1"/>
  <c r="AM1575" i="1"/>
  <c r="AM1576" i="1"/>
  <c r="AM1577" i="1"/>
  <c r="AM1578" i="1"/>
  <c r="AM1579" i="1"/>
  <c r="AM1580" i="1"/>
  <c r="AM1581" i="1"/>
  <c r="AM1582" i="1"/>
  <c r="AM1583" i="1"/>
  <c r="AM1584" i="1"/>
  <c r="AM1585" i="1"/>
  <c r="AM1586" i="1"/>
  <c r="AM1587" i="1"/>
  <c r="AM1588" i="1"/>
  <c r="AM1589" i="1"/>
  <c r="AM1590" i="1"/>
  <c r="AM1591" i="1"/>
  <c r="AM1592" i="1"/>
  <c r="AM1593" i="1"/>
  <c r="AM1594" i="1"/>
  <c r="AM1595" i="1"/>
  <c r="AM1596" i="1"/>
  <c r="AM1597" i="1"/>
  <c r="AM1598" i="1"/>
  <c r="AM1599" i="1"/>
  <c r="AM1600" i="1"/>
  <c r="AM1601" i="1"/>
  <c r="AM1602" i="1"/>
  <c r="AM1603" i="1"/>
  <c r="AM1604" i="1"/>
  <c r="AM1605" i="1"/>
  <c r="AM1606" i="1"/>
  <c r="AM1607" i="1"/>
  <c r="AM1608" i="1"/>
  <c r="AM1609" i="1"/>
  <c r="AM1610" i="1"/>
  <c r="AM1611" i="1"/>
  <c r="AM1612" i="1"/>
  <c r="AM1613" i="1"/>
  <c r="AM1614" i="1"/>
  <c r="AM1615" i="1"/>
  <c r="AM1616" i="1"/>
  <c r="AM1617" i="1"/>
  <c r="AM1618" i="1"/>
  <c r="AM1619" i="1"/>
  <c r="AM1620" i="1"/>
  <c r="AM1621" i="1"/>
  <c r="AM1622" i="1"/>
  <c r="AM1623" i="1"/>
  <c r="AM1624" i="1"/>
  <c r="AM1625" i="1"/>
  <c r="AM1626" i="1"/>
  <c r="AM1627" i="1"/>
  <c r="AM1628" i="1"/>
  <c r="AM1629" i="1"/>
  <c r="AM1630" i="1"/>
  <c r="AM1631" i="1"/>
  <c r="AM1632" i="1"/>
  <c r="AM1633" i="1"/>
  <c r="AM1634" i="1"/>
  <c r="AM1635" i="1"/>
  <c r="AM1636" i="1"/>
  <c r="AM1637" i="1"/>
  <c r="AM1638" i="1"/>
  <c r="AM1639" i="1"/>
  <c r="AM1640" i="1"/>
  <c r="AM1641" i="1"/>
  <c r="AM1642" i="1"/>
  <c r="AM1643" i="1"/>
  <c r="AM1644" i="1"/>
  <c r="AM1645" i="1"/>
  <c r="AM1646" i="1"/>
  <c r="AM1647" i="1"/>
  <c r="AM1648" i="1"/>
  <c r="AM1649"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694" i="1"/>
  <c r="AM1695" i="1"/>
  <c r="AM1696" i="1"/>
  <c r="AM1697" i="1"/>
  <c r="AM1698" i="1"/>
  <c r="AM1699" i="1"/>
  <c r="AM1700" i="1"/>
  <c r="AM1701" i="1"/>
  <c r="AM1702" i="1"/>
  <c r="AM1703" i="1"/>
  <c r="AM1704" i="1"/>
  <c r="AM1705" i="1"/>
  <c r="AM1706" i="1"/>
  <c r="AM1707" i="1"/>
  <c r="AM1708" i="1"/>
  <c r="AM1709" i="1"/>
  <c r="AM1710" i="1"/>
  <c r="AM1711" i="1"/>
  <c r="AM1712" i="1"/>
  <c r="AM1713" i="1"/>
  <c r="AM1714" i="1"/>
  <c r="AM1715" i="1"/>
  <c r="AM1716" i="1"/>
  <c r="AM1717" i="1"/>
  <c r="AM1718" i="1"/>
  <c r="AM1719" i="1"/>
  <c r="AM1720" i="1"/>
  <c r="AM1721" i="1"/>
  <c r="AM1722" i="1"/>
  <c r="AM1723" i="1"/>
  <c r="AM1724" i="1"/>
  <c r="AM1725" i="1"/>
  <c r="AM1726" i="1"/>
  <c r="AM1727" i="1"/>
  <c r="AM1728" i="1"/>
  <c r="AM1729" i="1"/>
  <c r="AM1730" i="1"/>
  <c r="AM1731" i="1"/>
  <c r="AM1732" i="1"/>
  <c r="AM1733" i="1"/>
  <c r="AM1734" i="1"/>
  <c r="AM1735" i="1"/>
  <c r="AM1736" i="1"/>
  <c r="AM1737" i="1"/>
  <c r="AM1738" i="1"/>
  <c r="AM1739" i="1"/>
  <c r="AM1740" i="1"/>
  <c r="AM1741" i="1"/>
  <c r="AM1742" i="1"/>
  <c r="AM1743" i="1"/>
  <c r="AM1744" i="1"/>
  <c r="AM1745" i="1"/>
  <c r="AM1746" i="1"/>
  <c r="AM1747" i="1"/>
  <c r="AM1748" i="1"/>
  <c r="AM1749" i="1"/>
  <c r="AM1750" i="1"/>
  <c r="AM1751" i="1"/>
  <c r="AM1752" i="1"/>
  <c r="AM1753" i="1"/>
  <c r="AM1754" i="1"/>
  <c r="AM1755" i="1"/>
  <c r="AM1756" i="1"/>
  <c r="AM1757" i="1"/>
  <c r="AM1758" i="1"/>
  <c r="AM1759" i="1"/>
  <c r="AM1760" i="1"/>
  <c r="AM17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810" i="1"/>
  <c r="AM1811" i="1"/>
  <c r="AM1812" i="1"/>
  <c r="AM1813" i="1"/>
  <c r="AM1814" i="1"/>
  <c r="AM1815" i="1"/>
  <c r="AM1816" i="1"/>
  <c r="AM1817" i="1"/>
  <c r="AM1818" i="1"/>
  <c r="AM1819" i="1"/>
  <c r="AM1820" i="1"/>
  <c r="AM1821" i="1"/>
  <c r="AM1822" i="1"/>
  <c r="AM1823" i="1"/>
  <c r="AM1824" i="1"/>
  <c r="AM1825" i="1"/>
  <c r="AM1826" i="1"/>
  <c r="AM1827" i="1"/>
  <c r="AM1828" i="1"/>
  <c r="AM1829" i="1"/>
  <c r="AM1830" i="1"/>
  <c r="AM1831" i="1"/>
  <c r="AM1832" i="1"/>
  <c r="AM1833" i="1"/>
  <c r="AM1834" i="1"/>
  <c r="AM1835" i="1"/>
  <c r="AM1836" i="1"/>
  <c r="AM1837" i="1"/>
  <c r="AM1838" i="1"/>
  <c r="AM1839" i="1"/>
  <c r="AM1840" i="1"/>
  <c r="AM1841" i="1"/>
  <c r="AM1842" i="1"/>
  <c r="AM1843" i="1"/>
  <c r="AM1844" i="1"/>
  <c r="AM1845" i="1"/>
  <c r="AM1846" i="1"/>
  <c r="AM1847" i="1"/>
  <c r="AM1848" i="1"/>
  <c r="AM1849" i="1"/>
  <c r="AM1850" i="1"/>
  <c r="AM1851" i="1"/>
  <c r="AM1852" i="1"/>
  <c r="AM1853" i="1"/>
  <c r="AM1854" i="1"/>
  <c r="AM1855" i="1"/>
  <c r="AM1856" i="1"/>
  <c r="AM1857" i="1"/>
  <c r="AM1858" i="1"/>
  <c r="AM1859" i="1"/>
  <c r="AM1860" i="1"/>
  <c r="AM1861" i="1"/>
  <c r="AM1862" i="1"/>
  <c r="AM1863" i="1"/>
  <c r="AM1864" i="1"/>
  <c r="AM1865" i="1"/>
  <c r="AM1866" i="1"/>
  <c r="AM1867" i="1"/>
  <c r="AM1868" i="1"/>
  <c r="AM1869" i="1"/>
  <c r="AM1870" i="1"/>
  <c r="AM1871" i="1"/>
  <c r="AM1872" i="1"/>
  <c r="AM1873" i="1"/>
  <c r="AM1874" i="1"/>
  <c r="AM1875" i="1"/>
  <c r="AM1876" i="1"/>
  <c r="AM1877" i="1"/>
  <c r="AM1878" i="1"/>
  <c r="AM1879" i="1"/>
  <c r="AM1880" i="1"/>
  <c r="AM1881" i="1"/>
  <c r="AM1882" i="1"/>
  <c r="AM1883" i="1"/>
  <c r="AM1884" i="1"/>
  <c r="AM1885" i="1"/>
  <c r="AM1886" i="1"/>
  <c r="AM1887" i="1"/>
  <c r="AM1888" i="1"/>
  <c r="AM1889" i="1"/>
  <c r="AM1890" i="1"/>
  <c r="AM1891" i="1"/>
  <c r="AM1892" i="1"/>
  <c r="AM1893" i="1"/>
  <c r="AM1894" i="1"/>
  <c r="AM1895" i="1"/>
  <c r="AM1896" i="1"/>
  <c r="AM1897" i="1"/>
  <c r="AM1898" i="1"/>
  <c r="AM1899" i="1"/>
  <c r="AM1900" i="1"/>
  <c r="AM1901" i="1"/>
  <c r="AM1902" i="1"/>
  <c r="AM1903" i="1"/>
  <c r="AM1904" i="1"/>
  <c r="AM1905" i="1"/>
  <c r="AM1906" i="1"/>
  <c r="AM1907" i="1"/>
  <c r="AM1908" i="1"/>
  <c r="AM1909" i="1"/>
  <c r="AM1910" i="1"/>
  <c r="AM1911" i="1"/>
  <c r="AM1912" i="1"/>
  <c r="AM1913" i="1"/>
  <c r="AM1914" i="1"/>
  <c r="AM1915" i="1"/>
  <c r="AM1916" i="1"/>
  <c r="AM1917" i="1"/>
  <c r="AM1918" i="1"/>
  <c r="AM1919" i="1"/>
  <c r="AM1920" i="1"/>
  <c r="AM1921" i="1"/>
  <c r="AM1922" i="1"/>
  <c r="AM1923" i="1"/>
  <c r="AM1924" i="1"/>
  <c r="AM1925" i="1"/>
  <c r="AM1926" i="1"/>
  <c r="AM1927" i="1"/>
  <c r="AM1928" i="1"/>
  <c r="AM1929" i="1"/>
  <c r="AM1930" i="1"/>
  <c r="AM1931" i="1"/>
  <c r="AM1932" i="1"/>
  <c r="AM1933" i="1"/>
  <c r="AM1934" i="1"/>
  <c r="AM1935" i="1"/>
  <c r="AM1936" i="1"/>
  <c r="AM1937" i="1"/>
  <c r="AM1938" i="1"/>
  <c r="AM1939" i="1"/>
  <c r="AM1940" i="1"/>
  <c r="AM1941" i="1"/>
  <c r="AM1942" i="1"/>
  <c r="AM1943" i="1"/>
  <c r="AM1944" i="1"/>
  <c r="AM1945" i="1"/>
  <c r="AM1946" i="1"/>
  <c r="AM1947" i="1"/>
  <c r="AM1948" i="1"/>
  <c r="AM1949" i="1"/>
  <c r="AM1950" i="1"/>
  <c r="AM1951" i="1"/>
  <c r="AM1952" i="1"/>
  <c r="AM1953" i="1"/>
  <c r="AM1954" i="1"/>
  <c r="AM1955" i="1"/>
  <c r="AM1956" i="1"/>
  <c r="AM1957" i="1"/>
  <c r="AM1958" i="1"/>
  <c r="AM1959" i="1"/>
  <c r="AM1960" i="1"/>
  <c r="AM1961" i="1"/>
  <c r="AM1962" i="1"/>
  <c r="AM1963" i="1"/>
  <c r="AM1964" i="1"/>
  <c r="AM1965" i="1"/>
  <c r="AM1966" i="1"/>
  <c r="AM1967" i="1"/>
  <c r="AM1968" i="1"/>
  <c r="AM1969" i="1"/>
  <c r="AM1970" i="1"/>
  <c r="AM1971" i="1"/>
  <c r="AM1972" i="1"/>
  <c r="AM1973" i="1"/>
  <c r="AM1974" i="1"/>
  <c r="AM1975" i="1"/>
  <c r="AM1976" i="1"/>
  <c r="AM1977" i="1"/>
  <c r="AM1978" i="1"/>
  <c r="AM1979" i="1"/>
  <c r="AM1980" i="1"/>
  <c r="AM1981" i="1"/>
  <c r="AM1982" i="1"/>
  <c r="AM1983" i="1"/>
  <c r="AM1984" i="1"/>
  <c r="AM1985" i="1"/>
  <c r="AM1986" i="1"/>
  <c r="AM1987" i="1"/>
  <c r="AM1988" i="1"/>
  <c r="AM1989" i="1"/>
  <c r="AM1990" i="1"/>
  <c r="AM1991" i="1"/>
  <c r="AM1992" i="1"/>
  <c r="AM1993" i="1"/>
  <c r="AM1994" i="1"/>
  <c r="AM1995" i="1"/>
  <c r="AM1996" i="1"/>
  <c r="AM1997" i="1"/>
  <c r="AM1998" i="1"/>
  <c r="AM1999" i="1"/>
  <c r="AM2000" i="1"/>
  <c r="AM2001" i="1"/>
  <c r="AM2002" i="1"/>
  <c r="AM2003" i="1"/>
  <c r="AM2004" i="1"/>
  <c r="AM2005" i="1"/>
  <c r="AM2006" i="1"/>
  <c r="AM2007" i="1"/>
  <c r="AM2008" i="1"/>
  <c r="AM2009" i="1"/>
  <c r="AM2010" i="1"/>
  <c r="AM2011" i="1"/>
  <c r="AM2012" i="1"/>
  <c r="AM2013" i="1"/>
  <c r="AM2014" i="1"/>
  <c r="AM2015" i="1"/>
  <c r="AM2016" i="1"/>
  <c r="AM2017" i="1"/>
  <c r="AM2018" i="1"/>
  <c r="AM2019" i="1"/>
  <c r="AM2020" i="1"/>
  <c r="AM2021" i="1"/>
  <c r="AM2022" i="1"/>
  <c r="AM2023" i="1"/>
  <c r="AM2024" i="1"/>
  <c r="AM2025" i="1"/>
  <c r="AM2026" i="1"/>
  <c r="AM2027" i="1"/>
  <c r="AM2028" i="1"/>
  <c r="AM2029" i="1"/>
  <c r="AM2030" i="1"/>
  <c r="AM2031" i="1"/>
  <c r="AM2032" i="1"/>
  <c r="AM2033" i="1"/>
  <c r="AM2034" i="1"/>
  <c r="AM2035" i="1"/>
  <c r="AM2036" i="1"/>
  <c r="AM2037" i="1"/>
  <c r="AM2038" i="1"/>
  <c r="AM2039" i="1"/>
  <c r="AM2040" i="1"/>
  <c r="AM2041" i="1"/>
  <c r="AM2042" i="1"/>
  <c r="AM2043" i="1"/>
  <c r="AM2044" i="1"/>
  <c r="AM2045" i="1"/>
  <c r="AM2046" i="1"/>
  <c r="AM2047" i="1"/>
  <c r="AM2048" i="1"/>
  <c r="AM2049" i="1"/>
  <c r="AM2050" i="1"/>
  <c r="AM2051" i="1"/>
  <c r="AM2052" i="1"/>
  <c r="AM2053" i="1"/>
  <c r="AM2054" i="1"/>
  <c r="AM2055" i="1"/>
  <c r="AM2056" i="1"/>
  <c r="AM2057" i="1"/>
  <c r="AM2058" i="1"/>
  <c r="AM2059" i="1"/>
  <c r="AM2060" i="1"/>
  <c r="AM2061" i="1"/>
  <c r="AM2062" i="1"/>
  <c r="AM2063" i="1"/>
  <c r="AM2064" i="1"/>
  <c r="AM2065" i="1"/>
  <c r="AM2066" i="1"/>
  <c r="AM2067" i="1"/>
  <c r="AM2068" i="1"/>
  <c r="AM2069" i="1"/>
  <c r="AM2070" i="1"/>
  <c r="AM2071" i="1"/>
  <c r="AM2072" i="1"/>
  <c r="AM2073" i="1"/>
  <c r="AM2074" i="1"/>
  <c r="AM2075" i="1"/>
  <c r="AM2076" i="1"/>
  <c r="AM2077" i="1"/>
  <c r="AM2078" i="1"/>
  <c r="AM2079" i="1"/>
  <c r="AM2080" i="1"/>
  <c r="AM2081" i="1"/>
  <c r="AM2082" i="1"/>
  <c r="AM2083" i="1"/>
  <c r="AM2084" i="1"/>
  <c r="AM2085" i="1"/>
  <c r="AM2086" i="1"/>
  <c r="AM2087" i="1"/>
  <c r="AM2088" i="1"/>
  <c r="AM2089" i="1"/>
  <c r="AM2090" i="1"/>
  <c r="AM2091" i="1"/>
  <c r="AM2092" i="1"/>
  <c r="AM2093" i="1"/>
  <c r="AM2094" i="1"/>
  <c r="AM2095" i="1"/>
  <c r="AM2096" i="1"/>
  <c r="AM2097" i="1"/>
  <c r="AM2098" i="1"/>
  <c r="AM2099" i="1"/>
  <c r="AM2100" i="1"/>
  <c r="AM2101" i="1"/>
  <c r="AM2102" i="1"/>
  <c r="AM2103" i="1"/>
  <c r="AM2104" i="1"/>
  <c r="AM2105" i="1"/>
  <c r="AM2106" i="1"/>
  <c r="AM2107" i="1"/>
  <c r="AM2108" i="1"/>
  <c r="AM2109" i="1"/>
  <c r="AM2110" i="1"/>
  <c r="AM2111" i="1"/>
  <c r="AM2112" i="1"/>
  <c r="AM2113" i="1"/>
  <c r="AM2114" i="1"/>
  <c r="AM2115" i="1"/>
  <c r="AM2116" i="1"/>
  <c r="AM2117" i="1"/>
  <c r="AM2118" i="1"/>
  <c r="AM2119" i="1"/>
  <c r="AM2120" i="1"/>
  <c r="AM2121" i="1"/>
  <c r="AM2122" i="1"/>
  <c r="AM2123" i="1"/>
  <c r="AM2124" i="1"/>
  <c r="AM2125" i="1"/>
  <c r="AM2126" i="1"/>
  <c r="AM2127" i="1"/>
  <c r="AM2128" i="1"/>
  <c r="AM2129" i="1"/>
  <c r="AM2130" i="1"/>
  <c r="AM2131" i="1"/>
  <c r="AM2132" i="1"/>
  <c r="AM2133" i="1"/>
  <c r="AM2134" i="1"/>
  <c r="AM2135" i="1"/>
  <c r="AM2136" i="1"/>
  <c r="AM2137" i="1"/>
  <c r="AM2138" i="1"/>
  <c r="AM2139" i="1"/>
  <c r="AM2140" i="1"/>
  <c r="AM2141" i="1"/>
  <c r="AM2142" i="1"/>
  <c r="AM2143" i="1"/>
  <c r="AM2144" i="1"/>
  <c r="AM2145" i="1"/>
  <c r="AM2146" i="1"/>
  <c r="AM2147" i="1"/>
  <c r="AM2148" i="1"/>
  <c r="AM2149" i="1"/>
  <c r="AM2150" i="1"/>
  <c r="AM2151" i="1"/>
  <c r="AM2152" i="1"/>
  <c r="AM2153" i="1"/>
  <c r="AM2154" i="1"/>
  <c r="AM2155" i="1"/>
  <c r="AM2156" i="1"/>
  <c r="AM2157" i="1"/>
  <c r="AM2158" i="1"/>
  <c r="AM2159" i="1"/>
  <c r="AM2160" i="1"/>
  <c r="AM2161" i="1"/>
  <c r="AM2162" i="1"/>
  <c r="AM2163" i="1"/>
  <c r="AM2164" i="1"/>
  <c r="AM2165" i="1"/>
  <c r="AM2166" i="1"/>
  <c r="AM2167" i="1"/>
  <c r="AM2168" i="1"/>
  <c r="AM2169" i="1"/>
  <c r="AM2170" i="1"/>
  <c r="AM2171" i="1"/>
  <c r="AM2172" i="1"/>
  <c r="AM2173" i="1"/>
  <c r="AM2174" i="1"/>
  <c r="AM2175" i="1"/>
  <c r="AM2176" i="1"/>
  <c r="AM2177" i="1"/>
  <c r="AM2178" i="1"/>
  <c r="AM2179" i="1"/>
  <c r="AM2180" i="1"/>
  <c r="AM2181" i="1"/>
  <c r="AM2182" i="1"/>
  <c r="AM2183" i="1"/>
  <c r="AM2184" i="1"/>
  <c r="AM2185" i="1"/>
  <c r="AM2186" i="1"/>
  <c r="AM2187" i="1"/>
  <c r="AM2188" i="1"/>
  <c r="AM2189" i="1"/>
  <c r="AM2190" i="1"/>
  <c r="AM2191" i="1"/>
  <c r="AM2192" i="1"/>
  <c r="AM2193" i="1"/>
  <c r="AM2194" i="1"/>
  <c r="AM2195" i="1"/>
  <c r="AM2196" i="1"/>
  <c r="AM2197" i="1"/>
  <c r="AM2198" i="1"/>
  <c r="AM2199" i="1"/>
  <c r="AM2200" i="1"/>
  <c r="AM2201" i="1"/>
  <c r="AM2202" i="1"/>
  <c r="AM2203" i="1"/>
  <c r="AM2204" i="1"/>
  <c r="AM2205" i="1"/>
  <c r="AM2206" i="1"/>
  <c r="AM2207" i="1"/>
  <c r="AM2208" i="1"/>
  <c r="AM2209" i="1"/>
  <c r="AM2210" i="1"/>
  <c r="AM2211" i="1"/>
  <c r="AM2212" i="1"/>
  <c r="AM2213" i="1"/>
  <c r="AM2214" i="1"/>
  <c r="AM2215" i="1"/>
  <c r="AM2216" i="1"/>
  <c r="AM2217" i="1"/>
  <c r="AM2218" i="1"/>
  <c r="AM2219" i="1"/>
  <c r="AM2220" i="1"/>
  <c r="AM2221" i="1"/>
  <c r="AM2222" i="1"/>
  <c r="AM2223" i="1"/>
  <c r="AM2224" i="1"/>
  <c r="AM2225" i="1"/>
  <c r="AM2226" i="1"/>
  <c r="AM2227" i="1"/>
  <c r="AM2228" i="1"/>
  <c r="AM2229" i="1"/>
  <c r="AM2230" i="1"/>
  <c r="AM2231" i="1"/>
  <c r="AM2232" i="1"/>
  <c r="AM2233" i="1"/>
  <c r="AM2234" i="1"/>
  <c r="AM2235" i="1"/>
  <c r="AM2236" i="1"/>
  <c r="AM2237" i="1"/>
  <c r="AM2238" i="1"/>
  <c r="AM2239" i="1"/>
  <c r="AM2240" i="1"/>
  <c r="AM2241" i="1"/>
  <c r="AM2242" i="1"/>
  <c r="AM2243" i="1"/>
  <c r="AM2244" i="1"/>
  <c r="AM2245" i="1"/>
  <c r="AM2246" i="1"/>
  <c r="AM2247" i="1"/>
  <c r="AM2248" i="1"/>
  <c r="AM2249" i="1"/>
  <c r="AM2250" i="1"/>
  <c r="AM2251" i="1"/>
  <c r="AM2252" i="1"/>
  <c r="AM2253" i="1"/>
  <c r="AM2254" i="1"/>
  <c r="AM2255" i="1"/>
  <c r="AM2256" i="1"/>
  <c r="AM2257" i="1"/>
  <c r="AM2258" i="1"/>
  <c r="AM2259" i="1"/>
  <c r="AM2260" i="1"/>
  <c r="AM2261" i="1"/>
  <c r="AM2262" i="1"/>
  <c r="AM2263" i="1"/>
  <c r="AM2264" i="1"/>
  <c r="AM2265" i="1"/>
  <c r="AM2266" i="1"/>
  <c r="AM2267" i="1"/>
  <c r="AM2268" i="1"/>
  <c r="AM2269" i="1"/>
  <c r="AM2270" i="1"/>
  <c r="AM2271" i="1"/>
  <c r="AM2272" i="1"/>
  <c r="AM2273" i="1"/>
  <c r="AM2274" i="1"/>
  <c r="AM2275" i="1"/>
  <c r="AM2276" i="1"/>
  <c r="AM2277" i="1"/>
  <c r="AM2278" i="1"/>
  <c r="AM2279" i="1"/>
  <c r="AM2280" i="1"/>
  <c r="AM2281" i="1"/>
  <c r="AM2282" i="1"/>
  <c r="AM2283" i="1"/>
  <c r="AM2284" i="1"/>
  <c r="AM2285" i="1"/>
  <c r="AM2286" i="1"/>
  <c r="AM2287" i="1"/>
  <c r="AM2288" i="1"/>
  <c r="AM2289" i="1"/>
  <c r="AM2290" i="1"/>
  <c r="AM2291" i="1"/>
  <c r="AM2292" i="1"/>
  <c r="AM2293" i="1"/>
  <c r="AM2294" i="1"/>
  <c r="AM2295" i="1"/>
  <c r="AM2296" i="1"/>
  <c r="AM2297" i="1"/>
  <c r="AM2298" i="1"/>
  <c r="AM2299" i="1"/>
  <c r="AM2300" i="1"/>
  <c r="AM2301" i="1"/>
  <c r="AM2302" i="1"/>
  <c r="AM2303" i="1"/>
  <c r="AM2304" i="1"/>
  <c r="AM2305" i="1"/>
  <c r="AM2306" i="1"/>
  <c r="AM2307" i="1"/>
  <c r="AM2308" i="1"/>
  <c r="AM2309" i="1"/>
  <c r="AM2310" i="1"/>
  <c r="AM2311" i="1"/>
  <c r="AM2312" i="1"/>
  <c r="AM2313" i="1"/>
  <c r="AM2314" i="1"/>
  <c r="AM2315" i="1"/>
  <c r="AM2316" i="1"/>
  <c r="AM2317" i="1"/>
  <c r="AM2318" i="1"/>
  <c r="AM2319" i="1"/>
  <c r="AM2320" i="1"/>
  <c r="AM2321" i="1"/>
  <c r="AM2322" i="1"/>
  <c r="AM2323" i="1"/>
  <c r="AM2324" i="1"/>
  <c r="AM2325" i="1"/>
  <c r="AM2326" i="1"/>
  <c r="AM2327" i="1"/>
  <c r="AM2328" i="1"/>
  <c r="AM2329" i="1"/>
  <c r="AM2330" i="1"/>
  <c r="AM2331" i="1"/>
  <c r="AM2332" i="1"/>
  <c r="AM2333" i="1"/>
  <c r="AM2334" i="1"/>
  <c r="AM2335" i="1"/>
  <c r="AM2336" i="1"/>
  <c r="AM2337" i="1"/>
  <c r="AM2338" i="1"/>
  <c r="AM2339" i="1"/>
  <c r="AM2340" i="1"/>
  <c r="AM2341" i="1"/>
  <c r="AM2342" i="1"/>
  <c r="AM2343" i="1"/>
  <c r="AM2344" i="1"/>
  <c r="AM2345" i="1"/>
  <c r="AM2346" i="1"/>
  <c r="AM2347" i="1"/>
  <c r="AM2348" i="1"/>
  <c r="AM2349" i="1"/>
  <c r="AM2350" i="1"/>
  <c r="AM2351" i="1"/>
  <c r="AM2352" i="1"/>
  <c r="AM2353" i="1"/>
  <c r="AM2354" i="1"/>
  <c r="AM2355" i="1"/>
  <c r="AM2356" i="1"/>
  <c r="AM2357" i="1"/>
  <c r="AM2358" i="1"/>
  <c r="AM2359" i="1"/>
  <c r="AM2360" i="1"/>
  <c r="AM2361" i="1"/>
  <c r="AM2362" i="1"/>
  <c r="AM2363" i="1"/>
  <c r="AM2364" i="1"/>
  <c r="AM2365" i="1"/>
  <c r="AM2366" i="1"/>
  <c r="AM2367" i="1"/>
  <c r="AM2368" i="1"/>
  <c r="AM2369" i="1"/>
  <c r="AM2370" i="1"/>
  <c r="AM2371" i="1"/>
  <c r="AM2372" i="1"/>
  <c r="AM2373" i="1"/>
  <c r="AM2374" i="1"/>
  <c r="AM2375" i="1"/>
  <c r="AM2376" i="1"/>
  <c r="AM2377" i="1"/>
  <c r="AM2378" i="1"/>
  <c r="AM2379" i="1"/>
  <c r="AM2380" i="1"/>
  <c r="AM2381" i="1"/>
  <c r="AM2382" i="1"/>
  <c r="AM2383" i="1"/>
  <c r="AM2384" i="1"/>
  <c r="AM2385" i="1"/>
  <c r="AM2386" i="1"/>
  <c r="AM2387" i="1"/>
  <c r="AM2388" i="1"/>
  <c r="AM2389" i="1"/>
  <c r="AM2390" i="1"/>
  <c r="AM2391" i="1"/>
  <c r="AM2392" i="1"/>
  <c r="AM2393" i="1"/>
  <c r="AM2394" i="1"/>
  <c r="AM2395" i="1"/>
  <c r="AM2396" i="1"/>
  <c r="AM2397" i="1"/>
  <c r="AM2398" i="1"/>
  <c r="AM2399" i="1"/>
  <c r="AM2400" i="1"/>
  <c r="AM2401" i="1"/>
  <c r="AM2402" i="1"/>
  <c r="AM2403" i="1"/>
  <c r="AM2404" i="1"/>
  <c r="AM2405" i="1"/>
  <c r="AM2406" i="1"/>
  <c r="AM2407" i="1"/>
  <c r="AM2408" i="1"/>
  <c r="AM2409" i="1"/>
  <c r="AM2410" i="1"/>
  <c r="AM2411" i="1"/>
  <c r="AM2412" i="1"/>
  <c r="AM2413" i="1"/>
  <c r="AM2414" i="1"/>
  <c r="AM2415" i="1"/>
  <c r="AM2416" i="1"/>
  <c r="AM2417" i="1"/>
  <c r="AM2418" i="1"/>
  <c r="AM2419" i="1"/>
  <c r="AM2420" i="1"/>
  <c r="AM2421" i="1"/>
  <c r="AM2422" i="1"/>
  <c r="AM2423" i="1"/>
  <c r="AM2424" i="1"/>
  <c r="AM2425" i="1"/>
  <c r="AM2426" i="1"/>
  <c r="AM2427" i="1"/>
  <c r="AM2428" i="1"/>
  <c r="AM2429" i="1"/>
  <c r="AM2430" i="1"/>
  <c r="AM2431" i="1"/>
  <c r="AM2432" i="1"/>
  <c r="AM2433" i="1"/>
  <c r="AM2434" i="1"/>
  <c r="AM2435" i="1"/>
  <c r="AM2436" i="1"/>
  <c r="AM2437" i="1"/>
  <c r="AM2438" i="1"/>
  <c r="AM2439" i="1"/>
  <c r="AM2440" i="1"/>
  <c r="AM2441" i="1"/>
  <c r="AM2442" i="1"/>
  <c r="AM2443" i="1"/>
  <c r="AM2444" i="1"/>
  <c r="AM2445" i="1"/>
  <c r="AM2446" i="1"/>
  <c r="AM2447" i="1"/>
  <c r="AM2448" i="1"/>
  <c r="AM2449" i="1"/>
  <c r="AM2450" i="1"/>
  <c r="AM2451" i="1"/>
  <c r="AM2452" i="1"/>
  <c r="AM2453" i="1"/>
  <c r="AM2454" i="1"/>
  <c r="AM2455" i="1"/>
  <c r="AM2456" i="1"/>
  <c r="AM2457" i="1"/>
  <c r="AM2458" i="1"/>
  <c r="AM2459" i="1"/>
  <c r="AM2460" i="1"/>
  <c r="AM2461" i="1"/>
  <c r="AM2462" i="1"/>
  <c r="AM2463" i="1"/>
  <c r="AM2464" i="1"/>
  <c r="AM2465" i="1"/>
  <c r="AM2466" i="1"/>
  <c r="AM2467" i="1"/>
  <c r="AM2468" i="1"/>
  <c r="AM2469" i="1"/>
  <c r="AM2470" i="1"/>
  <c r="AM2471" i="1"/>
  <c r="AM2472" i="1"/>
  <c r="AM2473" i="1"/>
  <c r="AM2474" i="1"/>
  <c r="AM2475" i="1"/>
  <c r="AM2476" i="1"/>
  <c r="AM2477" i="1"/>
  <c r="AM2478" i="1"/>
  <c r="AM2479" i="1"/>
  <c r="AM2480" i="1"/>
  <c r="AM2481" i="1"/>
  <c r="AM2482" i="1"/>
  <c r="AM2483" i="1"/>
  <c r="AM2484" i="1"/>
  <c r="AM2485" i="1"/>
  <c r="AM2486" i="1"/>
  <c r="AM2487" i="1"/>
  <c r="AM2488" i="1"/>
  <c r="AM2489" i="1"/>
  <c r="AM2490" i="1"/>
  <c r="AM2491" i="1"/>
  <c r="AM2492" i="1"/>
  <c r="AM2493" i="1"/>
  <c r="AM2494" i="1"/>
  <c r="AM2495" i="1"/>
  <c r="AM2496" i="1"/>
  <c r="AM2497" i="1"/>
  <c r="AM2498" i="1"/>
  <c r="AM2499" i="1"/>
  <c r="AM2500" i="1"/>
  <c r="AM2501" i="1"/>
  <c r="AM2502" i="1"/>
  <c r="AM2503" i="1"/>
  <c r="AM2504" i="1"/>
  <c r="AM2505" i="1"/>
  <c r="AM2506" i="1"/>
  <c r="AM2507" i="1"/>
  <c r="AM2508" i="1"/>
  <c r="AM2509" i="1"/>
  <c r="AM2510" i="1"/>
  <c r="AM2511" i="1"/>
  <c r="AM2512" i="1"/>
  <c r="AM2513" i="1"/>
  <c r="AM2514" i="1"/>
  <c r="AM2515" i="1"/>
  <c r="AM2516" i="1"/>
  <c r="AM2517" i="1"/>
  <c r="AM2518" i="1"/>
  <c r="AM2519" i="1"/>
  <c r="AM2520" i="1"/>
  <c r="AM2521" i="1"/>
  <c r="AM2522" i="1"/>
  <c r="AM2523" i="1"/>
  <c r="AM2524" i="1"/>
  <c r="AM2525" i="1"/>
  <c r="AM2526" i="1"/>
  <c r="AM2527" i="1"/>
  <c r="AM2528" i="1"/>
  <c r="AM2529" i="1"/>
  <c r="AM2530" i="1"/>
  <c r="AM2531" i="1"/>
  <c r="AM2532" i="1"/>
  <c r="AM2533" i="1"/>
  <c r="AM2534" i="1"/>
  <c r="AM2535" i="1"/>
  <c r="AM2536" i="1"/>
  <c r="AM2537" i="1"/>
  <c r="AM2538" i="1"/>
  <c r="AM2539" i="1"/>
  <c r="AM2540" i="1"/>
  <c r="AM2541" i="1"/>
  <c r="AM2542" i="1"/>
  <c r="AM2543" i="1"/>
  <c r="AM2544" i="1"/>
  <c r="AM2545" i="1"/>
  <c r="AM2546" i="1"/>
  <c r="AM2547" i="1"/>
  <c r="AM2548" i="1"/>
  <c r="AM2549" i="1"/>
  <c r="AM2550" i="1"/>
  <c r="AM2551" i="1"/>
  <c r="AM2552" i="1"/>
  <c r="AM2553" i="1"/>
  <c r="AM2554" i="1"/>
  <c r="AM2555" i="1"/>
  <c r="AM2556" i="1"/>
  <c r="AM2557" i="1"/>
  <c r="AM2558" i="1"/>
  <c r="AM2559" i="1"/>
  <c r="AM2560" i="1"/>
  <c r="AM2561" i="1"/>
  <c r="AM2562" i="1"/>
  <c r="AM2563" i="1"/>
  <c r="AL2" i="1"/>
  <c r="AL3"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L2548" i="1"/>
  <c r="AL2549" i="1"/>
  <c r="AL2550" i="1"/>
  <c r="AL2551" i="1"/>
  <c r="AL2552" i="1"/>
  <c r="AL2553" i="1"/>
  <c r="AL2554" i="1"/>
  <c r="AL2555" i="1"/>
  <c r="AL2556" i="1"/>
  <c r="AL2557" i="1"/>
  <c r="AL2558" i="1"/>
  <c r="AL2559" i="1"/>
  <c r="AL2560" i="1"/>
  <c r="AL2561" i="1"/>
  <c r="AL2562" i="1"/>
  <c r="AL2563" i="1"/>
  <c r="D1" i="2"/>
  <c r="D2" i="2"/>
  <c r="R5" i="2"/>
  <c r="R6" i="2"/>
  <c r="R7" i="2"/>
  <c r="R8" i="2"/>
  <c r="R9" i="2"/>
  <c r="R10" i="2"/>
  <c r="R11" i="2"/>
  <c r="P6" i="2"/>
  <c r="Q6" i="2"/>
  <c r="P7" i="2"/>
  <c r="Q7" i="2"/>
  <c r="P8" i="2"/>
  <c r="Q8" i="2"/>
  <c r="P9" i="2"/>
  <c r="Q9" i="2"/>
  <c r="P10" i="2"/>
  <c r="Q10" i="2"/>
  <c r="P11" i="2"/>
  <c r="Q11" i="2"/>
  <c r="Q5" i="2"/>
  <c r="P5" i="2"/>
  <c r="R12" i="2" l="1"/>
  <c r="W12" i="2" s="1"/>
  <c r="Q12" i="2"/>
  <c r="T12" i="2" l="1"/>
  <c r="S12" i="2"/>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futureMetadata>
  <valueMetadata count="4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valueMetadata>
</metadata>
</file>

<file path=xl/sharedStrings.xml><?xml version="1.0" encoding="utf-8"?>
<sst xmlns="http://schemas.openxmlformats.org/spreadsheetml/2006/main" count="37869" uniqueCount="1957">
  <si>
    <t>Company Entity</t>
  </si>
  <si>
    <t>Country</t>
  </si>
  <si>
    <t>Region</t>
  </si>
  <si>
    <t>EEID</t>
  </si>
  <si>
    <t>Full Name</t>
  </si>
  <si>
    <t>Job Title</t>
  </si>
  <si>
    <t>Department</t>
  </si>
  <si>
    <t>Business Unit</t>
  </si>
  <si>
    <t>Country of Origin</t>
  </si>
  <si>
    <t>Contract</t>
  </si>
  <si>
    <t>Gender</t>
  </si>
  <si>
    <t>Age</t>
  </si>
  <si>
    <t>Hire Date</t>
  </si>
  <si>
    <t>Contract End date</t>
  </si>
  <si>
    <t>Hrs per week</t>
  </si>
  <si>
    <t>Annual Salary</t>
  </si>
  <si>
    <t>Monthly Salary</t>
  </si>
  <si>
    <t>Hr_Rate</t>
  </si>
  <si>
    <t>Employer Costs</t>
  </si>
  <si>
    <t>Employer Cost</t>
  </si>
  <si>
    <t>Tax_SocSec</t>
  </si>
  <si>
    <t>Net wage</t>
  </si>
  <si>
    <t>Currency</t>
  </si>
  <si>
    <t>Xrate in EUR</t>
  </si>
  <si>
    <t>Bonus %</t>
  </si>
  <si>
    <t>Exit Date</t>
  </si>
  <si>
    <t>Leave balance</t>
  </si>
  <si>
    <t>Errors</t>
  </si>
  <si>
    <t>Cost p/p</t>
  </si>
  <si>
    <t>Expenses</t>
  </si>
  <si>
    <t>Overtime</t>
  </si>
  <si>
    <t>Demo Company Finland Oy</t>
  </si>
  <si>
    <t>Finland</t>
  </si>
  <si>
    <t>Europe</t>
  </si>
  <si>
    <t>E04105</t>
  </si>
  <si>
    <t>Theodore Dinh</t>
  </si>
  <si>
    <t>Technical Architect</t>
  </si>
  <si>
    <t>IT</t>
  </si>
  <si>
    <t>Manufacturing</t>
  </si>
  <si>
    <t>Temporary</t>
  </si>
  <si>
    <t>Male</t>
  </si>
  <si>
    <t>EUR</t>
  </si>
  <si>
    <t/>
  </si>
  <si>
    <t>Demo Company Singapore Pte Ltd</t>
  </si>
  <si>
    <t>Singapore</t>
  </si>
  <si>
    <t>E02572</t>
  </si>
  <si>
    <t>Luna Sanders</t>
  </si>
  <si>
    <t>Network Engineer</t>
  </si>
  <si>
    <t>Finance</t>
  </si>
  <si>
    <t>Speciality Products</t>
  </si>
  <si>
    <t>Female</t>
  </si>
  <si>
    <t>SGD</t>
  </si>
  <si>
    <t>Demo Company Côte d'Ivoire SARL</t>
  </si>
  <si>
    <t>Côte d'Ivoire</t>
  </si>
  <si>
    <t>Africa</t>
  </si>
  <si>
    <t>E02832</t>
  </si>
  <si>
    <t>Penelope Jordan</t>
  </si>
  <si>
    <t>Computer Systems Manager</t>
  </si>
  <si>
    <t>XOF</t>
  </si>
  <si>
    <t>Demo Company Poland Sp. z o.o.</t>
  </si>
  <si>
    <t>Poland</t>
  </si>
  <si>
    <t>E01639</t>
  </si>
  <si>
    <t>Austin Vo</t>
  </si>
  <si>
    <t>Sr. Analyst</t>
  </si>
  <si>
    <t>PLN</t>
  </si>
  <si>
    <t>Demo Company Portugal Lda</t>
  </si>
  <si>
    <t>Portugal</t>
  </si>
  <si>
    <t>E00644</t>
  </si>
  <si>
    <t>Joshua Gupta</t>
  </si>
  <si>
    <t>Account Representative</t>
  </si>
  <si>
    <t>Sales</t>
  </si>
  <si>
    <t>Corporate</t>
  </si>
  <si>
    <t>Permanent</t>
  </si>
  <si>
    <t>Demo Company Brazil Ltda.</t>
  </si>
  <si>
    <t>Brazil</t>
  </si>
  <si>
    <t>E01550</t>
  </si>
  <si>
    <t>Ruby Barnes</t>
  </si>
  <si>
    <t>Manager</t>
  </si>
  <si>
    <t>BRL</t>
  </si>
  <si>
    <t>Demo Company Netherlands BV</t>
  </si>
  <si>
    <t>Netherlands</t>
  </si>
  <si>
    <t>E04533</t>
  </si>
  <si>
    <t>Easton Bailey</t>
  </si>
  <si>
    <t>Accounting</t>
  </si>
  <si>
    <t>Demo Company Hong Kong Ltd</t>
  </si>
  <si>
    <t>Hong Kong</t>
  </si>
  <si>
    <t>E03838</t>
  </si>
  <si>
    <t>Madeline Walker</t>
  </si>
  <si>
    <t>HKD</t>
  </si>
  <si>
    <t>Demo Company Kenya Ltd</t>
  </si>
  <si>
    <t>Kenya</t>
  </si>
  <si>
    <t>E00591</t>
  </si>
  <si>
    <t>Savannah Ali</t>
  </si>
  <si>
    <t>Sr. Manager</t>
  </si>
  <si>
    <t>Human Resources</t>
  </si>
  <si>
    <t>KES</t>
  </si>
  <si>
    <t>E03344</t>
  </si>
  <si>
    <t>Camila Rogers</t>
  </si>
  <si>
    <t>Controls Engineer</t>
  </si>
  <si>
    <t>Engineering</t>
  </si>
  <si>
    <t>Demo Company Luxembourg SA</t>
  </si>
  <si>
    <t>Luxembourg</t>
  </si>
  <si>
    <t>E00530</t>
  </si>
  <si>
    <t>Eli Jones</t>
  </si>
  <si>
    <t>Demo Company Indonesia PT</t>
  </si>
  <si>
    <t>Indonesia</t>
  </si>
  <si>
    <t>E04239</t>
  </si>
  <si>
    <t>Everleigh Ng</t>
  </si>
  <si>
    <t>Research &amp; Development</t>
  </si>
  <si>
    <t>IDR</t>
  </si>
  <si>
    <t>Demo Company Qatar WLL</t>
  </si>
  <si>
    <t>Qatar</t>
  </si>
  <si>
    <t>Middle East</t>
  </si>
  <si>
    <t>E00549</t>
  </si>
  <si>
    <t>Isabella Xi</t>
  </si>
  <si>
    <t>Operations Engineer</t>
  </si>
  <si>
    <t>Marketing</t>
  </si>
  <si>
    <t>QAR</t>
  </si>
  <si>
    <t>E00163</t>
  </si>
  <si>
    <t>Bella Powell</t>
  </si>
  <si>
    <t>United States</t>
  </si>
  <si>
    <t>E00884</t>
  </si>
  <si>
    <t>Camila Silva</t>
  </si>
  <si>
    <t>Demo Company Romania SRL</t>
  </si>
  <si>
    <t>Romania</t>
  </si>
  <si>
    <t>E04116</t>
  </si>
  <si>
    <t>David Barnes</t>
  </si>
  <si>
    <t>RON</t>
  </si>
  <si>
    <t>Demo Company Belgium BV</t>
  </si>
  <si>
    <t>Belgium</t>
  </si>
  <si>
    <t>E04625</t>
  </si>
  <si>
    <t>Adam Dang</t>
  </si>
  <si>
    <t>France</t>
  </si>
  <si>
    <t>E03680</t>
  </si>
  <si>
    <t>Elias Alvarado</t>
  </si>
  <si>
    <t>New Zealand</t>
  </si>
  <si>
    <t>E04732</t>
  </si>
  <si>
    <t>Eva Rivera</t>
  </si>
  <si>
    <t>NZD</t>
  </si>
  <si>
    <t>Demo Company Germany GmbH</t>
  </si>
  <si>
    <t>Germany</t>
  </si>
  <si>
    <t>E03484</t>
  </si>
  <si>
    <t>Logan Rivera</t>
  </si>
  <si>
    <t>E00671</t>
  </si>
  <si>
    <t>Leonardo Dixon</t>
  </si>
  <si>
    <t>Analyst</t>
  </si>
  <si>
    <t>Demo Company India Pvt. Ltd.</t>
  </si>
  <si>
    <t>India</t>
  </si>
  <si>
    <t>E02071</t>
  </si>
  <si>
    <t>Mateo Her</t>
  </si>
  <si>
    <t>INR</t>
  </si>
  <si>
    <t>Demo Company Hungary Kft.</t>
  </si>
  <si>
    <t>Hungary</t>
  </si>
  <si>
    <t>E02206</t>
  </si>
  <si>
    <t>Jose Henderson</t>
  </si>
  <si>
    <t>HUF</t>
  </si>
  <si>
    <t>E04545</t>
  </si>
  <si>
    <t>Abigail Mejia</t>
  </si>
  <si>
    <t>Quality Engineer</t>
  </si>
  <si>
    <t>E00154</t>
  </si>
  <si>
    <t>Wyatt Chin</t>
  </si>
  <si>
    <t>Demo Company South Africa PTY Ltd</t>
  </si>
  <si>
    <t>South Africa</t>
  </si>
  <si>
    <t>E03343</t>
  </si>
  <si>
    <t>Carson Lu</t>
  </si>
  <si>
    <t>Engineering Manager</t>
  </si>
  <si>
    <t>ZAR</t>
  </si>
  <si>
    <t>E00304</t>
  </si>
  <si>
    <t>Dylan Choi</t>
  </si>
  <si>
    <t>E02594</t>
  </si>
  <si>
    <t>Ezekiel Kumar</t>
  </si>
  <si>
    <t>IT Coordinator</t>
  </si>
  <si>
    <t>Demo Company France SARL</t>
  </si>
  <si>
    <t>E00402</t>
  </si>
  <si>
    <t>Dominic Guzman</t>
  </si>
  <si>
    <t>E01994</t>
  </si>
  <si>
    <t>Angel Powell</t>
  </si>
  <si>
    <t>Analyst II</t>
  </si>
  <si>
    <t>E03549</t>
  </si>
  <si>
    <t>Mateo Vu</t>
  </si>
  <si>
    <t>Demo Company Sweden AB</t>
  </si>
  <si>
    <t>Sweden</t>
  </si>
  <si>
    <t>E03247</t>
  </si>
  <si>
    <t>Caroline Jenkins</t>
  </si>
  <si>
    <t>SEK</t>
  </si>
  <si>
    <t>E02074</t>
  </si>
  <si>
    <t>Nora Brown</t>
  </si>
  <si>
    <t>Enterprise Architect</t>
  </si>
  <si>
    <t>Demo Company Norway AS</t>
  </si>
  <si>
    <t>Norway</t>
  </si>
  <si>
    <t>E04152</t>
  </si>
  <si>
    <t>Adeline Huang</t>
  </si>
  <si>
    <t>NOK</t>
  </si>
  <si>
    <t>Demo Company Iceland hf.</t>
  </si>
  <si>
    <t>Iceland</t>
  </si>
  <si>
    <t>E01628</t>
  </si>
  <si>
    <t>Jackson Perry</t>
  </si>
  <si>
    <t>ISK</t>
  </si>
  <si>
    <t>E04285</t>
  </si>
  <si>
    <t>Riley Padilla</t>
  </si>
  <si>
    <t>Demo Company Greece IKE</t>
  </si>
  <si>
    <t>Greece</t>
  </si>
  <si>
    <t>E01417</t>
  </si>
  <si>
    <t>Leah Pena</t>
  </si>
  <si>
    <t>E03749</t>
  </si>
  <si>
    <t>Kennedy Foster</t>
  </si>
  <si>
    <t>E03574</t>
  </si>
  <si>
    <t>John Moore</t>
  </si>
  <si>
    <t>E04600</t>
  </si>
  <si>
    <t>William Vu</t>
  </si>
  <si>
    <t>Demo Company Spain S.L.</t>
  </si>
  <si>
    <t>Spain</t>
  </si>
  <si>
    <t>E00586</t>
  </si>
  <si>
    <t>Sadie Washington</t>
  </si>
  <si>
    <t>E03538</t>
  </si>
  <si>
    <t>Gabriel Holmes</t>
  </si>
  <si>
    <t>E02185</t>
  </si>
  <si>
    <t>Wyatt Rojas</t>
  </si>
  <si>
    <t>E03830</t>
  </si>
  <si>
    <t>Eva Coleman</t>
  </si>
  <si>
    <t>E03720</t>
  </si>
  <si>
    <t>Dominic Clark</t>
  </si>
  <si>
    <t>E03025</t>
  </si>
  <si>
    <t>Lucy Alexander</t>
  </si>
  <si>
    <t>E04917</t>
  </si>
  <si>
    <t>Everleigh Washington</t>
  </si>
  <si>
    <t>HRIS Analyst</t>
  </si>
  <si>
    <t>E00415</t>
  </si>
  <si>
    <t>Leilani Butler</t>
  </si>
  <si>
    <t>E02862</t>
  </si>
  <si>
    <t>Peyton Huang</t>
  </si>
  <si>
    <t>E04207</t>
  </si>
  <si>
    <t>John Contreras</t>
  </si>
  <si>
    <t>E02139</t>
  </si>
  <si>
    <t>Rylee Yu</t>
  </si>
  <si>
    <t>E01797</t>
  </si>
  <si>
    <t>Piper Lewis</t>
  </si>
  <si>
    <t>Field Engineer</t>
  </si>
  <si>
    <t>Demo Company Croatia d.o.o.</t>
  </si>
  <si>
    <t>Croatia</t>
  </si>
  <si>
    <t>E01839</t>
  </si>
  <si>
    <t>Stella Alexander</t>
  </si>
  <si>
    <t>Automation Engineer</t>
  </si>
  <si>
    <t>E01633</t>
  </si>
  <si>
    <t>Addison Do</t>
  </si>
  <si>
    <t>E01848</t>
  </si>
  <si>
    <t>Zoey Jackson</t>
  </si>
  <si>
    <t>Business Partner</t>
  </si>
  <si>
    <t>E00716</t>
  </si>
  <si>
    <t>John Chow</t>
  </si>
  <si>
    <t>E00699</t>
  </si>
  <si>
    <t>Ava Ayala</t>
  </si>
  <si>
    <t>E02112</t>
  </si>
  <si>
    <t>Christian Sanders</t>
  </si>
  <si>
    <t>E03824</t>
  </si>
  <si>
    <t>Penelope Coleman</t>
  </si>
  <si>
    <t>E03906</t>
  </si>
  <si>
    <t>Piper Richardson</t>
  </si>
  <si>
    <t>E04798</t>
  </si>
  <si>
    <t>Aurora Ali</t>
  </si>
  <si>
    <t>E01249</t>
  </si>
  <si>
    <t>Penelope Guerrero</t>
  </si>
  <si>
    <t>Demo Company Ukraine PLC</t>
  </si>
  <si>
    <t>Ukraine</t>
  </si>
  <si>
    <t>E03349</t>
  </si>
  <si>
    <t>Anna Mehta</t>
  </si>
  <si>
    <t>Cloud Infrastructure Architect</t>
  </si>
  <si>
    <t>UAH</t>
  </si>
  <si>
    <t>E01499</t>
  </si>
  <si>
    <t>Jade Rojas</t>
  </si>
  <si>
    <t>E00105</t>
  </si>
  <si>
    <t>Isla Espinoza</t>
  </si>
  <si>
    <t>E00665</t>
  </si>
  <si>
    <t>David Chu</t>
  </si>
  <si>
    <t>E00791</t>
  </si>
  <si>
    <t>Thomas Padilla</t>
  </si>
  <si>
    <t>E03417</t>
  </si>
  <si>
    <t>Benjamin Moua</t>
  </si>
  <si>
    <t>Demo Company United Kingdom Ltd</t>
  </si>
  <si>
    <t>United Kingdom</t>
  </si>
  <si>
    <t>E00254</t>
  </si>
  <si>
    <t>Samuel Morales</t>
  </si>
  <si>
    <t>GBP</t>
  </si>
  <si>
    <t>Demo Company United Arab Emirates LLC</t>
  </si>
  <si>
    <t>United Arab Emirates</t>
  </si>
  <si>
    <t>E02166</t>
  </si>
  <si>
    <t>John Soto</t>
  </si>
  <si>
    <t>AED</t>
  </si>
  <si>
    <t>E00935</t>
  </si>
  <si>
    <t>Joseph Martin</t>
  </si>
  <si>
    <t>Demo Company Argentina S.A.</t>
  </si>
  <si>
    <t>Argentina</t>
  </si>
  <si>
    <t>E01525</t>
  </si>
  <si>
    <t>Jose Ross</t>
  </si>
  <si>
    <t>ARS</t>
  </si>
  <si>
    <t>E00386</t>
  </si>
  <si>
    <t>Parker James</t>
  </si>
  <si>
    <t>E03383</t>
  </si>
  <si>
    <t>Lincoln Hall</t>
  </si>
  <si>
    <t>E01516</t>
  </si>
  <si>
    <t>Willow Mai</t>
  </si>
  <si>
    <t>E01234</t>
  </si>
  <si>
    <t>Jack Cheng</t>
  </si>
  <si>
    <t>Demo Company Israel Ltd</t>
  </si>
  <si>
    <t>Israel</t>
  </si>
  <si>
    <t>E03440</t>
  </si>
  <si>
    <t>Genesis Navarro</t>
  </si>
  <si>
    <t>ILS</t>
  </si>
  <si>
    <t>E00431</t>
  </si>
  <si>
    <t>Eliza Hernandez</t>
  </si>
  <si>
    <t>Network Architect</t>
  </si>
  <si>
    <t>E01258</t>
  </si>
  <si>
    <t>Gabriel Brooks</t>
  </si>
  <si>
    <t>E00595</t>
  </si>
  <si>
    <t>Everly Chow</t>
  </si>
  <si>
    <t>E00972</t>
  </si>
  <si>
    <t>Amelia Salazar</t>
  </si>
  <si>
    <t>E04562</t>
  </si>
  <si>
    <t>Xavier Zheng</t>
  </si>
  <si>
    <t>E02802</t>
  </si>
  <si>
    <t>Matthew Chau</t>
  </si>
  <si>
    <t>Sr. Business Partner</t>
  </si>
  <si>
    <t>Demo Company Japan Kabushiki Kaisha</t>
  </si>
  <si>
    <t>Japan</t>
  </si>
  <si>
    <t>E01427</t>
  </si>
  <si>
    <t>Mia Cheng</t>
  </si>
  <si>
    <t>JPY</t>
  </si>
  <si>
    <t>E04568</t>
  </si>
  <si>
    <t>E04931</t>
  </si>
  <si>
    <t>Zoe Romero</t>
  </si>
  <si>
    <t>E00443</t>
  </si>
  <si>
    <t>Nolan Bui</t>
  </si>
  <si>
    <t>E03890</t>
  </si>
  <si>
    <t>Nevaeh Jones</t>
  </si>
  <si>
    <t>E01194</t>
  </si>
  <si>
    <t>Samantha Adams</t>
  </si>
  <si>
    <t>Test Engineer</t>
  </si>
  <si>
    <t>E02875</t>
  </si>
  <si>
    <t>Madeline Shin</t>
  </si>
  <si>
    <t>E04959</t>
  </si>
  <si>
    <t>Noah King</t>
  </si>
  <si>
    <t>Development Engineer</t>
  </si>
  <si>
    <t>E03816</t>
  </si>
  <si>
    <t>Leilani Chow</t>
  </si>
  <si>
    <t>E03612</t>
  </si>
  <si>
    <t>Grayson Cooper</t>
  </si>
  <si>
    <t>Demo Company Morocco SARL</t>
  </si>
  <si>
    <t>Morocco</t>
  </si>
  <si>
    <t>E01388</t>
  </si>
  <si>
    <t>Ivy Soto</t>
  </si>
  <si>
    <t>MAD</t>
  </si>
  <si>
    <t>Demo Company Ghana Ltd</t>
  </si>
  <si>
    <t>Ghana</t>
  </si>
  <si>
    <t>E03875</t>
  </si>
  <si>
    <t>Aurora Simmons</t>
  </si>
  <si>
    <t>GHS</t>
  </si>
  <si>
    <t>E04413</t>
  </si>
  <si>
    <t>Andrew Thomas</t>
  </si>
  <si>
    <t>E00691</t>
  </si>
  <si>
    <t>Ezekiel Desai</t>
  </si>
  <si>
    <t>E03047</t>
  </si>
  <si>
    <t>Gabriella Gupta</t>
  </si>
  <si>
    <t>Sr. Account Representative</t>
  </si>
  <si>
    <t>E04903</t>
  </si>
  <si>
    <t>Skylar Liu</t>
  </si>
  <si>
    <t>E04735</t>
  </si>
  <si>
    <t>Nova Coleman</t>
  </si>
  <si>
    <t>System Administrator </t>
  </si>
  <si>
    <t>E02850</t>
  </si>
  <si>
    <t>Evelyn Dinh</t>
  </si>
  <si>
    <t>E03583</t>
  </si>
  <si>
    <t>Brooks Marquez</t>
  </si>
  <si>
    <t>E02017</t>
  </si>
  <si>
    <t>Connor Joseph</t>
  </si>
  <si>
    <t>E01642</t>
  </si>
  <si>
    <t>Mia Lam</t>
  </si>
  <si>
    <t>Demo Company Czech Republic s.r.o.</t>
  </si>
  <si>
    <t>Czech Republic</t>
  </si>
  <si>
    <t>E04379</t>
  </si>
  <si>
    <t>Scarlett Rodriguez</t>
  </si>
  <si>
    <t>CZK</t>
  </si>
  <si>
    <t>E04131</t>
  </si>
  <si>
    <t>Cora Rivera</t>
  </si>
  <si>
    <t>E02872</t>
  </si>
  <si>
    <t>Liam Jung</t>
  </si>
  <si>
    <t>Demo Company Bulgaria EOOD</t>
  </si>
  <si>
    <t>Bulgaria</t>
  </si>
  <si>
    <t>E02331</t>
  </si>
  <si>
    <t>Sophia Huynh</t>
  </si>
  <si>
    <t>BGN</t>
  </si>
  <si>
    <t>Demo Company Ireland Ltd</t>
  </si>
  <si>
    <t>Ireland</t>
  </si>
  <si>
    <t>E00417</t>
  </si>
  <si>
    <t>Athena Carrillo</t>
  </si>
  <si>
    <t>E04267</t>
  </si>
  <si>
    <t>Greyson Sanders</t>
  </si>
  <si>
    <t>E03061</t>
  </si>
  <si>
    <t>Vivian Lewis</t>
  </si>
  <si>
    <t>E00013</t>
  </si>
  <si>
    <t>Elena Vang</t>
  </si>
  <si>
    <t>E04265</t>
  </si>
  <si>
    <t>Natalia Diaz</t>
  </si>
  <si>
    <t>E04769</t>
  </si>
  <si>
    <t>Mila Leung</t>
  </si>
  <si>
    <t>E03042</t>
  </si>
  <si>
    <t>Ava Nelson</t>
  </si>
  <si>
    <t>Systems Analyst</t>
  </si>
  <si>
    <t>E00527</t>
  </si>
  <si>
    <t>Mateo Chu</t>
  </si>
  <si>
    <t>E01095</t>
  </si>
  <si>
    <t>Isla Lai</t>
  </si>
  <si>
    <t>E01713</t>
  </si>
  <si>
    <t>Nolan Guzman</t>
  </si>
  <si>
    <t>E00128</t>
  </si>
  <si>
    <t>Everleigh Espinoza</t>
  </si>
  <si>
    <t>Demo Company Denmark ApS</t>
  </si>
  <si>
    <t>Denmark</t>
  </si>
  <si>
    <t>E03849</t>
  </si>
  <si>
    <t>Evelyn Jung</t>
  </si>
  <si>
    <t>DKK</t>
  </si>
  <si>
    <t>E02464</t>
  </si>
  <si>
    <t>Sophie Silva</t>
  </si>
  <si>
    <t>E00306</t>
  </si>
  <si>
    <t>Mateo Williams</t>
  </si>
  <si>
    <t>Demo Company Egypt SAE</t>
  </si>
  <si>
    <t>Egypt</t>
  </si>
  <si>
    <t>E03737</t>
  </si>
  <si>
    <t>Kennedy Rahman</t>
  </si>
  <si>
    <t>EGP</t>
  </si>
  <si>
    <t>E02783</t>
  </si>
  <si>
    <t>Levi Mendez</t>
  </si>
  <si>
    <t>E02939</t>
  </si>
  <si>
    <t>Julian Fong</t>
  </si>
  <si>
    <t>E02706</t>
  </si>
  <si>
    <t>Nevaeh Kang</t>
  </si>
  <si>
    <t>E00170</t>
  </si>
  <si>
    <t>Hannah Nelson</t>
  </si>
  <si>
    <t>E01425</t>
  </si>
  <si>
    <t>Anthony Rogers</t>
  </si>
  <si>
    <t>E00130</t>
  </si>
  <si>
    <t>Paisley Kang</t>
  </si>
  <si>
    <t>E02094</t>
  </si>
  <si>
    <t>Matthew Gupta</t>
  </si>
  <si>
    <t>E03567</t>
  </si>
  <si>
    <t>Silas Chavez</t>
  </si>
  <si>
    <t>E04682</t>
  </si>
  <si>
    <t>Colton Thao</t>
  </si>
  <si>
    <t>E00957</t>
  </si>
  <si>
    <t>Genesis Perry</t>
  </si>
  <si>
    <t>E04458</t>
  </si>
  <si>
    <t>Alexander Bryant</t>
  </si>
  <si>
    <t>Elias Zhang</t>
  </si>
  <si>
    <t>Solutions Architect</t>
  </si>
  <si>
    <t>E00521</t>
  </si>
  <si>
    <t>Lily Carter</t>
  </si>
  <si>
    <t>E03717</t>
  </si>
  <si>
    <t>Joseph Ruiz</t>
  </si>
  <si>
    <t>E01533</t>
  </si>
  <si>
    <t>Avery Bailey</t>
  </si>
  <si>
    <t>E04449</t>
  </si>
  <si>
    <t>Miles Hsu</t>
  </si>
  <si>
    <t>E02855</t>
  </si>
  <si>
    <t>Piper Cheng</t>
  </si>
  <si>
    <t>E00816</t>
  </si>
  <si>
    <t>Skylar Watson</t>
  </si>
  <si>
    <t>E02283</t>
  </si>
  <si>
    <t>Jaxon Park</t>
  </si>
  <si>
    <t>E04888</t>
  </si>
  <si>
    <t>Elijah Henry</t>
  </si>
  <si>
    <t>E03907</t>
  </si>
  <si>
    <t>Camila Watson</t>
  </si>
  <si>
    <t>Lucas Thomas</t>
  </si>
  <si>
    <t>E01501</t>
  </si>
  <si>
    <t>Hudson Liu</t>
  </si>
  <si>
    <t>E01141</t>
  </si>
  <si>
    <t>Gianna Williams</t>
  </si>
  <si>
    <t>E02254</t>
  </si>
  <si>
    <t>Jaxson Sandoval</t>
  </si>
  <si>
    <t>E04504</t>
  </si>
  <si>
    <t>Jameson Alvarado</t>
  </si>
  <si>
    <t>E03394</t>
  </si>
  <si>
    <t>Joseph Ly</t>
  </si>
  <si>
    <t>E02942</t>
  </si>
  <si>
    <t>Daniel Richardson</t>
  </si>
  <si>
    <t>E04130</t>
  </si>
  <si>
    <t>Elias Figueroa</t>
  </si>
  <si>
    <t>E02848</t>
  </si>
  <si>
    <t>Emma Brooks</t>
  </si>
  <si>
    <t>E00085</t>
  </si>
  <si>
    <t>Isla Wong</t>
  </si>
  <si>
    <t>E03956</t>
  </si>
  <si>
    <t>Everly Walker</t>
  </si>
  <si>
    <t>E00672</t>
  </si>
  <si>
    <t>Mila Pena</t>
  </si>
  <si>
    <t>E04618</t>
  </si>
  <si>
    <t>Mason Zhao</t>
  </si>
  <si>
    <t>E03506</t>
  </si>
  <si>
    <t>Jaxson Mai</t>
  </si>
  <si>
    <t>E00568</t>
  </si>
  <si>
    <t>Ava Garza</t>
  </si>
  <si>
    <t>E00535</t>
  </si>
  <si>
    <t>Nathan Mendez</t>
  </si>
  <si>
    <t>Demo Company United States LLC</t>
  </si>
  <si>
    <t>E04630</t>
  </si>
  <si>
    <t>Maria Griffin</t>
  </si>
  <si>
    <t>USD</t>
  </si>
  <si>
    <t>Demo Company Canada Inc.</t>
  </si>
  <si>
    <t>Canada</t>
  </si>
  <si>
    <t>E00874</t>
  </si>
  <si>
    <t>Alexander Choi</t>
  </si>
  <si>
    <t>CAD</t>
  </si>
  <si>
    <t>E01546</t>
  </si>
  <si>
    <t>Maria Hong</t>
  </si>
  <si>
    <t>E00941</t>
  </si>
  <si>
    <t>Sophie Ali</t>
  </si>
  <si>
    <t>E03446</t>
  </si>
  <si>
    <t>Julian Ross</t>
  </si>
  <si>
    <t>E01361</t>
  </si>
  <si>
    <t>Emma Hill</t>
  </si>
  <si>
    <t>E01631</t>
  </si>
  <si>
    <t>Leilani Yee</t>
  </si>
  <si>
    <t>E03719</t>
  </si>
  <si>
    <t>Jack Brown</t>
  </si>
  <si>
    <t>E03269</t>
  </si>
  <si>
    <t>Charlotte Chu</t>
  </si>
  <si>
    <t>E01037</t>
  </si>
  <si>
    <t>Jeremiah Chu</t>
  </si>
  <si>
    <t>IT Systems Architect</t>
  </si>
  <si>
    <t>Miles Cho</t>
  </si>
  <si>
    <t>E02216</t>
  </si>
  <si>
    <t>Caleb Marquez</t>
  </si>
  <si>
    <t>E02803</t>
  </si>
  <si>
    <t>Eli Soto</t>
  </si>
  <si>
    <t>E01584</t>
  </si>
  <si>
    <t>Carter Mejia</t>
  </si>
  <si>
    <t>E02489</t>
  </si>
  <si>
    <t>Ethan Clark</t>
  </si>
  <si>
    <t>E03189</t>
  </si>
  <si>
    <t>Asher Jackson</t>
  </si>
  <si>
    <t>E03560</t>
  </si>
  <si>
    <t>Ayla Ng</t>
  </si>
  <si>
    <t>E00769</t>
  </si>
  <si>
    <t>Jose Kang</t>
  </si>
  <si>
    <t>E02791</t>
  </si>
  <si>
    <t>Aubrey Romero</t>
  </si>
  <si>
    <t>E02333</t>
  </si>
  <si>
    <t>Jaxson Wright</t>
  </si>
  <si>
    <t>Service Desk Analyst</t>
  </si>
  <si>
    <t>E01002</t>
  </si>
  <si>
    <t>Elias Ali</t>
  </si>
  <si>
    <t>E03520</t>
  </si>
  <si>
    <t>Nolan Pena</t>
  </si>
  <si>
    <t>E00752</t>
  </si>
  <si>
    <t>Luna Liu</t>
  </si>
  <si>
    <t>E00233</t>
  </si>
  <si>
    <t>Brooklyn Reyes</t>
  </si>
  <si>
    <t>E00697</t>
  </si>
  <si>
    <t>Jonathan Chavez</t>
  </si>
  <si>
    <t>E02183</t>
  </si>
  <si>
    <t>Sarah Ayala</t>
  </si>
  <si>
    <t>E00715</t>
  </si>
  <si>
    <t>Elijah Kang</t>
  </si>
  <si>
    <t>E04288</t>
  </si>
  <si>
    <t>Ella White</t>
  </si>
  <si>
    <t>Demo Company Austria GmbH</t>
  </si>
  <si>
    <t>Austria</t>
  </si>
  <si>
    <t>E02421</t>
  </si>
  <si>
    <t>Jordan Truong</t>
  </si>
  <si>
    <t>E00523</t>
  </si>
  <si>
    <t>Daniel Jordan</t>
  </si>
  <si>
    <t>Network Administrator</t>
  </si>
  <si>
    <t>E03615</t>
  </si>
  <si>
    <t>Daniel Dixon</t>
  </si>
  <si>
    <t>E02761</t>
  </si>
  <si>
    <t>Luca Duong</t>
  </si>
  <si>
    <t>E02121</t>
  </si>
  <si>
    <t>Levi Brown</t>
  </si>
  <si>
    <t>E01486</t>
  </si>
  <si>
    <t>Mason Cho</t>
  </si>
  <si>
    <t>E00725</t>
  </si>
  <si>
    <t>Nova Herrera</t>
  </si>
  <si>
    <t>E03027</t>
  </si>
  <si>
    <t>Elijah Watson</t>
  </si>
  <si>
    <t>E03689</t>
  </si>
  <si>
    <t>Wesley Gray</t>
  </si>
  <si>
    <t>E01986</t>
  </si>
  <si>
    <t>Wesley Sharma</t>
  </si>
  <si>
    <t>E01286</t>
  </si>
  <si>
    <t>Mateo Mendez</t>
  </si>
  <si>
    <t>E01409</t>
  </si>
  <si>
    <t>Jose Molina</t>
  </si>
  <si>
    <t>E00626</t>
  </si>
  <si>
    <t>Luna Simmons</t>
  </si>
  <si>
    <t>E04342</t>
  </si>
  <si>
    <t>Samantha Barnes</t>
  </si>
  <si>
    <t>E03904</t>
  </si>
  <si>
    <t>Hunter Ortiz</t>
  </si>
  <si>
    <t>E01291</t>
  </si>
  <si>
    <t>Thomas Aguilar</t>
  </si>
  <si>
    <t>E00917</t>
  </si>
  <si>
    <t>Skylar Bell</t>
  </si>
  <si>
    <t>E01484</t>
  </si>
  <si>
    <t>Anna Zhu</t>
  </si>
  <si>
    <t>E03864</t>
  </si>
  <si>
    <t>Ella Hunter</t>
  </si>
  <si>
    <t>E00488</t>
  </si>
  <si>
    <t>Emery Hunter</t>
  </si>
  <si>
    <t>E02227</t>
  </si>
  <si>
    <t>Sofia Parker</t>
  </si>
  <si>
    <t>E04802</t>
  </si>
  <si>
    <t>Lucy Fong</t>
  </si>
  <si>
    <t>E01970</t>
  </si>
  <si>
    <t>Vivian Barnes</t>
  </si>
  <si>
    <t>E02031</t>
  </si>
  <si>
    <t>Melody Cooper</t>
  </si>
  <si>
    <t>E03252</t>
  </si>
  <si>
    <t>James Bui</t>
  </si>
  <si>
    <t>E04871</t>
  </si>
  <si>
    <t>Liam Grant</t>
  </si>
  <si>
    <t>E03547</t>
  </si>
  <si>
    <t>Owen Han</t>
  </si>
  <si>
    <t>E04742</t>
  </si>
  <si>
    <t>Kinsley Vega</t>
  </si>
  <si>
    <t>E01070</t>
  </si>
  <si>
    <t>Leonardo Martin</t>
  </si>
  <si>
    <t>E04359</t>
  </si>
  <si>
    <t>Greyson Lam</t>
  </si>
  <si>
    <t>E03268</t>
  </si>
  <si>
    <t>Emilia Rivera</t>
  </si>
  <si>
    <t>E01221</t>
  </si>
  <si>
    <t>Eva Figueroa</t>
  </si>
  <si>
    <t>E01687</t>
  </si>
  <si>
    <t>Luke Mai</t>
  </si>
  <si>
    <t>E02844</t>
  </si>
  <si>
    <t>Charles Diaz</t>
  </si>
  <si>
    <t>E01263</t>
  </si>
  <si>
    <t>Adam Espinoza</t>
  </si>
  <si>
    <t>E03935</t>
  </si>
  <si>
    <t>Cora Jiang</t>
  </si>
  <si>
    <t>E00742</t>
  </si>
  <si>
    <t>Cooper Mitchell</t>
  </si>
  <si>
    <t>E02810</t>
  </si>
  <si>
    <t>Layla Torres</t>
  </si>
  <si>
    <t>E01860</t>
  </si>
  <si>
    <t>Jack Edwards</t>
  </si>
  <si>
    <t>E04890</t>
  </si>
  <si>
    <t>Eleanor Chan</t>
  </si>
  <si>
    <t>E02285</t>
  </si>
  <si>
    <t>Aria Xi</t>
  </si>
  <si>
    <t>E00842</t>
  </si>
  <si>
    <t>John Vega</t>
  </si>
  <si>
    <t>E01271</t>
  </si>
  <si>
    <t>Luke Munoz</t>
  </si>
  <si>
    <t>E01921</t>
  </si>
  <si>
    <t>Sarah Daniels</t>
  </si>
  <si>
    <t>E03664</t>
  </si>
  <si>
    <t>Aria Castro</t>
  </si>
  <si>
    <t>E00813</t>
  </si>
  <si>
    <t>Autumn Joseph</t>
  </si>
  <si>
    <t>E00870</t>
  </si>
  <si>
    <t>Evelyn Liang</t>
  </si>
  <si>
    <t>E04167</t>
  </si>
  <si>
    <t>Henry Alvarez</t>
  </si>
  <si>
    <t>E00245</t>
  </si>
  <si>
    <t>Benjamin Delgado</t>
  </si>
  <si>
    <t>E00976</t>
  </si>
  <si>
    <t>Zoe Rodriguez</t>
  </si>
  <si>
    <t>E04112</t>
  </si>
  <si>
    <t>Axel Chu</t>
  </si>
  <si>
    <t>E01807</t>
  </si>
  <si>
    <t>Cameron Evans</t>
  </si>
  <si>
    <t>E04103</t>
  </si>
  <si>
    <t>Isabella Soto</t>
  </si>
  <si>
    <t>E01412</t>
  </si>
  <si>
    <t>Eva Jenkins</t>
  </si>
  <si>
    <t>E01232</t>
  </si>
  <si>
    <t>Samantha Foster</t>
  </si>
  <si>
    <t>E04572</t>
  </si>
  <si>
    <t>Jade Li</t>
  </si>
  <si>
    <t>E02747</t>
  </si>
  <si>
    <t>Kinsley Acosta</t>
  </si>
  <si>
    <t>E01064</t>
  </si>
  <si>
    <t>Clara Kang</t>
  </si>
  <si>
    <t>E00178</t>
  </si>
  <si>
    <t>Harper Alexander</t>
  </si>
  <si>
    <t>E01091</t>
  </si>
  <si>
    <t>Carter Reed</t>
  </si>
  <si>
    <t>Charlotte Ruiz</t>
  </si>
  <si>
    <t>E01309</t>
  </si>
  <si>
    <t>Everleigh Jiang</t>
  </si>
  <si>
    <t>E02378</t>
  </si>
  <si>
    <t>Audrey Smith</t>
  </si>
  <si>
    <t>E04127</t>
  </si>
  <si>
    <t>Emery Acosta</t>
  </si>
  <si>
    <t>E02072</t>
  </si>
  <si>
    <t>Charles Robinson</t>
  </si>
  <si>
    <t>E02555</t>
  </si>
  <si>
    <t>Landon Lopez</t>
  </si>
  <si>
    <t>E00187</t>
  </si>
  <si>
    <t>Miles Mehta</t>
  </si>
  <si>
    <t>E04332</t>
  </si>
  <si>
    <t>Ezra Simmons</t>
  </si>
  <si>
    <t>E02062</t>
  </si>
  <si>
    <t>Nora Santiago</t>
  </si>
  <si>
    <t>E00034</t>
  </si>
  <si>
    <t>Caroline Herrera</t>
  </si>
  <si>
    <t>E00273</t>
  </si>
  <si>
    <t>David Owens</t>
  </si>
  <si>
    <t>Avery Yee</t>
  </si>
  <si>
    <t>E01403</t>
  </si>
  <si>
    <t>Xavier Park</t>
  </si>
  <si>
    <t>E03438</t>
  </si>
  <si>
    <t>Asher Morales</t>
  </si>
  <si>
    <t>E04136</t>
  </si>
  <si>
    <t>Mason Cao</t>
  </si>
  <si>
    <t>E02944</t>
  </si>
  <si>
    <t>Joshua Fong</t>
  </si>
  <si>
    <t>E03300</t>
  </si>
  <si>
    <t>Maria Chin</t>
  </si>
  <si>
    <t>E00078</t>
  </si>
  <si>
    <t>Eva Garcia</t>
  </si>
  <si>
    <t>Demo Company Nigeria Ltd</t>
  </si>
  <si>
    <t>Nigeria</t>
  </si>
  <si>
    <t>E00825</t>
  </si>
  <si>
    <t>Anna Molina</t>
  </si>
  <si>
    <t>NGN</t>
  </si>
  <si>
    <t>E04972</t>
  </si>
  <si>
    <t>Logan Bryant</t>
  </si>
  <si>
    <t>E03941</t>
  </si>
  <si>
    <t>Isla Han</t>
  </si>
  <si>
    <t>E02148</t>
  </si>
  <si>
    <t>Christopher Vega</t>
  </si>
  <si>
    <t>E03096</t>
  </si>
  <si>
    <t>Kennedy Zhang</t>
  </si>
  <si>
    <t>E04800</t>
  </si>
  <si>
    <t>Eli Han</t>
  </si>
  <si>
    <t>E02838</t>
  </si>
  <si>
    <t>Julia Pham</t>
  </si>
  <si>
    <t>E02980</t>
  </si>
  <si>
    <t>Hailey Shin</t>
  </si>
  <si>
    <t>E04477</t>
  </si>
  <si>
    <t>Connor Grant</t>
  </si>
  <si>
    <t>E04348</t>
  </si>
  <si>
    <t>Natalia Owens</t>
  </si>
  <si>
    <t>E03419</t>
  </si>
  <si>
    <t>Jade Yi</t>
  </si>
  <si>
    <t>E04222</t>
  </si>
  <si>
    <t>Quinn Xiong</t>
  </si>
  <si>
    <t>E04126</t>
  </si>
  <si>
    <t>Dominic Baker</t>
  </si>
  <si>
    <t>E03018</t>
  </si>
  <si>
    <t>Autumn Reed</t>
  </si>
  <si>
    <t>E03325</t>
  </si>
  <si>
    <t>Robert Edwards</t>
  </si>
  <si>
    <t>E04037</t>
  </si>
  <si>
    <t>Roman Martinez</t>
  </si>
  <si>
    <t>E01902</t>
  </si>
  <si>
    <t>Eleanor Li</t>
  </si>
  <si>
    <t>E01466</t>
  </si>
  <si>
    <t>Connor Vang</t>
  </si>
  <si>
    <t>E02038</t>
  </si>
  <si>
    <t>Ellie Chung</t>
  </si>
  <si>
    <t>E03474</t>
  </si>
  <si>
    <t>Violet Hall</t>
  </si>
  <si>
    <t>E02744</t>
  </si>
  <si>
    <t>Dylan Padilla</t>
  </si>
  <si>
    <t>E00702</t>
  </si>
  <si>
    <t>Nathan Pham</t>
  </si>
  <si>
    <t>E03081</t>
  </si>
  <si>
    <t>Ayla Brown</t>
  </si>
  <si>
    <t>E01281</t>
  </si>
  <si>
    <t>Isaac Mitchell</t>
  </si>
  <si>
    <t>E04029</t>
  </si>
  <si>
    <t>Jayden Jimenez</t>
  </si>
  <si>
    <t>E01116</t>
  </si>
  <si>
    <t>Jaxon Tran</t>
  </si>
  <si>
    <t>E01753</t>
  </si>
  <si>
    <t>Connor Fong</t>
  </si>
  <si>
    <t>E04072</t>
  </si>
  <si>
    <t>Emery Mitchell</t>
  </si>
  <si>
    <t>Landon Luu</t>
  </si>
  <si>
    <t>E04419</t>
  </si>
  <si>
    <t>Sophia Ahmed</t>
  </si>
  <si>
    <t>E00365</t>
  </si>
  <si>
    <t>Jonathan Patel</t>
  </si>
  <si>
    <t>Piper Patterson</t>
  </si>
  <si>
    <t>E03292</t>
  </si>
  <si>
    <t>Cora Evans</t>
  </si>
  <si>
    <t>E04779</t>
  </si>
  <si>
    <t>Cameron Young</t>
  </si>
  <si>
    <t>E00501</t>
  </si>
  <si>
    <t>Melody Ho</t>
  </si>
  <si>
    <t>E01132</t>
  </si>
  <si>
    <t>Aiden Bryant</t>
  </si>
  <si>
    <t>E00311</t>
  </si>
  <si>
    <t>Scarlett Figueroa</t>
  </si>
  <si>
    <t>E04567</t>
  </si>
  <si>
    <t>Madeline Hoang</t>
  </si>
  <si>
    <t>E04378</t>
  </si>
  <si>
    <t>E03251</t>
  </si>
  <si>
    <t>Ruby Medina</t>
  </si>
  <si>
    <t>E03167</t>
  </si>
  <si>
    <t>Luke Zheng</t>
  </si>
  <si>
    <t>E03347</t>
  </si>
  <si>
    <t>Rylee Dinh</t>
  </si>
  <si>
    <t>E03908</t>
  </si>
  <si>
    <t>Miles Evans</t>
  </si>
  <si>
    <t>E01351</t>
  </si>
  <si>
    <t>Leo Owens</t>
  </si>
  <si>
    <t>E02681</t>
  </si>
  <si>
    <t>Caroline Owens</t>
  </si>
  <si>
    <t>E03807</t>
  </si>
  <si>
    <t>Kennedy Do</t>
  </si>
  <si>
    <t>E00422</t>
  </si>
  <si>
    <t>Jade Acosta</t>
  </si>
  <si>
    <t>E00265</t>
  </si>
  <si>
    <t>Mila Vasquez</t>
  </si>
  <si>
    <t>E04601</t>
  </si>
  <si>
    <t>Allison Ayala</t>
  </si>
  <si>
    <t>E04816</t>
  </si>
  <si>
    <t>Jace Zhang</t>
  </si>
  <si>
    <t>E02147</t>
  </si>
  <si>
    <t>Allison Medina</t>
  </si>
  <si>
    <t>E02914</t>
  </si>
  <si>
    <t>Maria Wilson</t>
  </si>
  <si>
    <t>Everly Coleman</t>
  </si>
  <si>
    <t>E02189</t>
  </si>
  <si>
    <t>Isla Chavez</t>
  </si>
  <si>
    <t>E04290</t>
  </si>
  <si>
    <t>Hannah Gomez</t>
  </si>
  <si>
    <t>E03630</t>
  </si>
  <si>
    <t>Jacob Davis</t>
  </si>
  <si>
    <t>E00432</t>
  </si>
  <si>
    <t>Eli Gupta</t>
  </si>
  <si>
    <t>E01924</t>
  </si>
  <si>
    <t>Anna Gutierrez</t>
  </si>
  <si>
    <t>E04877</t>
  </si>
  <si>
    <t>Samuel Vega</t>
  </si>
  <si>
    <t>E02770</t>
  </si>
  <si>
    <t>Liliana Do</t>
  </si>
  <si>
    <t>E04590</t>
  </si>
  <si>
    <t>Isaac Sanders</t>
  </si>
  <si>
    <t>E01977</t>
  </si>
  <si>
    <t>Raelynn Gupta</t>
  </si>
  <si>
    <t>E01378</t>
  </si>
  <si>
    <t>Genesis Xiong</t>
  </si>
  <si>
    <t>E04224</t>
  </si>
  <si>
    <t>Lucas Ramos</t>
  </si>
  <si>
    <t>E03423</t>
  </si>
  <si>
    <t>Santiago f Gonzalez</t>
  </si>
  <si>
    <t>Henry Zhu</t>
  </si>
  <si>
    <t>E00788</t>
  </si>
  <si>
    <t>Emily Contreras</t>
  </si>
  <si>
    <t>E00207</t>
  </si>
  <si>
    <t>Hailey Lai</t>
  </si>
  <si>
    <t>E00834</t>
  </si>
  <si>
    <t>Vivian Guzman</t>
  </si>
  <si>
    <t>E04571</t>
  </si>
  <si>
    <t>Hadley Contreras</t>
  </si>
  <si>
    <t>E02652</t>
  </si>
  <si>
    <t>Nathan Sun</t>
  </si>
  <si>
    <t>E02693</t>
  </si>
  <si>
    <t>Grace Campos</t>
  </si>
  <si>
    <t>E03359</t>
  </si>
  <si>
    <t>Autumn Ortiz</t>
  </si>
  <si>
    <t>E00399</t>
  </si>
  <si>
    <t>Connor Walker</t>
  </si>
  <si>
    <t>E02971</t>
  </si>
  <si>
    <t>Mia Wu</t>
  </si>
  <si>
    <t>E03327</t>
  </si>
  <si>
    <t>Julia Luong</t>
  </si>
  <si>
    <t>E00900</t>
  </si>
  <si>
    <t>Eleanor Delgado</t>
  </si>
  <si>
    <t>E00836</t>
  </si>
  <si>
    <t>Addison Roberts</t>
  </si>
  <si>
    <t>E03854</t>
  </si>
  <si>
    <t>Camila Li</t>
  </si>
  <si>
    <t>E04729</t>
  </si>
  <si>
    <t>Ezekiel Fong</t>
  </si>
  <si>
    <t>E00360</t>
  </si>
  <si>
    <t>Dylan Thao</t>
  </si>
  <si>
    <t>E02284</t>
  </si>
  <si>
    <t>Josephine Salazar</t>
  </si>
  <si>
    <t>E04168</t>
  </si>
  <si>
    <t>Mila Juarez</t>
  </si>
  <si>
    <t>E02861</t>
  </si>
  <si>
    <t>Daniel Perry</t>
  </si>
  <si>
    <t>E01357</t>
  </si>
  <si>
    <t>Paisley Hunter</t>
  </si>
  <si>
    <t>E04387</t>
  </si>
  <si>
    <t>Everleigh White</t>
  </si>
  <si>
    <t>E03090</t>
  </si>
  <si>
    <t>Penelope Choi</t>
  </si>
  <si>
    <t>E03591</t>
  </si>
  <si>
    <t>Piper Sun</t>
  </si>
  <si>
    <t>E03328</t>
  </si>
  <si>
    <t>Lucy Johnson</t>
  </si>
  <si>
    <t>E04937</t>
  </si>
  <si>
    <t>Ian Ngo</t>
  </si>
  <si>
    <t>E00515</t>
  </si>
  <si>
    <t>Joseph Vazquez</t>
  </si>
  <si>
    <t>E01241</t>
  </si>
  <si>
    <t>Hadley Guerrero</t>
  </si>
  <si>
    <t>E03255</t>
  </si>
  <si>
    <t>Jose Brown</t>
  </si>
  <si>
    <t>E01711</t>
  </si>
  <si>
    <t>Benjamin Ford</t>
  </si>
  <si>
    <t>E00500</t>
  </si>
  <si>
    <t>Henry Shah</t>
  </si>
  <si>
    <t>Ivy Daniels</t>
  </si>
  <si>
    <t>E02728</t>
  </si>
  <si>
    <t>Thomas Chang</t>
  </si>
  <si>
    <t>E04749</t>
  </si>
  <si>
    <t>Caroline Phan</t>
  </si>
  <si>
    <t>E02023</t>
  </si>
  <si>
    <t>Maverick Mehta</t>
  </si>
  <si>
    <t>E03166</t>
  </si>
  <si>
    <t>Austin Edwards</t>
  </si>
  <si>
    <t>E02599</t>
  </si>
  <si>
    <t>Daniel Huang</t>
  </si>
  <si>
    <t>Demo Company Italy Srl</t>
  </si>
  <si>
    <t>Italy</t>
  </si>
  <si>
    <t>E01014</t>
  </si>
  <si>
    <t>Lucas Phan</t>
  </si>
  <si>
    <t>E04529</t>
  </si>
  <si>
    <t>Gabriel Yu</t>
  </si>
  <si>
    <t>Mason Watson</t>
  </si>
  <si>
    <t>E00632</t>
  </si>
  <si>
    <t>Angel Chang</t>
  </si>
  <si>
    <t>E03802</t>
  </si>
  <si>
    <t>Thomas Vazquez</t>
  </si>
  <si>
    <t>E03685</t>
  </si>
  <si>
    <t>Silas Hunter</t>
  </si>
  <si>
    <t>E01089</t>
  </si>
  <si>
    <t>Nicholas Brooks</t>
  </si>
  <si>
    <t>E03988</t>
  </si>
  <si>
    <t>Dominic Thomas</t>
  </si>
  <si>
    <t>E00401</t>
  </si>
  <si>
    <t>Wesley Adams</t>
  </si>
  <si>
    <t>E03429</t>
  </si>
  <si>
    <t>Ian Wu</t>
  </si>
  <si>
    <t>E02417</t>
  </si>
  <si>
    <t>Alice Young</t>
  </si>
  <si>
    <t>E00359</t>
  </si>
  <si>
    <t>Logan Carrillo</t>
  </si>
  <si>
    <t>E02044</t>
  </si>
  <si>
    <t>Caroline Alexander</t>
  </si>
  <si>
    <t>E01479</t>
  </si>
  <si>
    <t>Serenity Bailey</t>
  </si>
  <si>
    <t>E02769</t>
  </si>
  <si>
    <t>Eliza Adams</t>
  </si>
  <si>
    <t>E03893</t>
  </si>
  <si>
    <t>Alice Xiong</t>
  </si>
  <si>
    <t>E03540</t>
  </si>
  <si>
    <t>Emma Perry</t>
  </si>
  <si>
    <t>Riley Marquez</t>
  </si>
  <si>
    <t>E03277</t>
  </si>
  <si>
    <t>Caroline Hu</t>
  </si>
  <si>
    <t>E04194</t>
  </si>
  <si>
    <t>Madison Kumar</t>
  </si>
  <si>
    <t>Matthew Lim</t>
  </si>
  <si>
    <t>E01762</t>
  </si>
  <si>
    <t>Maya Ngo</t>
  </si>
  <si>
    <t>E02632</t>
  </si>
  <si>
    <t>Alice Soto</t>
  </si>
  <si>
    <t>E04226</t>
  </si>
  <si>
    <t>Andrew Moore</t>
  </si>
  <si>
    <t>E04101</t>
  </si>
  <si>
    <t>Olivia Harris</t>
  </si>
  <si>
    <t>E01981</t>
  </si>
  <si>
    <t>Genesis Banks</t>
  </si>
  <si>
    <t>E02534</t>
  </si>
  <si>
    <t>Victoria Johnson</t>
  </si>
  <si>
    <t>E01238</t>
  </si>
  <si>
    <t>Eloise Griffin</t>
  </si>
  <si>
    <t>E01118</t>
  </si>
  <si>
    <t>Roman Yang</t>
  </si>
  <si>
    <t>E04041</t>
  </si>
  <si>
    <t>Clara Huynh</t>
  </si>
  <si>
    <t>E04308</t>
  </si>
  <si>
    <t>Kai Flores</t>
  </si>
  <si>
    <t>E04165</t>
  </si>
  <si>
    <t>Sophie Vang</t>
  </si>
  <si>
    <t>E02295</t>
  </si>
  <si>
    <t>Axel Jordan</t>
  </si>
  <si>
    <t>E04546</t>
  </si>
  <si>
    <t>Jade Hunter</t>
  </si>
  <si>
    <t>E04217</t>
  </si>
  <si>
    <t>Lydia Williams</t>
  </si>
  <si>
    <t>E00650</t>
  </si>
  <si>
    <t>Emery Chang</t>
  </si>
  <si>
    <t>E00344</t>
  </si>
  <si>
    <t>Savannah He</t>
  </si>
  <si>
    <t>E04645</t>
  </si>
  <si>
    <t>Elias Ahmed</t>
  </si>
  <si>
    <t>E03880</t>
  </si>
  <si>
    <t>Samantha Woods</t>
  </si>
  <si>
    <t>E02730</t>
  </si>
  <si>
    <t>Axel Soto</t>
  </si>
  <si>
    <t>E04517</t>
  </si>
  <si>
    <t>Amelia Choi</t>
  </si>
  <si>
    <t>E00965</t>
  </si>
  <si>
    <t>Jacob Khan</t>
  </si>
  <si>
    <t>E04639</t>
  </si>
  <si>
    <t>Luna Taylor</t>
  </si>
  <si>
    <t>E00465</t>
  </si>
  <si>
    <t>Dominic Parker</t>
  </si>
  <si>
    <t>E03058</t>
  </si>
  <si>
    <t>Angel Xiong</t>
  </si>
  <si>
    <t>E02337</t>
  </si>
  <si>
    <t>Emma Cao</t>
  </si>
  <si>
    <t>E04927</t>
  </si>
  <si>
    <t>Ezekiel Bryant</t>
  </si>
  <si>
    <t>E03799</t>
  </si>
  <si>
    <t>Natalie Hwang</t>
  </si>
  <si>
    <t>E04538</t>
  </si>
  <si>
    <t>Adeline Yang</t>
  </si>
  <si>
    <t>E02633</t>
  </si>
  <si>
    <t>Allison Roberts</t>
  </si>
  <si>
    <t>E02965</t>
  </si>
  <si>
    <t>Andrew Do</t>
  </si>
  <si>
    <t>E04345</t>
  </si>
  <si>
    <t>Eliana Grant</t>
  </si>
  <si>
    <t>E02895</t>
  </si>
  <si>
    <t>Mila Soto</t>
  </si>
  <si>
    <t>E00758</t>
  </si>
  <si>
    <t>Jonathan Khan</t>
  </si>
  <si>
    <t>E03750</t>
  </si>
  <si>
    <t>Elias Dang</t>
  </si>
  <si>
    <t>E00144</t>
  </si>
  <si>
    <t>Theodore Ngo</t>
  </si>
  <si>
    <t>E02943</t>
  </si>
  <si>
    <t>Bella Lopez</t>
  </si>
  <si>
    <t>E03901</t>
  </si>
  <si>
    <t>Luca Truong</t>
  </si>
  <si>
    <t>Demo Company Australia Pty Ltd</t>
  </si>
  <si>
    <t>Australia</t>
  </si>
  <si>
    <t>E03490</t>
  </si>
  <si>
    <t>Henry Campos</t>
  </si>
  <si>
    <t>AUD</t>
  </si>
  <si>
    <t>E04466</t>
  </si>
  <si>
    <t>Connor Bell</t>
  </si>
  <si>
    <t>E03226</t>
  </si>
  <si>
    <t>Angel Stewart</t>
  </si>
  <si>
    <t>E04607</t>
  </si>
  <si>
    <t>Landon Brown</t>
  </si>
  <si>
    <t>E02678</t>
  </si>
  <si>
    <t>Nicholas Rivera</t>
  </si>
  <si>
    <t>E02190</t>
  </si>
  <si>
    <t>Gabriel Carter</t>
  </si>
  <si>
    <t>E00747</t>
  </si>
  <si>
    <t>Leilani Baker</t>
  </si>
  <si>
    <t>E00268</t>
  </si>
  <si>
    <t>Ian Flores</t>
  </si>
  <si>
    <t>E01416</t>
  </si>
  <si>
    <t>Hudson Thompson</t>
  </si>
  <si>
    <t>E01524</t>
  </si>
  <si>
    <t>Ian Miller</t>
  </si>
  <si>
    <t>Harper Chin</t>
  </si>
  <si>
    <t>E02801</t>
  </si>
  <si>
    <t>Santiago f Brooks</t>
  </si>
  <si>
    <t>E04155</t>
  </si>
  <si>
    <t>Dylan Dominguez</t>
  </si>
  <si>
    <t>E01952</t>
  </si>
  <si>
    <t>Everett Lee</t>
  </si>
  <si>
    <t>E00116</t>
  </si>
  <si>
    <t>Madelyn Mehta</t>
  </si>
  <si>
    <t>E04811</t>
  </si>
  <si>
    <t>Athena Vasquez</t>
  </si>
  <si>
    <t>E00624</t>
  </si>
  <si>
    <t>William Watson</t>
  </si>
  <si>
    <t>E03404</t>
  </si>
  <si>
    <t>Everleigh Nunez</t>
  </si>
  <si>
    <t>E04784</t>
  </si>
  <si>
    <t>Joshua Lin</t>
  </si>
  <si>
    <t>E00145</t>
  </si>
  <si>
    <t>Alexander Rivera</t>
  </si>
  <si>
    <t>E00218</t>
  </si>
  <si>
    <t>David Desai</t>
  </si>
  <si>
    <t>Aubrey Yoon</t>
  </si>
  <si>
    <t>Grayson Brown</t>
  </si>
  <si>
    <t>Noah Chen</t>
  </si>
  <si>
    <t>E00784</t>
  </si>
  <si>
    <t>Ella Nguyen</t>
  </si>
  <si>
    <t>E04925</t>
  </si>
  <si>
    <t>Athena Jordan</t>
  </si>
  <si>
    <t>E04817</t>
  </si>
  <si>
    <t>Zoe Sanchez</t>
  </si>
  <si>
    <t>E00325</t>
  </si>
  <si>
    <t>Jameson Chen</t>
  </si>
  <si>
    <t>E00403</t>
  </si>
  <si>
    <t>Liliana Soto</t>
  </si>
  <si>
    <t>E00436</t>
  </si>
  <si>
    <t>Lincoln Reyes</t>
  </si>
  <si>
    <t>E04358</t>
  </si>
  <si>
    <t>Grayson Soto</t>
  </si>
  <si>
    <t>E04662</t>
  </si>
  <si>
    <t>Julia Morris</t>
  </si>
  <si>
    <t>E01496</t>
  </si>
  <si>
    <t>Ava Ortiz</t>
  </si>
  <si>
    <t>E01870</t>
  </si>
  <si>
    <t>Carson Chau</t>
  </si>
  <si>
    <t>E03971</t>
  </si>
  <si>
    <t>Lillian Chen</t>
  </si>
  <si>
    <t>E03616</t>
  </si>
  <si>
    <t>Josiah Lewis</t>
  </si>
  <si>
    <t>E00153</t>
  </si>
  <si>
    <t>Claire Jones</t>
  </si>
  <si>
    <t>E02313</t>
  </si>
  <si>
    <t>Jeremiah Lu</t>
  </si>
  <si>
    <t>E02960</t>
  </si>
  <si>
    <t>Nova Hill</t>
  </si>
  <si>
    <t>E00096</t>
  </si>
  <si>
    <t>Peyton Cruz</t>
  </si>
  <si>
    <t>E02140</t>
  </si>
  <si>
    <t>Naomi Zhao</t>
  </si>
  <si>
    <t>E00826</t>
  </si>
  <si>
    <t>Rylee Bui</t>
  </si>
  <si>
    <t>E02604</t>
  </si>
  <si>
    <t>Brooklyn Collins</t>
  </si>
  <si>
    <t>E02613</t>
  </si>
  <si>
    <t>John Jung</t>
  </si>
  <si>
    <t>E00864</t>
  </si>
  <si>
    <t>Samantha Aguilar</t>
  </si>
  <si>
    <t>E01760</t>
  </si>
  <si>
    <t>Madeline Acosta</t>
  </si>
  <si>
    <t>E03223</t>
  </si>
  <si>
    <t>Ethan Joseph</t>
  </si>
  <si>
    <t>E01262</t>
  </si>
  <si>
    <t>E01075</t>
  </si>
  <si>
    <t>Joshua Juarez</t>
  </si>
  <si>
    <t>E00364</t>
  </si>
  <si>
    <t>Matthew Howard</t>
  </si>
  <si>
    <t>E04108</t>
  </si>
  <si>
    <t>Jade Figueroa</t>
  </si>
  <si>
    <t>E02917</t>
  </si>
  <si>
    <t>Everett Morales</t>
  </si>
  <si>
    <t>Genesis Hunter</t>
  </si>
  <si>
    <t>E03393</t>
  </si>
  <si>
    <t>Henry Figueroa</t>
  </si>
  <si>
    <t>E03371</t>
  </si>
  <si>
    <t>Jack Alexander</t>
  </si>
  <si>
    <t>E02531</t>
  </si>
  <si>
    <t>Jameson Foster</t>
  </si>
  <si>
    <t>E02473</t>
  </si>
  <si>
    <t>Leonardo Lo</t>
  </si>
  <si>
    <t>E02468</t>
  </si>
  <si>
    <t>Ella Huang</t>
  </si>
  <si>
    <t>Liam Jordan</t>
  </si>
  <si>
    <t>E03697</t>
  </si>
  <si>
    <t>Isaac Woods</t>
  </si>
  <si>
    <t>E00593</t>
  </si>
  <si>
    <t>Luke Wilson</t>
  </si>
  <si>
    <t>E01103</t>
  </si>
  <si>
    <t>Lyla Alvarez</t>
  </si>
  <si>
    <t>E03889</t>
  </si>
  <si>
    <t>Caleb Flores</t>
  </si>
  <si>
    <t>E01958</t>
  </si>
  <si>
    <t>Angel Lin</t>
  </si>
  <si>
    <t>Easton Moore</t>
  </si>
  <si>
    <t>E01167</t>
  </si>
  <si>
    <t>Kinsley Collins</t>
  </si>
  <si>
    <t>E00099</t>
  </si>
  <si>
    <t>Brooklyn Salazar</t>
  </si>
  <si>
    <t>E00044</t>
  </si>
  <si>
    <t>Scarlett Jenkins</t>
  </si>
  <si>
    <t>E00711</t>
  </si>
  <si>
    <t>Melody Chin</t>
  </si>
  <si>
    <t>E04795</t>
  </si>
  <si>
    <t>Eloise Alexander</t>
  </si>
  <si>
    <t>E03912</t>
  </si>
  <si>
    <t>Carter Turner</t>
  </si>
  <si>
    <t>E02103</t>
  </si>
  <si>
    <t>Andrew Ma</t>
  </si>
  <si>
    <t>E04213</t>
  </si>
  <si>
    <t>Hailey Xi</t>
  </si>
  <si>
    <t>E04756</t>
  </si>
  <si>
    <t>Aiden Le</t>
  </si>
  <si>
    <t>E04114</t>
  </si>
  <si>
    <t>Christopher Lim</t>
  </si>
  <si>
    <t>E01423</t>
  </si>
  <si>
    <t>James Castillo</t>
  </si>
  <si>
    <t>E03181</t>
  </si>
  <si>
    <t>Greyson Dang</t>
  </si>
  <si>
    <t>E03305</t>
  </si>
  <si>
    <t>Hannah King</t>
  </si>
  <si>
    <t>E00703</t>
  </si>
  <si>
    <t>Wesley Dominguez</t>
  </si>
  <si>
    <t>E04403</t>
  </si>
  <si>
    <t>Dominic Hu</t>
  </si>
  <si>
    <t>E00103</t>
  </si>
  <si>
    <t>Nora Park</t>
  </si>
  <si>
    <t>E04487</t>
  </si>
  <si>
    <t>Audrey Hwang</t>
  </si>
  <si>
    <t>Ella Jenkins</t>
  </si>
  <si>
    <t>E02179</t>
  </si>
  <si>
    <t>Peyton Owens</t>
  </si>
  <si>
    <t>E04242</t>
  </si>
  <si>
    <t>Alice Lopez</t>
  </si>
  <si>
    <t>E01371</t>
  </si>
  <si>
    <t>Dominic Le</t>
  </si>
  <si>
    <t>E03065</t>
  </si>
  <si>
    <t>Ezra Ortiz</t>
  </si>
  <si>
    <t>E01377</t>
  </si>
  <si>
    <t>Grayson Luu</t>
  </si>
  <si>
    <t>E03097</t>
  </si>
  <si>
    <t>Brooks Stewart</t>
  </si>
  <si>
    <t>E01668</t>
  </si>
  <si>
    <t>Naomi Xi</t>
  </si>
  <si>
    <t>E03354</t>
  </si>
  <si>
    <t>Silas Estrada</t>
  </si>
  <si>
    <t>E02088</t>
  </si>
  <si>
    <t>Skylar Ayala</t>
  </si>
  <si>
    <t>E03980</t>
  </si>
  <si>
    <t>Lydia Huynh</t>
  </si>
  <si>
    <t>Hazel Cortez</t>
  </si>
  <si>
    <t>E00824</t>
  </si>
  <si>
    <t>Everleigh Adams</t>
  </si>
  <si>
    <t>Layla Salazar</t>
  </si>
  <si>
    <t>E03113</t>
  </si>
  <si>
    <t>Willow Chen</t>
  </si>
  <si>
    <t>E01488</t>
  </si>
  <si>
    <t>Penelope Griffin</t>
  </si>
  <si>
    <t>E01787</t>
  </si>
  <si>
    <t>Lillian Romero</t>
  </si>
  <si>
    <t>E03550</t>
  </si>
  <si>
    <t>Stella Wu</t>
  </si>
  <si>
    <t>E01052</t>
  </si>
  <si>
    <t>Parker Vang</t>
  </si>
  <si>
    <t>E04799</t>
  </si>
  <si>
    <t>Mila Roberts</t>
  </si>
  <si>
    <t>E03402</t>
  </si>
  <si>
    <t>Isaac Liu</t>
  </si>
  <si>
    <t>E04128</t>
  </si>
  <si>
    <t>Jacob Doan</t>
  </si>
  <si>
    <t>Raelynn Ma</t>
  </si>
  <si>
    <t>E03114</t>
  </si>
  <si>
    <t>Jameson Juarez</t>
  </si>
  <si>
    <t>E04004</t>
  </si>
  <si>
    <t>Everleigh Shah</t>
  </si>
  <si>
    <t>E04472</t>
  </si>
  <si>
    <t>Alexander Foster</t>
  </si>
  <si>
    <t>E00161</t>
  </si>
  <si>
    <t>Ryan Ha</t>
  </si>
  <si>
    <t>E04417</t>
  </si>
  <si>
    <t>Chloe Salazar</t>
  </si>
  <si>
    <t>E04536</t>
  </si>
  <si>
    <t>Layla Scott</t>
  </si>
  <si>
    <t>Leah Khan</t>
  </si>
  <si>
    <t>E03059</t>
  </si>
  <si>
    <t>Hailey Dang</t>
  </si>
  <si>
    <t>E02477</t>
  </si>
  <si>
    <t>Amelia Bui</t>
  </si>
  <si>
    <t>E00022</t>
  </si>
  <si>
    <t>Elena Her</t>
  </si>
  <si>
    <t>E03370</t>
  </si>
  <si>
    <t>Ian Cortez</t>
  </si>
  <si>
    <t>E00555</t>
  </si>
  <si>
    <t>Christian Ali</t>
  </si>
  <si>
    <t>E03160</t>
  </si>
  <si>
    <t>Carter Ortiz</t>
  </si>
  <si>
    <t>E03919</t>
  </si>
  <si>
    <t>Grayson Chan</t>
  </si>
  <si>
    <t>E01724</t>
  </si>
  <si>
    <t>Nolan Molina</t>
  </si>
  <si>
    <t>E04087</t>
  </si>
  <si>
    <t>Adam Kaur</t>
  </si>
  <si>
    <t>E02856</t>
  </si>
  <si>
    <t>Amelia Kaur</t>
  </si>
  <si>
    <t>E03805</t>
  </si>
  <si>
    <t>Autumn Gonzales</t>
  </si>
  <si>
    <t>E00319</t>
  </si>
  <si>
    <t>Ezra Wilson</t>
  </si>
  <si>
    <t>E01090</t>
  </si>
  <si>
    <t>Jacob Cheng</t>
  </si>
  <si>
    <t>E02687</t>
  </si>
  <si>
    <t>Caroline Nelson</t>
  </si>
  <si>
    <t>E01407</t>
  </si>
  <si>
    <t>Ellie Guerrero</t>
  </si>
  <si>
    <t>E02748</t>
  </si>
  <si>
    <t>Genesis Zhu</t>
  </si>
  <si>
    <t>E01995</t>
  </si>
  <si>
    <t>Jonathan Ho</t>
  </si>
  <si>
    <t>E01714</t>
  </si>
  <si>
    <t>Savannah Park</t>
  </si>
  <si>
    <t>E04491</t>
  </si>
  <si>
    <t>Nathan Chan</t>
  </si>
  <si>
    <t>E01076</t>
  </si>
  <si>
    <t>Sofia Vu</t>
  </si>
  <si>
    <t>Ruby Choi</t>
  </si>
  <si>
    <t>E02843</t>
  </si>
  <si>
    <t>Lily Pena</t>
  </si>
  <si>
    <t>E02063</t>
  </si>
  <si>
    <t>Ian Gutierrez</t>
  </si>
  <si>
    <t>E00638</t>
  </si>
  <si>
    <t>David Simmons</t>
  </si>
  <si>
    <t>E03571</t>
  </si>
  <si>
    <t>Lincoln Henderson</t>
  </si>
  <si>
    <t>E01712</t>
  </si>
  <si>
    <t>James Singh</t>
  </si>
  <si>
    <t>E00184</t>
  </si>
  <si>
    <t>Kayden Ortega</t>
  </si>
  <si>
    <t>Lucy Figueroa</t>
  </si>
  <si>
    <t>E02899</t>
  </si>
  <si>
    <t>Joshua Cortez</t>
  </si>
  <si>
    <t>E02478</t>
  </si>
  <si>
    <t>Alexander Morris</t>
  </si>
  <si>
    <t>E04170</t>
  </si>
  <si>
    <t>Grayson Chin</t>
  </si>
  <si>
    <t>E00929</t>
  </si>
  <si>
    <t>Allison Espinoza</t>
  </si>
  <si>
    <t>Naomi Chu</t>
  </si>
  <si>
    <t>Jameson Martin</t>
  </si>
  <si>
    <t>E01733</t>
  </si>
  <si>
    <t>Eloise Pham</t>
  </si>
  <si>
    <t>E02857</t>
  </si>
  <si>
    <t>Valentina Davis</t>
  </si>
  <si>
    <t>E04938</t>
  </si>
  <si>
    <t>Brooklyn Daniels</t>
  </si>
  <si>
    <t>E04952</t>
  </si>
  <si>
    <t>Paisley Gomez</t>
  </si>
  <si>
    <t>Everleigh Simmons</t>
  </si>
  <si>
    <t>E03947</t>
  </si>
  <si>
    <t>Logan Soto</t>
  </si>
  <si>
    <t>E04535</t>
  </si>
  <si>
    <t>Charlotte Vo</t>
  </si>
  <si>
    <t>E00380</t>
  </si>
  <si>
    <t>Alice Thompson</t>
  </si>
  <si>
    <t>E01432</t>
  </si>
  <si>
    <t>Peyton Garza</t>
  </si>
  <si>
    <t>E02628</t>
  </si>
  <si>
    <t>Nora Nelson</t>
  </si>
  <si>
    <t>E03578</t>
  </si>
  <si>
    <t>Maverick Li</t>
  </si>
  <si>
    <t>E02781</t>
  </si>
  <si>
    <t>Athena Vu</t>
  </si>
  <si>
    <t>E02665</t>
  </si>
  <si>
    <t>Bella Butler</t>
  </si>
  <si>
    <t>E04132</t>
  </si>
  <si>
    <t>Kinsley Henry</t>
  </si>
  <si>
    <t>E00276</t>
  </si>
  <si>
    <t>Kennedy Romero</t>
  </si>
  <si>
    <t>E04277</t>
  </si>
  <si>
    <t>Zoe Do</t>
  </si>
  <si>
    <t>Everett Khan</t>
  </si>
  <si>
    <t>E02012</t>
  </si>
  <si>
    <t>Anna Han</t>
  </si>
  <si>
    <t>E02881</t>
  </si>
  <si>
    <t>Leilani Sharma</t>
  </si>
  <si>
    <t>Jordan Cho</t>
  </si>
  <si>
    <t>E00605</t>
  </si>
  <si>
    <t>Nova Williams</t>
  </si>
  <si>
    <t>E01019</t>
  </si>
  <si>
    <t>Dominic Scott</t>
  </si>
  <si>
    <t>E01519</t>
  </si>
  <si>
    <t>Anthony Marquez</t>
  </si>
  <si>
    <t>E03694</t>
  </si>
  <si>
    <t>Elena Patterson</t>
  </si>
  <si>
    <t>E01123</t>
  </si>
  <si>
    <t>Madison Nelson</t>
  </si>
  <si>
    <t>E04005</t>
  </si>
  <si>
    <t>Lincoln Wong</t>
  </si>
  <si>
    <t>James Huang</t>
  </si>
  <si>
    <t>E04018</t>
  </si>
  <si>
    <t>Emery Ford</t>
  </si>
  <si>
    <t>E04940</t>
  </si>
  <si>
    <t>Hudson Williams</t>
  </si>
  <si>
    <t>E03465</t>
  </si>
  <si>
    <t>Harper Phan</t>
  </si>
  <si>
    <t>E03870</t>
  </si>
  <si>
    <t>Madeline Allen</t>
  </si>
  <si>
    <t>E01927</t>
  </si>
  <si>
    <t>Charles Moore</t>
  </si>
  <si>
    <t>E01883</t>
  </si>
  <si>
    <t>Isla Guzman</t>
  </si>
  <si>
    <t>E03984</t>
  </si>
  <si>
    <t>Hailey Foster</t>
  </si>
  <si>
    <t>E00446</t>
  </si>
  <si>
    <t>Hudson Hill</t>
  </si>
  <si>
    <t>E02825</t>
  </si>
  <si>
    <t>Wyatt Li</t>
  </si>
  <si>
    <t>E04174</t>
  </si>
  <si>
    <t>Maverick Henry</t>
  </si>
  <si>
    <t>E01899</t>
  </si>
  <si>
    <t>Xavier Jackson</t>
  </si>
  <si>
    <t>E02562</t>
  </si>
  <si>
    <t>Christian Medina</t>
  </si>
  <si>
    <t>E01006</t>
  </si>
  <si>
    <t>Autumn Leung</t>
  </si>
  <si>
    <t>E02903</t>
  </si>
  <si>
    <t>Robert Vazquez</t>
  </si>
  <si>
    <t>E03642</t>
  </si>
  <si>
    <t>Aria Roberts</t>
  </si>
  <si>
    <t>E02884</t>
  </si>
  <si>
    <t>Axel Johnson</t>
  </si>
  <si>
    <t>E00701</t>
  </si>
  <si>
    <t>Madeline Garcia</t>
  </si>
  <si>
    <t>E04720</t>
  </si>
  <si>
    <t>Christopher Chung</t>
  </si>
  <si>
    <t>E01985</t>
  </si>
  <si>
    <t>Eliana Turner</t>
  </si>
  <si>
    <t>E03273</t>
  </si>
  <si>
    <t>Daniel Shah</t>
  </si>
  <si>
    <t>E02415</t>
  </si>
  <si>
    <t>Penelope Gonzalez</t>
  </si>
  <si>
    <t>E00091</t>
  </si>
  <si>
    <t>Emilia Chu</t>
  </si>
  <si>
    <t>E02563</t>
  </si>
  <si>
    <t>Emily Clark</t>
  </si>
  <si>
    <t>E04221</t>
  </si>
  <si>
    <t>Roman King</t>
  </si>
  <si>
    <t>E04887</t>
  </si>
  <si>
    <t>Emery Do</t>
  </si>
  <si>
    <t>E01636</t>
  </si>
  <si>
    <t>Naomi Coleman</t>
  </si>
  <si>
    <t>E01387</t>
  </si>
  <si>
    <t>Cora Zheng</t>
  </si>
  <si>
    <t>E01363</t>
  </si>
  <si>
    <t>Ayla Daniels</t>
  </si>
  <si>
    <t>E02249</t>
  </si>
  <si>
    <t>Allison Daniels</t>
  </si>
  <si>
    <t>E02987</t>
  </si>
  <si>
    <t>Mateo Harris</t>
  </si>
  <si>
    <t>E03655</t>
  </si>
  <si>
    <t>Samantha Rogers</t>
  </si>
  <si>
    <t>E04048</t>
  </si>
  <si>
    <t>Julian Lee</t>
  </si>
  <si>
    <t>E03626</t>
  </si>
  <si>
    <t>Nicholas Avila</t>
  </si>
  <si>
    <t>Hailey Watson</t>
  </si>
  <si>
    <t>E02920</t>
  </si>
  <si>
    <t>Willow Woods</t>
  </si>
  <si>
    <t>E03220</t>
  </si>
  <si>
    <t>Alexander Gonzales</t>
  </si>
  <si>
    <t>E01347</t>
  </si>
  <si>
    <t>Aiden Gonzales</t>
  </si>
  <si>
    <t>E03968</t>
  </si>
  <si>
    <t>Joshua Chin</t>
  </si>
  <si>
    <t>E04299</t>
  </si>
  <si>
    <t>Paisley Hall</t>
  </si>
  <si>
    <t>E01150</t>
  </si>
  <si>
    <t>Allison Leung</t>
  </si>
  <si>
    <t>E03774</t>
  </si>
  <si>
    <t>Hannah Mejia</t>
  </si>
  <si>
    <t>E01638</t>
  </si>
  <si>
    <t>Elizabeth Huang</t>
  </si>
  <si>
    <t>E01877</t>
  </si>
  <si>
    <t>Abigail Garza</t>
  </si>
  <si>
    <t>E01422</t>
  </si>
  <si>
    <t>Lydia Espinoza</t>
  </si>
  <si>
    <t>E00440</t>
  </si>
  <si>
    <t>Adeline Thao</t>
  </si>
  <si>
    <t>Kinsley Dixon</t>
  </si>
  <si>
    <t>E04150</t>
  </si>
  <si>
    <t>Natalia Vu</t>
  </si>
  <si>
    <t>E02846</t>
  </si>
  <si>
    <t>Julia Mai</t>
  </si>
  <si>
    <t>E04247</t>
  </si>
  <si>
    <t>Camila Evans</t>
  </si>
  <si>
    <t>Everly Lai</t>
  </si>
  <si>
    <t>Adam He</t>
  </si>
  <si>
    <t>E03648</t>
  </si>
  <si>
    <t>Vivian Hunter</t>
  </si>
  <si>
    <t>E02192</t>
  </si>
  <si>
    <t>Lucy Avila</t>
  </si>
  <si>
    <t>E03981</t>
  </si>
  <si>
    <t>Eliana Li</t>
  </si>
  <si>
    <t>E03262</t>
  </si>
  <si>
    <t>Logan Mitchell</t>
  </si>
  <si>
    <t>E02716</t>
  </si>
  <si>
    <t>Dominic Dinh</t>
  </si>
  <si>
    <t>Lucas Daniels</t>
  </si>
  <si>
    <t>E04123</t>
  </si>
  <si>
    <t>Andrew Holmes</t>
  </si>
  <si>
    <t>E03471</t>
  </si>
  <si>
    <t>Julia Sandoval</t>
  </si>
  <si>
    <t>E01966</t>
  </si>
  <si>
    <t>Thomas Williams</t>
  </si>
  <si>
    <t>E03683</t>
  </si>
  <si>
    <t>Raelynn Hong</t>
  </si>
  <si>
    <t>E04766</t>
  </si>
  <si>
    <t>Lyla Yoon</t>
  </si>
  <si>
    <t>E01465</t>
  </si>
  <si>
    <t>Hannah White</t>
  </si>
  <si>
    <t>E00206</t>
  </si>
  <si>
    <t>Theodore Xi</t>
  </si>
  <si>
    <t>E04088</t>
  </si>
  <si>
    <t>Ezra Liang</t>
  </si>
  <si>
    <t>E02066</t>
  </si>
  <si>
    <t>Grayson Yee</t>
  </si>
  <si>
    <t>E03227</t>
  </si>
  <si>
    <t>Eli Richardson</t>
  </si>
  <si>
    <t>E03364</t>
  </si>
  <si>
    <t>Audrey Lee</t>
  </si>
  <si>
    <t>E00607</t>
  </si>
  <si>
    <t>Jameson Allen</t>
  </si>
  <si>
    <t>E02258</t>
  </si>
  <si>
    <t>Eliza Chen</t>
  </si>
  <si>
    <t>E03681</t>
  </si>
  <si>
    <t>Lyla Chen</t>
  </si>
  <si>
    <t>E02298</t>
  </si>
  <si>
    <t>Emily Doan</t>
  </si>
  <si>
    <t>E02984</t>
  </si>
  <si>
    <t>Jack Mai</t>
  </si>
  <si>
    <t>E01649</t>
  </si>
  <si>
    <t>Eva Alvarado</t>
  </si>
  <si>
    <t>E04969</t>
  </si>
  <si>
    <t>Abigail Vang</t>
  </si>
  <si>
    <t>Claire Adams</t>
  </si>
  <si>
    <t>E00955</t>
  </si>
  <si>
    <t>Theodore Marquez</t>
  </si>
  <si>
    <t>E00810</t>
  </si>
  <si>
    <t>Hunter Nunez</t>
  </si>
  <si>
    <t>E02798</t>
  </si>
  <si>
    <t>Charles Henderson</t>
  </si>
  <si>
    <t>E02907</t>
  </si>
  <si>
    <t>Jose Singh</t>
  </si>
  <si>
    <t>E00023</t>
  </si>
  <si>
    <t>Gabriel Joseph</t>
  </si>
  <si>
    <t>E02391</t>
  </si>
  <si>
    <t>Natalia Santos</t>
  </si>
  <si>
    <t>E00494</t>
  </si>
  <si>
    <t>Robert Alvarez</t>
  </si>
  <si>
    <t>Samuel Bailey</t>
  </si>
  <si>
    <t>E04683</t>
  </si>
  <si>
    <t>Ezekiel Delgado</t>
  </si>
  <si>
    <t>E02923</t>
  </si>
  <si>
    <t>Ethan Tang</t>
  </si>
  <si>
    <t>E00981</t>
  </si>
  <si>
    <t>Miles Thao</t>
  </si>
  <si>
    <t>E04157</t>
  </si>
  <si>
    <t>William Cao</t>
  </si>
  <si>
    <t>E03528</t>
  </si>
  <si>
    <t>Leo Hsu</t>
  </si>
  <si>
    <t>E04547</t>
  </si>
  <si>
    <t>Avery Grant</t>
  </si>
  <si>
    <t>E04415</t>
  </si>
  <si>
    <t>Penelope Fong</t>
  </si>
  <si>
    <t>E04484</t>
  </si>
  <si>
    <t>Vivian Thao</t>
  </si>
  <si>
    <t>E02800</t>
  </si>
  <si>
    <t>Eva Estrada</t>
  </si>
  <si>
    <t>E04926</t>
  </si>
  <si>
    <t>Emma Luna</t>
  </si>
  <si>
    <t>E01268</t>
  </si>
  <si>
    <t>Charlotte Wu</t>
  </si>
  <si>
    <t>E04853</t>
  </si>
  <si>
    <t>Vivian Chu</t>
  </si>
  <si>
    <t>E01209</t>
  </si>
  <si>
    <t>Jayden Williams</t>
  </si>
  <si>
    <t>E02024</t>
  </si>
  <si>
    <t>Amelia Bell</t>
  </si>
  <si>
    <t>E02427</t>
  </si>
  <si>
    <t>Addison Mehta</t>
  </si>
  <si>
    <t>Demo Company Switzerland AG</t>
  </si>
  <si>
    <t>Switzerland</t>
  </si>
  <si>
    <t>Alexander Jackson</t>
  </si>
  <si>
    <t>CHF</t>
  </si>
  <si>
    <t>E00951</t>
  </si>
  <si>
    <t>Everly Lin</t>
  </si>
  <si>
    <t>E03248</t>
  </si>
  <si>
    <t>Lyla Stewart</t>
  </si>
  <si>
    <t>E04444</t>
  </si>
  <si>
    <t>Brooklyn Ruiz</t>
  </si>
  <si>
    <t>E02307</t>
  </si>
  <si>
    <t>Skylar Evans</t>
  </si>
  <si>
    <t>E02375</t>
  </si>
  <si>
    <t>Lincoln Huynh</t>
  </si>
  <si>
    <t>E02276</t>
  </si>
  <si>
    <t>Hazel Griffin</t>
  </si>
  <si>
    <t>E02649</t>
  </si>
  <si>
    <t>Charles Gonzalez</t>
  </si>
  <si>
    <t>E00503</t>
  </si>
  <si>
    <t>Leah Patterson</t>
  </si>
  <si>
    <t>E01706</t>
  </si>
  <si>
    <t>Avery Sun</t>
  </si>
  <si>
    <t>E00676</t>
  </si>
  <si>
    <t>Isaac Yoon</t>
  </si>
  <si>
    <t>E02005</t>
  </si>
  <si>
    <t>Isabella Bui</t>
  </si>
  <si>
    <t>E01895</t>
  </si>
  <si>
    <t>Gabriel Zhou</t>
  </si>
  <si>
    <t>E01396</t>
  </si>
  <si>
    <t>Jack Vu</t>
  </si>
  <si>
    <t>E01413</t>
  </si>
  <si>
    <t>E03928</t>
  </si>
  <si>
    <t>Miles Dang</t>
  </si>
  <si>
    <t>E04109</t>
  </si>
  <si>
    <t>Leah Bryant</t>
  </si>
  <si>
    <t>E00639</t>
  </si>
  <si>
    <t>Benjamin Mai</t>
  </si>
  <si>
    <t>E00608</t>
  </si>
  <si>
    <t>E04189</t>
  </si>
  <si>
    <t>Ariana Kim</t>
  </si>
  <si>
    <t>E02732</t>
  </si>
  <si>
    <t>Alice Tran</t>
  </si>
  <si>
    <t>E00324</t>
  </si>
  <si>
    <t>Hailey Song</t>
  </si>
  <si>
    <t>E00518</t>
  </si>
  <si>
    <t>Lydia Morales</t>
  </si>
  <si>
    <t>Liam Sanders</t>
  </si>
  <si>
    <t>E04564</t>
  </si>
  <si>
    <t>Luke Sanchez</t>
  </si>
  <si>
    <t>E02033</t>
  </si>
  <si>
    <t>Grace Sun</t>
  </si>
  <si>
    <t>E00412</t>
  </si>
  <si>
    <t>Ezra Banks</t>
  </si>
  <si>
    <t>E01844</t>
  </si>
  <si>
    <t>Jayden Kang</t>
  </si>
  <si>
    <t>E00667</t>
  </si>
  <si>
    <t>Skylar Shah</t>
  </si>
  <si>
    <t>E02639</t>
  </si>
  <si>
    <t>Sebastian Le</t>
  </si>
  <si>
    <t>E00287</t>
  </si>
  <si>
    <t>Luca Nelson</t>
  </si>
  <si>
    <t>E02235</t>
  </si>
  <si>
    <t>Riley Ramirez</t>
  </si>
  <si>
    <t>E02720</t>
  </si>
  <si>
    <t>Jaxon Fong</t>
  </si>
  <si>
    <t>Kayden Jordan</t>
  </si>
  <si>
    <t>E01188</t>
  </si>
  <si>
    <t>Alexander James</t>
  </si>
  <si>
    <t>E02428</t>
  </si>
  <si>
    <t>Connor Luu</t>
  </si>
  <si>
    <t>E03289</t>
  </si>
  <si>
    <t>Christopher Lam</t>
  </si>
  <si>
    <t>E01947</t>
  </si>
  <si>
    <t>Sophie Owens</t>
  </si>
  <si>
    <t>Addison Perez</t>
  </si>
  <si>
    <t>E04249</t>
  </si>
  <si>
    <t>Hadley Dang</t>
  </si>
  <si>
    <t>Ethan Mehta</t>
  </si>
  <si>
    <t>Madison Her</t>
  </si>
  <si>
    <t>E04363</t>
  </si>
  <si>
    <t>Savannah Singh</t>
  </si>
  <si>
    <t>E04920</t>
  </si>
  <si>
    <t>Nevaeh Hsu</t>
  </si>
  <si>
    <t>E03521</t>
  </si>
  <si>
    <t>Jackson Navarro</t>
  </si>
  <si>
    <t>E04095</t>
  </si>
  <si>
    <t>Sadie Patterson</t>
  </si>
  <si>
    <t>E04079</t>
  </si>
  <si>
    <t>Christopher Butler</t>
  </si>
  <si>
    <t>E01508</t>
  </si>
  <si>
    <t>Penelope Rodriguez</t>
  </si>
  <si>
    <t>E02259</t>
  </si>
  <si>
    <t>Emily Lau</t>
  </si>
  <si>
    <t>Sophie Oh</t>
  </si>
  <si>
    <t>E01834</t>
  </si>
  <si>
    <t>Chloe Allen</t>
  </si>
  <si>
    <t>E03124</t>
  </si>
  <si>
    <t>Caleb Nelson</t>
  </si>
  <si>
    <t>E01898</t>
  </si>
  <si>
    <t>Oliver Moua</t>
  </si>
  <si>
    <t>E00342</t>
  </si>
  <si>
    <t>Wesley Doan</t>
  </si>
  <si>
    <t>E03910</t>
  </si>
  <si>
    <t>Nova Hsu</t>
  </si>
  <si>
    <t>E00862</t>
  </si>
  <si>
    <t>Levi Moreno</t>
  </si>
  <si>
    <t>E02576</t>
  </si>
  <si>
    <t>Gianna Ha</t>
  </si>
  <si>
    <t>E00035</t>
  </si>
  <si>
    <t>Lillian Gonzales</t>
  </si>
  <si>
    <t>E01832</t>
  </si>
  <si>
    <t>Ezra Singh</t>
  </si>
  <si>
    <t>Brooklyn Cho</t>
  </si>
  <si>
    <t>Piper Ramos</t>
  </si>
  <si>
    <t>E04697</t>
  </si>
  <si>
    <t>Eleanor Williams</t>
  </si>
  <si>
    <t>E00371</t>
  </si>
  <si>
    <t>Melody Grant</t>
  </si>
  <si>
    <t>E02992</t>
  </si>
  <si>
    <t>Paisley Sanders</t>
  </si>
  <si>
    <t>E04369</t>
  </si>
  <si>
    <t>Santiago f Gray</t>
  </si>
  <si>
    <t>E03532</t>
  </si>
  <si>
    <t>Jaxson Santiago</t>
  </si>
  <si>
    <t>E00863</t>
  </si>
  <si>
    <t>Lincoln Ramos</t>
  </si>
  <si>
    <t>E03310</t>
  </si>
  <si>
    <t>Dylan Campbell</t>
  </si>
  <si>
    <t>Olivia Gray</t>
  </si>
  <si>
    <t>E01242</t>
  </si>
  <si>
    <t>Emery Doan</t>
  </si>
  <si>
    <t>E02535</t>
  </si>
  <si>
    <t>Caroline Perez</t>
  </si>
  <si>
    <t>E00369</t>
  </si>
  <si>
    <t>Genesis Woods</t>
  </si>
  <si>
    <t>E03332</t>
  </si>
  <si>
    <t>Ruby Sun</t>
  </si>
  <si>
    <t>E03278</t>
  </si>
  <si>
    <t>Nevaeh James</t>
  </si>
  <si>
    <t>E02492</t>
  </si>
  <si>
    <t>Parker Sandoval</t>
  </si>
  <si>
    <t>E03055</t>
  </si>
  <si>
    <t>Austin Rojas</t>
  </si>
  <si>
    <t>Cooper Gupta</t>
  </si>
  <si>
    <t>E00717</t>
  </si>
  <si>
    <t>Axel Santos</t>
  </si>
  <si>
    <t>E04637</t>
  </si>
  <si>
    <t>Samuel Song</t>
  </si>
  <si>
    <t>E03240</t>
  </si>
  <si>
    <t>Aiden Silva</t>
  </si>
  <si>
    <t>E00340</t>
  </si>
  <si>
    <t>Eliana Allen</t>
  </si>
  <si>
    <t>E04751</t>
  </si>
  <si>
    <t>Grayson James</t>
  </si>
  <si>
    <t>E04636</t>
  </si>
  <si>
    <t>Hailey Yee</t>
  </si>
  <si>
    <t>Ian Vargas</t>
  </si>
  <si>
    <t>E02938</t>
  </si>
  <si>
    <t>John Trinh</t>
  </si>
  <si>
    <t>Sofia Trinh</t>
  </si>
  <si>
    <t>E01111</t>
  </si>
  <si>
    <t>Santiago f Moua</t>
  </si>
  <si>
    <t>E03149</t>
  </si>
  <si>
    <t>Layla Collins</t>
  </si>
  <si>
    <t>E00952</t>
  </si>
  <si>
    <t>Jaxon Powell</t>
  </si>
  <si>
    <t>E04380</t>
  </si>
  <si>
    <t>Naomi Washington</t>
  </si>
  <si>
    <t>Ryan Holmes</t>
  </si>
  <si>
    <t>E04994</t>
  </si>
  <si>
    <t>Bella Holmes</t>
  </si>
  <si>
    <t>E00447</t>
  </si>
  <si>
    <t>Hailey Sanchez</t>
  </si>
  <si>
    <t>E00089</t>
  </si>
  <si>
    <t>Sofia Yoon</t>
  </si>
  <si>
    <t>E02035</t>
  </si>
  <si>
    <t>Eli Rahman</t>
  </si>
  <si>
    <t>E03595</t>
  </si>
  <si>
    <t>Christopher Howard</t>
  </si>
  <si>
    <t>E03611</t>
  </si>
  <si>
    <t>Alice Mehta</t>
  </si>
  <si>
    <t>E02135</t>
  </si>
  <si>
    <t>John Delgado</t>
  </si>
  <si>
    <t>E01684</t>
  </si>
  <si>
    <t>Jaxson Liang</t>
  </si>
  <si>
    <t>E02968</t>
  </si>
  <si>
    <t>Caroline Santos</t>
  </si>
  <si>
    <t>E03362</t>
  </si>
  <si>
    <t>Lily Henderson</t>
  </si>
  <si>
    <t>E01108</t>
  </si>
  <si>
    <t>Hannah Martinez</t>
  </si>
  <si>
    <t>E02217</t>
  </si>
  <si>
    <t>William Phillips</t>
  </si>
  <si>
    <t>E03519</t>
  </si>
  <si>
    <t>Eliza Zheng</t>
  </si>
  <si>
    <t>E01967</t>
  </si>
  <si>
    <t>John Dang</t>
  </si>
  <si>
    <t>E01125</t>
  </si>
  <si>
    <t>Joshua Yang</t>
  </si>
  <si>
    <t>E03795</t>
  </si>
  <si>
    <t>Hazel Young</t>
  </si>
  <si>
    <t>E00508</t>
  </si>
  <si>
    <t>Thomas Jung</t>
  </si>
  <si>
    <t>E02047</t>
  </si>
  <si>
    <t>Xavier Perez</t>
  </si>
  <si>
    <t>E01582</t>
  </si>
  <si>
    <t>Elijah Coleman</t>
  </si>
  <si>
    <t>Clara Sanchez</t>
  </si>
  <si>
    <t>E04872</t>
  </si>
  <si>
    <t>Isaac Stewart</t>
  </si>
  <si>
    <t>E03159</t>
  </si>
  <si>
    <t>Claire Romero</t>
  </si>
  <si>
    <t>E01337</t>
  </si>
  <si>
    <t>Andrew Coleman</t>
  </si>
  <si>
    <t>E00102</t>
  </si>
  <si>
    <t>Riley Rojas</t>
  </si>
  <si>
    <t>E03637</t>
  </si>
  <si>
    <t>Landon Thao</t>
  </si>
  <si>
    <t>E03455</t>
  </si>
  <si>
    <t>Hadley Ford</t>
  </si>
  <si>
    <t>Austin Brown</t>
  </si>
  <si>
    <t>E01264</t>
  </si>
  <si>
    <t>Hazel Alvarez</t>
  </si>
  <si>
    <t>E02274</t>
  </si>
  <si>
    <t>Isabella Bailey</t>
  </si>
  <si>
    <t>E00480</t>
  </si>
  <si>
    <t>Hadley Yee</t>
  </si>
  <si>
    <t>E00647</t>
  </si>
  <si>
    <t>Dylan Ali</t>
  </si>
  <si>
    <t>E03296</t>
  </si>
  <si>
    <t>Eloise Trinh</t>
  </si>
  <si>
    <t>E02453</t>
  </si>
  <si>
    <t>Dylan Kumar</t>
  </si>
  <si>
    <t>Emily Gupta</t>
  </si>
  <si>
    <t>E02522</t>
  </si>
  <si>
    <t>Silas Rivera</t>
  </si>
  <si>
    <t>E00459</t>
  </si>
  <si>
    <t>Jackson Jordan</t>
  </si>
  <si>
    <t>E03007</t>
  </si>
  <si>
    <t>Isaac Joseph</t>
  </si>
  <si>
    <t>E04035</t>
  </si>
  <si>
    <t>Leilani Thao</t>
  </si>
  <si>
    <t>E02710</t>
  </si>
  <si>
    <t>Silas Huang</t>
  </si>
  <si>
    <t>Peyton Walker</t>
  </si>
  <si>
    <t>Jace Washington</t>
  </si>
  <si>
    <t>E03379</t>
  </si>
  <si>
    <t>Landon Kim</t>
  </si>
  <si>
    <t>E02153</t>
  </si>
  <si>
    <t>Peyton Vasquez</t>
  </si>
  <si>
    <t>E00994</t>
  </si>
  <si>
    <t>Charlotte Baker</t>
  </si>
  <si>
    <t>E00943</t>
  </si>
  <si>
    <t>Elena Mendoza</t>
  </si>
  <si>
    <t>Missing Data</t>
  </si>
  <si>
    <t>Overpayment</t>
  </si>
  <si>
    <t>Check Contract</t>
  </si>
  <si>
    <t>Underpayment</t>
  </si>
  <si>
    <t>E02387</t>
  </si>
  <si>
    <t>Emily Davis</t>
  </si>
  <si>
    <t>Luke Martin</t>
  </si>
  <si>
    <t>E03496</t>
  </si>
  <si>
    <t>Robert Yang</t>
  </si>
  <si>
    <t>E01754</t>
  </si>
  <si>
    <t>Owen Lam</t>
  </si>
  <si>
    <t>E00502</t>
  </si>
  <si>
    <t>Natalia Salazar</t>
  </si>
  <si>
    <t>E04000</t>
  </si>
  <si>
    <t>Skylar Carrillo</t>
  </si>
  <si>
    <t>E02966</t>
  </si>
  <si>
    <t>William Foster</t>
  </si>
  <si>
    <t>E01540</t>
  </si>
  <si>
    <t>Miles Salazar</t>
  </si>
  <si>
    <t>E04474</t>
  </si>
  <si>
    <t>Mila Hong</t>
  </si>
  <si>
    <t>E00416</t>
  </si>
  <si>
    <t>Everleigh Fernandez</t>
  </si>
  <si>
    <t>Jack Huynh</t>
  </si>
  <si>
    <t>E01261</t>
  </si>
  <si>
    <t>Connor Simmons</t>
  </si>
  <si>
    <t>E03131</t>
  </si>
  <si>
    <t>Ezekiel Reed</t>
  </si>
  <si>
    <t>Skylar Doan</t>
  </si>
  <si>
    <t>Hadley Parker</t>
  </si>
  <si>
    <t>E02813</t>
  </si>
  <si>
    <t>Kai Chow</t>
  </si>
  <si>
    <t>Penelope Johnson</t>
  </si>
  <si>
    <t>Ezekiel Jordan</t>
  </si>
  <si>
    <t>Kolom1</t>
  </si>
  <si>
    <t>Kolom2</t>
  </si>
  <si>
    <t>E00119</t>
  </si>
  <si>
    <t>Jack Maldonado</t>
  </si>
  <si>
    <t>E04386</t>
  </si>
  <si>
    <t>Cameron Powell</t>
  </si>
  <si>
    <t>E02252</t>
  </si>
  <si>
    <t>Lillian Park</t>
  </si>
  <si>
    <t>Maria He</t>
  </si>
  <si>
    <t>E01896</t>
  </si>
  <si>
    <t>Adam Nelson</t>
  </si>
  <si>
    <t>E00467</t>
  </si>
  <si>
    <t>Sofia Dinh</t>
  </si>
  <si>
    <t>E00556</t>
  </si>
  <si>
    <t>Grayson Walker</t>
  </si>
  <si>
    <t>E03972</t>
  </si>
  <si>
    <t>Jordan Gomez</t>
  </si>
  <si>
    <t>E03045</t>
  </si>
  <si>
    <t>Andrew Huynh</t>
  </si>
  <si>
    <t>E00181</t>
  </si>
  <si>
    <t>Genesis Hu</t>
  </si>
  <si>
    <t>E02108</t>
  </si>
  <si>
    <t>Madeline Coleman</t>
  </si>
  <si>
    <t>E04962</t>
  </si>
  <si>
    <t>Elena Tan</t>
  </si>
  <si>
    <t>E00553</t>
  </si>
  <si>
    <t>Isla Yoon</t>
  </si>
  <si>
    <t>Jaxson Dinh</t>
  </si>
  <si>
    <t>Gabriella Johnson</t>
  </si>
  <si>
    <t>E03461</t>
  </si>
  <si>
    <t>Nathan Lau</t>
  </si>
  <si>
    <t>E01845</t>
  </si>
  <si>
    <t>Leo Fernandez</t>
  </si>
  <si>
    <t>E04448</t>
  </si>
  <si>
    <t>Adrian Ruiz</t>
  </si>
  <si>
    <t>E03881</t>
  </si>
  <si>
    <t>Andrew Reed</t>
  </si>
  <si>
    <t>E02977</t>
  </si>
  <si>
    <t>Nicholas Song</t>
  </si>
  <si>
    <t>Mason Jimenez</t>
  </si>
  <si>
    <t>E04323</t>
  </si>
  <si>
    <t>Melody Valdez</t>
  </si>
  <si>
    <t>E03758</t>
  </si>
  <si>
    <t>Liam Zhang</t>
  </si>
  <si>
    <t>E01820</t>
  </si>
  <si>
    <t>Nathan Miller</t>
  </si>
  <si>
    <t>Sebastian Gupta</t>
  </si>
  <si>
    <t>E02420</t>
  </si>
  <si>
    <t>Madison Li</t>
  </si>
  <si>
    <t>E03563</t>
  </si>
  <si>
    <t>Ian Barnes</t>
  </si>
  <si>
    <t>E04739</t>
  </si>
  <si>
    <t>Ruby Washington</t>
  </si>
  <si>
    <t>E04641</t>
  </si>
  <si>
    <t>Scarlett Hill</t>
  </si>
  <si>
    <t>E01366</t>
  </si>
  <si>
    <t>William Walker</t>
  </si>
  <si>
    <t>E01591</t>
  </si>
  <si>
    <t>Paisley Trinh</t>
  </si>
  <si>
    <t>E03064</t>
  </si>
  <si>
    <t>Lincoln Fong</t>
  </si>
  <si>
    <t>E02877</t>
  </si>
  <si>
    <t>Mila Allen</t>
  </si>
  <si>
    <t>E03170</t>
  </si>
  <si>
    <t>Autumn Thao</t>
  </si>
  <si>
    <t>E01193</t>
  </si>
  <si>
    <t>Raelynn Lu</t>
  </si>
  <si>
    <t>E01789</t>
  </si>
  <si>
    <t>Charles Luu</t>
  </si>
  <si>
    <t>Kennedy Vargas</t>
  </si>
  <si>
    <t>Eli Reed</t>
  </si>
  <si>
    <t>Rijlabels</t>
  </si>
  <si>
    <t>Aantal van EEID</t>
  </si>
  <si>
    <t>HeadCount</t>
  </si>
  <si>
    <t>South America</t>
  </si>
  <si>
    <t>North America</t>
  </si>
  <si>
    <t>Pacific</t>
  </si>
  <si>
    <t>Asia</t>
  </si>
  <si>
    <t>Totaal</t>
  </si>
  <si>
    <t>Som van Monthly Salary</t>
  </si>
  <si>
    <t>Kolomlabels</t>
  </si>
  <si>
    <t>New hires</t>
  </si>
  <si>
    <t>Leavers</t>
  </si>
  <si>
    <t>Month</t>
  </si>
  <si>
    <t>Year</t>
  </si>
  <si>
    <t>1. January</t>
  </si>
  <si>
    <t>2. February</t>
  </si>
  <si>
    <t>3. March</t>
  </si>
  <si>
    <t>Start of Month</t>
  </si>
  <si>
    <t>End of Month</t>
  </si>
  <si>
    <t>Gross Salary</t>
  </si>
  <si>
    <t>#New Hires</t>
  </si>
  <si>
    <t>#Leavers</t>
  </si>
  <si>
    <t>Som van #New Hires</t>
  </si>
  <si>
    <t>Som van #Leavers</t>
  </si>
  <si>
    <t>Eindtotaal</t>
  </si>
  <si>
    <t>Som van Employer Cost</t>
  </si>
  <si>
    <t>ER_Cost</t>
  </si>
  <si>
    <t>XX</t>
  </si>
  <si>
    <t>ER_Costs</t>
  </si>
  <si>
    <t>xx</t>
  </si>
  <si>
    <t>Som van Leave balance</t>
  </si>
  <si>
    <t>Incr_HC</t>
  </si>
  <si>
    <t>Incr_Salary</t>
  </si>
  <si>
    <t>Headcount</t>
  </si>
  <si>
    <t>New Hires</t>
  </si>
  <si>
    <t>Incr_NH</t>
  </si>
  <si>
    <t>Incr_Leave</t>
  </si>
  <si>
    <t>TOTAAL</t>
  </si>
  <si>
    <t>Totaal 1. January</t>
  </si>
  <si>
    <t>Totaal 2. February</t>
  </si>
  <si>
    <t>Totaal 3. March</t>
  </si>
  <si>
    <t>Leave Balance</t>
  </si>
  <si>
    <t>Value Leave Balance</t>
  </si>
  <si>
    <t>Som van Value Leave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</si>
</sst>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 #,##0_ ;_ * \-#,##0_ ;_ * &quot;-&quot;_ ;_ @_ "/>
    <numFmt numFmtId="164" formatCode="[$-413]mmm/yy;@"/>
    <numFmt numFmtId="165" formatCode="&quot;€&quot;\ #,##0,&quot; K&quot;"/>
    <numFmt numFmtId="166" formatCode="[$-413]dd/mmm/yy;@"/>
    <numFmt numFmtId="167" formatCode="\+0.0%;\-0.0%;0.0%"/>
    <numFmt numFmtId="168" formatCode="\+0;\-0;0"/>
  </numFmts>
  <fonts count="3" x14ac:knownFonts="1">
    <font>
      <sz val="11"/>
      <color theme="1"/>
      <name val="Calibri"/>
      <family val="2"/>
      <scheme val="minor"/>
    </font>
    <font>
      <sz val="8"/>
      <name val="Calibri"/>
      <family val="2"/>
      <scheme val="minor"/>
    </font>
    <font>
      <sz val="11"/>
      <color theme="1"/>
      <name val="Calibri"/>
      <family val="2"/>
      <scheme val="minor"/>
    </font>
  </fonts>
  <fills count="3">
    <fill>
      <patternFill patternType="none"/>
    </fill>
    <fill>
      <patternFill patternType="gray125"/>
    </fill>
    <fill>
      <patternFill patternType="solid">
        <fgColor rgb="FF2B4960"/>
        <bgColor indexed="64"/>
      </patternFill>
    </fill>
  </fills>
  <borders count="1">
    <border>
      <left/>
      <right/>
      <top/>
      <bottom/>
      <diagonal/>
    </border>
  </borders>
  <cellStyleXfs count="2">
    <xf numFmtId="0" fontId="0" fillId="0" borderId="0"/>
    <xf numFmtId="9" fontId="2" fillId="0" borderId="0" applyFont="0" applyFill="0" applyBorder="0" applyAlignment="0" applyProtection="0"/>
  </cellStyleXfs>
  <cellXfs count="13">
    <xf numFmtId="0" fontId="0" fillId="0" borderId="0" xfId="0"/>
    <xf numFmtId="164" fontId="0" fillId="0" borderId="0" xfId="0" applyNumberFormat="1"/>
    <xf numFmtId="14" fontId="0" fillId="0" borderId="0" xfId="0" applyNumberFormat="1"/>
    <xf numFmtId="2" fontId="0" fillId="0" borderId="0" xfId="0" applyNumberFormat="1"/>
    <xf numFmtId="0" fontId="0" fillId="0" borderId="0" xfId="0" pivotButton="1"/>
    <xf numFmtId="0" fontId="0" fillId="0" borderId="0" xfId="0" applyAlignment="1">
      <alignment horizontal="left"/>
    </xf>
    <xf numFmtId="0" fontId="0" fillId="2" borderId="0" xfId="0" applyFill="1"/>
    <xf numFmtId="165" fontId="0" fillId="0" borderId="0" xfId="0" applyNumberFormat="1"/>
    <xf numFmtId="166" fontId="0" fillId="0" borderId="0" xfId="0" applyNumberFormat="1"/>
    <xf numFmtId="167" fontId="0" fillId="0" borderId="0" xfId="1" applyNumberFormat="1" applyFont="1"/>
    <xf numFmtId="168" fontId="0" fillId="0" borderId="0" xfId="1" applyNumberFormat="1" applyFont="1"/>
    <xf numFmtId="41" fontId="0" fillId="0" borderId="0" xfId="0" applyNumberFormat="1"/>
    <xf numFmtId="0" fontId="0" fillId="0" borderId="0" xfId="0" applyNumberFormat="1"/>
  </cellXfs>
  <cellStyles count="2">
    <cellStyle name="Procent" xfId="1" builtinId="5"/>
    <cellStyle name="Standaard" xfId="0" builtinId="0"/>
  </cellStyles>
  <dxfs count="23">
    <dxf>
      <numFmt numFmtId="165" formatCode="&quot;€&quot;\ #,##0,&quot; K&quot;"/>
    </dxf>
    <dxf>
      <numFmt numFmtId="0" formatCode="General"/>
    </dxf>
    <dxf>
      <numFmt numFmtId="0" formatCode="General"/>
    </dxf>
    <dxf>
      <numFmt numFmtId="165" formatCode="&quot;€&quot;\ #,##0,&quot; K&quot;"/>
    </dxf>
    <dxf>
      <numFmt numFmtId="165" formatCode="&quot;€&quot;\ #,##0,&quot; K&quot;"/>
    </dxf>
    <dxf>
      <numFmt numFmtId="0" formatCode="General"/>
    </dxf>
    <dxf>
      <numFmt numFmtId="0" formatCode="General"/>
    </dxf>
    <dxf>
      <numFmt numFmtId="0" formatCode="General"/>
    </dxf>
    <dxf>
      <numFmt numFmtId="19" formatCode="d/m/yyyy"/>
    </dxf>
    <dxf>
      <numFmt numFmtId="2" formatCode="0.00"/>
    </dxf>
    <dxf>
      <numFmt numFmtId="2" formatCode="0.00"/>
    </dxf>
    <dxf>
      <numFmt numFmtId="2" formatCode="0.00"/>
    </dxf>
    <dxf>
      <numFmt numFmtId="2" formatCode="0.00"/>
    </dxf>
    <dxf>
      <numFmt numFmtId="2" formatCode="0.00"/>
    </dxf>
    <dxf>
      <numFmt numFmtId="2" formatCode="0.00"/>
    </dxf>
    <dxf>
      <numFmt numFmtId="19" formatCode="d/m/yyyy"/>
    </dxf>
    <dxf>
      <numFmt numFmtId="19" formatCode="d/m/yyyy"/>
    </dxf>
    <dxf>
      <numFmt numFmtId="0" formatCode="General"/>
    </dxf>
    <dxf>
      <numFmt numFmtId="164" formatCode="[$-413]mmm/yy;@"/>
    </dxf>
    <dxf>
      <numFmt numFmtId="164" formatCode="[$-413]mmm/yy;@"/>
    </dxf>
    <dxf>
      <numFmt numFmtId="164" formatCode="[$-413]mmm/yy;@"/>
    </dxf>
    <dxf>
      <font>
        <color rgb="FF2B4960"/>
      </font>
      <border>
        <bottom style="thin">
          <color theme="4"/>
        </bottom>
        <vertical/>
        <horizontal/>
      </border>
    </dxf>
    <dxf>
      <font>
        <b val="0"/>
        <i val="0"/>
        <sz val="10"/>
        <color rgb="FF588DB4"/>
        <name val="Arial Nova"/>
        <family val="2"/>
        <scheme val="none"/>
      </font>
      <fill>
        <patternFill patternType="solid">
          <bgColor rgb="FF2B4960"/>
        </patternFill>
      </fill>
      <border diagonalUp="0" diagonalDown="0">
        <left/>
        <right/>
        <top/>
        <bottom/>
        <vertical/>
        <horizontal/>
      </border>
    </dxf>
  </dxfs>
  <tableStyles count="1" defaultTableStyle="TableStyleMedium2" defaultPivotStyle="PivotStyleLight16">
    <tableStyle name="DashboardStyle" pivot="0" table="0" count="10" xr9:uid="{DE4B0209-56FB-4FD5-ADA9-77618FC33C03}">
      <tableStyleElement type="wholeTable" dxfId="22"/>
      <tableStyleElement type="headerRow" dxfId="21"/>
    </tableStyle>
  </tableStyles>
  <colors>
    <mruColors>
      <color rgb="FFFFD08B"/>
      <color rgb="FF588DB4"/>
      <color rgb="FFFFD9A1"/>
      <color rgb="FFBAE1FF"/>
      <color rgb="FFFFB64B"/>
      <color rgb="FFC5C000"/>
      <color rgb="FF002D86"/>
      <color rgb="FF0039AC"/>
      <color rgb="FF002F8E"/>
      <color rgb="FF2B496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588DB4"/>
          </font>
          <fill>
            <gradientFill>
              <stop position="0">
                <color rgb="FFFFB64B"/>
              </stop>
              <stop position="1">
                <color rgb="FFFFD08B"/>
              </stop>
            </gradientFill>
          </fill>
          <border>
            <left style="thin">
              <color rgb="FFCCCCCC"/>
            </left>
            <right style="thin">
              <color rgb="FFCCCCCC"/>
            </right>
            <top style="thin">
              <color rgb="FFCCCCCC"/>
            </top>
            <bottom style="thin">
              <color rgb="FFCCCCCC"/>
            </bottom>
            <vertical/>
            <horizontal/>
          </border>
        </dxf>
        <dxf>
          <font>
            <b val="0"/>
            <i val="0"/>
            <sz val="10"/>
            <color rgb="FFFFD08B"/>
            <name val="Arial Nova"/>
            <family val="2"/>
            <scheme val="none"/>
          </font>
          <fill>
            <patternFill patternType="solid">
              <fgColor auto="1"/>
              <bgColor rgb="FF002060"/>
            </patternFill>
          </fill>
          <border diagonalUp="0" diagonalDown="0">
            <left style="thin">
              <color rgb="FF0039AC"/>
            </left>
            <right style="thin">
              <color rgb="FF0039AC"/>
            </right>
            <top style="thin">
              <color rgb="FF0039AC"/>
            </top>
            <bottom style="thin">
              <color rgb="FF0039A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b val="0"/>
            <i val="0"/>
            <sz val="10"/>
            <color theme="4" tint="-0.24994659260841701"/>
            <name val="Arial Nova"/>
            <family val="2"/>
            <scheme val="none"/>
          </font>
          <fill>
            <gradientFill>
              <stop position="0">
                <color theme="3" tint="0.40000610370189521"/>
              </stop>
              <stop position="1">
                <color theme="4" tint="0.59999389629810485"/>
              </stop>
            </gradientFill>
          </fill>
          <border diagonalUp="0" diagonalDown="0">
            <left/>
            <right/>
            <top/>
            <bottom/>
            <vertical/>
            <horizontal/>
          </border>
        </dxf>
      </x14:dxfs>
    </ext>
    <ext xmlns:x14="http://schemas.microsoft.com/office/spreadsheetml/2009/9/main" uri="{EB79DEF2-80B8-43e5-95BD-54CBDDF9020C}">
      <x14:slicerStyles defaultSlicerStyle="SlicerStyleLight1">
        <x14:slicerStyle name="DashboardStyle">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17/06/relationships/rdRichValue" Target="richData/rdrichvalue.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microsoft.com/office/2007/relationships/slicerCache" Target="slicerCaches/slicerCache1.xml"/><Relationship Id="rId12" Type="http://schemas.openxmlformats.org/officeDocument/2006/relationships/sheetMetadata" Target="metadata.xml"/><Relationship Id="rId17" Type="http://schemas.microsoft.com/office/2017/06/relationships/rdSupportingPropertyBag" Target="richData/rdsupportingpropertybag.xml"/><Relationship Id="rId2" Type="http://schemas.openxmlformats.org/officeDocument/2006/relationships/worksheet" Target="worksheets/sheet2.xml"/><Relationship Id="rId16" Type="http://schemas.microsoft.com/office/2017/06/relationships/rdSupportingPropertyBagStructure" Target="richData/rdsupportingpropertybagstructur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ichStyles" Target="richData/richStyles.xml"/><Relationship Id="rId10" Type="http://schemas.openxmlformats.org/officeDocument/2006/relationships/styles" Target="styles.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1"/>
          <c:tx>
            <c:strRef>
              <c:f>Pivot!$BV$5</c:f>
              <c:strCache>
                <c:ptCount val="1"/>
                <c:pt idx="0">
                  <c:v>xx</c:v>
                </c:pt>
              </c:strCache>
            </c:strRef>
          </c:tx>
          <c:spPr>
            <a:gradFill>
              <a:gsLst>
                <a:gs pos="0">
                  <a:srgbClr val="BAE1FF"/>
                </a:gs>
                <a:gs pos="100000">
                  <a:srgbClr val="BAE1FF">
                    <a:alpha val="21000"/>
                  </a:srgbClr>
                </a:gs>
              </a:gsLst>
              <a:lin ang="5400000" scaled="1"/>
            </a:gradFill>
            <a:ln>
              <a:noFill/>
            </a:ln>
            <a:effectLst/>
          </c:spPr>
          <c:cat>
            <c:strRef>
              <c:f>Pivot!$BT$6:$BT$50</c:f>
              <c:strCache>
                <c:ptCount val="45"/>
                <c:pt idx="0">
                  <c:v>Argentina</c:v>
                </c:pt>
                <c:pt idx="1">
                  <c:v>Australia</c:v>
                </c:pt>
                <c:pt idx="2">
                  <c:v>Austria</c:v>
                </c:pt>
                <c:pt idx="3">
                  <c:v>Belgium</c:v>
                </c:pt>
                <c:pt idx="4">
                  <c:v>Brazil</c:v>
                </c:pt>
                <c:pt idx="5">
                  <c:v>Bulgaria</c:v>
                </c:pt>
                <c:pt idx="6">
                  <c:v>Canada</c:v>
                </c:pt>
                <c:pt idx="7">
                  <c:v>Côte d'Ivoire</c:v>
                </c:pt>
                <c:pt idx="8">
                  <c:v>Croatia</c:v>
                </c:pt>
                <c:pt idx="9">
                  <c:v>Czech Republic</c:v>
                </c:pt>
                <c:pt idx="10">
                  <c:v>Denmark</c:v>
                </c:pt>
                <c:pt idx="11">
                  <c:v>Egypt</c:v>
                </c:pt>
                <c:pt idx="12">
                  <c:v>Finland</c:v>
                </c:pt>
                <c:pt idx="13">
                  <c:v>France</c:v>
                </c:pt>
                <c:pt idx="14">
                  <c:v>Germany</c:v>
                </c:pt>
                <c:pt idx="15">
                  <c:v>Ghana</c:v>
                </c:pt>
                <c:pt idx="16">
                  <c:v>Greece</c:v>
                </c:pt>
                <c:pt idx="17">
                  <c:v>Hong Kong</c:v>
                </c:pt>
                <c:pt idx="18">
                  <c:v>Hungary</c:v>
                </c:pt>
                <c:pt idx="19">
                  <c:v>Iceland</c:v>
                </c:pt>
                <c:pt idx="20">
                  <c:v>India</c:v>
                </c:pt>
                <c:pt idx="21">
                  <c:v>Indonesia</c:v>
                </c:pt>
                <c:pt idx="22">
                  <c:v>Ireland</c:v>
                </c:pt>
                <c:pt idx="23">
                  <c:v>Israel</c:v>
                </c:pt>
                <c:pt idx="24">
                  <c:v>Italy</c:v>
                </c:pt>
                <c:pt idx="25">
                  <c:v>Japan</c:v>
                </c:pt>
                <c:pt idx="26">
                  <c:v>Kenya</c:v>
                </c:pt>
                <c:pt idx="27">
                  <c:v>Luxembourg</c:v>
                </c:pt>
                <c:pt idx="28">
                  <c:v>Morocco</c:v>
                </c:pt>
                <c:pt idx="29">
                  <c:v>Netherlands</c:v>
                </c:pt>
                <c:pt idx="30">
                  <c:v>Nigeria</c:v>
                </c:pt>
                <c:pt idx="31">
                  <c:v>Norway</c:v>
                </c:pt>
                <c:pt idx="32">
                  <c:v>Poland</c:v>
                </c:pt>
                <c:pt idx="33">
                  <c:v>Portugal</c:v>
                </c:pt>
                <c:pt idx="34">
                  <c:v>Qatar</c:v>
                </c:pt>
                <c:pt idx="35">
                  <c:v>Romania</c:v>
                </c:pt>
                <c:pt idx="36">
                  <c:v>Singapore</c:v>
                </c:pt>
                <c:pt idx="37">
                  <c:v>South Africa</c:v>
                </c:pt>
                <c:pt idx="38">
                  <c:v>Spain</c:v>
                </c:pt>
                <c:pt idx="39">
                  <c:v>Sweden</c:v>
                </c:pt>
                <c:pt idx="40">
                  <c:v>Switzerland</c:v>
                </c:pt>
                <c:pt idx="41">
                  <c:v>Ukraine</c:v>
                </c:pt>
                <c:pt idx="42">
                  <c:v>United Arab Emirates</c:v>
                </c:pt>
                <c:pt idx="43">
                  <c:v>United Kingdom</c:v>
                </c:pt>
                <c:pt idx="44">
                  <c:v>United States</c:v>
                </c:pt>
              </c:strCache>
            </c:strRef>
          </c:cat>
          <c:val>
            <c:numRef>
              <c:f>Pivot!$BV$6:$BV$50</c:f>
              <c:numCache>
                <c:formatCode>"€"\ #,##0," K"</c:formatCode>
                <c:ptCount val="45"/>
                <c:pt idx="0">
                  <c:v>16266.092999999999</c:v>
                </c:pt>
                <c:pt idx="1">
                  <c:v>75626.9375</c:v>
                </c:pt>
                <c:pt idx="2">
                  <c:v>15128.202933333334</c:v>
                </c:pt>
                <c:pt idx="3">
                  <c:v>45765.01875000001</c:v>
                </c:pt>
                <c:pt idx="4">
                  <c:v>30017.054166666661</c:v>
                </c:pt>
                <c:pt idx="5">
                  <c:v>25472.29725</c:v>
                </c:pt>
                <c:pt idx="6">
                  <c:v>10259.021575000001</c:v>
                </c:pt>
                <c:pt idx="7">
                  <c:v>41823.6875</c:v>
                </c:pt>
                <c:pt idx="8">
                  <c:v>19651.142500000002</c:v>
                </c:pt>
                <c:pt idx="9">
                  <c:v>52399.379499999995</c:v>
                </c:pt>
                <c:pt idx="10">
                  <c:v>0</c:v>
                </c:pt>
                <c:pt idx="11">
                  <c:v>44380.83</c:v>
                </c:pt>
                <c:pt idx="12">
                  <c:v>27860.231400000004</c:v>
                </c:pt>
                <c:pt idx="13">
                  <c:v>76566.752999999982</c:v>
                </c:pt>
                <c:pt idx="14">
                  <c:v>28481.728099999997</c:v>
                </c:pt>
                <c:pt idx="15">
                  <c:v>17377.771666666667</c:v>
                </c:pt>
                <c:pt idx="16">
                  <c:v>39211.915550000005</c:v>
                </c:pt>
                <c:pt idx="17">
                  <c:v>43344.250000000007</c:v>
                </c:pt>
                <c:pt idx="18">
                  <c:v>34415.0625</c:v>
                </c:pt>
                <c:pt idx="19">
                  <c:v>10992.130458333333</c:v>
                </c:pt>
                <c:pt idx="20">
                  <c:v>17185.490000000002</c:v>
                </c:pt>
                <c:pt idx="21">
                  <c:v>10896.835133333332</c:v>
                </c:pt>
                <c:pt idx="22">
                  <c:v>21585.631708333338</c:v>
                </c:pt>
                <c:pt idx="23">
                  <c:v>11224.091666666665</c:v>
                </c:pt>
                <c:pt idx="24">
                  <c:v>44757.625</c:v>
                </c:pt>
                <c:pt idx="25">
                  <c:v>33220.602683333331</c:v>
                </c:pt>
                <c:pt idx="26">
                  <c:v>0</c:v>
                </c:pt>
                <c:pt idx="27">
                  <c:v>40014.143608333339</c:v>
                </c:pt>
                <c:pt idx="28">
                  <c:v>17142.057449999997</c:v>
                </c:pt>
                <c:pt idx="29">
                  <c:v>177475.96875000006</c:v>
                </c:pt>
                <c:pt idx="30">
                  <c:v>13073.95</c:v>
                </c:pt>
                <c:pt idx="31">
                  <c:v>26717.326249999998</c:v>
                </c:pt>
                <c:pt idx="32">
                  <c:v>36188.328150000001</c:v>
                </c:pt>
                <c:pt idx="33">
                  <c:v>41674.461458333324</c:v>
                </c:pt>
                <c:pt idx="34">
                  <c:v>0</c:v>
                </c:pt>
                <c:pt idx="35">
                  <c:v>4473.7312499999998</c:v>
                </c:pt>
                <c:pt idx="36">
                  <c:v>35734.750833333332</c:v>
                </c:pt>
                <c:pt idx="37">
                  <c:v>0</c:v>
                </c:pt>
                <c:pt idx="38">
                  <c:v>60757.796666666654</c:v>
                </c:pt>
                <c:pt idx="39">
                  <c:v>63376.47031666668</c:v>
                </c:pt>
                <c:pt idx="40">
                  <c:v>1978.9749999999997</c:v>
                </c:pt>
                <c:pt idx="41">
                  <c:v>47159.346666666665</c:v>
                </c:pt>
                <c:pt idx="42">
                  <c:v>0</c:v>
                </c:pt>
                <c:pt idx="43">
                  <c:v>22612.358000000004</c:v>
                </c:pt>
                <c:pt idx="44">
                  <c:v>10575.512999999999</c:v>
                </c:pt>
              </c:numCache>
            </c:numRef>
          </c:val>
          <c:extLst>
            <c:ext xmlns:c16="http://schemas.microsoft.com/office/drawing/2014/chart" uri="{C3380CC4-5D6E-409C-BE32-E72D297353CC}">
              <c16:uniqueId val="{00000000-AB41-47E1-AB78-C259B312415B}"/>
            </c:ext>
          </c:extLst>
        </c:ser>
        <c:dLbls>
          <c:showLegendKey val="0"/>
          <c:showVal val="0"/>
          <c:showCatName val="0"/>
          <c:showSerName val="0"/>
          <c:showPercent val="0"/>
          <c:showBubbleSize val="0"/>
        </c:dLbls>
        <c:axId val="2115678831"/>
        <c:axId val="1834224351"/>
      </c:areaChart>
      <c:lineChart>
        <c:grouping val="standard"/>
        <c:varyColors val="0"/>
        <c:ser>
          <c:idx val="0"/>
          <c:order val="0"/>
          <c:tx>
            <c:strRef>
              <c:f>Pivot!$BU$5</c:f>
              <c:strCache>
                <c:ptCount val="1"/>
                <c:pt idx="0">
                  <c:v>ER_Cost</c:v>
                </c:pt>
              </c:strCache>
            </c:strRef>
          </c:tx>
          <c:spPr>
            <a:ln w="31750" cap="rnd">
              <a:solidFill>
                <a:srgbClr val="FFD9A1"/>
              </a:solidFill>
              <a:round/>
            </a:ln>
            <a:effectLst/>
          </c:spPr>
          <c:marker>
            <c:symbol val="circle"/>
            <c:size val="5"/>
            <c:spPr>
              <a:solidFill>
                <a:schemeClr val="accent1"/>
              </a:solidFill>
              <a:ln w="9525">
                <a:solidFill>
                  <a:srgbClr val="FFD9A1"/>
                </a:solidFill>
              </a:ln>
              <a:effectLst/>
            </c:spPr>
          </c:marker>
          <c:dPt>
            <c:idx val="30"/>
            <c:marker>
              <c:symbol val="circle"/>
              <c:size val="5"/>
              <c:spPr>
                <a:solidFill>
                  <a:srgbClr val="588DB4"/>
                </a:solidFill>
                <a:ln w="9525">
                  <a:solidFill>
                    <a:srgbClr val="FFD9A1"/>
                  </a:solidFill>
                </a:ln>
                <a:effectLst/>
              </c:spPr>
            </c:marker>
            <c:bubble3D val="0"/>
            <c:extLst>
              <c:ext xmlns:c16="http://schemas.microsoft.com/office/drawing/2014/chart" uri="{C3380CC4-5D6E-409C-BE32-E72D297353CC}">
                <c16:uniqueId val="{00000000-B233-4802-9318-27DF09A5A070}"/>
              </c:ext>
            </c:extLst>
          </c:dPt>
          <c:cat>
            <c:strRef>
              <c:f>Pivot!$BT$6:$BT$50</c:f>
              <c:strCache>
                <c:ptCount val="45"/>
                <c:pt idx="0">
                  <c:v>Argentina</c:v>
                </c:pt>
                <c:pt idx="1">
                  <c:v>Australia</c:v>
                </c:pt>
                <c:pt idx="2">
                  <c:v>Austria</c:v>
                </c:pt>
                <c:pt idx="3">
                  <c:v>Belgium</c:v>
                </c:pt>
                <c:pt idx="4">
                  <c:v>Brazil</c:v>
                </c:pt>
                <c:pt idx="5">
                  <c:v>Bulgaria</c:v>
                </c:pt>
                <c:pt idx="6">
                  <c:v>Canada</c:v>
                </c:pt>
                <c:pt idx="7">
                  <c:v>Côte d'Ivoire</c:v>
                </c:pt>
                <c:pt idx="8">
                  <c:v>Croatia</c:v>
                </c:pt>
                <c:pt idx="9">
                  <c:v>Czech Republic</c:v>
                </c:pt>
                <c:pt idx="10">
                  <c:v>Denmark</c:v>
                </c:pt>
                <c:pt idx="11">
                  <c:v>Egypt</c:v>
                </c:pt>
                <c:pt idx="12">
                  <c:v>Finland</c:v>
                </c:pt>
                <c:pt idx="13">
                  <c:v>France</c:v>
                </c:pt>
                <c:pt idx="14">
                  <c:v>Germany</c:v>
                </c:pt>
                <c:pt idx="15">
                  <c:v>Ghana</c:v>
                </c:pt>
                <c:pt idx="16">
                  <c:v>Greece</c:v>
                </c:pt>
                <c:pt idx="17">
                  <c:v>Hong Kong</c:v>
                </c:pt>
                <c:pt idx="18">
                  <c:v>Hungary</c:v>
                </c:pt>
                <c:pt idx="19">
                  <c:v>Iceland</c:v>
                </c:pt>
                <c:pt idx="20">
                  <c:v>India</c:v>
                </c:pt>
                <c:pt idx="21">
                  <c:v>Indonesia</c:v>
                </c:pt>
                <c:pt idx="22">
                  <c:v>Ireland</c:v>
                </c:pt>
                <c:pt idx="23">
                  <c:v>Israel</c:v>
                </c:pt>
                <c:pt idx="24">
                  <c:v>Italy</c:v>
                </c:pt>
                <c:pt idx="25">
                  <c:v>Japan</c:v>
                </c:pt>
                <c:pt idx="26">
                  <c:v>Kenya</c:v>
                </c:pt>
                <c:pt idx="27">
                  <c:v>Luxembourg</c:v>
                </c:pt>
                <c:pt idx="28">
                  <c:v>Morocco</c:v>
                </c:pt>
                <c:pt idx="29">
                  <c:v>Netherlands</c:v>
                </c:pt>
                <c:pt idx="30">
                  <c:v>Nigeria</c:v>
                </c:pt>
                <c:pt idx="31">
                  <c:v>Norway</c:v>
                </c:pt>
                <c:pt idx="32">
                  <c:v>Poland</c:v>
                </c:pt>
                <c:pt idx="33">
                  <c:v>Portugal</c:v>
                </c:pt>
                <c:pt idx="34">
                  <c:v>Qatar</c:v>
                </c:pt>
                <c:pt idx="35">
                  <c:v>Romania</c:v>
                </c:pt>
                <c:pt idx="36">
                  <c:v>Singapore</c:v>
                </c:pt>
                <c:pt idx="37">
                  <c:v>South Africa</c:v>
                </c:pt>
                <c:pt idx="38">
                  <c:v>Spain</c:v>
                </c:pt>
                <c:pt idx="39">
                  <c:v>Sweden</c:v>
                </c:pt>
                <c:pt idx="40">
                  <c:v>Switzerland</c:v>
                </c:pt>
                <c:pt idx="41">
                  <c:v>Ukraine</c:v>
                </c:pt>
                <c:pt idx="42">
                  <c:v>United Arab Emirates</c:v>
                </c:pt>
                <c:pt idx="43">
                  <c:v>United Kingdom</c:v>
                </c:pt>
                <c:pt idx="44">
                  <c:v>United States</c:v>
                </c:pt>
              </c:strCache>
            </c:strRef>
          </c:cat>
          <c:val>
            <c:numRef>
              <c:f>Pivot!$BU$6:$BU$50</c:f>
              <c:numCache>
                <c:formatCode>"€"\ #,##0," K"</c:formatCode>
                <c:ptCount val="45"/>
                <c:pt idx="0">
                  <c:v>16266.092999999999</c:v>
                </c:pt>
                <c:pt idx="1">
                  <c:v>75626.9375</c:v>
                </c:pt>
                <c:pt idx="2">
                  <c:v>15128.202933333334</c:v>
                </c:pt>
                <c:pt idx="3">
                  <c:v>45765.01875000001</c:v>
                </c:pt>
                <c:pt idx="4">
                  <c:v>30017.054166666661</c:v>
                </c:pt>
                <c:pt idx="5">
                  <c:v>25472.29725</c:v>
                </c:pt>
                <c:pt idx="6">
                  <c:v>10259.021575000001</c:v>
                </c:pt>
                <c:pt idx="7">
                  <c:v>41823.6875</c:v>
                </c:pt>
                <c:pt idx="8">
                  <c:v>19651.142500000002</c:v>
                </c:pt>
                <c:pt idx="9">
                  <c:v>52399.379499999995</c:v>
                </c:pt>
                <c:pt idx="10">
                  <c:v>0</c:v>
                </c:pt>
                <c:pt idx="11">
                  <c:v>44380.83</c:v>
                </c:pt>
                <c:pt idx="12">
                  <c:v>27860.231400000004</c:v>
                </c:pt>
                <c:pt idx="13">
                  <c:v>76566.752999999982</c:v>
                </c:pt>
                <c:pt idx="14">
                  <c:v>28481.728099999997</c:v>
                </c:pt>
                <c:pt idx="15">
                  <c:v>17377.771666666667</c:v>
                </c:pt>
                <c:pt idx="16">
                  <c:v>39211.915550000005</c:v>
                </c:pt>
                <c:pt idx="17">
                  <c:v>43344.250000000007</c:v>
                </c:pt>
                <c:pt idx="18">
                  <c:v>34415.0625</c:v>
                </c:pt>
                <c:pt idx="19">
                  <c:v>10992.130458333333</c:v>
                </c:pt>
                <c:pt idx="20">
                  <c:v>17185.490000000002</c:v>
                </c:pt>
                <c:pt idx="21">
                  <c:v>10896.835133333332</c:v>
                </c:pt>
                <c:pt idx="22">
                  <c:v>21585.631708333338</c:v>
                </c:pt>
                <c:pt idx="23">
                  <c:v>11224.091666666665</c:v>
                </c:pt>
                <c:pt idx="24">
                  <c:v>44757.625</c:v>
                </c:pt>
                <c:pt idx="25">
                  <c:v>33220.602683333331</c:v>
                </c:pt>
                <c:pt idx="26">
                  <c:v>0</c:v>
                </c:pt>
                <c:pt idx="27">
                  <c:v>40014.143608333339</c:v>
                </c:pt>
                <c:pt idx="28">
                  <c:v>17142.057449999997</c:v>
                </c:pt>
                <c:pt idx="29">
                  <c:v>177475.96875000006</c:v>
                </c:pt>
                <c:pt idx="30">
                  <c:v>13073.95</c:v>
                </c:pt>
                <c:pt idx="31">
                  <c:v>26717.326249999998</c:v>
                </c:pt>
                <c:pt idx="32">
                  <c:v>36188.328150000001</c:v>
                </c:pt>
                <c:pt idx="33">
                  <c:v>41674.461458333324</c:v>
                </c:pt>
                <c:pt idx="34">
                  <c:v>0</c:v>
                </c:pt>
                <c:pt idx="35">
                  <c:v>4473.7312499999998</c:v>
                </c:pt>
                <c:pt idx="36">
                  <c:v>35734.750833333332</c:v>
                </c:pt>
                <c:pt idx="37">
                  <c:v>0</c:v>
                </c:pt>
                <c:pt idx="38">
                  <c:v>60757.796666666654</c:v>
                </c:pt>
                <c:pt idx="39">
                  <c:v>63376.47031666668</c:v>
                </c:pt>
                <c:pt idx="40">
                  <c:v>1978.9749999999997</c:v>
                </c:pt>
                <c:pt idx="41">
                  <c:v>47159.346666666665</c:v>
                </c:pt>
                <c:pt idx="42">
                  <c:v>0</c:v>
                </c:pt>
                <c:pt idx="43">
                  <c:v>22612.358000000004</c:v>
                </c:pt>
                <c:pt idx="44">
                  <c:v>10575.512999999999</c:v>
                </c:pt>
              </c:numCache>
            </c:numRef>
          </c:val>
          <c:smooth val="0"/>
          <c:extLst>
            <c:ext xmlns:c16="http://schemas.microsoft.com/office/drawing/2014/chart" uri="{C3380CC4-5D6E-409C-BE32-E72D297353CC}">
              <c16:uniqueId val="{00000002-AB41-47E1-AB78-C259B312415B}"/>
            </c:ext>
          </c:extLst>
        </c:ser>
        <c:dLbls>
          <c:showLegendKey val="0"/>
          <c:showVal val="0"/>
          <c:showCatName val="0"/>
          <c:showSerName val="0"/>
          <c:showPercent val="0"/>
          <c:showBubbleSize val="0"/>
        </c:dLbls>
        <c:marker val="1"/>
        <c:smooth val="0"/>
        <c:axId val="2115678831"/>
        <c:axId val="1834224351"/>
      </c:lineChart>
      <c:catAx>
        <c:axId val="2115678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FFD9A1"/>
                </a:solidFill>
                <a:latin typeface="Arial Nova" panose="020B0504020202020204" pitchFamily="34" charset="0"/>
                <a:ea typeface="+mn-ea"/>
                <a:cs typeface="+mn-cs"/>
              </a:defRPr>
            </a:pPr>
            <a:endParaRPr lang="nl-NL"/>
          </a:p>
        </c:txPr>
        <c:crossAx val="1834224351"/>
        <c:crosses val="autoZero"/>
        <c:auto val="1"/>
        <c:lblAlgn val="ctr"/>
        <c:lblOffset val="100"/>
        <c:noMultiLvlLbl val="0"/>
      </c:catAx>
      <c:valAx>
        <c:axId val="1834224351"/>
        <c:scaling>
          <c:orientation val="minMax"/>
        </c:scaling>
        <c:delete val="0"/>
        <c:axPos val="l"/>
        <c:majorGridlines>
          <c:spPr>
            <a:ln w="9525" cap="flat" cmpd="sng" algn="ctr">
              <a:solidFill>
                <a:srgbClr val="588DB4"/>
              </a:solidFill>
              <a:prstDash val="dash"/>
              <a:round/>
            </a:ln>
            <a:effectLst/>
          </c:spPr>
        </c:majorGridlines>
        <c:numFmt formatCode="&quot;€&quot;\ #,##0,&quot; K&quot;"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FFD9A1"/>
                </a:solidFill>
                <a:latin typeface="Arial Nova" panose="020B0504020202020204" pitchFamily="34" charset="0"/>
                <a:ea typeface="+mn-ea"/>
                <a:cs typeface="+mn-cs"/>
              </a:defRPr>
            </a:pPr>
            <a:endParaRPr lang="nl-NL"/>
          </a:p>
        </c:txPr>
        <c:crossAx val="2115678831"/>
        <c:crosses val="autoZero"/>
        <c:crossBetween val="between"/>
        <c:majorUnit val="50000"/>
        <c:minorUnit val="2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Pivot!$BY$5</c:f>
              <c:strCache>
                <c:ptCount val="1"/>
                <c:pt idx="0">
                  <c:v>Leave Balance</c:v>
                </c:pt>
              </c:strCache>
            </c:strRef>
          </c:tx>
          <c:spPr>
            <a:gradFill>
              <a:gsLst>
                <a:gs pos="0">
                  <a:srgbClr val="BAE1FF">
                    <a:alpha val="78000"/>
                  </a:srgbClr>
                </a:gs>
                <a:gs pos="100000">
                  <a:schemeClr val="accent1">
                    <a:lumMod val="30000"/>
                    <a:lumOff val="70000"/>
                    <a:alpha val="9000"/>
                  </a:schemeClr>
                </a:gs>
              </a:gsLst>
              <a:lin ang="5400000" scaled="1"/>
            </a:gradFill>
            <a:ln>
              <a:solidFill>
                <a:srgbClr val="FFD08B"/>
              </a:solidFill>
            </a:ln>
            <a:effectLst/>
          </c:spPr>
          <c:invertIfNegative val="0"/>
          <c:cat>
            <c:strRef>
              <c:f>Pivot!$BX$6:$BX$50</c:f>
              <c:strCache>
                <c:ptCount val="45"/>
                <c:pt idx="0">
                  <c:v>Argentina</c:v>
                </c:pt>
                <c:pt idx="1">
                  <c:v>Australia</c:v>
                </c:pt>
                <c:pt idx="2">
                  <c:v>Austria</c:v>
                </c:pt>
                <c:pt idx="3">
                  <c:v>Belgium</c:v>
                </c:pt>
                <c:pt idx="4">
                  <c:v>Brazil</c:v>
                </c:pt>
                <c:pt idx="5">
                  <c:v>Bulgaria</c:v>
                </c:pt>
                <c:pt idx="6">
                  <c:v>Canada</c:v>
                </c:pt>
                <c:pt idx="7">
                  <c:v>Côte d'Ivoire</c:v>
                </c:pt>
                <c:pt idx="8">
                  <c:v>Croatia</c:v>
                </c:pt>
                <c:pt idx="9">
                  <c:v>Czech Republic</c:v>
                </c:pt>
                <c:pt idx="10">
                  <c:v>Denmark</c:v>
                </c:pt>
                <c:pt idx="11">
                  <c:v>Egypt</c:v>
                </c:pt>
                <c:pt idx="12">
                  <c:v>Finland</c:v>
                </c:pt>
                <c:pt idx="13">
                  <c:v>France</c:v>
                </c:pt>
                <c:pt idx="14">
                  <c:v>Germany</c:v>
                </c:pt>
                <c:pt idx="15">
                  <c:v>Ghana</c:v>
                </c:pt>
                <c:pt idx="16">
                  <c:v>Greece</c:v>
                </c:pt>
                <c:pt idx="17">
                  <c:v>Hong Kong</c:v>
                </c:pt>
                <c:pt idx="18">
                  <c:v>Hungary</c:v>
                </c:pt>
                <c:pt idx="19">
                  <c:v>Iceland</c:v>
                </c:pt>
                <c:pt idx="20">
                  <c:v>India</c:v>
                </c:pt>
                <c:pt idx="21">
                  <c:v>Indonesia</c:v>
                </c:pt>
                <c:pt idx="22">
                  <c:v>Ireland</c:v>
                </c:pt>
                <c:pt idx="23">
                  <c:v>Israel</c:v>
                </c:pt>
                <c:pt idx="24">
                  <c:v>Italy</c:v>
                </c:pt>
                <c:pt idx="25">
                  <c:v>Japan</c:v>
                </c:pt>
                <c:pt idx="26">
                  <c:v>Kenya</c:v>
                </c:pt>
                <c:pt idx="27">
                  <c:v>Luxembourg</c:v>
                </c:pt>
                <c:pt idx="28">
                  <c:v>Morocco</c:v>
                </c:pt>
                <c:pt idx="29">
                  <c:v>Netherlands</c:v>
                </c:pt>
                <c:pt idx="30">
                  <c:v>Nigeria</c:v>
                </c:pt>
                <c:pt idx="31">
                  <c:v>Norway</c:v>
                </c:pt>
                <c:pt idx="32">
                  <c:v>Poland</c:v>
                </c:pt>
                <c:pt idx="33">
                  <c:v>Portugal</c:v>
                </c:pt>
                <c:pt idx="34">
                  <c:v>Qatar</c:v>
                </c:pt>
                <c:pt idx="35">
                  <c:v>Romania</c:v>
                </c:pt>
                <c:pt idx="36">
                  <c:v>Singapore</c:v>
                </c:pt>
                <c:pt idx="37">
                  <c:v>South Africa</c:v>
                </c:pt>
                <c:pt idx="38">
                  <c:v>Spain</c:v>
                </c:pt>
                <c:pt idx="39">
                  <c:v>Sweden</c:v>
                </c:pt>
                <c:pt idx="40">
                  <c:v>Switzerland</c:v>
                </c:pt>
                <c:pt idx="41">
                  <c:v>Ukraine</c:v>
                </c:pt>
                <c:pt idx="42">
                  <c:v>United Arab Emirates</c:v>
                </c:pt>
                <c:pt idx="43">
                  <c:v>United Kingdom</c:v>
                </c:pt>
                <c:pt idx="44">
                  <c:v>United States</c:v>
                </c:pt>
              </c:strCache>
            </c:strRef>
          </c:cat>
          <c:val>
            <c:numRef>
              <c:f>Pivot!$BY$6:$BY$50</c:f>
              <c:numCache>
                <c:formatCode>_(* #,##0_);_(* \(#,##0\);_(* "-"_);_(@_)</c:formatCode>
                <c:ptCount val="45"/>
                <c:pt idx="0">
                  <c:v>1986</c:v>
                </c:pt>
                <c:pt idx="1">
                  <c:v>7324</c:v>
                </c:pt>
                <c:pt idx="2">
                  <c:v>1064</c:v>
                </c:pt>
                <c:pt idx="3">
                  <c:v>2524</c:v>
                </c:pt>
                <c:pt idx="4">
                  <c:v>2457</c:v>
                </c:pt>
                <c:pt idx="5">
                  <c:v>3684</c:v>
                </c:pt>
                <c:pt idx="6">
                  <c:v>3732</c:v>
                </c:pt>
                <c:pt idx="7">
                  <c:v>3022</c:v>
                </c:pt>
                <c:pt idx="8">
                  <c:v>2193</c:v>
                </c:pt>
                <c:pt idx="9">
                  <c:v>4166</c:v>
                </c:pt>
                <c:pt idx="10">
                  <c:v>2423</c:v>
                </c:pt>
                <c:pt idx="11">
                  <c:v>3844</c:v>
                </c:pt>
                <c:pt idx="12">
                  <c:v>2908</c:v>
                </c:pt>
                <c:pt idx="13">
                  <c:v>5517</c:v>
                </c:pt>
                <c:pt idx="14">
                  <c:v>2988</c:v>
                </c:pt>
                <c:pt idx="15">
                  <c:v>3368</c:v>
                </c:pt>
                <c:pt idx="16">
                  <c:v>4170</c:v>
                </c:pt>
                <c:pt idx="17">
                  <c:v>3693</c:v>
                </c:pt>
                <c:pt idx="18">
                  <c:v>4724</c:v>
                </c:pt>
                <c:pt idx="19">
                  <c:v>3645</c:v>
                </c:pt>
                <c:pt idx="20">
                  <c:v>3633</c:v>
                </c:pt>
                <c:pt idx="21">
                  <c:v>3648</c:v>
                </c:pt>
                <c:pt idx="22">
                  <c:v>3954</c:v>
                </c:pt>
                <c:pt idx="23">
                  <c:v>3884</c:v>
                </c:pt>
                <c:pt idx="24">
                  <c:v>3687</c:v>
                </c:pt>
                <c:pt idx="25">
                  <c:v>4895</c:v>
                </c:pt>
                <c:pt idx="26">
                  <c:v>4798</c:v>
                </c:pt>
                <c:pt idx="27">
                  <c:v>5259</c:v>
                </c:pt>
                <c:pt idx="28">
                  <c:v>2467</c:v>
                </c:pt>
                <c:pt idx="29">
                  <c:v>16440</c:v>
                </c:pt>
                <c:pt idx="30">
                  <c:v>2705</c:v>
                </c:pt>
                <c:pt idx="31">
                  <c:v>3832</c:v>
                </c:pt>
                <c:pt idx="32">
                  <c:v>3581</c:v>
                </c:pt>
                <c:pt idx="33">
                  <c:v>3316</c:v>
                </c:pt>
                <c:pt idx="34">
                  <c:v>5959</c:v>
                </c:pt>
                <c:pt idx="35">
                  <c:v>4305</c:v>
                </c:pt>
                <c:pt idx="36">
                  <c:v>4650</c:v>
                </c:pt>
                <c:pt idx="37">
                  <c:v>2835</c:v>
                </c:pt>
                <c:pt idx="38">
                  <c:v>4835</c:v>
                </c:pt>
                <c:pt idx="39">
                  <c:v>4515</c:v>
                </c:pt>
                <c:pt idx="40">
                  <c:v>427</c:v>
                </c:pt>
                <c:pt idx="41">
                  <c:v>4745</c:v>
                </c:pt>
                <c:pt idx="42">
                  <c:v>4295</c:v>
                </c:pt>
                <c:pt idx="43">
                  <c:v>4167</c:v>
                </c:pt>
                <c:pt idx="44">
                  <c:v>4107</c:v>
                </c:pt>
              </c:numCache>
            </c:numRef>
          </c:val>
          <c:extLst>
            <c:ext xmlns:c16="http://schemas.microsoft.com/office/drawing/2014/chart" uri="{C3380CC4-5D6E-409C-BE32-E72D297353CC}">
              <c16:uniqueId val="{00000002-BB09-4074-9EC8-427F5EC421A1}"/>
            </c:ext>
          </c:extLst>
        </c:ser>
        <c:dLbls>
          <c:showLegendKey val="0"/>
          <c:showVal val="0"/>
          <c:showCatName val="0"/>
          <c:showSerName val="0"/>
          <c:showPercent val="0"/>
          <c:showBubbleSize val="0"/>
        </c:dLbls>
        <c:gapWidth val="100"/>
        <c:axId val="2115678831"/>
        <c:axId val="1834224351"/>
      </c:barChart>
      <c:catAx>
        <c:axId val="2115678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FFD9A1"/>
                </a:solidFill>
                <a:latin typeface="Arial Nova" panose="020B0504020202020204" pitchFamily="34" charset="0"/>
                <a:ea typeface="+mn-ea"/>
                <a:cs typeface="+mn-cs"/>
              </a:defRPr>
            </a:pPr>
            <a:endParaRPr lang="nl-NL"/>
          </a:p>
        </c:txPr>
        <c:crossAx val="1834224351"/>
        <c:crosses val="autoZero"/>
        <c:auto val="1"/>
        <c:lblAlgn val="ctr"/>
        <c:lblOffset val="100"/>
        <c:noMultiLvlLbl val="0"/>
      </c:catAx>
      <c:valAx>
        <c:axId val="1834224351"/>
        <c:scaling>
          <c:orientation val="minMax"/>
          <c:max val="20000"/>
          <c:min val="0"/>
        </c:scaling>
        <c:delete val="0"/>
        <c:axPos val="l"/>
        <c:majorGridlines>
          <c:spPr>
            <a:ln w="9525" cap="flat" cmpd="sng" algn="ctr">
              <a:solidFill>
                <a:srgbClr val="588DB4"/>
              </a:solidFill>
              <a:prstDash val="dash"/>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FFD9A1"/>
                </a:solidFill>
                <a:latin typeface="Arial Nova" panose="020B0504020202020204" pitchFamily="34" charset="0"/>
                <a:ea typeface="+mn-ea"/>
                <a:cs typeface="+mn-cs"/>
              </a:defRPr>
            </a:pPr>
            <a:endParaRPr lang="nl-NL"/>
          </a:p>
        </c:txPr>
        <c:crossAx val="2115678831"/>
        <c:crosses val="autoZero"/>
        <c:crossBetween val="between"/>
        <c:majorUnit val="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1"/>
          <c:tx>
            <c:strRef>
              <c:f>Pivot!$AO$5</c:f>
              <c:strCache>
                <c:ptCount val="1"/>
                <c:pt idx="0">
                  <c:v>XX</c:v>
                </c:pt>
              </c:strCache>
            </c:strRef>
          </c:tx>
          <c:spPr>
            <a:gradFill>
              <a:gsLst>
                <a:gs pos="0">
                  <a:srgbClr val="BAE1FF"/>
                </a:gs>
                <a:gs pos="100000">
                  <a:srgbClr val="BAE1FF">
                    <a:alpha val="12000"/>
                  </a:srgbClr>
                </a:gs>
              </a:gsLst>
              <a:lin ang="5400000" scaled="1"/>
            </a:gradFill>
            <a:ln>
              <a:noFill/>
            </a:ln>
            <a:effectLst/>
          </c:spPr>
          <c:cat>
            <c:strRef>
              <c:f>Pivot!$AM$6:$AM$8</c:f>
              <c:strCache>
                <c:ptCount val="3"/>
                <c:pt idx="0">
                  <c:v>1. January</c:v>
                </c:pt>
                <c:pt idx="1">
                  <c:v>2. February</c:v>
                </c:pt>
                <c:pt idx="2">
                  <c:v>3. March</c:v>
                </c:pt>
              </c:strCache>
            </c:strRef>
          </c:cat>
          <c:val>
            <c:numRef>
              <c:f>Pivot!$AO$6:$AO$8</c:f>
              <c:numCache>
                <c:formatCode>"€"\ #,##0," K"</c:formatCode>
                <c:ptCount val="3"/>
                <c:pt idx="0">
                  <c:v>127490.32161666671</c:v>
                </c:pt>
                <c:pt idx="1">
                  <c:v>133798.29661666672</c:v>
                </c:pt>
                <c:pt idx="2">
                  <c:v>135852.79161666674</c:v>
                </c:pt>
              </c:numCache>
            </c:numRef>
          </c:val>
          <c:extLst>
            <c:ext xmlns:c16="http://schemas.microsoft.com/office/drawing/2014/chart" uri="{C3380CC4-5D6E-409C-BE32-E72D297353CC}">
              <c16:uniqueId val="{00000000-F9C6-42A2-8E29-34555A070E0F}"/>
            </c:ext>
          </c:extLst>
        </c:ser>
        <c:dLbls>
          <c:showLegendKey val="0"/>
          <c:showVal val="0"/>
          <c:showCatName val="0"/>
          <c:showSerName val="0"/>
          <c:showPercent val="0"/>
          <c:showBubbleSize val="0"/>
        </c:dLbls>
        <c:axId val="2117280271"/>
        <c:axId val="881919551"/>
      </c:areaChart>
      <c:lineChart>
        <c:grouping val="stacked"/>
        <c:varyColors val="0"/>
        <c:ser>
          <c:idx val="0"/>
          <c:order val="0"/>
          <c:tx>
            <c:strRef>
              <c:f>Pivot!$AN$5</c:f>
              <c:strCache>
                <c:ptCount val="1"/>
                <c:pt idx="0">
                  <c:v>Africa</c:v>
                </c:pt>
              </c:strCache>
            </c:strRef>
          </c:tx>
          <c:spPr>
            <a:ln w="31750" cap="rnd">
              <a:solidFill>
                <a:srgbClr val="FFD08B"/>
              </a:solidFill>
              <a:round/>
            </a:ln>
            <a:effectLst/>
          </c:spPr>
          <c:marker>
            <c:symbol val="circle"/>
            <c:size val="5"/>
            <c:spPr>
              <a:solidFill>
                <a:srgbClr val="588DB4"/>
              </a:solidFill>
              <a:ln w="9525">
                <a:solidFill>
                  <a:srgbClr val="FFD9A1"/>
                </a:solidFill>
              </a:ln>
              <a:effectLst/>
            </c:spPr>
          </c:marker>
          <c:cat>
            <c:strRef>
              <c:f>Pivot!$AM$6:$AM$8</c:f>
              <c:strCache>
                <c:ptCount val="3"/>
                <c:pt idx="0">
                  <c:v>1. January</c:v>
                </c:pt>
                <c:pt idx="1">
                  <c:v>2. February</c:v>
                </c:pt>
                <c:pt idx="2">
                  <c:v>3. March</c:v>
                </c:pt>
              </c:strCache>
            </c:strRef>
          </c:cat>
          <c:val>
            <c:numRef>
              <c:f>Pivot!$AN$6:$AN$8</c:f>
              <c:numCache>
                <c:formatCode>"€"\ #,##0," K"</c:formatCode>
                <c:ptCount val="3"/>
                <c:pt idx="0">
                  <c:v>127490.32161666671</c:v>
                </c:pt>
                <c:pt idx="1">
                  <c:v>133798.29661666672</c:v>
                </c:pt>
                <c:pt idx="2">
                  <c:v>135852.79161666674</c:v>
                </c:pt>
              </c:numCache>
            </c:numRef>
          </c:val>
          <c:smooth val="0"/>
          <c:extLst>
            <c:ext xmlns:c16="http://schemas.microsoft.com/office/drawing/2014/chart" uri="{C3380CC4-5D6E-409C-BE32-E72D297353CC}">
              <c16:uniqueId val="{00000001-F9C6-42A2-8E29-34555A070E0F}"/>
            </c:ext>
          </c:extLst>
        </c:ser>
        <c:dLbls>
          <c:showLegendKey val="0"/>
          <c:showVal val="0"/>
          <c:showCatName val="0"/>
          <c:showSerName val="0"/>
          <c:showPercent val="0"/>
          <c:showBubbleSize val="0"/>
        </c:dLbls>
        <c:marker val="1"/>
        <c:smooth val="0"/>
        <c:axId val="2117280271"/>
        <c:axId val="881919551"/>
      </c:lineChart>
      <c:catAx>
        <c:axId val="21172802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FFD9A1"/>
                </a:solidFill>
                <a:latin typeface="+mn-lt"/>
                <a:ea typeface="+mn-ea"/>
                <a:cs typeface="+mn-cs"/>
              </a:defRPr>
            </a:pPr>
            <a:endParaRPr lang="nl-NL"/>
          </a:p>
        </c:txPr>
        <c:crossAx val="881919551"/>
        <c:crosses val="autoZero"/>
        <c:auto val="1"/>
        <c:lblAlgn val="ctr"/>
        <c:lblOffset val="100"/>
        <c:noMultiLvlLbl val="0"/>
      </c:catAx>
      <c:valAx>
        <c:axId val="881919551"/>
        <c:scaling>
          <c:orientation val="minMax"/>
        </c:scaling>
        <c:delete val="0"/>
        <c:axPos val="l"/>
        <c:majorGridlines>
          <c:spPr>
            <a:ln w="9525" cap="flat" cmpd="sng" algn="ctr">
              <a:solidFill>
                <a:srgbClr val="588DB4"/>
              </a:solidFill>
              <a:prstDash val="dash"/>
              <a:round/>
            </a:ln>
            <a:effectLst/>
          </c:spPr>
        </c:majorGridlines>
        <c:numFmt formatCode="&quot;€&quot;\ #,##0,&quot; K&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FFD9A1"/>
                </a:solidFill>
                <a:latin typeface="Arial Nova" panose="020B0504020202020204" pitchFamily="34" charset="0"/>
                <a:ea typeface="+mn-ea"/>
                <a:cs typeface="+mn-cs"/>
              </a:defRPr>
            </a:pPr>
            <a:endParaRPr lang="nl-NL"/>
          </a:p>
        </c:txPr>
        <c:crossAx val="2117280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1"/>
          <c:tx>
            <c:strRef>
              <c:f>Pivot!$AS$5</c:f>
              <c:strCache>
                <c:ptCount val="1"/>
                <c:pt idx="0">
                  <c:v>XX</c:v>
                </c:pt>
              </c:strCache>
            </c:strRef>
          </c:tx>
          <c:spPr>
            <a:gradFill>
              <a:gsLst>
                <a:gs pos="0">
                  <a:srgbClr val="BAE1FF"/>
                </a:gs>
                <a:gs pos="100000">
                  <a:srgbClr val="BAE1FF">
                    <a:alpha val="12000"/>
                  </a:srgbClr>
                </a:gs>
              </a:gsLst>
              <a:lin ang="5400000" scaled="1"/>
            </a:gradFill>
            <a:ln w="25400">
              <a:noFill/>
            </a:ln>
            <a:effectLst/>
          </c:spPr>
          <c:cat>
            <c:strRef>
              <c:f>Pivot!$AQ$6:$AQ$8</c:f>
              <c:strCache>
                <c:ptCount val="3"/>
                <c:pt idx="0">
                  <c:v>1. January</c:v>
                </c:pt>
                <c:pt idx="1">
                  <c:v>2. February</c:v>
                </c:pt>
                <c:pt idx="2">
                  <c:v>3. March</c:v>
                </c:pt>
              </c:strCache>
            </c:strRef>
          </c:cat>
          <c:val>
            <c:numRef>
              <c:f>Pivot!$AS$6:$AS$8</c:f>
              <c:numCache>
                <c:formatCode>"€"\ #,##0," K"</c:formatCode>
                <c:ptCount val="3"/>
                <c:pt idx="0">
                  <c:v>945741.31571666652</c:v>
                </c:pt>
                <c:pt idx="1">
                  <c:v>964716.02476666681</c:v>
                </c:pt>
                <c:pt idx="2">
                  <c:v>985487.84453333344</c:v>
                </c:pt>
              </c:numCache>
            </c:numRef>
          </c:val>
          <c:extLst>
            <c:ext xmlns:c16="http://schemas.microsoft.com/office/drawing/2014/chart" uri="{C3380CC4-5D6E-409C-BE32-E72D297353CC}">
              <c16:uniqueId val="{00000000-A3CD-486C-A00E-2182F40F814F}"/>
            </c:ext>
          </c:extLst>
        </c:ser>
        <c:dLbls>
          <c:showLegendKey val="0"/>
          <c:showVal val="0"/>
          <c:showCatName val="0"/>
          <c:showSerName val="0"/>
          <c:showPercent val="0"/>
          <c:showBubbleSize val="0"/>
        </c:dLbls>
        <c:axId val="2117280271"/>
        <c:axId val="881919551"/>
      </c:areaChart>
      <c:lineChart>
        <c:grouping val="stacked"/>
        <c:varyColors val="0"/>
        <c:ser>
          <c:idx val="0"/>
          <c:order val="0"/>
          <c:tx>
            <c:strRef>
              <c:f>Pivot!$AR$5</c:f>
              <c:strCache>
                <c:ptCount val="1"/>
                <c:pt idx="0">
                  <c:v>Europe</c:v>
                </c:pt>
              </c:strCache>
            </c:strRef>
          </c:tx>
          <c:spPr>
            <a:ln w="31750" cap="rnd">
              <a:solidFill>
                <a:srgbClr val="FFD9A1"/>
              </a:solidFill>
              <a:round/>
            </a:ln>
            <a:effectLst/>
          </c:spPr>
          <c:marker>
            <c:symbol val="circle"/>
            <c:size val="5"/>
            <c:spPr>
              <a:solidFill>
                <a:srgbClr val="588DB4"/>
              </a:solidFill>
              <a:ln w="9525">
                <a:solidFill>
                  <a:srgbClr val="FFD9A1"/>
                </a:solidFill>
              </a:ln>
              <a:effectLst/>
            </c:spPr>
          </c:marker>
          <c:cat>
            <c:strRef>
              <c:f>Pivot!$AQ$6:$AQ$8</c:f>
              <c:strCache>
                <c:ptCount val="3"/>
                <c:pt idx="0">
                  <c:v>1. January</c:v>
                </c:pt>
                <c:pt idx="1">
                  <c:v>2. February</c:v>
                </c:pt>
                <c:pt idx="2">
                  <c:v>3. March</c:v>
                </c:pt>
              </c:strCache>
            </c:strRef>
          </c:cat>
          <c:val>
            <c:numRef>
              <c:f>Pivot!$AR$6:$AR$8</c:f>
              <c:numCache>
                <c:formatCode>"€"\ #,##0," K"</c:formatCode>
                <c:ptCount val="3"/>
                <c:pt idx="0">
                  <c:v>945741.31571666652</c:v>
                </c:pt>
                <c:pt idx="1">
                  <c:v>964716.02476666681</c:v>
                </c:pt>
                <c:pt idx="2">
                  <c:v>985487.84453333344</c:v>
                </c:pt>
              </c:numCache>
            </c:numRef>
          </c:val>
          <c:smooth val="0"/>
          <c:extLst>
            <c:ext xmlns:c16="http://schemas.microsoft.com/office/drawing/2014/chart" uri="{C3380CC4-5D6E-409C-BE32-E72D297353CC}">
              <c16:uniqueId val="{00000001-A3CD-486C-A00E-2182F40F814F}"/>
            </c:ext>
          </c:extLst>
        </c:ser>
        <c:dLbls>
          <c:showLegendKey val="0"/>
          <c:showVal val="0"/>
          <c:showCatName val="0"/>
          <c:showSerName val="0"/>
          <c:showPercent val="0"/>
          <c:showBubbleSize val="0"/>
        </c:dLbls>
        <c:marker val="1"/>
        <c:smooth val="0"/>
        <c:axId val="2117280271"/>
        <c:axId val="881919551"/>
      </c:lineChart>
      <c:catAx>
        <c:axId val="21172802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FFD9A1"/>
                </a:solidFill>
                <a:latin typeface="+mn-lt"/>
                <a:ea typeface="+mn-ea"/>
                <a:cs typeface="+mn-cs"/>
              </a:defRPr>
            </a:pPr>
            <a:endParaRPr lang="nl-NL"/>
          </a:p>
        </c:txPr>
        <c:crossAx val="881919551"/>
        <c:crosses val="autoZero"/>
        <c:auto val="1"/>
        <c:lblAlgn val="ctr"/>
        <c:lblOffset val="100"/>
        <c:noMultiLvlLbl val="0"/>
      </c:catAx>
      <c:valAx>
        <c:axId val="881919551"/>
        <c:scaling>
          <c:orientation val="minMax"/>
        </c:scaling>
        <c:delete val="0"/>
        <c:axPos val="l"/>
        <c:majorGridlines>
          <c:spPr>
            <a:ln w="9525" cap="flat" cmpd="sng" algn="ctr">
              <a:solidFill>
                <a:srgbClr val="588DB4"/>
              </a:solidFill>
              <a:prstDash val="dash"/>
              <a:round/>
            </a:ln>
            <a:effectLst/>
          </c:spPr>
        </c:majorGridlines>
        <c:numFmt formatCode="&quot;€&quot;\ #,##0,&quot; K&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FFD9A1"/>
                </a:solidFill>
                <a:latin typeface="Arial Nova" panose="020B0504020202020204" pitchFamily="34" charset="0"/>
                <a:ea typeface="+mn-ea"/>
                <a:cs typeface="+mn-cs"/>
              </a:defRPr>
            </a:pPr>
            <a:endParaRPr lang="nl-NL"/>
          </a:p>
        </c:txPr>
        <c:crossAx val="2117280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1"/>
          <c:tx>
            <c:strRef>
              <c:f>Pivot!$AW$5</c:f>
              <c:strCache>
                <c:ptCount val="1"/>
                <c:pt idx="0">
                  <c:v>XX</c:v>
                </c:pt>
              </c:strCache>
            </c:strRef>
          </c:tx>
          <c:spPr>
            <a:gradFill>
              <a:gsLst>
                <a:gs pos="0">
                  <a:srgbClr val="BAE1FF">
                    <a:alpha val="78000"/>
                  </a:srgbClr>
                </a:gs>
                <a:gs pos="100000">
                  <a:schemeClr val="accent1">
                    <a:lumMod val="30000"/>
                    <a:lumOff val="70000"/>
                    <a:alpha val="9000"/>
                  </a:schemeClr>
                </a:gs>
              </a:gsLst>
              <a:lin ang="5400000" scaled="1"/>
            </a:gradFill>
            <a:ln w="25400">
              <a:noFill/>
            </a:ln>
            <a:effectLst/>
          </c:spPr>
          <c:cat>
            <c:strRef>
              <c:f>Pivot!$AU$6:$AU$8</c:f>
              <c:strCache>
                <c:ptCount val="3"/>
                <c:pt idx="0">
                  <c:v>1. January</c:v>
                </c:pt>
                <c:pt idx="1">
                  <c:v>2. February</c:v>
                </c:pt>
                <c:pt idx="2">
                  <c:v>3. March</c:v>
                </c:pt>
              </c:strCache>
            </c:strRef>
          </c:cat>
          <c:val>
            <c:numRef>
              <c:f>Pivot!$AW$6:$AW$8</c:f>
              <c:numCache>
                <c:formatCode>"€"\ #,##0," K"</c:formatCode>
                <c:ptCount val="3"/>
                <c:pt idx="0">
                  <c:v>11224.091666666665</c:v>
                </c:pt>
                <c:pt idx="1">
                  <c:v>11224.091666666665</c:v>
                </c:pt>
                <c:pt idx="2">
                  <c:v>11224.091666666665</c:v>
                </c:pt>
              </c:numCache>
            </c:numRef>
          </c:val>
          <c:extLst>
            <c:ext xmlns:c16="http://schemas.microsoft.com/office/drawing/2014/chart" uri="{C3380CC4-5D6E-409C-BE32-E72D297353CC}">
              <c16:uniqueId val="{00000000-1DEB-4888-B92C-D68AA3526FC5}"/>
            </c:ext>
          </c:extLst>
        </c:ser>
        <c:dLbls>
          <c:showLegendKey val="0"/>
          <c:showVal val="0"/>
          <c:showCatName val="0"/>
          <c:showSerName val="0"/>
          <c:showPercent val="0"/>
          <c:showBubbleSize val="0"/>
        </c:dLbls>
        <c:axId val="2117280271"/>
        <c:axId val="881919551"/>
      </c:areaChart>
      <c:lineChart>
        <c:grouping val="stacked"/>
        <c:varyColors val="0"/>
        <c:ser>
          <c:idx val="0"/>
          <c:order val="0"/>
          <c:tx>
            <c:strRef>
              <c:f>Pivot!$AV$5</c:f>
              <c:strCache>
                <c:ptCount val="1"/>
                <c:pt idx="0">
                  <c:v>Middle East</c:v>
                </c:pt>
              </c:strCache>
            </c:strRef>
          </c:tx>
          <c:spPr>
            <a:ln w="31750" cap="rnd">
              <a:solidFill>
                <a:srgbClr val="FFD9A1"/>
              </a:solidFill>
              <a:round/>
            </a:ln>
            <a:effectLst/>
          </c:spPr>
          <c:marker>
            <c:symbol val="circle"/>
            <c:size val="5"/>
            <c:spPr>
              <a:solidFill>
                <a:srgbClr val="588DB4"/>
              </a:solidFill>
              <a:ln w="9525">
                <a:solidFill>
                  <a:srgbClr val="FFD9A1"/>
                </a:solidFill>
              </a:ln>
              <a:effectLst/>
            </c:spPr>
          </c:marker>
          <c:cat>
            <c:strRef>
              <c:f>Pivot!$AU$6:$AU$8</c:f>
              <c:strCache>
                <c:ptCount val="3"/>
                <c:pt idx="0">
                  <c:v>1. January</c:v>
                </c:pt>
                <c:pt idx="1">
                  <c:v>2. February</c:v>
                </c:pt>
                <c:pt idx="2">
                  <c:v>3. March</c:v>
                </c:pt>
              </c:strCache>
            </c:strRef>
          </c:cat>
          <c:val>
            <c:numRef>
              <c:f>Pivot!$AV$6:$AV$8</c:f>
              <c:numCache>
                <c:formatCode>"€"\ #,##0," K"</c:formatCode>
                <c:ptCount val="3"/>
                <c:pt idx="0">
                  <c:v>11224.091666666665</c:v>
                </c:pt>
                <c:pt idx="1">
                  <c:v>11224.091666666665</c:v>
                </c:pt>
                <c:pt idx="2">
                  <c:v>11224.091666666665</c:v>
                </c:pt>
              </c:numCache>
            </c:numRef>
          </c:val>
          <c:smooth val="0"/>
          <c:extLst>
            <c:ext xmlns:c16="http://schemas.microsoft.com/office/drawing/2014/chart" uri="{C3380CC4-5D6E-409C-BE32-E72D297353CC}">
              <c16:uniqueId val="{00000001-1DEB-4888-B92C-D68AA3526FC5}"/>
            </c:ext>
          </c:extLst>
        </c:ser>
        <c:dLbls>
          <c:showLegendKey val="0"/>
          <c:showVal val="0"/>
          <c:showCatName val="0"/>
          <c:showSerName val="0"/>
          <c:showPercent val="0"/>
          <c:showBubbleSize val="0"/>
        </c:dLbls>
        <c:marker val="1"/>
        <c:smooth val="0"/>
        <c:axId val="2117280271"/>
        <c:axId val="881919551"/>
      </c:lineChart>
      <c:catAx>
        <c:axId val="21172802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FFD9A1"/>
                </a:solidFill>
                <a:latin typeface="+mn-lt"/>
                <a:ea typeface="+mn-ea"/>
                <a:cs typeface="+mn-cs"/>
              </a:defRPr>
            </a:pPr>
            <a:endParaRPr lang="nl-NL"/>
          </a:p>
        </c:txPr>
        <c:crossAx val="881919551"/>
        <c:crosses val="autoZero"/>
        <c:auto val="1"/>
        <c:lblAlgn val="ctr"/>
        <c:lblOffset val="100"/>
        <c:noMultiLvlLbl val="0"/>
      </c:catAx>
      <c:valAx>
        <c:axId val="881919551"/>
        <c:scaling>
          <c:orientation val="minMax"/>
        </c:scaling>
        <c:delete val="0"/>
        <c:axPos val="l"/>
        <c:majorGridlines>
          <c:spPr>
            <a:ln w="9525" cap="flat" cmpd="sng" algn="ctr">
              <a:solidFill>
                <a:srgbClr val="588DB4"/>
              </a:solidFill>
              <a:prstDash val="dash"/>
              <a:round/>
            </a:ln>
            <a:effectLst/>
          </c:spPr>
        </c:majorGridlines>
        <c:numFmt formatCode="&quot;€&quot;\ #,##0,&quot; K&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FFD9A1"/>
                </a:solidFill>
                <a:latin typeface="Arial Nova" panose="020B0504020202020204" pitchFamily="34" charset="0"/>
                <a:ea typeface="+mn-ea"/>
                <a:cs typeface="+mn-cs"/>
              </a:defRPr>
            </a:pPr>
            <a:endParaRPr lang="nl-NL"/>
          </a:p>
        </c:txPr>
        <c:crossAx val="2117280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1"/>
          <c:tx>
            <c:strRef>
              <c:f>Pivot!$BM$5</c:f>
              <c:strCache>
                <c:ptCount val="1"/>
                <c:pt idx="0">
                  <c:v>XX</c:v>
                </c:pt>
              </c:strCache>
            </c:strRef>
          </c:tx>
          <c:spPr>
            <a:gradFill>
              <a:gsLst>
                <a:gs pos="0">
                  <a:srgbClr val="BAE1FF">
                    <a:alpha val="78000"/>
                  </a:srgbClr>
                </a:gs>
                <a:gs pos="100000">
                  <a:schemeClr val="accent1">
                    <a:lumMod val="30000"/>
                    <a:lumOff val="70000"/>
                    <a:alpha val="9000"/>
                  </a:schemeClr>
                </a:gs>
              </a:gsLst>
              <a:lin ang="5400000" scaled="1"/>
            </a:gradFill>
            <a:ln w="25400">
              <a:noFill/>
            </a:ln>
            <a:effectLst/>
          </c:spPr>
          <c:cat>
            <c:strRef>
              <c:f>Pivot!$BK$6:$BK$8</c:f>
              <c:strCache>
                <c:ptCount val="3"/>
                <c:pt idx="0">
                  <c:v>1. January</c:v>
                </c:pt>
                <c:pt idx="1">
                  <c:v>2. February</c:v>
                </c:pt>
                <c:pt idx="2">
                  <c:v>3. March</c:v>
                </c:pt>
              </c:strCache>
            </c:strRef>
          </c:cat>
          <c:val>
            <c:numRef>
              <c:f>Pivot!$BM$6:$BM$8</c:f>
              <c:numCache>
                <c:formatCode>"€"\ #,##0," K"</c:formatCode>
                <c:ptCount val="3"/>
                <c:pt idx="0">
                  <c:v>79110.250000000015</c:v>
                </c:pt>
                <c:pt idx="1">
                  <c:v>75626.937500000015</c:v>
                </c:pt>
                <c:pt idx="2">
                  <c:v>75626.937500000015</c:v>
                </c:pt>
              </c:numCache>
            </c:numRef>
          </c:val>
          <c:extLst>
            <c:ext xmlns:c16="http://schemas.microsoft.com/office/drawing/2014/chart" uri="{C3380CC4-5D6E-409C-BE32-E72D297353CC}">
              <c16:uniqueId val="{00000000-D743-45CB-ADB8-C338412EF9E4}"/>
            </c:ext>
          </c:extLst>
        </c:ser>
        <c:dLbls>
          <c:showLegendKey val="0"/>
          <c:showVal val="0"/>
          <c:showCatName val="0"/>
          <c:showSerName val="0"/>
          <c:showPercent val="0"/>
          <c:showBubbleSize val="0"/>
        </c:dLbls>
        <c:axId val="2117280271"/>
        <c:axId val="881919551"/>
      </c:areaChart>
      <c:lineChart>
        <c:grouping val="stacked"/>
        <c:varyColors val="0"/>
        <c:ser>
          <c:idx val="0"/>
          <c:order val="0"/>
          <c:tx>
            <c:strRef>
              <c:f>Pivot!$BL$5</c:f>
              <c:strCache>
                <c:ptCount val="1"/>
                <c:pt idx="0">
                  <c:v>Pacific</c:v>
                </c:pt>
              </c:strCache>
            </c:strRef>
          </c:tx>
          <c:spPr>
            <a:ln w="31750" cap="rnd">
              <a:solidFill>
                <a:srgbClr val="FFD9A1"/>
              </a:solidFill>
              <a:round/>
            </a:ln>
            <a:effectLst/>
          </c:spPr>
          <c:marker>
            <c:symbol val="circle"/>
            <c:size val="5"/>
            <c:spPr>
              <a:solidFill>
                <a:srgbClr val="588DB4"/>
              </a:solidFill>
              <a:ln w="9525">
                <a:solidFill>
                  <a:srgbClr val="FFD9A1"/>
                </a:solidFill>
              </a:ln>
              <a:effectLst/>
            </c:spPr>
          </c:marker>
          <c:cat>
            <c:strRef>
              <c:f>Pivot!$BK$6:$BK$8</c:f>
              <c:strCache>
                <c:ptCount val="3"/>
                <c:pt idx="0">
                  <c:v>1. January</c:v>
                </c:pt>
                <c:pt idx="1">
                  <c:v>2. February</c:v>
                </c:pt>
                <c:pt idx="2">
                  <c:v>3. March</c:v>
                </c:pt>
              </c:strCache>
            </c:strRef>
          </c:cat>
          <c:val>
            <c:numRef>
              <c:f>Pivot!$BL$6:$BL$8</c:f>
              <c:numCache>
                <c:formatCode>"€"\ #,##0," K"</c:formatCode>
                <c:ptCount val="3"/>
                <c:pt idx="0">
                  <c:v>79110.250000000015</c:v>
                </c:pt>
                <c:pt idx="1">
                  <c:v>75626.937500000015</c:v>
                </c:pt>
                <c:pt idx="2">
                  <c:v>75626.937500000015</c:v>
                </c:pt>
              </c:numCache>
            </c:numRef>
          </c:val>
          <c:smooth val="0"/>
          <c:extLst>
            <c:ext xmlns:c16="http://schemas.microsoft.com/office/drawing/2014/chart" uri="{C3380CC4-5D6E-409C-BE32-E72D297353CC}">
              <c16:uniqueId val="{00000001-D743-45CB-ADB8-C338412EF9E4}"/>
            </c:ext>
          </c:extLst>
        </c:ser>
        <c:dLbls>
          <c:showLegendKey val="0"/>
          <c:showVal val="0"/>
          <c:showCatName val="0"/>
          <c:showSerName val="0"/>
          <c:showPercent val="0"/>
          <c:showBubbleSize val="0"/>
        </c:dLbls>
        <c:marker val="1"/>
        <c:smooth val="0"/>
        <c:axId val="2117280271"/>
        <c:axId val="881919551"/>
      </c:lineChart>
      <c:catAx>
        <c:axId val="21172802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FFD9A1"/>
                </a:solidFill>
                <a:latin typeface="+mn-lt"/>
                <a:ea typeface="+mn-ea"/>
                <a:cs typeface="+mn-cs"/>
              </a:defRPr>
            </a:pPr>
            <a:endParaRPr lang="nl-NL"/>
          </a:p>
        </c:txPr>
        <c:crossAx val="881919551"/>
        <c:crosses val="autoZero"/>
        <c:auto val="1"/>
        <c:lblAlgn val="ctr"/>
        <c:lblOffset val="100"/>
        <c:noMultiLvlLbl val="0"/>
      </c:catAx>
      <c:valAx>
        <c:axId val="881919551"/>
        <c:scaling>
          <c:orientation val="minMax"/>
        </c:scaling>
        <c:delete val="0"/>
        <c:axPos val="l"/>
        <c:majorGridlines>
          <c:spPr>
            <a:ln w="9525" cap="flat" cmpd="sng" algn="ctr">
              <a:solidFill>
                <a:srgbClr val="588DB4"/>
              </a:solidFill>
              <a:prstDash val="dash"/>
              <a:round/>
            </a:ln>
            <a:effectLst/>
          </c:spPr>
        </c:majorGridlines>
        <c:numFmt formatCode="&quot;€&quot;\ #,##0,&quot; K&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FFD9A1"/>
                </a:solidFill>
                <a:latin typeface="Arial Nova" panose="020B0504020202020204" pitchFamily="34" charset="0"/>
                <a:ea typeface="+mn-ea"/>
                <a:cs typeface="+mn-cs"/>
              </a:defRPr>
            </a:pPr>
            <a:endParaRPr lang="nl-NL"/>
          </a:p>
        </c:txPr>
        <c:crossAx val="2117280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1"/>
          <c:tx>
            <c:strRef>
              <c:f>Pivot!$BE$5</c:f>
              <c:strCache>
                <c:ptCount val="1"/>
                <c:pt idx="0">
                  <c:v>XX</c:v>
                </c:pt>
              </c:strCache>
            </c:strRef>
          </c:tx>
          <c:spPr>
            <a:gradFill>
              <a:gsLst>
                <a:gs pos="0">
                  <a:srgbClr val="BAE1FF">
                    <a:alpha val="78000"/>
                  </a:srgbClr>
                </a:gs>
                <a:gs pos="100000">
                  <a:schemeClr val="accent1">
                    <a:lumMod val="30000"/>
                    <a:lumOff val="70000"/>
                    <a:alpha val="9000"/>
                  </a:schemeClr>
                </a:gs>
              </a:gsLst>
              <a:lin ang="5400000" scaled="1"/>
            </a:gradFill>
            <a:ln w="25400">
              <a:noFill/>
            </a:ln>
            <a:effectLst/>
          </c:spPr>
          <c:cat>
            <c:strRef>
              <c:f>Pivot!$BC$6:$BC$8</c:f>
              <c:strCache>
                <c:ptCount val="3"/>
                <c:pt idx="0">
                  <c:v>1. January</c:v>
                </c:pt>
                <c:pt idx="1">
                  <c:v>2. February</c:v>
                </c:pt>
                <c:pt idx="2">
                  <c:v>3. March</c:v>
                </c:pt>
              </c:strCache>
            </c:strRef>
          </c:cat>
          <c:val>
            <c:numRef>
              <c:f>Pivot!$BE$6:$BE$8</c:f>
              <c:numCache>
                <c:formatCode>"€"\ #,##0," K"</c:formatCode>
                <c:ptCount val="3"/>
                <c:pt idx="0">
                  <c:v>20834.534575000005</c:v>
                </c:pt>
                <c:pt idx="1">
                  <c:v>20834.534575000005</c:v>
                </c:pt>
                <c:pt idx="2">
                  <c:v>21445.890700000004</c:v>
                </c:pt>
              </c:numCache>
            </c:numRef>
          </c:val>
          <c:extLst>
            <c:ext xmlns:c16="http://schemas.microsoft.com/office/drawing/2014/chart" uri="{C3380CC4-5D6E-409C-BE32-E72D297353CC}">
              <c16:uniqueId val="{00000000-D46B-4E62-A9D2-3184E2F740E2}"/>
            </c:ext>
          </c:extLst>
        </c:ser>
        <c:dLbls>
          <c:showLegendKey val="0"/>
          <c:showVal val="0"/>
          <c:showCatName val="0"/>
          <c:showSerName val="0"/>
          <c:showPercent val="0"/>
          <c:showBubbleSize val="0"/>
        </c:dLbls>
        <c:axId val="2117280271"/>
        <c:axId val="881919551"/>
      </c:areaChart>
      <c:lineChart>
        <c:grouping val="stacked"/>
        <c:varyColors val="0"/>
        <c:ser>
          <c:idx val="0"/>
          <c:order val="0"/>
          <c:tx>
            <c:strRef>
              <c:f>Pivot!$BD$5</c:f>
              <c:strCache>
                <c:ptCount val="1"/>
                <c:pt idx="0">
                  <c:v>North America</c:v>
                </c:pt>
              </c:strCache>
            </c:strRef>
          </c:tx>
          <c:spPr>
            <a:ln w="31750" cap="rnd">
              <a:solidFill>
                <a:srgbClr val="FFD9A1"/>
              </a:solidFill>
              <a:round/>
            </a:ln>
            <a:effectLst/>
          </c:spPr>
          <c:marker>
            <c:symbol val="circle"/>
            <c:size val="5"/>
            <c:spPr>
              <a:solidFill>
                <a:srgbClr val="588DB4"/>
              </a:solidFill>
              <a:ln w="9525">
                <a:solidFill>
                  <a:srgbClr val="FFD9A1"/>
                </a:solidFill>
              </a:ln>
              <a:effectLst/>
            </c:spPr>
          </c:marker>
          <c:cat>
            <c:strRef>
              <c:f>Pivot!$BC$6:$BC$8</c:f>
              <c:strCache>
                <c:ptCount val="3"/>
                <c:pt idx="0">
                  <c:v>1. January</c:v>
                </c:pt>
                <c:pt idx="1">
                  <c:v>2. February</c:v>
                </c:pt>
                <c:pt idx="2">
                  <c:v>3. March</c:v>
                </c:pt>
              </c:strCache>
            </c:strRef>
          </c:cat>
          <c:val>
            <c:numRef>
              <c:f>Pivot!$BD$6:$BD$8</c:f>
              <c:numCache>
                <c:formatCode>"€"\ #,##0," K"</c:formatCode>
                <c:ptCount val="3"/>
                <c:pt idx="0">
                  <c:v>20834.534575000005</c:v>
                </c:pt>
                <c:pt idx="1">
                  <c:v>20834.534575000005</c:v>
                </c:pt>
                <c:pt idx="2">
                  <c:v>21445.890700000004</c:v>
                </c:pt>
              </c:numCache>
            </c:numRef>
          </c:val>
          <c:smooth val="0"/>
          <c:extLst>
            <c:ext xmlns:c16="http://schemas.microsoft.com/office/drawing/2014/chart" uri="{C3380CC4-5D6E-409C-BE32-E72D297353CC}">
              <c16:uniqueId val="{00000001-D46B-4E62-A9D2-3184E2F740E2}"/>
            </c:ext>
          </c:extLst>
        </c:ser>
        <c:dLbls>
          <c:showLegendKey val="0"/>
          <c:showVal val="0"/>
          <c:showCatName val="0"/>
          <c:showSerName val="0"/>
          <c:showPercent val="0"/>
          <c:showBubbleSize val="0"/>
        </c:dLbls>
        <c:marker val="1"/>
        <c:smooth val="0"/>
        <c:axId val="2117280271"/>
        <c:axId val="881919551"/>
      </c:lineChart>
      <c:catAx>
        <c:axId val="21172802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FFD9A1"/>
                </a:solidFill>
                <a:latin typeface="+mn-lt"/>
                <a:ea typeface="+mn-ea"/>
                <a:cs typeface="+mn-cs"/>
              </a:defRPr>
            </a:pPr>
            <a:endParaRPr lang="nl-NL"/>
          </a:p>
        </c:txPr>
        <c:crossAx val="881919551"/>
        <c:crosses val="autoZero"/>
        <c:auto val="1"/>
        <c:lblAlgn val="ctr"/>
        <c:lblOffset val="100"/>
        <c:noMultiLvlLbl val="0"/>
      </c:catAx>
      <c:valAx>
        <c:axId val="881919551"/>
        <c:scaling>
          <c:orientation val="minMax"/>
        </c:scaling>
        <c:delete val="0"/>
        <c:axPos val="l"/>
        <c:majorGridlines>
          <c:spPr>
            <a:ln w="9525" cap="flat" cmpd="sng" algn="ctr">
              <a:solidFill>
                <a:srgbClr val="588DB4"/>
              </a:solidFill>
              <a:prstDash val="dash"/>
              <a:round/>
            </a:ln>
            <a:effectLst/>
          </c:spPr>
        </c:majorGridlines>
        <c:numFmt formatCode="&quot;€&quot;\ #,##0,&quot; K&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FFD9A1"/>
                </a:solidFill>
                <a:latin typeface="Arial Nova" panose="020B0504020202020204" pitchFamily="34" charset="0"/>
                <a:ea typeface="+mn-ea"/>
                <a:cs typeface="+mn-cs"/>
              </a:defRPr>
            </a:pPr>
            <a:endParaRPr lang="nl-NL"/>
          </a:p>
        </c:txPr>
        <c:crossAx val="2117280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1"/>
          <c:tx>
            <c:strRef>
              <c:f>Pivot!$BA$5</c:f>
              <c:strCache>
                <c:ptCount val="1"/>
                <c:pt idx="0">
                  <c:v>XX</c:v>
                </c:pt>
              </c:strCache>
            </c:strRef>
          </c:tx>
          <c:spPr>
            <a:gradFill>
              <a:gsLst>
                <a:gs pos="0">
                  <a:srgbClr val="BAE1FF">
                    <a:alpha val="78000"/>
                  </a:srgbClr>
                </a:gs>
                <a:gs pos="100000">
                  <a:schemeClr val="accent1">
                    <a:lumMod val="30000"/>
                    <a:lumOff val="70000"/>
                    <a:alpha val="9000"/>
                  </a:schemeClr>
                </a:gs>
              </a:gsLst>
              <a:lin ang="5400000" scaled="1"/>
            </a:gradFill>
            <a:ln w="25400">
              <a:noFill/>
            </a:ln>
            <a:effectLst/>
          </c:spPr>
          <c:cat>
            <c:strRef>
              <c:f>Pivot!$AY$6:$AY$8</c:f>
              <c:strCache>
                <c:ptCount val="3"/>
                <c:pt idx="0">
                  <c:v>1. January</c:v>
                </c:pt>
                <c:pt idx="1">
                  <c:v>2. February</c:v>
                </c:pt>
                <c:pt idx="2">
                  <c:v>3. March</c:v>
                </c:pt>
              </c:strCache>
            </c:strRef>
          </c:cat>
          <c:val>
            <c:numRef>
              <c:f>Pivot!$BA$6:$BA$8</c:f>
              <c:numCache>
                <c:formatCode>"€"\ #,##0," K"</c:formatCode>
                <c:ptCount val="3"/>
                <c:pt idx="0">
                  <c:v>46283.147166666669</c:v>
                </c:pt>
                <c:pt idx="1">
                  <c:v>46283.147166666669</c:v>
                </c:pt>
                <c:pt idx="2">
                  <c:v>50343.485500000003</c:v>
                </c:pt>
              </c:numCache>
            </c:numRef>
          </c:val>
          <c:extLst>
            <c:ext xmlns:c16="http://schemas.microsoft.com/office/drawing/2014/chart" uri="{C3380CC4-5D6E-409C-BE32-E72D297353CC}">
              <c16:uniqueId val="{00000000-D617-4914-A017-FD64F79FB22D}"/>
            </c:ext>
          </c:extLst>
        </c:ser>
        <c:dLbls>
          <c:showLegendKey val="0"/>
          <c:showVal val="0"/>
          <c:showCatName val="0"/>
          <c:showSerName val="0"/>
          <c:showPercent val="0"/>
          <c:showBubbleSize val="0"/>
        </c:dLbls>
        <c:axId val="2117280271"/>
        <c:axId val="881919551"/>
      </c:areaChart>
      <c:lineChart>
        <c:grouping val="stacked"/>
        <c:varyColors val="0"/>
        <c:ser>
          <c:idx val="0"/>
          <c:order val="0"/>
          <c:tx>
            <c:strRef>
              <c:f>Pivot!$AZ$5</c:f>
              <c:strCache>
                <c:ptCount val="1"/>
                <c:pt idx="0">
                  <c:v>South America</c:v>
                </c:pt>
              </c:strCache>
            </c:strRef>
          </c:tx>
          <c:spPr>
            <a:ln w="31750" cap="rnd">
              <a:solidFill>
                <a:srgbClr val="FFD9A1"/>
              </a:solidFill>
              <a:round/>
            </a:ln>
            <a:effectLst/>
          </c:spPr>
          <c:marker>
            <c:symbol val="circle"/>
            <c:size val="5"/>
            <c:spPr>
              <a:solidFill>
                <a:srgbClr val="588DB4"/>
              </a:solidFill>
              <a:ln w="9525">
                <a:solidFill>
                  <a:srgbClr val="FFD9A1"/>
                </a:solidFill>
              </a:ln>
              <a:effectLst/>
            </c:spPr>
          </c:marker>
          <c:cat>
            <c:strRef>
              <c:f>Pivot!$AY$6:$AY$8</c:f>
              <c:strCache>
                <c:ptCount val="3"/>
                <c:pt idx="0">
                  <c:v>1. January</c:v>
                </c:pt>
                <c:pt idx="1">
                  <c:v>2. February</c:v>
                </c:pt>
                <c:pt idx="2">
                  <c:v>3. March</c:v>
                </c:pt>
              </c:strCache>
            </c:strRef>
          </c:cat>
          <c:val>
            <c:numRef>
              <c:f>Pivot!$AZ$6:$AZ$8</c:f>
              <c:numCache>
                <c:formatCode>"€"\ #,##0," K"</c:formatCode>
                <c:ptCount val="3"/>
                <c:pt idx="0">
                  <c:v>46283.147166666669</c:v>
                </c:pt>
                <c:pt idx="1">
                  <c:v>46283.147166666669</c:v>
                </c:pt>
                <c:pt idx="2">
                  <c:v>50343.485500000003</c:v>
                </c:pt>
              </c:numCache>
            </c:numRef>
          </c:val>
          <c:smooth val="0"/>
          <c:extLst>
            <c:ext xmlns:c16="http://schemas.microsoft.com/office/drawing/2014/chart" uri="{C3380CC4-5D6E-409C-BE32-E72D297353CC}">
              <c16:uniqueId val="{00000001-D617-4914-A017-FD64F79FB22D}"/>
            </c:ext>
          </c:extLst>
        </c:ser>
        <c:dLbls>
          <c:showLegendKey val="0"/>
          <c:showVal val="0"/>
          <c:showCatName val="0"/>
          <c:showSerName val="0"/>
          <c:showPercent val="0"/>
          <c:showBubbleSize val="0"/>
        </c:dLbls>
        <c:marker val="1"/>
        <c:smooth val="0"/>
        <c:axId val="2117280271"/>
        <c:axId val="881919551"/>
      </c:lineChart>
      <c:catAx>
        <c:axId val="21172802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FFD9A1"/>
                </a:solidFill>
                <a:latin typeface="+mn-lt"/>
                <a:ea typeface="+mn-ea"/>
                <a:cs typeface="+mn-cs"/>
              </a:defRPr>
            </a:pPr>
            <a:endParaRPr lang="nl-NL"/>
          </a:p>
        </c:txPr>
        <c:crossAx val="881919551"/>
        <c:crosses val="autoZero"/>
        <c:auto val="1"/>
        <c:lblAlgn val="ctr"/>
        <c:lblOffset val="100"/>
        <c:noMultiLvlLbl val="0"/>
      </c:catAx>
      <c:valAx>
        <c:axId val="881919551"/>
        <c:scaling>
          <c:orientation val="minMax"/>
        </c:scaling>
        <c:delete val="0"/>
        <c:axPos val="l"/>
        <c:majorGridlines>
          <c:spPr>
            <a:ln w="9525" cap="flat" cmpd="sng" algn="ctr">
              <a:solidFill>
                <a:srgbClr val="588DB4"/>
              </a:solidFill>
              <a:prstDash val="dash"/>
              <a:round/>
            </a:ln>
            <a:effectLst/>
          </c:spPr>
        </c:majorGridlines>
        <c:numFmt formatCode="&quot;€&quot;\ #,##0,&quot; K&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FFD9A1"/>
                </a:solidFill>
                <a:latin typeface="Arial Nova" panose="020B0504020202020204" pitchFamily="34" charset="0"/>
                <a:ea typeface="+mn-ea"/>
                <a:cs typeface="+mn-cs"/>
              </a:defRPr>
            </a:pPr>
            <a:endParaRPr lang="nl-NL"/>
          </a:p>
        </c:txPr>
        <c:crossAx val="2117280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1"/>
          <c:tx>
            <c:strRef>
              <c:f>Pivot!$BI$5</c:f>
              <c:strCache>
                <c:ptCount val="1"/>
                <c:pt idx="0">
                  <c:v>XX</c:v>
                </c:pt>
              </c:strCache>
            </c:strRef>
          </c:tx>
          <c:spPr>
            <a:gradFill>
              <a:gsLst>
                <a:gs pos="0">
                  <a:srgbClr val="BAE1FF">
                    <a:alpha val="78000"/>
                  </a:srgbClr>
                </a:gs>
                <a:gs pos="100000">
                  <a:schemeClr val="accent1">
                    <a:lumMod val="30000"/>
                    <a:lumOff val="70000"/>
                    <a:alpha val="9000"/>
                  </a:schemeClr>
                </a:gs>
              </a:gsLst>
              <a:lin ang="5400000" scaled="1"/>
            </a:gradFill>
            <a:ln w="25400">
              <a:noFill/>
            </a:ln>
            <a:effectLst/>
          </c:spPr>
          <c:cat>
            <c:strRef>
              <c:f>Pivot!$BG$6:$BG$8</c:f>
              <c:strCache>
                <c:ptCount val="3"/>
                <c:pt idx="0">
                  <c:v>1. January</c:v>
                </c:pt>
                <c:pt idx="1">
                  <c:v>2. February</c:v>
                </c:pt>
                <c:pt idx="2">
                  <c:v>3. March</c:v>
                </c:pt>
              </c:strCache>
            </c:strRef>
          </c:cat>
          <c:val>
            <c:numRef>
              <c:f>Pivot!$BI$6:$BI$8</c:f>
              <c:numCache>
                <c:formatCode>"€"\ #,##0," K"</c:formatCode>
                <c:ptCount val="3"/>
                <c:pt idx="0">
                  <c:v>137670.53531666668</c:v>
                </c:pt>
                <c:pt idx="1">
                  <c:v>140381.92864999999</c:v>
                </c:pt>
                <c:pt idx="2">
                  <c:v>140749.91154999999</c:v>
                </c:pt>
              </c:numCache>
            </c:numRef>
          </c:val>
          <c:extLst>
            <c:ext xmlns:c16="http://schemas.microsoft.com/office/drawing/2014/chart" uri="{C3380CC4-5D6E-409C-BE32-E72D297353CC}">
              <c16:uniqueId val="{00000000-175E-4292-AF19-889D0391C8EF}"/>
            </c:ext>
          </c:extLst>
        </c:ser>
        <c:dLbls>
          <c:showLegendKey val="0"/>
          <c:showVal val="0"/>
          <c:showCatName val="0"/>
          <c:showSerName val="0"/>
          <c:showPercent val="0"/>
          <c:showBubbleSize val="0"/>
        </c:dLbls>
        <c:axId val="2117280271"/>
        <c:axId val="881919551"/>
      </c:areaChart>
      <c:lineChart>
        <c:grouping val="stacked"/>
        <c:varyColors val="0"/>
        <c:ser>
          <c:idx val="0"/>
          <c:order val="0"/>
          <c:tx>
            <c:strRef>
              <c:f>Pivot!$BH$5</c:f>
              <c:strCache>
                <c:ptCount val="1"/>
                <c:pt idx="0">
                  <c:v>South America</c:v>
                </c:pt>
              </c:strCache>
            </c:strRef>
          </c:tx>
          <c:spPr>
            <a:ln w="31750" cap="rnd">
              <a:solidFill>
                <a:srgbClr val="FFD08B"/>
              </a:solidFill>
              <a:round/>
            </a:ln>
            <a:effectLst/>
          </c:spPr>
          <c:marker>
            <c:symbol val="circle"/>
            <c:size val="5"/>
            <c:spPr>
              <a:solidFill>
                <a:srgbClr val="588DB4"/>
              </a:solidFill>
              <a:ln w="9525">
                <a:solidFill>
                  <a:srgbClr val="FFD08B"/>
                </a:solidFill>
              </a:ln>
              <a:effectLst/>
            </c:spPr>
          </c:marker>
          <c:cat>
            <c:strRef>
              <c:f>Pivot!$BG$6:$BG$8</c:f>
              <c:strCache>
                <c:ptCount val="3"/>
                <c:pt idx="0">
                  <c:v>1. January</c:v>
                </c:pt>
                <c:pt idx="1">
                  <c:v>2. February</c:v>
                </c:pt>
                <c:pt idx="2">
                  <c:v>3. March</c:v>
                </c:pt>
              </c:strCache>
            </c:strRef>
          </c:cat>
          <c:val>
            <c:numRef>
              <c:f>Pivot!$BH$6:$BH$8</c:f>
              <c:numCache>
                <c:formatCode>"€"\ #,##0," K"</c:formatCode>
                <c:ptCount val="3"/>
                <c:pt idx="0">
                  <c:v>137670.53531666668</c:v>
                </c:pt>
                <c:pt idx="1">
                  <c:v>140381.92864999999</c:v>
                </c:pt>
                <c:pt idx="2">
                  <c:v>140749.91154999999</c:v>
                </c:pt>
              </c:numCache>
            </c:numRef>
          </c:val>
          <c:smooth val="0"/>
          <c:extLst>
            <c:ext xmlns:c16="http://schemas.microsoft.com/office/drawing/2014/chart" uri="{C3380CC4-5D6E-409C-BE32-E72D297353CC}">
              <c16:uniqueId val="{00000001-175E-4292-AF19-889D0391C8EF}"/>
            </c:ext>
          </c:extLst>
        </c:ser>
        <c:dLbls>
          <c:showLegendKey val="0"/>
          <c:showVal val="0"/>
          <c:showCatName val="0"/>
          <c:showSerName val="0"/>
          <c:showPercent val="0"/>
          <c:showBubbleSize val="0"/>
        </c:dLbls>
        <c:marker val="1"/>
        <c:smooth val="0"/>
        <c:axId val="2117280271"/>
        <c:axId val="881919551"/>
      </c:lineChart>
      <c:catAx>
        <c:axId val="21172802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FFD9A1"/>
                </a:solidFill>
                <a:latin typeface="+mn-lt"/>
                <a:ea typeface="+mn-ea"/>
                <a:cs typeface="+mn-cs"/>
              </a:defRPr>
            </a:pPr>
            <a:endParaRPr lang="nl-NL"/>
          </a:p>
        </c:txPr>
        <c:crossAx val="881919551"/>
        <c:crosses val="autoZero"/>
        <c:auto val="1"/>
        <c:lblAlgn val="ctr"/>
        <c:lblOffset val="100"/>
        <c:noMultiLvlLbl val="0"/>
      </c:catAx>
      <c:valAx>
        <c:axId val="881919551"/>
        <c:scaling>
          <c:orientation val="minMax"/>
        </c:scaling>
        <c:delete val="0"/>
        <c:axPos val="l"/>
        <c:majorGridlines>
          <c:spPr>
            <a:ln w="9525" cap="flat" cmpd="sng" algn="ctr">
              <a:solidFill>
                <a:srgbClr val="588DB4"/>
              </a:solidFill>
              <a:prstDash val="dash"/>
              <a:round/>
            </a:ln>
            <a:effectLst/>
          </c:spPr>
        </c:majorGridlines>
        <c:numFmt formatCode="&quot;€&quot;\ #,##0,&quot; K&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FFD9A1"/>
                </a:solidFill>
                <a:latin typeface="Arial Nova" panose="020B0504020202020204" pitchFamily="34" charset="0"/>
                <a:ea typeface="+mn-ea"/>
                <a:cs typeface="+mn-cs"/>
              </a:defRPr>
            </a:pPr>
            <a:endParaRPr lang="nl-NL"/>
          </a:p>
        </c:txPr>
        <c:crossAx val="21172802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svg"/><Relationship Id="rId13" Type="http://schemas.openxmlformats.org/officeDocument/2006/relationships/hyperlink" Target="#'Dashboard (Region)'!A1"/><Relationship Id="rId3" Type="http://schemas.openxmlformats.org/officeDocument/2006/relationships/image" Target="../media/image2.png"/><Relationship Id="rId7" Type="http://schemas.openxmlformats.org/officeDocument/2006/relationships/image" Target="../media/image5.png"/><Relationship Id="rId12" Type="http://schemas.openxmlformats.org/officeDocument/2006/relationships/image" Target="../media/image10.svg"/><Relationship Id="rId17" Type="http://schemas.openxmlformats.org/officeDocument/2006/relationships/image" Target="../media/image14.svg"/><Relationship Id="rId2" Type="http://schemas.microsoft.com/office/2007/relationships/hdphoto" Target="../media/hdphoto1.wdp"/><Relationship Id="rId16"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image" Target="../media/image4.svg"/><Relationship Id="rId11" Type="http://schemas.openxmlformats.org/officeDocument/2006/relationships/image" Target="../media/image9.png"/><Relationship Id="rId5" Type="http://schemas.openxmlformats.org/officeDocument/2006/relationships/image" Target="../media/image3.png"/><Relationship Id="rId15" Type="http://schemas.openxmlformats.org/officeDocument/2006/relationships/image" Target="../media/image12.svg"/><Relationship Id="rId10" Type="http://schemas.openxmlformats.org/officeDocument/2006/relationships/image" Target="../media/image8.svg"/><Relationship Id="rId4" Type="http://schemas.openxmlformats.org/officeDocument/2006/relationships/hyperlink" Target="#'Dashboard (Country)'!A1"/><Relationship Id="rId9" Type="http://schemas.openxmlformats.org/officeDocument/2006/relationships/image" Target="../media/image7.png"/><Relationship Id="rId1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2.sv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hyperlink" Target="#'Dashboard (World)'!A1"/><Relationship Id="rId1" Type="http://schemas.openxmlformats.org/officeDocument/2006/relationships/image" Target="../media/image2.png"/><Relationship Id="rId6" Type="http://schemas.openxmlformats.org/officeDocument/2006/relationships/image" Target="../media/image6.svg"/><Relationship Id="rId11" Type="http://schemas.openxmlformats.org/officeDocument/2006/relationships/hyperlink" Target="#'Dashboard (Region)'!A1"/><Relationship Id="rId5" Type="http://schemas.openxmlformats.org/officeDocument/2006/relationships/image" Target="../media/image5.png"/><Relationship Id="rId15" Type="http://schemas.openxmlformats.org/officeDocument/2006/relationships/chart" Target="../charts/chart2.xml"/><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svg"/><Relationship Id="rId18" Type="http://schemas.openxmlformats.org/officeDocument/2006/relationships/chart" Target="../charts/chart7.xml"/><Relationship Id="rId3" Type="http://schemas.openxmlformats.org/officeDocument/2006/relationships/hyperlink" Target="#'Dashboard (Country)'!A1"/><Relationship Id="rId7" Type="http://schemas.openxmlformats.org/officeDocument/2006/relationships/image" Target="../media/image6.svg"/><Relationship Id="rId12" Type="http://schemas.openxmlformats.org/officeDocument/2006/relationships/image" Target="../media/image11.png"/><Relationship Id="rId17" Type="http://schemas.openxmlformats.org/officeDocument/2006/relationships/chart" Target="../charts/chart6.xml"/><Relationship Id="rId2" Type="http://schemas.openxmlformats.org/officeDocument/2006/relationships/hyperlink" Target="#'Dashboard (World)'!A1"/><Relationship Id="rId16" Type="http://schemas.openxmlformats.org/officeDocument/2006/relationships/chart" Target="../charts/chart5.xml"/><Relationship Id="rId20" Type="http://schemas.openxmlformats.org/officeDocument/2006/relationships/chart" Target="../charts/chart9.xml"/><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0.svg"/><Relationship Id="rId5" Type="http://schemas.openxmlformats.org/officeDocument/2006/relationships/image" Target="../media/image4.svg"/><Relationship Id="rId15" Type="http://schemas.openxmlformats.org/officeDocument/2006/relationships/chart" Target="../charts/chart4.xml"/><Relationship Id="rId10" Type="http://schemas.openxmlformats.org/officeDocument/2006/relationships/image" Target="../media/image9.png"/><Relationship Id="rId19" Type="http://schemas.openxmlformats.org/officeDocument/2006/relationships/chart" Target="../charts/chart8.xml"/><Relationship Id="rId4" Type="http://schemas.openxmlformats.org/officeDocument/2006/relationships/image" Target="../media/image3.png"/><Relationship Id="rId9" Type="http://schemas.openxmlformats.org/officeDocument/2006/relationships/image" Target="../media/image8.svg"/><Relationship Id="rId1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114300</xdr:colOff>
      <xdr:row>1</xdr:row>
      <xdr:rowOff>17025</xdr:rowOff>
    </xdr:from>
    <xdr:to>
      <xdr:col>23</xdr:col>
      <xdr:colOff>22859</xdr:colOff>
      <xdr:row>5</xdr:row>
      <xdr:rowOff>133351</xdr:rowOff>
    </xdr:to>
    <xdr:sp macro="" textlink="">
      <xdr:nvSpPr>
        <xdr:cNvPr id="2" name="Rechthoek: afgeronde hoeken 1">
          <a:extLst>
            <a:ext uri="{FF2B5EF4-FFF2-40B4-BE49-F238E27FC236}">
              <a16:creationId xmlns:a16="http://schemas.microsoft.com/office/drawing/2014/main" id="{E402761C-4CE2-4D02-89C6-5D1517533067}"/>
            </a:ext>
          </a:extLst>
        </xdr:cNvPr>
        <xdr:cNvSpPr/>
      </xdr:nvSpPr>
      <xdr:spPr>
        <a:xfrm>
          <a:off x="114300" y="201810"/>
          <a:ext cx="13925549" cy="832606"/>
        </a:xfrm>
        <a:prstGeom prst="roundRect">
          <a:avLst>
            <a:gd name="adj" fmla="val 5525"/>
          </a:avLst>
        </a:prstGeom>
        <a:solidFill>
          <a:schemeClr val="lt1">
            <a:alpha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125730</xdr:colOff>
      <xdr:row>8</xdr:row>
      <xdr:rowOff>93345</xdr:rowOff>
    </xdr:from>
    <xdr:to>
      <xdr:col>23</xdr:col>
      <xdr:colOff>22859</xdr:colOff>
      <xdr:row>43</xdr:row>
      <xdr:rowOff>19050</xdr:rowOff>
    </xdr:to>
    <xdr:sp macro="" textlink="">
      <xdr:nvSpPr>
        <xdr:cNvPr id="3" name="Rechthoek: afgeronde hoeken 2">
          <a:extLst>
            <a:ext uri="{FF2B5EF4-FFF2-40B4-BE49-F238E27FC236}">
              <a16:creationId xmlns:a16="http://schemas.microsoft.com/office/drawing/2014/main" id="{96792192-18D9-4F77-8303-4D2611BA0F3B}"/>
            </a:ext>
          </a:extLst>
        </xdr:cNvPr>
        <xdr:cNvSpPr/>
      </xdr:nvSpPr>
      <xdr:spPr>
        <a:xfrm>
          <a:off x="125730" y="1551084"/>
          <a:ext cx="13994129" cy="6303314"/>
        </a:xfrm>
        <a:prstGeom prst="roundRect">
          <a:avLst>
            <a:gd name="adj" fmla="val 0"/>
          </a:avLst>
        </a:prstGeom>
        <a:solidFill>
          <a:srgbClr val="BAE1FF">
            <a:alpha val="11000"/>
          </a:srgbClr>
        </a:solidFill>
        <a:ln w="3175">
          <a:solidFill>
            <a:srgbClr val="BAE1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4</xdr:col>
      <xdr:colOff>19563</xdr:colOff>
      <xdr:row>13</xdr:row>
      <xdr:rowOff>1906</xdr:rowOff>
    </xdr:from>
    <xdr:to>
      <xdr:col>21</xdr:col>
      <xdr:colOff>458377</xdr:colOff>
      <xdr:row>42</xdr:row>
      <xdr:rowOff>17145</xdr:rowOff>
    </xdr:to>
    <xdr:pic>
      <xdr:nvPicPr>
        <xdr:cNvPr id="4" name="Afbeelding 3">
          <a:extLst>
            <a:ext uri="{FF2B5EF4-FFF2-40B4-BE49-F238E27FC236}">
              <a16:creationId xmlns:a16="http://schemas.microsoft.com/office/drawing/2014/main" id="{02987235-35AF-4352-A4B2-BCB0A762CA3B}"/>
            </a:ext>
          </a:extLst>
        </xdr:cNvPr>
        <xdr:cNvPicPr>
          <a:picLocks noChangeAspect="1"/>
        </xdr:cNvPicPr>
      </xdr:nvPicPr>
      <xdr:blipFill rotWithShape="1">
        <a:blip xmlns:r="http://schemas.openxmlformats.org/officeDocument/2006/relationships" r:embed="rId1">
          <a:alphaModFix amt="70000"/>
          <a:duotone>
            <a:prstClr val="black"/>
            <a:srgbClr val="BAE1FF">
              <a:tint val="45000"/>
              <a:satMod val="400000"/>
            </a:srgbClr>
          </a:duotone>
          <a:extLst>
            <a:ext uri="{BEBA8EAE-BF5A-486C-A8C5-ECC9F3942E4B}">
              <a14:imgProps xmlns:a14="http://schemas.microsoft.com/office/drawing/2010/main">
                <a14:imgLayer r:embed="rId2">
                  <a14:imgEffect>
                    <a14:sharpenSoften amount="50000"/>
                  </a14:imgEffect>
                </a14:imgLayer>
              </a14:imgProps>
            </a:ext>
          </a:extLst>
        </a:blip>
        <a:srcRect l="5089" t="699" r="2976" b="16458"/>
        <a:stretch/>
      </xdr:blipFill>
      <xdr:spPr>
        <a:xfrm>
          <a:off x="2457963" y="2354581"/>
          <a:ext cx="10802014" cy="5267324"/>
        </a:xfrm>
        <a:prstGeom prst="rect">
          <a:avLst/>
        </a:prstGeom>
      </xdr:spPr>
    </xdr:pic>
    <xdr:clientData/>
  </xdr:twoCellAnchor>
  <xdr:twoCellAnchor>
    <xdr:from>
      <xdr:col>8</xdr:col>
      <xdr:colOff>116206</xdr:colOff>
      <xdr:row>22</xdr:row>
      <xdr:rowOff>11431</xdr:rowOff>
    </xdr:from>
    <xdr:to>
      <xdr:col>8</xdr:col>
      <xdr:colOff>236221</xdr:colOff>
      <xdr:row>22</xdr:row>
      <xdr:rowOff>125730</xdr:rowOff>
    </xdr:to>
    <xdr:sp macro="" textlink="">
      <xdr:nvSpPr>
        <xdr:cNvPr id="5" name="Ovaal 4">
          <a:extLst>
            <a:ext uri="{FF2B5EF4-FFF2-40B4-BE49-F238E27FC236}">
              <a16:creationId xmlns:a16="http://schemas.microsoft.com/office/drawing/2014/main" id="{E38C1DB6-D1AA-4E48-9264-7DB7E63CB3EE}"/>
            </a:ext>
          </a:extLst>
        </xdr:cNvPr>
        <xdr:cNvSpPr/>
      </xdr:nvSpPr>
      <xdr:spPr>
        <a:xfrm>
          <a:off x="4993006" y="3996691"/>
          <a:ext cx="121920" cy="114299"/>
        </a:xfrm>
        <a:prstGeom prst="ellipse">
          <a:avLst/>
        </a:prstGeom>
        <a:solidFill>
          <a:srgbClr val="FFD08B"/>
        </a:solidFill>
        <a:ln>
          <a:noFill/>
        </a:ln>
        <a:effectLst>
          <a:glow rad="228600">
            <a:schemeClr val="accent6">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45720</xdr:colOff>
      <xdr:row>32</xdr:row>
      <xdr:rowOff>142876</xdr:rowOff>
    </xdr:from>
    <xdr:to>
      <xdr:col>10</xdr:col>
      <xdr:colOff>164520</xdr:colOff>
      <xdr:row>33</xdr:row>
      <xdr:rowOff>65461</xdr:rowOff>
    </xdr:to>
    <xdr:sp macro="" textlink="">
      <xdr:nvSpPr>
        <xdr:cNvPr id="6" name="Ovaal 5">
          <a:extLst>
            <a:ext uri="{FF2B5EF4-FFF2-40B4-BE49-F238E27FC236}">
              <a16:creationId xmlns:a16="http://schemas.microsoft.com/office/drawing/2014/main" id="{A4E1E89C-6289-4AD3-9424-484E3B82FFC4}"/>
            </a:ext>
          </a:extLst>
        </xdr:cNvPr>
        <xdr:cNvSpPr/>
      </xdr:nvSpPr>
      <xdr:spPr>
        <a:xfrm>
          <a:off x="6143625" y="5932171"/>
          <a:ext cx="120705" cy="103560"/>
        </a:xfrm>
        <a:prstGeom prst="ellipse">
          <a:avLst/>
        </a:prstGeom>
        <a:solidFill>
          <a:srgbClr val="FFD08B"/>
        </a:solidFill>
        <a:ln>
          <a:noFill/>
        </a:ln>
        <a:effectLst>
          <a:glow rad="228600">
            <a:schemeClr val="accent6">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13</xdr:col>
      <xdr:colOff>244625</xdr:colOff>
      <xdr:row>28</xdr:row>
      <xdr:rowOff>180864</xdr:rowOff>
    </xdr:from>
    <xdr:to>
      <xdr:col>13</xdr:col>
      <xdr:colOff>362752</xdr:colOff>
      <xdr:row>29</xdr:row>
      <xdr:rowOff>114879</xdr:rowOff>
    </xdr:to>
    <xdr:sp macro="" textlink="">
      <xdr:nvSpPr>
        <xdr:cNvPr id="7" name="Ovaal 6">
          <a:extLst>
            <a:ext uri="{FF2B5EF4-FFF2-40B4-BE49-F238E27FC236}">
              <a16:creationId xmlns:a16="http://schemas.microsoft.com/office/drawing/2014/main" id="{4BAE6375-CA61-4E50-AF93-84D375466412}"/>
            </a:ext>
          </a:extLst>
        </xdr:cNvPr>
        <xdr:cNvSpPr/>
      </xdr:nvSpPr>
      <xdr:spPr>
        <a:xfrm>
          <a:off x="8173235" y="5246259"/>
          <a:ext cx="110507" cy="116895"/>
        </a:xfrm>
        <a:prstGeom prst="ellipse">
          <a:avLst/>
        </a:prstGeom>
        <a:solidFill>
          <a:srgbClr val="FFD08B"/>
        </a:solidFill>
        <a:ln>
          <a:noFill/>
        </a:ln>
        <a:effectLst>
          <a:glow rad="228600">
            <a:schemeClr val="accent6">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12</xdr:col>
      <xdr:colOff>516255</xdr:colOff>
      <xdr:row>22</xdr:row>
      <xdr:rowOff>91441</xdr:rowOff>
    </xdr:from>
    <xdr:to>
      <xdr:col>13</xdr:col>
      <xdr:colOff>29265</xdr:colOff>
      <xdr:row>23</xdr:row>
      <xdr:rowOff>29266</xdr:rowOff>
    </xdr:to>
    <xdr:sp macro="" textlink="">
      <xdr:nvSpPr>
        <xdr:cNvPr id="8" name="Ovaal 7">
          <a:extLst>
            <a:ext uri="{FF2B5EF4-FFF2-40B4-BE49-F238E27FC236}">
              <a16:creationId xmlns:a16="http://schemas.microsoft.com/office/drawing/2014/main" id="{9C8A0704-A933-49CA-8BD9-CC403AA4296D}"/>
            </a:ext>
          </a:extLst>
        </xdr:cNvPr>
        <xdr:cNvSpPr/>
      </xdr:nvSpPr>
      <xdr:spPr>
        <a:xfrm>
          <a:off x="7827645" y="4076701"/>
          <a:ext cx="124515" cy="113085"/>
        </a:xfrm>
        <a:prstGeom prst="ellipse">
          <a:avLst/>
        </a:prstGeom>
        <a:solidFill>
          <a:srgbClr val="FFD08B"/>
        </a:solidFill>
        <a:ln>
          <a:noFill/>
        </a:ln>
        <a:effectLst>
          <a:glow rad="228600">
            <a:schemeClr val="accent6">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17</xdr:col>
      <xdr:colOff>83820</xdr:colOff>
      <xdr:row>24</xdr:row>
      <xdr:rowOff>114301</xdr:rowOff>
    </xdr:from>
    <xdr:to>
      <xdr:col>17</xdr:col>
      <xdr:colOff>202620</xdr:colOff>
      <xdr:row>25</xdr:row>
      <xdr:rowOff>44506</xdr:rowOff>
    </xdr:to>
    <xdr:sp macro="" textlink="">
      <xdr:nvSpPr>
        <xdr:cNvPr id="9" name="Ovaal 8">
          <a:extLst>
            <a:ext uri="{FF2B5EF4-FFF2-40B4-BE49-F238E27FC236}">
              <a16:creationId xmlns:a16="http://schemas.microsoft.com/office/drawing/2014/main" id="{45028793-F48E-4DD7-BF66-73E85E7A1652}"/>
            </a:ext>
          </a:extLst>
        </xdr:cNvPr>
        <xdr:cNvSpPr/>
      </xdr:nvSpPr>
      <xdr:spPr>
        <a:xfrm>
          <a:off x="10448925" y="4457701"/>
          <a:ext cx="120705" cy="113085"/>
        </a:xfrm>
        <a:prstGeom prst="ellipse">
          <a:avLst/>
        </a:prstGeom>
        <a:solidFill>
          <a:srgbClr val="FFD08B"/>
        </a:solidFill>
        <a:ln>
          <a:noFill/>
        </a:ln>
        <a:effectLst>
          <a:glow rad="228600">
            <a:schemeClr val="accent6">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18</xdr:col>
      <xdr:colOff>521970</xdr:colOff>
      <xdr:row>34</xdr:row>
      <xdr:rowOff>59056</xdr:rowOff>
    </xdr:from>
    <xdr:to>
      <xdr:col>19</xdr:col>
      <xdr:colOff>21645</xdr:colOff>
      <xdr:row>34</xdr:row>
      <xdr:rowOff>177856</xdr:rowOff>
    </xdr:to>
    <xdr:sp macro="" textlink="">
      <xdr:nvSpPr>
        <xdr:cNvPr id="10" name="Ovaal 9">
          <a:extLst>
            <a:ext uri="{FF2B5EF4-FFF2-40B4-BE49-F238E27FC236}">
              <a16:creationId xmlns:a16="http://schemas.microsoft.com/office/drawing/2014/main" id="{FAB5E5A9-F3D0-46D6-9B12-54DC6CC74AFC}"/>
            </a:ext>
          </a:extLst>
        </xdr:cNvPr>
        <xdr:cNvSpPr/>
      </xdr:nvSpPr>
      <xdr:spPr>
        <a:xfrm>
          <a:off x="11492865" y="6208396"/>
          <a:ext cx="107370" cy="118800"/>
        </a:xfrm>
        <a:prstGeom prst="ellipse">
          <a:avLst/>
        </a:prstGeom>
        <a:solidFill>
          <a:srgbClr val="FFD08B"/>
        </a:solidFill>
        <a:ln>
          <a:noFill/>
        </a:ln>
        <a:effectLst>
          <a:glow rad="228600">
            <a:schemeClr val="accent6">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14</xdr:col>
      <xdr:colOff>383913</xdr:colOff>
      <xdr:row>25</xdr:row>
      <xdr:rowOff>133910</xdr:rowOff>
    </xdr:from>
    <xdr:to>
      <xdr:col>14</xdr:col>
      <xdr:colOff>498903</xdr:colOff>
      <xdr:row>26</xdr:row>
      <xdr:rowOff>59030</xdr:rowOff>
    </xdr:to>
    <xdr:sp macro="" textlink="">
      <xdr:nvSpPr>
        <xdr:cNvPr id="11" name="Ovaal 10">
          <a:extLst>
            <a:ext uri="{FF2B5EF4-FFF2-40B4-BE49-F238E27FC236}">
              <a16:creationId xmlns:a16="http://schemas.microsoft.com/office/drawing/2014/main" id="{E837730C-6EA9-4506-922A-308BBD747164}"/>
            </a:ext>
          </a:extLst>
        </xdr:cNvPr>
        <xdr:cNvSpPr/>
      </xdr:nvSpPr>
      <xdr:spPr>
        <a:xfrm>
          <a:off x="8918313" y="4654475"/>
          <a:ext cx="114990" cy="106095"/>
        </a:xfrm>
        <a:prstGeom prst="ellipse">
          <a:avLst/>
        </a:prstGeom>
        <a:solidFill>
          <a:srgbClr val="FFD08B"/>
        </a:solidFill>
        <a:ln>
          <a:noFill/>
        </a:ln>
        <a:effectLst>
          <a:glow rad="228600">
            <a:schemeClr val="accent6">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576055</xdr:colOff>
      <xdr:row>18</xdr:row>
      <xdr:rowOff>17145</xdr:rowOff>
    </xdr:from>
    <xdr:to>
      <xdr:col>8</xdr:col>
      <xdr:colOff>177166</xdr:colOff>
      <xdr:row>22</xdr:row>
      <xdr:rowOff>15241</xdr:rowOff>
    </xdr:to>
    <xdr:cxnSp macro="">
      <xdr:nvCxnSpPr>
        <xdr:cNvPr id="12" name="Verbindingslijn: gebogen 11">
          <a:extLst>
            <a:ext uri="{FF2B5EF4-FFF2-40B4-BE49-F238E27FC236}">
              <a16:creationId xmlns:a16="http://schemas.microsoft.com/office/drawing/2014/main" id="{E711D5C1-8D58-48BA-A19D-D0D690FE8796}"/>
            </a:ext>
          </a:extLst>
        </xdr:cNvPr>
        <xdr:cNvCxnSpPr>
          <a:stCxn id="23" idx="2"/>
          <a:endCxn id="5" idx="0"/>
        </xdr:cNvCxnSpPr>
      </xdr:nvCxnSpPr>
      <xdr:spPr>
        <a:xfrm rot="16200000" flipH="1">
          <a:off x="3997062" y="2940616"/>
          <a:ext cx="726966" cy="1439850"/>
        </a:xfrm>
        <a:prstGeom prst="bentConnector3">
          <a:avLst>
            <a:gd name="adj1" fmla="val 50000"/>
          </a:avLst>
        </a:prstGeom>
        <a:ln w="19050">
          <a:solidFill>
            <a:srgbClr val="FFFF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535441</xdr:colOff>
      <xdr:row>17</xdr:row>
      <xdr:rowOff>53340</xdr:rowOff>
    </xdr:from>
    <xdr:to>
      <xdr:col>12</xdr:col>
      <xdr:colOff>576359</xdr:colOff>
      <xdr:row>22</xdr:row>
      <xdr:rowOff>95251</xdr:rowOff>
    </xdr:to>
    <xdr:cxnSp macro="">
      <xdr:nvCxnSpPr>
        <xdr:cNvPr id="13" name="Verbindingslijn: gebogen 12">
          <a:extLst>
            <a:ext uri="{FF2B5EF4-FFF2-40B4-BE49-F238E27FC236}">
              <a16:creationId xmlns:a16="http://schemas.microsoft.com/office/drawing/2014/main" id="{B1706783-4D2B-4321-9A62-C7795FDD5D79}"/>
            </a:ext>
          </a:extLst>
        </xdr:cNvPr>
        <xdr:cNvCxnSpPr>
          <a:stCxn id="8" idx="0"/>
          <a:endCxn id="36" idx="2"/>
        </xdr:cNvCxnSpPr>
      </xdr:nvCxnSpPr>
      <xdr:spPr>
        <a:xfrm rot="16200000" flipV="1">
          <a:off x="7127901" y="3300619"/>
          <a:ext cx="952998" cy="653832"/>
        </a:xfrm>
        <a:prstGeom prst="bentConnector3">
          <a:avLst>
            <a:gd name="adj1" fmla="val 50000"/>
          </a:avLst>
        </a:prstGeom>
        <a:ln w="19050">
          <a:solidFill>
            <a:srgbClr val="FFFF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206430</xdr:colOff>
      <xdr:row>21</xdr:row>
      <xdr:rowOff>19181</xdr:rowOff>
    </xdr:from>
    <xdr:to>
      <xdr:col>18</xdr:col>
      <xdr:colOff>552183</xdr:colOff>
      <xdr:row>24</xdr:row>
      <xdr:rowOff>170844</xdr:rowOff>
    </xdr:to>
    <xdr:cxnSp macro="">
      <xdr:nvCxnSpPr>
        <xdr:cNvPr id="14" name="Verbindingslijn: gebogen 13">
          <a:extLst>
            <a:ext uri="{FF2B5EF4-FFF2-40B4-BE49-F238E27FC236}">
              <a16:creationId xmlns:a16="http://schemas.microsoft.com/office/drawing/2014/main" id="{C99028B5-53B7-422D-ACBE-886E0BCD532B}"/>
            </a:ext>
          </a:extLst>
        </xdr:cNvPr>
        <xdr:cNvCxnSpPr>
          <a:stCxn id="9" idx="6"/>
          <a:endCxn id="67" idx="1"/>
        </xdr:cNvCxnSpPr>
      </xdr:nvCxnSpPr>
      <xdr:spPr>
        <a:xfrm flipV="1">
          <a:off x="10573440" y="3815846"/>
          <a:ext cx="955353" cy="702208"/>
        </a:xfrm>
        <a:prstGeom prst="bentConnector3">
          <a:avLst>
            <a:gd name="adj1" fmla="val 50000"/>
          </a:avLst>
        </a:prstGeom>
        <a:ln w="19050">
          <a:solidFill>
            <a:srgbClr val="FFFF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17835</xdr:colOff>
      <xdr:row>34</xdr:row>
      <xdr:rowOff>114646</xdr:rowOff>
    </xdr:from>
    <xdr:to>
      <xdr:col>19</xdr:col>
      <xdr:colOff>342633</xdr:colOff>
      <xdr:row>35</xdr:row>
      <xdr:rowOff>158327</xdr:rowOff>
    </xdr:to>
    <xdr:cxnSp macro="">
      <xdr:nvCxnSpPr>
        <xdr:cNvPr id="15" name="Verbindingslijn: gebogen 14">
          <a:extLst>
            <a:ext uri="{FF2B5EF4-FFF2-40B4-BE49-F238E27FC236}">
              <a16:creationId xmlns:a16="http://schemas.microsoft.com/office/drawing/2014/main" id="{1D6545F3-EDD8-4D5E-82EF-595CAE90E257}"/>
            </a:ext>
          </a:extLst>
        </xdr:cNvPr>
        <xdr:cNvCxnSpPr>
          <a:stCxn id="10" idx="6"/>
          <a:endCxn id="80" idx="1"/>
        </xdr:cNvCxnSpPr>
      </xdr:nvCxnSpPr>
      <xdr:spPr>
        <a:xfrm>
          <a:off x="11604045" y="6267796"/>
          <a:ext cx="320988" cy="226561"/>
        </a:xfrm>
        <a:prstGeom prst="bentConnector3">
          <a:avLst>
            <a:gd name="adj1" fmla="val 50000"/>
          </a:avLst>
        </a:prstGeom>
        <a:ln w="19050">
          <a:solidFill>
            <a:srgbClr val="FFFF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441408</xdr:colOff>
      <xdr:row>18</xdr:row>
      <xdr:rowOff>55244</xdr:rowOff>
    </xdr:from>
    <xdr:to>
      <xdr:col>16</xdr:col>
      <xdr:colOff>468718</xdr:colOff>
      <xdr:row>25</xdr:row>
      <xdr:rowOff>130100</xdr:rowOff>
    </xdr:to>
    <xdr:cxnSp macro="">
      <xdr:nvCxnSpPr>
        <xdr:cNvPr id="16" name="Verbindingslijn: gebogen 15">
          <a:extLst>
            <a:ext uri="{FF2B5EF4-FFF2-40B4-BE49-F238E27FC236}">
              <a16:creationId xmlns:a16="http://schemas.microsoft.com/office/drawing/2014/main" id="{D662C265-343E-4145-9063-C532DD569637}"/>
            </a:ext>
          </a:extLst>
        </xdr:cNvPr>
        <xdr:cNvCxnSpPr>
          <a:stCxn id="11" idx="0"/>
          <a:endCxn id="50" idx="2"/>
        </xdr:cNvCxnSpPr>
      </xdr:nvCxnSpPr>
      <xdr:spPr>
        <a:xfrm rot="5400000" flipH="1" flipV="1">
          <a:off x="8973570" y="3383778"/>
          <a:ext cx="1350378" cy="1253136"/>
        </a:xfrm>
        <a:prstGeom prst="bentConnector3">
          <a:avLst>
            <a:gd name="adj1" fmla="val 50000"/>
          </a:avLst>
        </a:prstGeom>
        <a:ln w="19050">
          <a:solidFill>
            <a:srgbClr val="FFFF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358943</xdr:colOff>
      <xdr:row>29</xdr:row>
      <xdr:rowOff>55811</xdr:rowOff>
    </xdr:from>
    <xdr:to>
      <xdr:col>14</xdr:col>
      <xdr:colOff>35130</xdr:colOff>
      <xdr:row>32</xdr:row>
      <xdr:rowOff>97155</xdr:rowOff>
    </xdr:to>
    <xdr:cxnSp macro="">
      <xdr:nvCxnSpPr>
        <xdr:cNvPr id="17" name="Verbindingslijn: gebogen 16">
          <a:extLst>
            <a:ext uri="{FF2B5EF4-FFF2-40B4-BE49-F238E27FC236}">
              <a16:creationId xmlns:a16="http://schemas.microsoft.com/office/drawing/2014/main" id="{FBACDA78-C9F0-4E14-8521-A55A8D41BEE2}"/>
            </a:ext>
          </a:extLst>
        </xdr:cNvPr>
        <xdr:cNvCxnSpPr>
          <a:stCxn id="90" idx="3"/>
          <a:endCxn id="7" idx="6"/>
        </xdr:cNvCxnSpPr>
      </xdr:nvCxnSpPr>
      <xdr:spPr>
        <a:xfrm rot="16200000" flipV="1">
          <a:off x="8177364" y="5489564"/>
          <a:ext cx="587997" cy="289100"/>
        </a:xfrm>
        <a:prstGeom prst="bentConnector2">
          <a:avLst/>
        </a:prstGeom>
        <a:ln w="19050">
          <a:solidFill>
            <a:srgbClr val="FFFF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144410</xdr:colOff>
      <xdr:row>33</xdr:row>
      <xdr:rowOff>63556</xdr:rowOff>
    </xdr:from>
    <xdr:to>
      <xdr:col>10</xdr:col>
      <xdr:colOff>107978</xdr:colOff>
      <xdr:row>35</xdr:row>
      <xdr:rowOff>85680</xdr:rowOff>
    </xdr:to>
    <xdr:cxnSp macro="">
      <xdr:nvCxnSpPr>
        <xdr:cNvPr id="18" name="Verbindingslijn: gebogen 17">
          <a:extLst>
            <a:ext uri="{FF2B5EF4-FFF2-40B4-BE49-F238E27FC236}">
              <a16:creationId xmlns:a16="http://schemas.microsoft.com/office/drawing/2014/main" id="{A99F5743-407C-4907-B9A6-644A720907C5}"/>
            </a:ext>
          </a:extLst>
        </xdr:cNvPr>
        <xdr:cNvCxnSpPr>
          <a:stCxn id="102" idx="3"/>
          <a:endCxn id="6" idx="4"/>
        </xdr:cNvCxnSpPr>
      </xdr:nvCxnSpPr>
      <xdr:spPr>
        <a:xfrm flipV="1">
          <a:off x="5047714" y="6076730"/>
          <a:ext cx="1189394" cy="386559"/>
        </a:xfrm>
        <a:prstGeom prst="bentConnector2">
          <a:avLst/>
        </a:prstGeom>
        <a:ln w="19050">
          <a:solidFill>
            <a:srgbClr val="FFFF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234315</xdr:colOff>
      <xdr:row>2</xdr:row>
      <xdr:rowOff>15240</xdr:rowOff>
    </xdr:from>
    <xdr:to>
      <xdr:col>3</xdr:col>
      <xdr:colOff>476718</xdr:colOff>
      <xdr:row>5</xdr:row>
      <xdr:rowOff>19050</xdr:rowOff>
    </xdr:to>
    <xdr:pic>
      <xdr:nvPicPr>
        <xdr:cNvPr id="19" name="Afbeelding 18">
          <a:extLst>
            <a:ext uri="{FF2B5EF4-FFF2-40B4-BE49-F238E27FC236}">
              <a16:creationId xmlns:a16="http://schemas.microsoft.com/office/drawing/2014/main" id="{75505749-3EF4-42A2-910D-F62B7B4699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6220" y="381000"/>
          <a:ext cx="2059773" cy="533400"/>
        </a:xfrm>
        <a:prstGeom prst="rect">
          <a:avLst/>
        </a:prstGeom>
      </xdr:spPr>
    </xdr:pic>
    <xdr:clientData/>
  </xdr:twoCellAnchor>
  <xdr:twoCellAnchor editAs="oneCell">
    <xdr:from>
      <xdr:col>0</xdr:col>
      <xdr:colOff>285750</xdr:colOff>
      <xdr:row>18</xdr:row>
      <xdr:rowOff>29404</xdr:rowOff>
    </xdr:from>
    <xdr:to>
      <xdr:col>3</xdr:col>
      <xdr:colOff>325754</xdr:colOff>
      <xdr:row>26</xdr:row>
      <xdr:rowOff>59220</xdr:rowOff>
    </xdr:to>
    <mc:AlternateContent xmlns:mc="http://schemas.openxmlformats.org/markup-compatibility/2006" xmlns:a14="http://schemas.microsoft.com/office/drawing/2010/main">
      <mc:Choice Requires="a14">
        <xdr:graphicFrame macro="">
          <xdr:nvGraphicFramePr>
            <xdr:cNvPr id="20" name="Business Unit 1">
              <a:extLst>
                <a:ext uri="{FF2B5EF4-FFF2-40B4-BE49-F238E27FC236}">
                  <a16:creationId xmlns:a16="http://schemas.microsoft.com/office/drawing/2014/main" id="{3645F0A0-B508-4EAC-816B-13401A3CD7E6}"/>
                </a:ext>
              </a:extLst>
            </xdr:cNvPr>
            <xdr:cNvGraphicFramePr/>
          </xdr:nvGraphicFramePr>
          <xdr:xfrm>
            <a:off x="0" y="0"/>
            <a:ext cx="0" cy="0"/>
          </xdr:xfrm>
          <a:graphic>
            <a:graphicData uri="http://schemas.microsoft.com/office/drawing/2010/slicer">
              <sle:slicer xmlns:sle="http://schemas.microsoft.com/office/drawing/2010/slicer" name="Business Unit 1"/>
            </a:graphicData>
          </a:graphic>
        </xdr:graphicFrame>
      </mc:Choice>
      <mc:Fallback xmlns="">
        <xdr:sp macro="" textlink="">
          <xdr:nvSpPr>
            <xdr:cNvPr id="0" name=""/>
            <xdr:cNvSpPr>
              <a:spLocks noTextEdit="1"/>
            </xdr:cNvSpPr>
          </xdr:nvSpPr>
          <xdr:spPr>
            <a:xfrm>
              <a:off x="281940" y="3307412"/>
              <a:ext cx="1878743" cy="14856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0</xdr:col>
      <xdr:colOff>123162</xdr:colOff>
      <xdr:row>7</xdr:row>
      <xdr:rowOff>8200</xdr:rowOff>
    </xdr:from>
    <xdr:to>
      <xdr:col>2</xdr:col>
      <xdr:colOff>123162</xdr:colOff>
      <xdr:row>8</xdr:row>
      <xdr:rowOff>88210</xdr:rowOff>
    </xdr:to>
    <xdr:sp macro="" textlink="">
      <xdr:nvSpPr>
        <xdr:cNvPr id="21" name="Tekstvak 20">
          <a:extLst>
            <a:ext uri="{FF2B5EF4-FFF2-40B4-BE49-F238E27FC236}">
              <a16:creationId xmlns:a16="http://schemas.microsoft.com/office/drawing/2014/main" id="{80B8FD63-42F8-4E16-BD71-A1C3B5F46522}"/>
            </a:ext>
          </a:extLst>
        </xdr:cNvPr>
        <xdr:cNvSpPr txBox="1"/>
      </xdr:nvSpPr>
      <xdr:spPr>
        <a:xfrm>
          <a:off x="123162" y="1283722"/>
          <a:ext cx="1225826" cy="262227"/>
        </a:xfrm>
        <a:prstGeom prst="rect">
          <a:avLst/>
        </a:prstGeom>
        <a:solidFill>
          <a:srgbClr val="BAE1FF">
            <a:alpha val="11000"/>
          </a:srgbClr>
        </a:solidFill>
        <a:ln w="3175">
          <a:solidFill>
            <a:srgbClr val="BAE1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nl-NL" sz="1100" b="1" u="none">
              <a:solidFill>
                <a:schemeClr val="lt1"/>
              </a:solidFill>
              <a:latin typeface="Arial Nova" panose="020B0504020202020204" pitchFamily="34" charset="0"/>
              <a:ea typeface="+mn-ea"/>
              <a:cs typeface="+mn-cs"/>
            </a:rPr>
            <a:t>Worldmap</a:t>
          </a:r>
        </a:p>
      </xdr:txBody>
    </xdr:sp>
    <xdr:clientData/>
  </xdr:twoCellAnchor>
  <xdr:twoCellAnchor>
    <xdr:from>
      <xdr:col>2</xdr:col>
      <xdr:colOff>123825</xdr:colOff>
      <xdr:row>7</xdr:row>
      <xdr:rowOff>15241</xdr:rowOff>
    </xdr:from>
    <xdr:to>
      <xdr:col>4</xdr:col>
      <xdr:colOff>123825</xdr:colOff>
      <xdr:row>8</xdr:row>
      <xdr:rowOff>93346</xdr:rowOff>
    </xdr:to>
    <xdr:sp macro="" textlink="">
      <xdr:nvSpPr>
        <xdr:cNvPr id="22" name="Tekstvak 21">
          <a:hlinkClick xmlns:r="http://schemas.openxmlformats.org/officeDocument/2006/relationships" r:id="rId4"/>
          <a:extLst>
            <a:ext uri="{FF2B5EF4-FFF2-40B4-BE49-F238E27FC236}">
              <a16:creationId xmlns:a16="http://schemas.microsoft.com/office/drawing/2014/main" id="{42AA179A-C455-4EBB-A1F9-401207B37CA6}"/>
            </a:ext>
          </a:extLst>
        </xdr:cNvPr>
        <xdr:cNvSpPr txBox="1"/>
      </xdr:nvSpPr>
      <xdr:spPr>
        <a:xfrm>
          <a:off x="1344930" y="1285876"/>
          <a:ext cx="1219200" cy="259080"/>
        </a:xfrm>
        <a:prstGeom prst="rect">
          <a:avLst/>
        </a:prstGeom>
        <a:solidFill>
          <a:srgbClr val="BAE1FF">
            <a:alpha val="5000"/>
          </a:srgbClr>
        </a:solidFill>
        <a:ln w="3175">
          <a:solidFill>
            <a:srgbClr val="588DB4"/>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nl-NL" sz="1100" b="0" u="none">
              <a:solidFill>
                <a:schemeClr val="bg1">
                  <a:lumMod val="50000"/>
                </a:schemeClr>
              </a:solidFill>
              <a:latin typeface="Arial Nova" panose="020B0504020202020204" pitchFamily="34" charset="0"/>
              <a:ea typeface="+mn-ea"/>
              <a:cs typeface="+mn-cs"/>
            </a:rPr>
            <a:t>Country Details</a:t>
          </a:r>
        </a:p>
      </xdr:txBody>
    </xdr:sp>
    <xdr:clientData/>
  </xdr:twoCellAnchor>
  <xdr:twoCellAnchor>
    <xdr:from>
      <xdr:col>4</xdr:col>
      <xdr:colOff>133349</xdr:colOff>
      <xdr:row>10</xdr:row>
      <xdr:rowOff>22753</xdr:rowOff>
    </xdr:from>
    <xdr:to>
      <xdr:col>7</xdr:col>
      <xdr:colOff>405847</xdr:colOff>
      <xdr:row>18</xdr:row>
      <xdr:rowOff>17145</xdr:rowOff>
    </xdr:to>
    <xdr:sp macro="" textlink="">
      <xdr:nvSpPr>
        <xdr:cNvPr id="23" name="Rechthoek: afgeronde hoeken 22">
          <a:extLst>
            <a:ext uri="{FF2B5EF4-FFF2-40B4-BE49-F238E27FC236}">
              <a16:creationId xmlns:a16="http://schemas.microsoft.com/office/drawing/2014/main" id="{FE904D64-D74E-4EFC-ABDC-827111FD4368}"/>
            </a:ext>
          </a:extLst>
        </xdr:cNvPr>
        <xdr:cNvSpPr/>
      </xdr:nvSpPr>
      <xdr:spPr>
        <a:xfrm>
          <a:off x="2585001" y="1844927"/>
          <a:ext cx="2111237" cy="1452131"/>
        </a:xfrm>
        <a:prstGeom prst="roundRect">
          <a:avLst>
            <a:gd name="adj" fmla="val 5525"/>
          </a:avLst>
        </a:prstGeom>
        <a:gradFill>
          <a:gsLst>
            <a:gs pos="0">
              <a:srgbClr val="002060"/>
            </a:gs>
            <a:gs pos="100000">
              <a:srgbClr val="002060">
                <a:alpha val="45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4</xdr:col>
      <xdr:colOff>131384</xdr:colOff>
      <xdr:row>10</xdr:row>
      <xdr:rowOff>15240</xdr:rowOff>
    </xdr:from>
    <xdr:to>
      <xdr:col>7</xdr:col>
      <xdr:colOff>405993</xdr:colOff>
      <xdr:row>11</xdr:row>
      <xdr:rowOff>169718</xdr:rowOff>
    </xdr:to>
    <xdr:sp macro="" textlink="">
      <xdr:nvSpPr>
        <xdr:cNvPr id="24" name="Rechthoek: afgeronde bovenhoeken 23">
          <a:extLst>
            <a:ext uri="{FF2B5EF4-FFF2-40B4-BE49-F238E27FC236}">
              <a16:creationId xmlns:a16="http://schemas.microsoft.com/office/drawing/2014/main" id="{489B10D7-780A-4302-BAE8-203A644C47D8}"/>
            </a:ext>
          </a:extLst>
        </xdr:cNvPr>
        <xdr:cNvSpPr/>
      </xdr:nvSpPr>
      <xdr:spPr>
        <a:xfrm>
          <a:off x="2583036" y="1837414"/>
          <a:ext cx="2113348" cy="336695"/>
        </a:xfrm>
        <a:prstGeom prst="round2SameRect">
          <a:avLst>
            <a:gd name="adj1" fmla="val 25338"/>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4</xdr:col>
      <xdr:colOff>169125</xdr:colOff>
      <xdr:row>10</xdr:row>
      <xdr:rowOff>59276</xdr:rowOff>
    </xdr:from>
    <xdr:to>
      <xdr:col>6</xdr:col>
      <xdr:colOff>236288</xdr:colOff>
      <xdr:row>11</xdr:row>
      <xdr:rowOff>125906</xdr:rowOff>
    </xdr:to>
    <xdr:sp macro="" textlink="">
      <xdr:nvSpPr>
        <xdr:cNvPr id="25" name="Tekstvak 24">
          <a:extLst>
            <a:ext uri="{FF2B5EF4-FFF2-40B4-BE49-F238E27FC236}">
              <a16:creationId xmlns:a16="http://schemas.microsoft.com/office/drawing/2014/main" id="{791A1EAC-E072-4DF0-937E-B352B492B163}"/>
            </a:ext>
          </a:extLst>
        </xdr:cNvPr>
        <xdr:cNvSpPr txBox="1"/>
      </xdr:nvSpPr>
      <xdr:spPr>
        <a:xfrm>
          <a:off x="2611335" y="1865216"/>
          <a:ext cx="1284458" cy="25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bg1"/>
              </a:solidFill>
              <a:latin typeface="Arial Nova" panose="020B0504020202020204" pitchFamily="34" charset="0"/>
            </a:rPr>
            <a:t>North</a:t>
          </a:r>
          <a:r>
            <a:rPr lang="nl-NL" sz="1100" b="1" baseline="0">
              <a:solidFill>
                <a:schemeClr val="bg1"/>
              </a:solidFill>
              <a:latin typeface="Arial Nova" panose="020B0504020202020204" pitchFamily="34" charset="0"/>
            </a:rPr>
            <a:t> America</a:t>
          </a:r>
          <a:endParaRPr lang="nl-NL" sz="1100" b="1">
            <a:solidFill>
              <a:schemeClr val="bg1"/>
            </a:solidFill>
            <a:latin typeface="Arial Nova" panose="020B0504020202020204" pitchFamily="34" charset="0"/>
          </a:endParaRPr>
        </a:p>
      </xdr:txBody>
    </xdr:sp>
    <xdr:clientData/>
  </xdr:twoCellAnchor>
  <xdr:twoCellAnchor>
    <xdr:from>
      <xdr:col>4</xdr:col>
      <xdr:colOff>131178</xdr:colOff>
      <xdr:row>12</xdr:row>
      <xdr:rowOff>35697</xdr:rowOff>
    </xdr:from>
    <xdr:to>
      <xdr:col>5</xdr:col>
      <xdr:colOff>589192</xdr:colOff>
      <xdr:row>13</xdr:row>
      <xdr:rowOff>113572</xdr:rowOff>
    </xdr:to>
    <xdr:sp macro="" textlink="">
      <xdr:nvSpPr>
        <xdr:cNvPr id="26" name="Tekstvak 25">
          <a:extLst>
            <a:ext uri="{FF2B5EF4-FFF2-40B4-BE49-F238E27FC236}">
              <a16:creationId xmlns:a16="http://schemas.microsoft.com/office/drawing/2014/main" id="{DC376E35-EEAD-40A7-835B-E260B806E8E4}"/>
            </a:ext>
          </a:extLst>
        </xdr:cNvPr>
        <xdr:cNvSpPr txBox="1"/>
      </xdr:nvSpPr>
      <xdr:spPr>
        <a:xfrm>
          <a:off x="2573388" y="2207397"/>
          <a:ext cx="1067614" cy="2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Gross Salaries</a:t>
          </a:r>
        </a:p>
      </xdr:txBody>
    </xdr:sp>
    <xdr:clientData/>
  </xdr:twoCellAnchor>
  <xdr:twoCellAnchor>
    <xdr:from>
      <xdr:col>4</xdr:col>
      <xdr:colOff>131178</xdr:colOff>
      <xdr:row>13</xdr:row>
      <xdr:rowOff>93669</xdr:rowOff>
    </xdr:from>
    <xdr:to>
      <xdr:col>5</xdr:col>
      <xdr:colOff>399014</xdr:colOff>
      <xdr:row>14</xdr:row>
      <xdr:rowOff>173535</xdr:rowOff>
    </xdr:to>
    <xdr:sp macro="" textlink="">
      <xdr:nvSpPr>
        <xdr:cNvPr id="27" name="Tekstvak 26">
          <a:extLst>
            <a:ext uri="{FF2B5EF4-FFF2-40B4-BE49-F238E27FC236}">
              <a16:creationId xmlns:a16="http://schemas.microsoft.com/office/drawing/2014/main" id="{2FD1DD14-A751-49B2-92A7-7DC6D6B14B39}"/>
            </a:ext>
          </a:extLst>
        </xdr:cNvPr>
        <xdr:cNvSpPr txBox="1"/>
      </xdr:nvSpPr>
      <xdr:spPr>
        <a:xfrm>
          <a:off x="2573388" y="2450154"/>
          <a:ext cx="877436" cy="253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Head Count</a:t>
          </a:r>
        </a:p>
      </xdr:txBody>
    </xdr:sp>
    <xdr:clientData/>
  </xdr:twoCellAnchor>
  <xdr:twoCellAnchor>
    <xdr:from>
      <xdr:col>5</xdr:col>
      <xdr:colOff>501223</xdr:colOff>
      <xdr:row>12</xdr:row>
      <xdr:rowOff>1952</xdr:rowOff>
    </xdr:from>
    <xdr:to>
      <xdr:col>7</xdr:col>
      <xdr:colOff>158581</xdr:colOff>
      <xdr:row>13</xdr:row>
      <xdr:rowOff>96369</xdr:rowOff>
    </xdr:to>
    <xdr:sp macro="" textlink="Pivot!R9">
      <xdr:nvSpPr>
        <xdr:cNvPr id="28" name="Tekstvak 27">
          <a:extLst>
            <a:ext uri="{FF2B5EF4-FFF2-40B4-BE49-F238E27FC236}">
              <a16:creationId xmlns:a16="http://schemas.microsoft.com/office/drawing/2014/main" id="{F10C1BD8-89DA-4F9F-819C-AE523EBF8168}"/>
            </a:ext>
          </a:extLst>
        </xdr:cNvPr>
        <xdr:cNvSpPr txBox="1"/>
      </xdr:nvSpPr>
      <xdr:spPr>
        <a:xfrm>
          <a:off x="3565788" y="2188561"/>
          <a:ext cx="883184" cy="276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2688660-B490-44CF-913F-D0A946EDB551}" type="TxLink">
            <a:rPr lang="en-US" sz="1050" b="0" i="0" u="none" strike="noStrike">
              <a:solidFill>
                <a:srgbClr val="FFD9A1"/>
              </a:solidFill>
              <a:latin typeface="Arial Black" panose="020B0A04020102020204" pitchFamily="34" charset="0"/>
              <a:ea typeface="Calibri"/>
              <a:cs typeface="Calibri"/>
            </a:rPr>
            <a:pPr marL="0" indent="0" algn="ctr"/>
            <a:t>€ 277 K</a:t>
          </a:fld>
          <a:endParaRPr lang="nl-NL" sz="1050" b="0" i="0" u="none" strike="noStrike">
            <a:solidFill>
              <a:srgbClr val="FFD9A1"/>
            </a:solidFill>
            <a:latin typeface="Arial Black" panose="020B0A04020102020204" pitchFamily="34" charset="0"/>
            <a:ea typeface="Calibri"/>
            <a:cs typeface="Calibri"/>
          </a:endParaRPr>
        </a:p>
      </xdr:txBody>
    </xdr:sp>
    <xdr:clientData/>
  </xdr:twoCellAnchor>
  <xdr:twoCellAnchor>
    <xdr:from>
      <xdr:col>6</xdr:col>
      <xdr:colOff>44248</xdr:colOff>
      <xdr:row>13</xdr:row>
      <xdr:rowOff>112301</xdr:rowOff>
    </xdr:from>
    <xdr:to>
      <xdr:col>6</xdr:col>
      <xdr:colOff>543459</xdr:colOff>
      <xdr:row>14</xdr:row>
      <xdr:rowOff>112395</xdr:rowOff>
    </xdr:to>
    <xdr:sp macro="" textlink="Pivot!Q9">
      <xdr:nvSpPr>
        <xdr:cNvPr id="29" name="Tekstvak 28">
          <a:extLst>
            <a:ext uri="{FF2B5EF4-FFF2-40B4-BE49-F238E27FC236}">
              <a16:creationId xmlns:a16="http://schemas.microsoft.com/office/drawing/2014/main" id="{E5E6500E-94D3-4E93-AB3D-D29D785F33D3}"/>
            </a:ext>
          </a:extLst>
        </xdr:cNvPr>
        <xdr:cNvSpPr txBox="1"/>
      </xdr:nvSpPr>
      <xdr:spPr>
        <a:xfrm>
          <a:off x="3721726" y="2481127"/>
          <a:ext cx="499211" cy="182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145697C-0BD9-41D8-ACB4-6C7A45974371}" type="TxLink">
            <a:rPr lang="en-US" sz="1050" b="0" i="0" u="none" strike="noStrike">
              <a:solidFill>
                <a:srgbClr val="FFD9A1"/>
              </a:solidFill>
              <a:latin typeface="Arial Black" panose="020B0A04020102020204" pitchFamily="34" charset="0"/>
              <a:ea typeface="Calibri"/>
              <a:cs typeface="Calibri"/>
            </a:rPr>
            <a:pPr marL="0" indent="0" algn="ctr"/>
            <a:t>32</a:t>
          </a:fld>
          <a:endParaRPr lang="nl-NL" sz="1050" b="0" i="0" u="none" strike="noStrike">
            <a:solidFill>
              <a:srgbClr val="FFD9A1"/>
            </a:solidFill>
            <a:latin typeface="Arial Black" panose="020B0A04020102020204" pitchFamily="34" charset="0"/>
            <a:ea typeface="Calibri"/>
            <a:cs typeface="Calibri"/>
          </a:endParaRPr>
        </a:p>
      </xdr:txBody>
    </xdr:sp>
    <xdr:clientData/>
  </xdr:twoCellAnchor>
  <xdr:twoCellAnchor>
    <xdr:from>
      <xdr:col>5</xdr:col>
      <xdr:colOff>521933</xdr:colOff>
      <xdr:row>12</xdr:row>
      <xdr:rowOff>63583</xdr:rowOff>
    </xdr:from>
    <xdr:to>
      <xdr:col>5</xdr:col>
      <xdr:colOff>521933</xdr:colOff>
      <xdr:row>17</xdr:row>
      <xdr:rowOff>101562</xdr:rowOff>
    </xdr:to>
    <xdr:cxnSp macro="">
      <xdr:nvCxnSpPr>
        <xdr:cNvPr id="30" name="Rechte verbindingslijn 29">
          <a:extLst>
            <a:ext uri="{FF2B5EF4-FFF2-40B4-BE49-F238E27FC236}">
              <a16:creationId xmlns:a16="http://schemas.microsoft.com/office/drawing/2014/main" id="{8B7D2B17-0893-4134-8C8F-4DB682BC5BC8}"/>
            </a:ext>
          </a:extLst>
        </xdr:cNvPr>
        <xdr:cNvCxnSpPr/>
      </xdr:nvCxnSpPr>
      <xdr:spPr>
        <a:xfrm>
          <a:off x="3566123" y="2231473"/>
          <a:ext cx="0" cy="942854"/>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131178</xdr:colOff>
      <xdr:row>14</xdr:row>
      <xdr:rowOff>153632</xdr:rowOff>
    </xdr:from>
    <xdr:to>
      <xdr:col>5</xdr:col>
      <xdr:colOff>399014</xdr:colOff>
      <xdr:row>16</xdr:row>
      <xdr:rowOff>41081</xdr:rowOff>
    </xdr:to>
    <xdr:sp macro="" textlink="">
      <xdr:nvSpPr>
        <xdr:cNvPr id="31" name="Tekstvak 30">
          <a:extLst>
            <a:ext uri="{FF2B5EF4-FFF2-40B4-BE49-F238E27FC236}">
              <a16:creationId xmlns:a16="http://schemas.microsoft.com/office/drawing/2014/main" id="{1C6C141E-02FC-4CD8-8E03-12CD65FCEF73}"/>
            </a:ext>
          </a:extLst>
        </xdr:cNvPr>
        <xdr:cNvSpPr txBox="1"/>
      </xdr:nvSpPr>
      <xdr:spPr>
        <a:xfrm>
          <a:off x="2573388" y="2687282"/>
          <a:ext cx="877436" cy="249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New Hires</a:t>
          </a:r>
        </a:p>
      </xdr:txBody>
    </xdr:sp>
    <xdr:clientData/>
  </xdr:twoCellAnchor>
  <xdr:twoCellAnchor>
    <xdr:from>
      <xdr:col>4</xdr:col>
      <xdr:colOff>131178</xdr:colOff>
      <xdr:row>16</xdr:row>
      <xdr:rowOff>26893</xdr:rowOff>
    </xdr:from>
    <xdr:to>
      <xdr:col>5</xdr:col>
      <xdr:colOff>391431</xdr:colOff>
      <xdr:row>17</xdr:row>
      <xdr:rowOff>114360</xdr:rowOff>
    </xdr:to>
    <xdr:sp macro="" textlink="">
      <xdr:nvSpPr>
        <xdr:cNvPr id="32" name="Tekstvak 31">
          <a:extLst>
            <a:ext uri="{FF2B5EF4-FFF2-40B4-BE49-F238E27FC236}">
              <a16:creationId xmlns:a16="http://schemas.microsoft.com/office/drawing/2014/main" id="{BFF6A243-6BEC-4202-A451-CD8F35F9017E}"/>
            </a:ext>
          </a:extLst>
        </xdr:cNvPr>
        <xdr:cNvSpPr txBox="1"/>
      </xdr:nvSpPr>
      <xdr:spPr>
        <a:xfrm>
          <a:off x="2573388" y="2920588"/>
          <a:ext cx="867948" cy="270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Leavers</a:t>
          </a:r>
        </a:p>
      </xdr:txBody>
    </xdr:sp>
    <xdr:clientData/>
  </xdr:twoCellAnchor>
  <xdr:twoCellAnchor>
    <xdr:from>
      <xdr:col>6</xdr:col>
      <xdr:colOff>40438</xdr:colOff>
      <xdr:row>15</xdr:row>
      <xdr:rowOff>1811</xdr:rowOff>
    </xdr:from>
    <xdr:to>
      <xdr:col>6</xdr:col>
      <xdr:colOff>539649</xdr:colOff>
      <xdr:row>16</xdr:row>
      <xdr:rowOff>1905</xdr:rowOff>
    </xdr:to>
    <xdr:sp macro="" textlink="Pivot!S9">
      <xdr:nvSpPr>
        <xdr:cNvPr id="33" name="Tekstvak 32">
          <a:extLst>
            <a:ext uri="{FF2B5EF4-FFF2-40B4-BE49-F238E27FC236}">
              <a16:creationId xmlns:a16="http://schemas.microsoft.com/office/drawing/2014/main" id="{4B9F1C7D-6184-487C-AD6A-231D630D60D1}"/>
            </a:ext>
          </a:extLst>
        </xdr:cNvPr>
        <xdr:cNvSpPr txBox="1"/>
      </xdr:nvSpPr>
      <xdr:spPr>
        <a:xfrm>
          <a:off x="3717916" y="2735072"/>
          <a:ext cx="499211" cy="182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31CE392-B23C-4FDE-AE89-EC1A467A6D07}" type="TxLink">
            <a:rPr lang="en-US" sz="1050" b="0" i="0" u="none" strike="noStrike">
              <a:solidFill>
                <a:srgbClr val="FFD9A1"/>
              </a:solidFill>
              <a:latin typeface="Arial Black" panose="020B0A04020102020204" pitchFamily="34" charset="0"/>
              <a:ea typeface="Calibri"/>
              <a:cs typeface="Calibri"/>
            </a:rPr>
            <a:pPr marL="0" indent="0" algn="ctr"/>
            <a:t>0</a:t>
          </a:fld>
          <a:endParaRPr lang="nl-NL" sz="1050" b="0" i="0" u="none" strike="noStrike">
            <a:solidFill>
              <a:srgbClr val="FFD9A1"/>
            </a:solidFill>
            <a:latin typeface="Arial Black" panose="020B0A04020102020204" pitchFamily="34" charset="0"/>
            <a:ea typeface="Calibri"/>
            <a:cs typeface="Calibri"/>
          </a:endParaRPr>
        </a:p>
      </xdr:txBody>
    </xdr:sp>
    <xdr:clientData/>
  </xdr:twoCellAnchor>
  <xdr:twoCellAnchor>
    <xdr:from>
      <xdr:col>6</xdr:col>
      <xdr:colOff>40438</xdr:colOff>
      <xdr:row>16</xdr:row>
      <xdr:rowOff>58961</xdr:rowOff>
    </xdr:from>
    <xdr:to>
      <xdr:col>6</xdr:col>
      <xdr:colOff>539649</xdr:colOff>
      <xdr:row>17</xdr:row>
      <xdr:rowOff>59055</xdr:rowOff>
    </xdr:to>
    <xdr:sp macro="" textlink="Pivot!T9">
      <xdr:nvSpPr>
        <xdr:cNvPr id="34" name="Tekstvak 33">
          <a:extLst>
            <a:ext uri="{FF2B5EF4-FFF2-40B4-BE49-F238E27FC236}">
              <a16:creationId xmlns:a16="http://schemas.microsoft.com/office/drawing/2014/main" id="{2FAC36E9-8A12-4E57-9D46-6FFD72654537}"/>
            </a:ext>
          </a:extLst>
        </xdr:cNvPr>
        <xdr:cNvSpPr txBox="1"/>
      </xdr:nvSpPr>
      <xdr:spPr>
        <a:xfrm>
          <a:off x="3717916" y="2974439"/>
          <a:ext cx="499211" cy="182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805B0A4-1BA8-45CA-91FC-11C8C83B24CE}" type="TxLink">
            <a:rPr lang="en-US" sz="1050" b="0" i="0" u="none" strike="noStrike">
              <a:solidFill>
                <a:srgbClr val="FFD9A1"/>
              </a:solidFill>
              <a:latin typeface="Arial Black" panose="020B0A04020102020204" pitchFamily="34" charset="0"/>
              <a:ea typeface="Calibri"/>
              <a:cs typeface="Calibri"/>
            </a:rPr>
            <a:pPr marL="0" indent="0" algn="ctr"/>
            <a:t>0</a:t>
          </a:fld>
          <a:endParaRPr lang="nl-NL" sz="1050" b="0" i="0" u="none" strike="noStrike">
            <a:solidFill>
              <a:srgbClr val="FFD9A1"/>
            </a:solidFill>
            <a:latin typeface="Arial Black" panose="020B0A04020102020204" pitchFamily="34" charset="0"/>
            <a:ea typeface="Calibri"/>
            <a:cs typeface="Calibri"/>
          </a:endParaRPr>
        </a:p>
      </xdr:txBody>
    </xdr:sp>
    <xdr:clientData/>
  </xdr:twoCellAnchor>
  <xdr:twoCellAnchor>
    <xdr:from>
      <xdr:col>10</xdr:col>
      <xdr:colOff>93076</xdr:colOff>
      <xdr:row>9</xdr:row>
      <xdr:rowOff>40005</xdr:rowOff>
    </xdr:from>
    <xdr:to>
      <xdr:col>13</xdr:col>
      <xdr:colOff>364623</xdr:colOff>
      <xdr:row>17</xdr:row>
      <xdr:rowOff>57150</xdr:rowOff>
    </xdr:to>
    <xdr:grpSp>
      <xdr:nvGrpSpPr>
        <xdr:cNvPr id="35" name="Groep 34">
          <a:extLst>
            <a:ext uri="{FF2B5EF4-FFF2-40B4-BE49-F238E27FC236}">
              <a16:creationId xmlns:a16="http://schemas.microsoft.com/office/drawing/2014/main" id="{850CEA0D-318B-430C-8FD1-526E6EC2F5E9}"/>
            </a:ext>
          </a:extLst>
        </xdr:cNvPr>
        <xdr:cNvGrpSpPr/>
      </xdr:nvGrpSpPr>
      <xdr:grpSpPr>
        <a:xfrm>
          <a:off x="6226016" y="1679962"/>
          <a:ext cx="2102667" cy="1471074"/>
          <a:chOff x="6183363" y="1306830"/>
          <a:chExt cx="2098183" cy="1457325"/>
        </a:xfrm>
      </xdr:grpSpPr>
      <xdr:sp macro="" textlink="">
        <xdr:nvSpPr>
          <xdr:cNvPr id="36" name="Rechthoek: afgeronde hoeken 35">
            <a:extLst>
              <a:ext uri="{FF2B5EF4-FFF2-40B4-BE49-F238E27FC236}">
                <a16:creationId xmlns:a16="http://schemas.microsoft.com/office/drawing/2014/main" id="{62537AD2-2C35-8FC9-9A87-12C0E47A9FD0}"/>
              </a:ext>
            </a:extLst>
          </xdr:cNvPr>
          <xdr:cNvSpPr/>
        </xdr:nvSpPr>
        <xdr:spPr>
          <a:xfrm>
            <a:off x="6183630" y="1308628"/>
            <a:ext cx="2097916" cy="1455527"/>
          </a:xfrm>
          <a:prstGeom prst="roundRect">
            <a:avLst>
              <a:gd name="adj" fmla="val 5525"/>
            </a:avLst>
          </a:prstGeom>
          <a:gradFill>
            <a:gsLst>
              <a:gs pos="0">
                <a:srgbClr val="002060"/>
              </a:gs>
              <a:gs pos="100000">
                <a:srgbClr val="002060">
                  <a:alpha val="45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37" name="Rechthoek: afgeronde bovenhoeken 36">
            <a:extLst>
              <a:ext uri="{FF2B5EF4-FFF2-40B4-BE49-F238E27FC236}">
                <a16:creationId xmlns:a16="http://schemas.microsoft.com/office/drawing/2014/main" id="{D01A4B0A-77A8-2036-8DFF-30528998B18E}"/>
              </a:ext>
            </a:extLst>
          </xdr:cNvPr>
          <xdr:cNvSpPr/>
        </xdr:nvSpPr>
        <xdr:spPr>
          <a:xfrm>
            <a:off x="6183568" y="1306830"/>
            <a:ext cx="2097917" cy="343073"/>
          </a:xfrm>
          <a:prstGeom prst="round2SameRect">
            <a:avLst>
              <a:gd name="adj1" fmla="val 25338"/>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38" name="Tekstvak 37">
            <a:extLst>
              <a:ext uri="{FF2B5EF4-FFF2-40B4-BE49-F238E27FC236}">
                <a16:creationId xmlns:a16="http://schemas.microsoft.com/office/drawing/2014/main" id="{CDE5BC18-DB2C-CEA4-D6ED-7191FDC14734}"/>
              </a:ext>
            </a:extLst>
          </xdr:cNvPr>
          <xdr:cNvSpPr txBox="1"/>
        </xdr:nvSpPr>
        <xdr:spPr>
          <a:xfrm>
            <a:off x="6221310" y="1352771"/>
            <a:ext cx="1280648" cy="25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bg1"/>
                </a:solidFill>
                <a:latin typeface="Arial Nova" panose="020B0504020202020204" pitchFamily="34" charset="0"/>
              </a:rPr>
              <a:t>Europe</a:t>
            </a:r>
          </a:p>
        </xdr:txBody>
      </xdr:sp>
      <xdr:sp macro="" textlink="">
        <xdr:nvSpPr>
          <xdr:cNvPr id="39" name="Tekstvak 38">
            <a:extLst>
              <a:ext uri="{FF2B5EF4-FFF2-40B4-BE49-F238E27FC236}">
                <a16:creationId xmlns:a16="http://schemas.microsoft.com/office/drawing/2014/main" id="{6357E5FC-E7D4-77CA-B050-3626DE6A3AC1}"/>
              </a:ext>
            </a:extLst>
          </xdr:cNvPr>
          <xdr:cNvSpPr txBox="1"/>
        </xdr:nvSpPr>
        <xdr:spPr>
          <a:xfrm>
            <a:off x="6183363" y="1694952"/>
            <a:ext cx="1067614" cy="2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Gross Salaries</a:t>
            </a:r>
          </a:p>
        </xdr:txBody>
      </xdr:sp>
      <xdr:sp macro="" textlink="">
        <xdr:nvSpPr>
          <xdr:cNvPr id="40" name="Tekstvak 39">
            <a:extLst>
              <a:ext uri="{FF2B5EF4-FFF2-40B4-BE49-F238E27FC236}">
                <a16:creationId xmlns:a16="http://schemas.microsoft.com/office/drawing/2014/main" id="{B9F5F8DC-A92F-9DA6-239B-1998F01B62DD}"/>
              </a:ext>
            </a:extLst>
          </xdr:cNvPr>
          <xdr:cNvSpPr txBox="1"/>
        </xdr:nvSpPr>
        <xdr:spPr>
          <a:xfrm>
            <a:off x="6183363" y="1939614"/>
            <a:ext cx="877436" cy="253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Head Count</a:t>
            </a:r>
          </a:p>
        </xdr:txBody>
      </xdr:sp>
      <xdr:sp macro="" textlink="Pivot!R6">
        <xdr:nvSpPr>
          <xdr:cNvPr id="41" name="Tekstvak 40">
            <a:extLst>
              <a:ext uri="{FF2B5EF4-FFF2-40B4-BE49-F238E27FC236}">
                <a16:creationId xmlns:a16="http://schemas.microsoft.com/office/drawing/2014/main" id="{8AE478FB-886D-607B-4692-BBA436B26669}"/>
              </a:ext>
            </a:extLst>
          </xdr:cNvPr>
          <xdr:cNvSpPr txBox="1"/>
        </xdr:nvSpPr>
        <xdr:spPr>
          <a:xfrm>
            <a:off x="7121028" y="1672612"/>
            <a:ext cx="893206" cy="2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A7ED57DF-91C0-4E15-9774-F40AB35EC866}" type="TxLink">
              <a:rPr lang="en-US" sz="1050" b="0" i="0" u="none" strike="noStrike">
                <a:solidFill>
                  <a:srgbClr val="FFD9A1"/>
                </a:solidFill>
                <a:latin typeface="Arial Black" panose="020B0A04020102020204" pitchFamily="34" charset="0"/>
                <a:ea typeface="Calibri"/>
                <a:cs typeface="Calibri"/>
              </a:rPr>
              <a:pPr marL="0" indent="0"/>
              <a:t>€ 4.723 K</a:t>
            </a:fld>
            <a:endParaRPr lang="nl-NL" sz="1050" b="0" i="0" u="none" strike="noStrike">
              <a:solidFill>
                <a:srgbClr val="FFD9A1"/>
              </a:solidFill>
              <a:latin typeface="Arial Black" panose="020B0A04020102020204" pitchFamily="34" charset="0"/>
              <a:ea typeface="Calibri"/>
              <a:cs typeface="Calibri"/>
            </a:endParaRPr>
          </a:p>
        </xdr:txBody>
      </xdr:sp>
      <xdr:sp macro="" textlink="Pivot!Q6">
        <xdr:nvSpPr>
          <xdr:cNvPr id="42" name="Tekstvak 41">
            <a:extLst>
              <a:ext uri="{FF2B5EF4-FFF2-40B4-BE49-F238E27FC236}">
                <a16:creationId xmlns:a16="http://schemas.microsoft.com/office/drawing/2014/main" id="{7884EF76-F7BC-E383-90BA-4A88F589562B}"/>
              </a:ext>
            </a:extLst>
          </xdr:cNvPr>
          <xdr:cNvSpPr txBox="1"/>
        </xdr:nvSpPr>
        <xdr:spPr>
          <a:xfrm>
            <a:off x="7452769" y="1952531"/>
            <a:ext cx="495898" cy="181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9E8347C-5483-4A5D-B372-EDE8CF16A4AD}" type="TxLink">
              <a:rPr lang="en-US" sz="1050" b="0" i="0" u="none" strike="noStrike">
                <a:solidFill>
                  <a:srgbClr val="FFD9A1"/>
                </a:solidFill>
                <a:latin typeface="Arial Black" panose="020B0A04020102020204" pitchFamily="34" charset="0"/>
                <a:ea typeface="Calibri"/>
                <a:cs typeface="Calibri"/>
              </a:rPr>
              <a:pPr marL="0" indent="0" algn="ctr"/>
              <a:t>496</a:t>
            </a:fld>
            <a:endParaRPr lang="nl-NL" sz="1050" b="0" i="0" u="none" strike="noStrike">
              <a:solidFill>
                <a:srgbClr val="FFD9A1"/>
              </a:solidFill>
              <a:latin typeface="Arial Black" panose="020B0A04020102020204" pitchFamily="34" charset="0"/>
              <a:ea typeface="Calibri"/>
              <a:cs typeface="Calibri"/>
            </a:endParaRPr>
          </a:p>
        </xdr:txBody>
      </xdr:sp>
      <xdr:cxnSp macro="">
        <xdr:nvCxnSpPr>
          <xdr:cNvPr id="43" name="Rechte verbindingslijn 42">
            <a:extLst>
              <a:ext uri="{FF2B5EF4-FFF2-40B4-BE49-F238E27FC236}">
                <a16:creationId xmlns:a16="http://schemas.microsoft.com/office/drawing/2014/main" id="{E2B19771-22DA-65CA-E94E-893D4A28652C}"/>
              </a:ext>
            </a:extLst>
          </xdr:cNvPr>
          <xdr:cNvCxnSpPr/>
        </xdr:nvCxnSpPr>
        <xdr:spPr>
          <a:xfrm>
            <a:off x="7176098" y="1720933"/>
            <a:ext cx="0" cy="942854"/>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44" name="Tekstvak 43">
            <a:extLst>
              <a:ext uri="{FF2B5EF4-FFF2-40B4-BE49-F238E27FC236}">
                <a16:creationId xmlns:a16="http://schemas.microsoft.com/office/drawing/2014/main" id="{D8BDCD13-14E7-F4A5-E49A-7E41E98A131A}"/>
              </a:ext>
            </a:extLst>
          </xdr:cNvPr>
          <xdr:cNvSpPr txBox="1"/>
        </xdr:nvSpPr>
        <xdr:spPr>
          <a:xfrm>
            <a:off x="6183363" y="2165312"/>
            <a:ext cx="877436" cy="251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New Hires</a:t>
            </a:r>
          </a:p>
        </xdr:txBody>
      </xdr:sp>
      <xdr:sp macro="" textlink="">
        <xdr:nvSpPr>
          <xdr:cNvPr id="45" name="Tekstvak 44">
            <a:extLst>
              <a:ext uri="{FF2B5EF4-FFF2-40B4-BE49-F238E27FC236}">
                <a16:creationId xmlns:a16="http://schemas.microsoft.com/office/drawing/2014/main" id="{FA163574-9F09-6D6C-9295-B834D0AD9282}"/>
              </a:ext>
            </a:extLst>
          </xdr:cNvPr>
          <xdr:cNvSpPr txBox="1"/>
        </xdr:nvSpPr>
        <xdr:spPr>
          <a:xfrm>
            <a:off x="6183363" y="2411953"/>
            <a:ext cx="864138" cy="257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Leavers</a:t>
            </a:r>
          </a:p>
        </xdr:txBody>
      </xdr:sp>
      <xdr:sp macro="" textlink="Pivot!S6">
        <xdr:nvSpPr>
          <xdr:cNvPr id="46" name="Tekstvak 45">
            <a:extLst>
              <a:ext uri="{FF2B5EF4-FFF2-40B4-BE49-F238E27FC236}">
                <a16:creationId xmlns:a16="http://schemas.microsoft.com/office/drawing/2014/main" id="{1F315EC6-341D-02B6-A93E-9A5CD78E4C9E}"/>
              </a:ext>
            </a:extLst>
          </xdr:cNvPr>
          <xdr:cNvSpPr txBox="1"/>
        </xdr:nvSpPr>
        <xdr:spPr>
          <a:xfrm>
            <a:off x="7445150" y="2202086"/>
            <a:ext cx="495898" cy="184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41D36A5-76AC-4527-A653-1E1F4F6E2E31}" type="TxLink">
              <a:rPr lang="en-US" sz="1050" b="0" i="0" u="none" strike="noStrike">
                <a:solidFill>
                  <a:srgbClr val="FFD9A1"/>
                </a:solidFill>
                <a:latin typeface="Arial Black" panose="020B0A04020102020204" pitchFamily="34" charset="0"/>
                <a:ea typeface="Calibri"/>
                <a:cs typeface="Calibri"/>
              </a:rPr>
              <a:pPr marL="0" indent="0" algn="ctr"/>
              <a:t>12</a:t>
            </a:fld>
            <a:endParaRPr lang="nl-NL" sz="1050" b="0" i="0" u="none" strike="noStrike">
              <a:solidFill>
                <a:srgbClr val="FFD9A1"/>
              </a:solidFill>
              <a:latin typeface="Arial Black" panose="020B0A04020102020204" pitchFamily="34" charset="0"/>
              <a:ea typeface="Calibri"/>
              <a:cs typeface="Calibri"/>
            </a:endParaRPr>
          </a:p>
        </xdr:txBody>
      </xdr:sp>
      <xdr:sp macro="" textlink="Pivot!T6">
        <xdr:nvSpPr>
          <xdr:cNvPr id="47" name="Tekstvak 46">
            <a:extLst>
              <a:ext uri="{FF2B5EF4-FFF2-40B4-BE49-F238E27FC236}">
                <a16:creationId xmlns:a16="http://schemas.microsoft.com/office/drawing/2014/main" id="{D27A18AD-50B7-3654-7DA7-F88236A9EAB4}"/>
              </a:ext>
            </a:extLst>
          </xdr:cNvPr>
          <xdr:cNvSpPr txBox="1"/>
        </xdr:nvSpPr>
        <xdr:spPr>
          <a:xfrm>
            <a:off x="7445150" y="2442116"/>
            <a:ext cx="495898" cy="182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F9CA28C-19BC-4E61-A5FA-E6228F8CDA46}" type="TxLink">
              <a:rPr lang="en-US" sz="1050" b="0" i="0" u="none" strike="noStrike">
                <a:solidFill>
                  <a:srgbClr val="FFD9A1"/>
                </a:solidFill>
                <a:latin typeface="Arial Black" panose="020B0A04020102020204" pitchFamily="34" charset="0"/>
                <a:ea typeface="Calibri"/>
                <a:cs typeface="Calibri"/>
              </a:rPr>
              <a:pPr marL="0" indent="0" algn="ctr"/>
              <a:t>4</a:t>
            </a:fld>
            <a:endParaRPr lang="nl-NL" sz="1050" b="0" i="0" u="none" strike="noStrike">
              <a:solidFill>
                <a:srgbClr val="FFD9A1"/>
              </a:solidFill>
              <a:latin typeface="Arial Black" panose="020B0A04020102020204" pitchFamily="34" charset="0"/>
              <a:ea typeface="Calibri"/>
              <a:cs typeface="Calibri"/>
            </a:endParaRPr>
          </a:p>
        </xdr:txBody>
      </xdr:sp>
    </xdr:grpSp>
    <xdr:clientData/>
  </xdr:twoCellAnchor>
  <xdr:twoCellAnchor editAs="oneCell">
    <xdr:from>
      <xdr:col>0</xdr:col>
      <xdr:colOff>281941</xdr:colOff>
      <xdr:row>9</xdr:row>
      <xdr:rowOff>125730</xdr:rowOff>
    </xdr:from>
    <xdr:to>
      <xdr:col>3</xdr:col>
      <xdr:colOff>325141</xdr:colOff>
      <xdr:row>17</xdr:row>
      <xdr:rowOff>20394</xdr:rowOff>
    </xdr:to>
    <mc:AlternateContent xmlns:mc="http://schemas.openxmlformats.org/markup-compatibility/2006" xmlns:a14="http://schemas.microsoft.com/office/drawing/2010/main">
      <mc:Choice Requires="a14">
        <xdr:graphicFrame macro="">
          <xdr:nvGraphicFramePr>
            <xdr:cNvPr id="48" name="Month 1">
              <a:extLst>
                <a:ext uri="{FF2B5EF4-FFF2-40B4-BE49-F238E27FC236}">
                  <a16:creationId xmlns:a16="http://schemas.microsoft.com/office/drawing/2014/main" id="{3097BC3F-F9EB-4712-91EE-F5E07C911B53}"/>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285751" y="1769497"/>
              <a:ext cx="1874319" cy="1344783"/>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15</xdr:col>
      <xdr:colOff>17743</xdr:colOff>
      <xdr:row>10</xdr:row>
      <xdr:rowOff>55145</xdr:rowOff>
    </xdr:from>
    <xdr:to>
      <xdr:col>18</xdr:col>
      <xdr:colOff>284566</xdr:colOff>
      <xdr:row>18</xdr:row>
      <xdr:rowOff>59054</xdr:rowOff>
    </xdr:to>
    <xdr:grpSp>
      <xdr:nvGrpSpPr>
        <xdr:cNvPr id="49" name="Groep 48">
          <a:extLst>
            <a:ext uri="{FF2B5EF4-FFF2-40B4-BE49-F238E27FC236}">
              <a16:creationId xmlns:a16="http://schemas.microsoft.com/office/drawing/2014/main" id="{5146F5AB-12E3-4A07-B16F-4E412C555355}"/>
            </a:ext>
          </a:extLst>
        </xdr:cNvPr>
        <xdr:cNvGrpSpPr/>
      </xdr:nvGrpSpPr>
      <xdr:grpSpPr>
        <a:xfrm>
          <a:off x="9215249" y="1881129"/>
          <a:ext cx="2105562" cy="1454028"/>
          <a:chOff x="6180454" y="1308628"/>
          <a:chExt cx="2112514" cy="1455527"/>
        </a:xfrm>
      </xdr:grpSpPr>
      <xdr:sp macro="" textlink="">
        <xdr:nvSpPr>
          <xdr:cNvPr id="50" name="Rechthoek: afgeronde hoeken 49">
            <a:extLst>
              <a:ext uri="{FF2B5EF4-FFF2-40B4-BE49-F238E27FC236}">
                <a16:creationId xmlns:a16="http://schemas.microsoft.com/office/drawing/2014/main" id="{49FA31BB-2284-B1D1-2FA4-D51F465FDAB0}"/>
              </a:ext>
            </a:extLst>
          </xdr:cNvPr>
          <xdr:cNvSpPr/>
        </xdr:nvSpPr>
        <xdr:spPr>
          <a:xfrm>
            <a:off x="6183627" y="1308628"/>
            <a:ext cx="2109341" cy="1455527"/>
          </a:xfrm>
          <a:prstGeom prst="roundRect">
            <a:avLst>
              <a:gd name="adj" fmla="val 5525"/>
            </a:avLst>
          </a:prstGeom>
          <a:gradFill>
            <a:gsLst>
              <a:gs pos="0">
                <a:srgbClr val="002060"/>
              </a:gs>
              <a:gs pos="100000">
                <a:srgbClr val="002060">
                  <a:alpha val="45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51" name="Rechthoek: afgeronde bovenhoeken 50">
            <a:extLst>
              <a:ext uri="{FF2B5EF4-FFF2-40B4-BE49-F238E27FC236}">
                <a16:creationId xmlns:a16="http://schemas.microsoft.com/office/drawing/2014/main" id="{03B57D89-BF7E-5B7A-3229-A2B3DDF79B22}"/>
              </a:ext>
            </a:extLst>
          </xdr:cNvPr>
          <xdr:cNvSpPr/>
        </xdr:nvSpPr>
        <xdr:spPr>
          <a:xfrm>
            <a:off x="6180454" y="1311299"/>
            <a:ext cx="2107444" cy="343075"/>
          </a:xfrm>
          <a:prstGeom prst="round2SameRect">
            <a:avLst>
              <a:gd name="adj1" fmla="val 25338"/>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52" name="Tekstvak 51">
            <a:extLst>
              <a:ext uri="{FF2B5EF4-FFF2-40B4-BE49-F238E27FC236}">
                <a16:creationId xmlns:a16="http://schemas.microsoft.com/office/drawing/2014/main" id="{45C35FC4-DA02-653A-3DAE-7A06795A7B71}"/>
              </a:ext>
            </a:extLst>
          </xdr:cNvPr>
          <xdr:cNvSpPr txBox="1"/>
        </xdr:nvSpPr>
        <xdr:spPr>
          <a:xfrm>
            <a:off x="6221310" y="1352771"/>
            <a:ext cx="1280648" cy="25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bg1"/>
                </a:solidFill>
                <a:latin typeface="Arial Nova" panose="020B0504020202020204" pitchFamily="34" charset="0"/>
              </a:rPr>
              <a:t>Middle East</a:t>
            </a:r>
          </a:p>
        </xdr:txBody>
      </xdr:sp>
      <xdr:sp macro="" textlink="">
        <xdr:nvSpPr>
          <xdr:cNvPr id="53" name="Tekstvak 52">
            <a:extLst>
              <a:ext uri="{FF2B5EF4-FFF2-40B4-BE49-F238E27FC236}">
                <a16:creationId xmlns:a16="http://schemas.microsoft.com/office/drawing/2014/main" id="{490BE269-0568-1354-BF1C-4C0290312096}"/>
              </a:ext>
            </a:extLst>
          </xdr:cNvPr>
          <xdr:cNvSpPr txBox="1"/>
        </xdr:nvSpPr>
        <xdr:spPr>
          <a:xfrm>
            <a:off x="6183363" y="1694952"/>
            <a:ext cx="1067614" cy="2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Gross Salaries</a:t>
            </a:r>
          </a:p>
        </xdr:txBody>
      </xdr:sp>
      <xdr:sp macro="" textlink="">
        <xdr:nvSpPr>
          <xdr:cNvPr id="54" name="Tekstvak 53">
            <a:extLst>
              <a:ext uri="{FF2B5EF4-FFF2-40B4-BE49-F238E27FC236}">
                <a16:creationId xmlns:a16="http://schemas.microsoft.com/office/drawing/2014/main" id="{572CC0D2-783B-932F-7683-12C57DD29D9D}"/>
              </a:ext>
            </a:extLst>
          </xdr:cNvPr>
          <xdr:cNvSpPr txBox="1"/>
        </xdr:nvSpPr>
        <xdr:spPr>
          <a:xfrm>
            <a:off x="6183363" y="1939614"/>
            <a:ext cx="877436" cy="253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Head Count</a:t>
            </a:r>
          </a:p>
        </xdr:txBody>
      </xdr:sp>
      <xdr:sp macro="" textlink="Pivot!R7">
        <xdr:nvSpPr>
          <xdr:cNvPr id="55" name="Tekstvak 54">
            <a:extLst>
              <a:ext uri="{FF2B5EF4-FFF2-40B4-BE49-F238E27FC236}">
                <a16:creationId xmlns:a16="http://schemas.microsoft.com/office/drawing/2014/main" id="{4A0D7134-DB57-FE4B-873D-A9CF7DE2FA3D}"/>
              </a:ext>
            </a:extLst>
          </xdr:cNvPr>
          <xdr:cNvSpPr txBox="1"/>
        </xdr:nvSpPr>
        <xdr:spPr>
          <a:xfrm>
            <a:off x="7154989" y="1661156"/>
            <a:ext cx="893206" cy="28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623BB79-ED81-4540-8766-DBA0C55F5D7D}" type="TxLink">
              <a:rPr lang="en-US" sz="1050" b="0" i="0" u="none" strike="noStrike">
                <a:solidFill>
                  <a:srgbClr val="FFD9A1"/>
                </a:solidFill>
                <a:latin typeface="Arial Black" panose="020B0A04020102020204" pitchFamily="34" charset="0"/>
                <a:ea typeface="Calibri"/>
                <a:cs typeface="Calibri"/>
              </a:rPr>
              <a:pPr marL="0" indent="0" algn="ctr"/>
              <a:t>€ 591 K</a:t>
            </a:fld>
            <a:endParaRPr lang="nl-NL" sz="1050" b="0" i="0" u="none" strike="noStrike">
              <a:solidFill>
                <a:srgbClr val="FFD9A1"/>
              </a:solidFill>
              <a:latin typeface="Arial Black" panose="020B0A04020102020204" pitchFamily="34" charset="0"/>
              <a:ea typeface="Calibri"/>
              <a:cs typeface="Calibri"/>
            </a:endParaRPr>
          </a:p>
        </xdr:txBody>
      </xdr:sp>
      <xdr:sp macro="" textlink="Pivot!Q7">
        <xdr:nvSpPr>
          <xdr:cNvPr id="56" name="Tekstvak 55">
            <a:extLst>
              <a:ext uri="{FF2B5EF4-FFF2-40B4-BE49-F238E27FC236}">
                <a16:creationId xmlns:a16="http://schemas.microsoft.com/office/drawing/2014/main" id="{F5410871-AD3B-1958-BB15-11989FFBBDE5}"/>
              </a:ext>
            </a:extLst>
          </xdr:cNvPr>
          <xdr:cNvSpPr txBox="1"/>
        </xdr:nvSpPr>
        <xdr:spPr>
          <a:xfrm>
            <a:off x="7389889" y="1952092"/>
            <a:ext cx="495898" cy="182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83FD9D2-9D0D-4C60-BEED-0E53375B0BA7}" type="TxLink">
              <a:rPr lang="en-US" sz="1050" b="0" i="0" u="none" strike="noStrike">
                <a:solidFill>
                  <a:srgbClr val="FFD9A1"/>
                </a:solidFill>
                <a:latin typeface="Arial Black" panose="020B0A04020102020204" pitchFamily="34" charset="0"/>
                <a:ea typeface="Calibri"/>
                <a:cs typeface="Calibri"/>
              </a:rPr>
              <a:pPr marL="0" indent="0" algn="ctr"/>
              <a:t>64</a:t>
            </a:fld>
            <a:endParaRPr lang="nl-NL" sz="1050" b="0" i="0" u="none" strike="noStrike">
              <a:solidFill>
                <a:srgbClr val="FFD9A1"/>
              </a:solidFill>
              <a:latin typeface="Arial Black" panose="020B0A04020102020204" pitchFamily="34" charset="0"/>
              <a:ea typeface="Calibri"/>
              <a:cs typeface="Calibri"/>
            </a:endParaRPr>
          </a:p>
        </xdr:txBody>
      </xdr:sp>
      <xdr:cxnSp macro="">
        <xdr:nvCxnSpPr>
          <xdr:cNvPr id="57" name="Rechte verbindingslijn 56">
            <a:extLst>
              <a:ext uri="{FF2B5EF4-FFF2-40B4-BE49-F238E27FC236}">
                <a16:creationId xmlns:a16="http://schemas.microsoft.com/office/drawing/2014/main" id="{9E235115-3EEB-24B7-03BC-FCDB947D8544}"/>
              </a:ext>
            </a:extLst>
          </xdr:cNvPr>
          <xdr:cNvCxnSpPr/>
        </xdr:nvCxnSpPr>
        <xdr:spPr>
          <a:xfrm>
            <a:off x="7176098" y="1720933"/>
            <a:ext cx="0" cy="942854"/>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8" name="Tekstvak 57">
            <a:extLst>
              <a:ext uri="{FF2B5EF4-FFF2-40B4-BE49-F238E27FC236}">
                <a16:creationId xmlns:a16="http://schemas.microsoft.com/office/drawing/2014/main" id="{B0DE864A-3C48-54B7-039A-47A0BFA85940}"/>
              </a:ext>
            </a:extLst>
          </xdr:cNvPr>
          <xdr:cNvSpPr txBox="1"/>
        </xdr:nvSpPr>
        <xdr:spPr>
          <a:xfrm>
            <a:off x="6183363" y="2165312"/>
            <a:ext cx="877436" cy="251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New Hires</a:t>
            </a:r>
          </a:p>
        </xdr:txBody>
      </xdr:sp>
      <xdr:sp macro="" textlink="">
        <xdr:nvSpPr>
          <xdr:cNvPr id="59" name="Tekstvak 58">
            <a:extLst>
              <a:ext uri="{FF2B5EF4-FFF2-40B4-BE49-F238E27FC236}">
                <a16:creationId xmlns:a16="http://schemas.microsoft.com/office/drawing/2014/main" id="{E6B8C76F-38B0-9D23-3065-DB2C129FF159}"/>
              </a:ext>
            </a:extLst>
          </xdr:cNvPr>
          <xdr:cNvSpPr txBox="1"/>
        </xdr:nvSpPr>
        <xdr:spPr>
          <a:xfrm>
            <a:off x="6183363" y="2411953"/>
            <a:ext cx="864138" cy="257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Leavers</a:t>
            </a:r>
          </a:p>
        </xdr:txBody>
      </xdr:sp>
      <xdr:sp macro="" textlink="Pivot!S7">
        <xdr:nvSpPr>
          <xdr:cNvPr id="60" name="Tekstvak 59">
            <a:extLst>
              <a:ext uri="{FF2B5EF4-FFF2-40B4-BE49-F238E27FC236}">
                <a16:creationId xmlns:a16="http://schemas.microsoft.com/office/drawing/2014/main" id="{CEC5D41A-82E4-684B-7779-4F16FE7C98AD}"/>
              </a:ext>
            </a:extLst>
          </xdr:cNvPr>
          <xdr:cNvSpPr txBox="1"/>
        </xdr:nvSpPr>
        <xdr:spPr>
          <a:xfrm>
            <a:off x="7382269" y="2202954"/>
            <a:ext cx="495898" cy="18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B10793B-675E-4840-BE9E-9413E1AB9C1A}" type="TxLink">
              <a:rPr lang="en-US" sz="1050" b="0" i="0" u="none" strike="noStrike">
                <a:solidFill>
                  <a:srgbClr val="FFD9A1"/>
                </a:solidFill>
                <a:latin typeface="Arial Black" panose="020B0A04020102020204" pitchFamily="34" charset="0"/>
                <a:ea typeface="Calibri"/>
                <a:cs typeface="Calibri"/>
              </a:rPr>
              <a:pPr marL="0" indent="0" algn="ctr"/>
              <a:t>0</a:t>
            </a:fld>
            <a:endParaRPr lang="nl-NL" sz="1050" b="0" i="0" u="none" strike="noStrike">
              <a:solidFill>
                <a:srgbClr val="FFD9A1"/>
              </a:solidFill>
              <a:latin typeface="Arial Black" panose="020B0A04020102020204" pitchFamily="34" charset="0"/>
              <a:ea typeface="Calibri"/>
              <a:cs typeface="Calibri"/>
            </a:endParaRPr>
          </a:p>
        </xdr:txBody>
      </xdr:sp>
      <xdr:sp macro="" textlink="Pivot!T7">
        <xdr:nvSpPr>
          <xdr:cNvPr id="61" name="Tekstvak 60">
            <a:extLst>
              <a:ext uri="{FF2B5EF4-FFF2-40B4-BE49-F238E27FC236}">
                <a16:creationId xmlns:a16="http://schemas.microsoft.com/office/drawing/2014/main" id="{77AAAAA6-B9C9-96E5-4F70-85D0E51841DC}"/>
              </a:ext>
            </a:extLst>
          </xdr:cNvPr>
          <xdr:cNvSpPr txBox="1"/>
        </xdr:nvSpPr>
        <xdr:spPr>
          <a:xfrm>
            <a:off x="7382269" y="2444243"/>
            <a:ext cx="495898" cy="183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9A016B3-C2B5-4D3B-A7AD-7AAF1D67D8D2}" type="TxLink">
              <a:rPr lang="en-US" sz="1050" b="0" i="0" u="none" strike="noStrike">
                <a:solidFill>
                  <a:srgbClr val="FFD9A1"/>
                </a:solidFill>
                <a:latin typeface="Arial Black" panose="020B0A04020102020204" pitchFamily="34" charset="0"/>
                <a:ea typeface="Calibri"/>
                <a:cs typeface="Calibri"/>
              </a:rPr>
              <a:pPr marL="0" indent="0" algn="ctr"/>
              <a:t>0</a:t>
            </a:fld>
            <a:endParaRPr lang="nl-NL" sz="1050" b="0" i="0" u="none" strike="noStrike">
              <a:solidFill>
                <a:srgbClr val="FFD9A1"/>
              </a:solidFill>
              <a:latin typeface="Arial Black" panose="020B0A04020102020204" pitchFamily="34" charset="0"/>
              <a:ea typeface="Calibri"/>
              <a:cs typeface="Calibri"/>
            </a:endParaRPr>
          </a:p>
        </xdr:txBody>
      </xdr:sp>
    </xdr:grpSp>
    <xdr:clientData/>
  </xdr:twoCellAnchor>
  <xdr:twoCellAnchor>
    <xdr:from>
      <xdr:col>18</xdr:col>
      <xdr:colOff>552184</xdr:colOff>
      <xdr:row>16</xdr:row>
      <xdr:rowOff>167640</xdr:rowOff>
    </xdr:from>
    <xdr:to>
      <xdr:col>22</xdr:col>
      <xdr:colOff>210821</xdr:colOff>
      <xdr:row>24</xdr:row>
      <xdr:rowOff>171450</xdr:rowOff>
    </xdr:to>
    <xdr:grpSp>
      <xdr:nvGrpSpPr>
        <xdr:cNvPr id="62" name="Groep 61">
          <a:extLst>
            <a:ext uri="{FF2B5EF4-FFF2-40B4-BE49-F238E27FC236}">
              <a16:creationId xmlns:a16="http://schemas.microsoft.com/office/drawing/2014/main" id="{05218CA3-EDDA-49DC-A40E-33A7A960AE5B}"/>
            </a:ext>
          </a:extLst>
        </xdr:cNvPr>
        <xdr:cNvGrpSpPr/>
      </xdr:nvGrpSpPr>
      <xdr:grpSpPr>
        <a:xfrm>
          <a:off x="11588429" y="3086928"/>
          <a:ext cx="2102669" cy="1453929"/>
          <a:chOff x="6183363" y="1306830"/>
          <a:chExt cx="2087154" cy="1457325"/>
        </a:xfrm>
      </xdr:grpSpPr>
      <xdr:sp macro="" textlink="">
        <xdr:nvSpPr>
          <xdr:cNvPr id="63" name="Rechthoek: afgeronde hoeken 62">
            <a:extLst>
              <a:ext uri="{FF2B5EF4-FFF2-40B4-BE49-F238E27FC236}">
                <a16:creationId xmlns:a16="http://schemas.microsoft.com/office/drawing/2014/main" id="{22FA1457-0991-41F2-A272-4F173F7465F6}"/>
              </a:ext>
            </a:extLst>
          </xdr:cNvPr>
          <xdr:cNvSpPr/>
        </xdr:nvSpPr>
        <xdr:spPr>
          <a:xfrm>
            <a:off x="6183630" y="1308628"/>
            <a:ext cx="2086887" cy="1455527"/>
          </a:xfrm>
          <a:prstGeom prst="roundRect">
            <a:avLst>
              <a:gd name="adj" fmla="val 5525"/>
            </a:avLst>
          </a:prstGeom>
          <a:gradFill>
            <a:gsLst>
              <a:gs pos="0">
                <a:srgbClr val="002060"/>
              </a:gs>
              <a:gs pos="100000">
                <a:srgbClr val="002060">
                  <a:alpha val="45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64" name="Rechthoek: afgeronde bovenhoeken 63">
            <a:extLst>
              <a:ext uri="{FF2B5EF4-FFF2-40B4-BE49-F238E27FC236}">
                <a16:creationId xmlns:a16="http://schemas.microsoft.com/office/drawing/2014/main" id="{4BCA1365-2D88-4788-BD35-CC1C48709DEB}"/>
              </a:ext>
            </a:extLst>
          </xdr:cNvPr>
          <xdr:cNvSpPr/>
        </xdr:nvSpPr>
        <xdr:spPr>
          <a:xfrm>
            <a:off x="6183567" y="1306830"/>
            <a:ext cx="2086887" cy="343073"/>
          </a:xfrm>
          <a:prstGeom prst="round2SameRect">
            <a:avLst>
              <a:gd name="adj1" fmla="val 25338"/>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65" name="Tekstvak 64">
            <a:extLst>
              <a:ext uri="{FF2B5EF4-FFF2-40B4-BE49-F238E27FC236}">
                <a16:creationId xmlns:a16="http://schemas.microsoft.com/office/drawing/2014/main" id="{629AEA1E-A441-0C0A-3A4E-3ECDEA742D66}"/>
              </a:ext>
            </a:extLst>
          </xdr:cNvPr>
          <xdr:cNvSpPr txBox="1"/>
        </xdr:nvSpPr>
        <xdr:spPr>
          <a:xfrm>
            <a:off x="6221310" y="1352771"/>
            <a:ext cx="1280648" cy="25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bg1"/>
                </a:solidFill>
                <a:latin typeface="Arial Nova" panose="020B0504020202020204" pitchFamily="34" charset="0"/>
              </a:rPr>
              <a:t>Asia</a:t>
            </a:r>
          </a:p>
        </xdr:txBody>
      </xdr:sp>
      <xdr:sp macro="" textlink="">
        <xdr:nvSpPr>
          <xdr:cNvPr id="66" name="Tekstvak 65">
            <a:extLst>
              <a:ext uri="{FF2B5EF4-FFF2-40B4-BE49-F238E27FC236}">
                <a16:creationId xmlns:a16="http://schemas.microsoft.com/office/drawing/2014/main" id="{D87401A5-66F4-A796-CD14-1F88E6A18DB4}"/>
              </a:ext>
            </a:extLst>
          </xdr:cNvPr>
          <xdr:cNvSpPr txBox="1"/>
        </xdr:nvSpPr>
        <xdr:spPr>
          <a:xfrm>
            <a:off x="6183363" y="1694952"/>
            <a:ext cx="1067614" cy="2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Gross Salaries</a:t>
            </a:r>
          </a:p>
        </xdr:txBody>
      </xdr:sp>
      <xdr:sp macro="" textlink="">
        <xdr:nvSpPr>
          <xdr:cNvPr id="67" name="Tekstvak 66">
            <a:extLst>
              <a:ext uri="{FF2B5EF4-FFF2-40B4-BE49-F238E27FC236}">
                <a16:creationId xmlns:a16="http://schemas.microsoft.com/office/drawing/2014/main" id="{2B05CF52-60CE-2B7E-BC96-B4B8FB482E08}"/>
              </a:ext>
            </a:extLst>
          </xdr:cNvPr>
          <xdr:cNvSpPr txBox="1"/>
        </xdr:nvSpPr>
        <xdr:spPr>
          <a:xfrm>
            <a:off x="6183363" y="1939614"/>
            <a:ext cx="877436" cy="253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Head Count</a:t>
            </a:r>
          </a:p>
        </xdr:txBody>
      </xdr:sp>
      <xdr:sp macro="" textlink="Pivot!R10">
        <xdr:nvSpPr>
          <xdr:cNvPr id="68" name="Tekstvak 67">
            <a:extLst>
              <a:ext uri="{FF2B5EF4-FFF2-40B4-BE49-F238E27FC236}">
                <a16:creationId xmlns:a16="http://schemas.microsoft.com/office/drawing/2014/main" id="{7D13E88C-2AB8-0D50-034D-984BE5B37218}"/>
              </a:ext>
            </a:extLst>
          </xdr:cNvPr>
          <xdr:cNvSpPr txBox="1"/>
        </xdr:nvSpPr>
        <xdr:spPr>
          <a:xfrm>
            <a:off x="7136555" y="1671370"/>
            <a:ext cx="893206" cy="2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7FDC791-81D9-4319-855C-04617D7A313C}" type="TxLink">
              <a:rPr lang="en-US" sz="1050" b="0" i="0" u="none" strike="noStrike">
                <a:solidFill>
                  <a:srgbClr val="FFD9A1"/>
                </a:solidFill>
                <a:latin typeface="Arial Black" panose="020B0A04020102020204" pitchFamily="34" charset="0"/>
                <a:ea typeface="Calibri"/>
                <a:cs typeface="Calibri"/>
              </a:rPr>
              <a:pPr marL="0" indent="0" algn="ctr"/>
              <a:t>€ 931 K</a:t>
            </a:fld>
            <a:endParaRPr lang="nl-NL" sz="1050" b="0" i="0" u="none" strike="noStrike">
              <a:solidFill>
                <a:srgbClr val="FFD9A1"/>
              </a:solidFill>
              <a:latin typeface="Arial Black" panose="020B0A04020102020204" pitchFamily="34" charset="0"/>
              <a:ea typeface="Calibri"/>
              <a:cs typeface="Calibri"/>
            </a:endParaRPr>
          </a:p>
        </xdr:txBody>
      </xdr:sp>
      <xdr:sp macro="" textlink="Pivot!Q10">
        <xdr:nvSpPr>
          <xdr:cNvPr id="69" name="Tekstvak 68">
            <a:extLst>
              <a:ext uri="{FF2B5EF4-FFF2-40B4-BE49-F238E27FC236}">
                <a16:creationId xmlns:a16="http://schemas.microsoft.com/office/drawing/2014/main" id="{F6A4F9BA-3AA7-27A9-EFC9-0ABAE28E654A}"/>
              </a:ext>
            </a:extLst>
          </xdr:cNvPr>
          <xdr:cNvSpPr txBox="1"/>
        </xdr:nvSpPr>
        <xdr:spPr>
          <a:xfrm>
            <a:off x="7338214" y="1960790"/>
            <a:ext cx="495898" cy="181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9E3F2CB-E0B0-47AD-ADEB-7CBBFC30A74C}" type="TxLink">
              <a:rPr lang="en-US" sz="1050" b="0" i="0" u="none" strike="noStrike">
                <a:solidFill>
                  <a:srgbClr val="FFD9A1"/>
                </a:solidFill>
                <a:latin typeface="Arial Black" panose="020B0A04020102020204" pitchFamily="34" charset="0"/>
                <a:ea typeface="Calibri"/>
                <a:cs typeface="Calibri"/>
              </a:rPr>
              <a:pPr marL="0" indent="0" algn="ctr"/>
              <a:t>96</a:t>
            </a:fld>
            <a:endParaRPr lang="nl-NL" sz="1050" b="0" i="0" u="none" strike="noStrike">
              <a:solidFill>
                <a:srgbClr val="FFD9A1"/>
              </a:solidFill>
              <a:latin typeface="Arial Black" panose="020B0A04020102020204" pitchFamily="34" charset="0"/>
              <a:ea typeface="Calibri"/>
              <a:cs typeface="Calibri"/>
            </a:endParaRPr>
          </a:p>
        </xdr:txBody>
      </xdr:sp>
      <xdr:cxnSp macro="">
        <xdr:nvCxnSpPr>
          <xdr:cNvPr id="70" name="Rechte verbindingslijn 69">
            <a:extLst>
              <a:ext uri="{FF2B5EF4-FFF2-40B4-BE49-F238E27FC236}">
                <a16:creationId xmlns:a16="http://schemas.microsoft.com/office/drawing/2014/main" id="{1996DCF7-0BBE-0E46-954A-F9295E047F07}"/>
              </a:ext>
            </a:extLst>
          </xdr:cNvPr>
          <xdr:cNvCxnSpPr/>
        </xdr:nvCxnSpPr>
        <xdr:spPr>
          <a:xfrm>
            <a:off x="7176098" y="1720933"/>
            <a:ext cx="0" cy="942854"/>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71" name="Tekstvak 70">
            <a:extLst>
              <a:ext uri="{FF2B5EF4-FFF2-40B4-BE49-F238E27FC236}">
                <a16:creationId xmlns:a16="http://schemas.microsoft.com/office/drawing/2014/main" id="{605A7A44-6D6F-0A3D-BA64-B1F4EE2411D2}"/>
              </a:ext>
            </a:extLst>
          </xdr:cNvPr>
          <xdr:cNvSpPr txBox="1"/>
        </xdr:nvSpPr>
        <xdr:spPr>
          <a:xfrm>
            <a:off x="6183363" y="2165312"/>
            <a:ext cx="877436" cy="251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New Hires</a:t>
            </a:r>
          </a:p>
        </xdr:txBody>
      </xdr:sp>
      <xdr:sp macro="" textlink="">
        <xdr:nvSpPr>
          <xdr:cNvPr id="72" name="Tekstvak 71">
            <a:extLst>
              <a:ext uri="{FF2B5EF4-FFF2-40B4-BE49-F238E27FC236}">
                <a16:creationId xmlns:a16="http://schemas.microsoft.com/office/drawing/2014/main" id="{6674A90D-D036-BCAE-8CA8-AD3A5CAF8190}"/>
              </a:ext>
            </a:extLst>
          </xdr:cNvPr>
          <xdr:cNvSpPr txBox="1"/>
        </xdr:nvSpPr>
        <xdr:spPr>
          <a:xfrm>
            <a:off x="6183363" y="2411953"/>
            <a:ext cx="864138" cy="257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Leavers</a:t>
            </a:r>
          </a:p>
        </xdr:txBody>
      </xdr:sp>
      <xdr:sp macro="" textlink="Pivot!S10">
        <xdr:nvSpPr>
          <xdr:cNvPr id="73" name="Tekstvak 72">
            <a:extLst>
              <a:ext uri="{FF2B5EF4-FFF2-40B4-BE49-F238E27FC236}">
                <a16:creationId xmlns:a16="http://schemas.microsoft.com/office/drawing/2014/main" id="{FED9B09D-A8AD-B979-F61B-EC300EB3FCDC}"/>
              </a:ext>
            </a:extLst>
          </xdr:cNvPr>
          <xdr:cNvSpPr txBox="1"/>
        </xdr:nvSpPr>
        <xdr:spPr>
          <a:xfrm>
            <a:off x="7330594" y="2210344"/>
            <a:ext cx="495898" cy="184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163F2A5-D9AB-4F5D-BBF7-614497D15FF1}" type="TxLink">
              <a:rPr lang="en-US" sz="1050" b="0" i="0" u="none" strike="noStrike">
                <a:solidFill>
                  <a:srgbClr val="FFD9A1"/>
                </a:solidFill>
                <a:latin typeface="Arial Black" panose="020B0A04020102020204" pitchFamily="34" charset="0"/>
                <a:ea typeface="Calibri"/>
                <a:cs typeface="Calibri"/>
              </a:rPr>
              <a:pPr marL="0" indent="0" algn="ctr"/>
              <a:t>2</a:t>
            </a:fld>
            <a:endParaRPr lang="nl-NL" sz="1050" b="0" i="0" u="none" strike="noStrike">
              <a:solidFill>
                <a:srgbClr val="FFD9A1"/>
              </a:solidFill>
              <a:latin typeface="Arial Black" panose="020B0A04020102020204" pitchFamily="34" charset="0"/>
              <a:ea typeface="Calibri"/>
              <a:cs typeface="Calibri"/>
            </a:endParaRPr>
          </a:p>
        </xdr:txBody>
      </xdr:sp>
      <xdr:sp macro="" textlink="Pivot!T10">
        <xdr:nvSpPr>
          <xdr:cNvPr id="74" name="Tekstvak 73">
            <a:extLst>
              <a:ext uri="{FF2B5EF4-FFF2-40B4-BE49-F238E27FC236}">
                <a16:creationId xmlns:a16="http://schemas.microsoft.com/office/drawing/2014/main" id="{D59C6337-92F5-008A-1F8D-4CCEF6E75EDE}"/>
              </a:ext>
            </a:extLst>
          </xdr:cNvPr>
          <xdr:cNvSpPr txBox="1"/>
        </xdr:nvSpPr>
        <xdr:spPr>
          <a:xfrm>
            <a:off x="7330594" y="2450374"/>
            <a:ext cx="495898" cy="182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D4DE5D1-C988-4800-8044-E48B2839D442}" type="TxLink">
              <a:rPr lang="en-US" sz="1050" b="0" i="0" u="none" strike="noStrike">
                <a:solidFill>
                  <a:srgbClr val="FFD9A1"/>
                </a:solidFill>
                <a:latin typeface="Arial Black" panose="020B0A04020102020204" pitchFamily="34" charset="0"/>
                <a:ea typeface="Calibri"/>
                <a:cs typeface="Calibri"/>
              </a:rPr>
              <a:pPr marL="0" indent="0" algn="ctr"/>
              <a:t>2</a:t>
            </a:fld>
            <a:endParaRPr lang="nl-NL" sz="1050" b="0" i="0" u="none" strike="noStrike">
              <a:solidFill>
                <a:srgbClr val="FFD9A1"/>
              </a:solidFill>
              <a:latin typeface="Arial Black" panose="020B0A04020102020204" pitchFamily="34" charset="0"/>
              <a:ea typeface="Calibri"/>
              <a:cs typeface="Calibri"/>
            </a:endParaRPr>
          </a:p>
        </xdr:txBody>
      </xdr:sp>
    </xdr:grpSp>
    <xdr:clientData/>
  </xdr:twoCellAnchor>
  <xdr:twoCellAnchor>
    <xdr:from>
      <xdr:col>19</xdr:col>
      <xdr:colOff>342632</xdr:colOff>
      <xdr:row>31</xdr:row>
      <xdr:rowOff>133350</xdr:rowOff>
    </xdr:from>
    <xdr:to>
      <xdr:col>22</xdr:col>
      <xdr:colOff>606559</xdr:colOff>
      <xdr:row>39</xdr:row>
      <xdr:rowOff>135255</xdr:rowOff>
    </xdr:to>
    <xdr:grpSp>
      <xdr:nvGrpSpPr>
        <xdr:cNvPr id="75" name="Groep 74">
          <a:extLst>
            <a:ext uri="{FF2B5EF4-FFF2-40B4-BE49-F238E27FC236}">
              <a16:creationId xmlns:a16="http://schemas.microsoft.com/office/drawing/2014/main" id="{A5FC0898-B341-4052-BB4F-C4486089D906}"/>
            </a:ext>
          </a:extLst>
        </xdr:cNvPr>
        <xdr:cNvGrpSpPr/>
      </xdr:nvGrpSpPr>
      <xdr:grpSpPr>
        <a:xfrm>
          <a:off x="11987980" y="5778279"/>
          <a:ext cx="2102666" cy="1459644"/>
          <a:chOff x="6183363" y="1306830"/>
          <a:chExt cx="2098203" cy="1457325"/>
        </a:xfrm>
      </xdr:grpSpPr>
      <xdr:sp macro="" textlink="">
        <xdr:nvSpPr>
          <xdr:cNvPr id="76" name="Rechthoek: afgeronde hoeken 75">
            <a:extLst>
              <a:ext uri="{FF2B5EF4-FFF2-40B4-BE49-F238E27FC236}">
                <a16:creationId xmlns:a16="http://schemas.microsoft.com/office/drawing/2014/main" id="{C73CE845-881A-EEFC-2AEB-688DB904FE3B}"/>
              </a:ext>
            </a:extLst>
          </xdr:cNvPr>
          <xdr:cNvSpPr/>
        </xdr:nvSpPr>
        <xdr:spPr>
          <a:xfrm>
            <a:off x="6183629" y="1308628"/>
            <a:ext cx="2097937" cy="1455527"/>
          </a:xfrm>
          <a:prstGeom prst="roundRect">
            <a:avLst>
              <a:gd name="adj" fmla="val 5525"/>
            </a:avLst>
          </a:prstGeom>
          <a:gradFill>
            <a:gsLst>
              <a:gs pos="0">
                <a:srgbClr val="002060"/>
              </a:gs>
              <a:gs pos="100000">
                <a:srgbClr val="002060">
                  <a:alpha val="45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77" name="Rechthoek: afgeronde bovenhoeken 76">
            <a:extLst>
              <a:ext uri="{FF2B5EF4-FFF2-40B4-BE49-F238E27FC236}">
                <a16:creationId xmlns:a16="http://schemas.microsoft.com/office/drawing/2014/main" id="{50732AAF-6A67-145E-71FD-B98D1A86A9C4}"/>
              </a:ext>
            </a:extLst>
          </xdr:cNvPr>
          <xdr:cNvSpPr/>
        </xdr:nvSpPr>
        <xdr:spPr>
          <a:xfrm>
            <a:off x="6183568" y="1306830"/>
            <a:ext cx="2097938" cy="343073"/>
          </a:xfrm>
          <a:prstGeom prst="round2SameRect">
            <a:avLst>
              <a:gd name="adj1" fmla="val 25338"/>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78" name="Tekstvak 77">
            <a:extLst>
              <a:ext uri="{FF2B5EF4-FFF2-40B4-BE49-F238E27FC236}">
                <a16:creationId xmlns:a16="http://schemas.microsoft.com/office/drawing/2014/main" id="{DF313204-1390-21D7-D084-B72F254D6CC4}"/>
              </a:ext>
            </a:extLst>
          </xdr:cNvPr>
          <xdr:cNvSpPr txBox="1"/>
        </xdr:nvSpPr>
        <xdr:spPr>
          <a:xfrm>
            <a:off x="6221310" y="1352771"/>
            <a:ext cx="1280648" cy="25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bg1"/>
                </a:solidFill>
                <a:latin typeface="Arial Nova" panose="020B0504020202020204" pitchFamily="34" charset="0"/>
              </a:rPr>
              <a:t>Pacific</a:t>
            </a:r>
          </a:p>
        </xdr:txBody>
      </xdr:sp>
      <xdr:sp macro="" textlink="">
        <xdr:nvSpPr>
          <xdr:cNvPr id="79" name="Tekstvak 78">
            <a:extLst>
              <a:ext uri="{FF2B5EF4-FFF2-40B4-BE49-F238E27FC236}">
                <a16:creationId xmlns:a16="http://schemas.microsoft.com/office/drawing/2014/main" id="{D7370E0E-DA65-FFE3-86F7-8BD367642891}"/>
              </a:ext>
            </a:extLst>
          </xdr:cNvPr>
          <xdr:cNvSpPr txBox="1"/>
        </xdr:nvSpPr>
        <xdr:spPr>
          <a:xfrm>
            <a:off x="6183363" y="1694952"/>
            <a:ext cx="1067614" cy="2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Gross Salaries</a:t>
            </a:r>
          </a:p>
        </xdr:txBody>
      </xdr:sp>
      <xdr:sp macro="" textlink="">
        <xdr:nvSpPr>
          <xdr:cNvPr id="80" name="Tekstvak 79">
            <a:extLst>
              <a:ext uri="{FF2B5EF4-FFF2-40B4-BE49-F238E27FC236}">
                <a16:creationId xmlns:a16="http://schemas.microsoft.com/office/drawing/2014/main" id="{512D5FD8-1535-2D46-4E84-FF0EBEE00114}"/>
              </a:ext>
            </a:extLst>
          </xdr:cNvPr>
          <xdr:cNvSpPr txBox="1"/>
        </xdr:nvSpPr>
        <xdr:spPr>
          <a:xfrm>
            <a:off x="6183363" y="1939614"/>
            <a:ext cx="877436" cy="253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Head Count</a:t>
            </a:r>
          </a:p>
        </xdr:txBody>
      </xdr:sp>
      <xdr:sp macro="" textlink="Pivot!R11">
        <xdr:nvSpPr>
          <xdr:cNvPr id="81" name="Tekstvak 80">
            <a:extLst>
              <a:ext uri="{FF2B5EF4-FFF2-40B4-BE49-F238E27FC236}">
                <a16:creationId xmlns:a16="http://schemas.microsoft.com/office/drawing/2014/main" id="{FA0E8DDF-0D46-9C73-DD92-584A1EA6150E}"/>
              </a:ext>
            </a:extLst>
          </xdr:cNvPr>
          <xdr:cNvSpPr txBox="1"/>
        </xdr:nvSpPr>
        <xdr:spPr>
          <a:xfrm>
            <a:off x="7135312" y="1671381"/>
            <a:ext cx="893206" cy="2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418747F-9213-43D3-B876-B83F3A8F3856}" type="TxLink">
              <a:rPr lang="en-US" sz="1050" b="0" i="0" u="none" strike="noStrike">
                <a:solidFill>
                  <a:srgbClr val="FFD9A1"/>
                </a:solidFill>
                <a:latin typeface="Arial Black" panose="020B0A04020102020204" pitchFamily="34" charset="0"/>
                <a:ea typeface="Calibri"/>
                <a:cs typeface="Calibri"/>
              </a:rPr>
              <a:pPr marL="0" indent="0" algn="ctr"/>
              <a:t>€ 303 K</a:t>
            </a:fld>
            <a:endParaRPr lang="nl-NL" sz="1050" b="0" i="0" u="none" strike="noStrike">
              <a:solidFill>
                <a:srgbClr val="FFD9A1"/>
              </a:solidFill>
              <a:latin typeface="Arial Black" panose="020B0A04020102020204" pitchFamily="34" charset="0"/>
              <a:ea typeface="Calibri"/>
              <a:cs typeface="Calibri"/>
            </a:endParaRPr>
          </a:p>
        </xdr:txBody>
      </xdr:sp>
      <xdr:sp macro="" textlink="Pivot!Q11">
        <xdr:nvSpPr>
          <xdr:cNvPr id="82" name="Tekstvak 81">
            <a:extLst>
              <a:ext uri="{FF2B5EF4-FFF2-40B4-BE49-F238E27FC236}">
                <a16:creationId xmlns:a16="http://schemas.microsoft.com/office/drawing/2014/main" id="{5FECA4C1-183B-0553-DD45-44A80E9FD86E}"/>
              </a:ext>
            </a:extLst>
          </xdr:cNvPr>
          <xdr:cNvSpPr txBox="1"/>
        </xdr:nvSpPr>
        <xdr:spPr>
          <a:xfrm>
            <a:off x="7336970" y="1960799"/>
            <a:ext cx="495898" cy="181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495E7DE-00D6-4D81-A519-1CA701431838}" type="TxLink">
              <a:rPr lang="en-US" sz="1050" b="0" i="0" u="none" strike="noStrike">
                <a:solidFill>
                  <a:srgbClr val="FFD9A1"/>
                </a:solidFill>
                <a:latin typeface="Arial Black" panose="020B0A04020102020204" pitchFamily="34" charset="0"/>
                <a:ea typeface="Calibri"/>
                <a:cs typeface="Calibri"/>
              </a:rPr>
              <a:pPr marL="0" indent="0" algn="ctr"/>
              <a:t>33</a:t>
            </a:fld>
            <a:endParaRPr lang="nl-NL" sz="1050" b="0" i="0" u="none" strike="noStrike">
              <a:solidFill>
                <a:srgbClr val="FFD9A1"/>
              </a:solidFill>
              <a:latin typeface="Arial Black" panose="020B0A04020102020204" pitchFamily="34" charset="0"/>
              <a:ea typeface="Calibri"/>
              <a:cs typeface="Calibri"/>
            </a:endParaRPr>
          </a:p>
        </xdr:txBody>
      </xdr:sp>
      <xdr:cxnSp macro="">
        <xdr:nvCxnSpPr>
          <xdr:cNvPr id="83" name="Rechte verbindingslijn 82">
            <a:extLst>
              <a:ext uri="{FF2B5EF4-FFF2-40B4-BE49-F238E27FC236}">
                <a16:creationId xmlns:a16="http://schemas.microsoft.com/office/drawing/2014/main" id="{6673EF1F-DF89-49A1-7818-E107C34B368E}"/>
              </a:ext>
            </a:extLst>
          </xdr:cNvPr>
          <xdr:cNvCxnSpPr/>
        </xdr:nvCxnSpPr>
        <xdr:spPr>
          <a:xfrm>
            <a:off x="7176098" y="1720933"/>
            <a:ext cx="0" cy="942854"/>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84" name="Tekstvak 83">
            <a:extLst>
              <a:ext uri="{FF2B5EF4-FFF2-40B4-BE49-F238E27FC236}">
                <a16:creationId xmlns:a16="http://schemas.microsoft.com/office/drawing/2014/main" id="{8AB6A14B-CD99-7E5C-4BC3-4EE228440A03}"/>
              </a:ext>
            </a:extLst>
          </xdr:cNvPr>
          <xdr:cNvSpPr txBox="1"/>
        </xdr:nvSpPr>
        <xdr:spPr>
          <a:xfrm>
            <a:off x="6183363" y="2165312"/>
            <a:ext cx="877436" cy="251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New Hires</a:t>
            </a:r>
          </a:p>
        </xdr:txBody>
      </xdr:sp>
      <xdr:sp macro="" textlink="">
        <xdr:nvSpPr>
          <xdr:cNvPr id="85" name="Tekstvak 84">
            <a:extLst>
              <a:ext uri="{FF2B5EF4-FFF2-40B4-BE49-F238E27FC236}">
                <a16:creationId xmlns:a16="http://schemas.microsoft.com/office/drawing/2014/main" id="{39B69E86-0786-5E72-1003-AEA1C74D6F73}"/>
              </a:ext>
            </a:extLst>
          </xdr:cNvPr>
          <xdr:cNvSpPr txBox="1"/>
        </xdr:nvSpPr>
        <xdr:spPr>
          <a:xfrm>
            <a:off x="6183363" y="2411953"/>
            <a:ext cx="864138" cy="257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Leavers</a:t>
            </a:r>
          </a:p>
        </xdr:txBody>
      </xdr:sp>
      <xdr:sp macro="" textlink="Pivot!S11">
        <xdr:nvSpPr>
          <xdr:cNvPr id="86" name="Tekstvak 85">
            <a:extLst>
              <a:ext uri="{FF2B5EF4-FFF2-40B4-BE49-F238E27FC236}">
                <a16:creationId xmlns:a16="http://schemas.microsoft.com/office/drawing/2014/main" id="{17859985-1477-E840-50D1-E9B7425C5C8F}"/>
              </a:ext>
            </a:extLst>
          </xdr:cNvPr>
          <xdr:cNvSpPr txBox="1"/>
        </xdr:nvSpPr>
        <xdr:spPr>
          <a:xfrm>
            <a:off x="7329349" y="2210355"/>
            <a:ext cx="495898" cy="184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F714671-B125-4EDE-BAEC-191CBED576E0}" type="TxLink">
              <a:rPr lang="en-US" sz="1050" b="0" i="0" u="none" strike="noStrike">
                <a:solidFill>
                  <a:srgbClr val="FFD9A1"/>
                </a:solidFill>
                <a:latin typeface="Arial Black" panose="020B0A04020102020204" pitchFamily="34" charset="0"/>
                <a:ea typeface="Calibri"/>
                <a:cs typeface="Calibri"/>
              </a:rPr>
              <a:pPr marL="0" indent="0" algn="ctr"/>
              <a:t>0</a:t>
            </a:fld>
            <a:endParaRPr lang="nl-NL" sz="1050" b="0" i="0" u="none" strike="noStrike">
              <a:solidFill>
                <a:srgbClr val="FFD9A1"/>
              </a:solidFill>
              <a:latin typeface="Arial Black" panose="020B0A04020102020204" pitchFamily="34" charset="0"/>
              <a:ea typeface="Calibri"/>
              <a:cs typeface="Calibri"/>
            </a:endParaRPr>
          </a:p>
        </xdr:txBody>
      </xdr:sp>
      <xdr:sp macro="" textlink="Pivot!T11">
        <xdr:nvSpPr>
          <xdr:cNvPr id="87" name="Tekstvak 86">
            <a:extLst>
              <a:ext uri="{FF2B5EF4-FFF2-40B4-BE49-F238E27FC236}">
                <a16:creationId xmlns:a16="http://schemas.microsoft.com/office/drawing/2014/main" id="{3ED3106B-8897-EA50-5FB2-E1E815FB01EF}"/>
              </a:ext>
            </a:extLst>
          </xdr:cNvPr>
          <xdr:cNvSpPr txBox="1"/>
        </xdr:nvSpPr>
        <xdr:spPr>
          <a:xfrm>
            <a:off x="7329349" y="2450385"/>
            <a:ext cx="495898" cy="182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580EEA7-C849-49C9-A977-90C0E5436BF5}" type="TxLink">
              <a:rPr lang="en-US" sz="1050" b="0" i="0" u="none" strike="noStrike">
                <a:solidFill>
                  <a:srgbClr val="FFD9A1"/>
                </a:solidFill>
                <a:latin typeface="Arial Black" panose="020B0A04020102020204" pitchFamily="34" charset="0"/>
                <a:ea typeface="Calibri"/>
                <a:cs typeface="Calibri"/>
              </a:rPr>
              <a:pPr marL="0" indent="0" algn="ctr"/>
              <a:t>0</a:t>
            </a:fld>
            <a:endParaRPr lang="nl-NL" sz="1050" b="0" i="0" u="none" strike="noStrike">
              <a:solidFill>
                <a:srgbClr val="FFD9A1"/>
              </a:solidFill>
              <a:latin typeface="Arial Black" panose="020B0A04020102020204" pitchFamily="34" charset="0"/>
              <a:ea typeface="Calibri"/>
              <a:cs typeface="Calibri"/>
            </a:endParaRPr>
          </a:p>
        </xdr:txBody>
      </xdr:sp>
    </xdr:grpSp>
    <xdr:clientData/>
  </xdr:twoCellAnchor>
  <xdr:twoCellAnchor>
    <xdr:from>
      <xdr:col>12</xdr:col>
      <xdr:colOff>205740</xdr:colOff>
      <xdr:row>32</xdr:row>
      <xdr:rowOff>93345</xdr:rowOff>
    </xdr:from>
    <xdr:to>
      <xdr:col>15</xdr:col>
      <xdr:colOff>477288</xdr:colOff>
      <xdr:row>40</xdr:row>
      <xdr:rowOff>114300</xdr:rowOff>
    </xdr:to>
    <xdr:grpSp>
      <xdr:nvGrpSpPr>
        <xdr:cNvPr id="88" name="Groep 87">
          <a:extLst>
            <a:ext uri="{FF2B5EF4-FFF2-40B4-BE49-F238E27FC236}">
              <a16:creationId xmlns:a16="http://schemas.microsoft.com/office/drawing/2014/main" id="{75D6618A-6D0F-4382-A477-07AEABFAEE4B}"/>
            </a:ext>
          </a:extLst>
        </xdr:cNvPr>
        <xdr:cNvGrpSpPr/>
      </xdr:nvGrpSpPr>
      <xdr:grpSpPr>
        <a:xfrm>
          <a:off x="7564507" y="5928112"/>
          <a:ext cx="2102667" cy="1474884"/>
          <a:chOff x="6183363" y="1306830"/>
          <a:chExt cx="2094194" cy="1457325"/>
        </a:xfrm>
      </xdr:grpSpPr>
      <xdr:sp macro="" textlink="">
        <xdr:nvSpPr>
          <xdr:cNvPr id="89" name="Rechthoek: afgeronde hoeken 88">
            <a:extLst>
              <a:ext uri="{FF2B5EF4-FFF2-40B4-BE49-F238E27FC236}">
                <a16:creationId xmlns:a16="http://schemas.microsoft.com/office/drawing/2014/main" id="{ED693362-DF2D-1880-0439-3B02A61D37AC}"/>
              </a:ext>
            </a:extLst>
          </xdr:cNvPr>
          <xdr:cNvSpPr/>
        </xdr:nvSpPr>
        <xdr:spPr>
          <a:xfrm>
            <a:off x="6183629" y="1308628"/>
            <a:ext cx="2093928" cy="1455527"/>
          </a:xfrm>
          <a:prstGeom prst="roundRect">
            <a:avLst>
              <a:gd name="adj" fmla="val 5525"/>
            </a:avLst>
          </a:prstGeom>
          <a:gradFill>
            <a:gsLst>
              <a:gs pos="0">
                <a:srgbClr val="002060"/>
              </a:gs>
              <a:gs pos="100000">
                <a:srgbClr val="002060">
                  <a:alpha val="45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90" name="Rechthoek: afgeronde bovenhoeken 89">
            <a:extLst>
              <a:ext uri="{FF2B5EF4-FFF2-40B4-BE49-F238E27FC236}">
                <a16:creationId xmlns:a16="http://schemas.microsoft.com/office/drawing/2014/main" id="{7F1A5120-0F18-B9E1-FB8C-322709B5D8D8}"/>
              </a:ext>
            </a:extLst>
          </xdr:cNvPr>
          <xdr:cNvSpPr/>
        </xdr:nvSpPr>
        <xdr:spPr>
          <a:xfrm>
            <a:off x="6183567" y="1306830"/>
            <a:ext cx="2093928" cy="343073"/>
          </a:xfrm>
          <a:prstGeom prst="round2SameRect">
            <a:avLst>
              <a:gd name="adj1" fmla="val 25338"/>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91" name="Tekstvak 90">
            <a:extLst>
              <a:ext uri="{FF2B5EF4-FFF2-40B4-BE49-F238E27FC236}">
                <a16:creationId xmlns:a16="http://schemas.microsoft.com/office/drawing/2014/main" id="{3AD7EE54-05F9-2D20-6484-DFAF6A176DD1}"/>
              </a:ext>
            </a:extLst>
          </xdr:cNvPr>
          <xdr:cNvSpPr txBox="1"/>
        </xdr:nvSpPr>
        <xdr:spPr>
          <a:xfrm>
            <a:off x="6221310" y="1352771"/>
            <a:ext cx="1280648" cy="25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bg1"/>
                </a:solidFill>
                <a:latin typeface="Arial Nova" panose="020B0504020202020204" pitchFamily="34" charset="0"/>
              </a:rPr>
              <a:t>Africa</a:t>
            </a:r>
          </a:p>
        </xdr:txBody>
      </xdr:sp>
      <xdr:sp macro="" textlink="">
        <xdr:nvSpPr>
          <xdr:cNvPr id="92" name="Tekstvak 91">
            <a:extLst>
              <a:ext uri="{FF2B5EF4-FFF2-40B4-BE49-F238E27FC236}">
                <a16:creationId xmlns:a16="http://schemas.microsoft.com/office/drawing/2014/main" id="{EBC80B9D-D3CD-B090-E958-FE77D871C938}"/>
              </a:ext>
            </a:extLst>
          </xdr:cNvPr>
          <xdr:cNvSpPr txBox="1"/>
        </xdr:nvSpPr>
        <xdr:spPr>
          <a:xfrm>
            <a:off x="6183363" y="1694952"/>
            <a:ext cx="1067614" cy="2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Gross Salaries</a:t>
            </a:r>
          </a:p>
        </xdr:txBody>
      </xdr:sp>
      <xdr:sp macro="" textlink="">
        <xdr:nvSpPr>
          <xdr:cNvPr id="93" name="Tekstvak 92">
            <a:extLst>
              <a:ext uri="{FF2B5EF4-FFF2-40B4-BE49-F238E27FC236}">
                <a16:creationId xmlns:a16="http://schemas.microsoft.com/office/drawing/2014/main" id="{9CEBFA40-BF61-A755-39C4-CE14B8DD64EA}"/>
              </a:ext>
            </a:extLst>
          </xdr:cNvPr>
          <xdr:cNvSpPr txBox="1"/>
        </xdr:nvSpPr>
        <xdr:spPr>
          <a:xfrm>
            <a:off x="6183363" y="1939614"/>
            <a:ext cx="877436" cy="253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Head Count</a:t>
            </a:r>
          </a:p>
        </xdr:txBody>
      </xdr:sp>
      <xdr:sp macro="" textlink="Pivot!R5">
        <xdr:nvSpPr>
          <xdr:cNvPr id="94" name="Tekstvak 93">
            <a:extLst>
              <a:ext uri="{FF2B5EF4-FFF2-40B4-BE49-F238E27FC236}">
                <a16:creationId xmlns:a16="http://schemas.microsoft.com/office/drawing/2014/main" id="{DD1F7773-FAE7-BA92-87DC-C89D9355CDA0}"/>
              </a:ext>
            </a:extLst>
          </xdr:cNvPr>
          <xdr:cNvSpPr txBox="1"/>
        </xdr:nvSpPr>
        <xdr:spPr>
          <a:xfrm>
            <a:off x="7127867" y="1663112"/>
            <a:ext cx="893206" cy="2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98B6C06-762B-426F-A7CE-FC0AED1E0B72}" type="TxLink">
              <a:rPr lang="en-US" sz="1050" b="0" i="0" u="none" strike="noStrike">
                <a:solidFill>
                  <a:srgbClr val="FFD9A1"/>
                </a:solidFill>
                <a:latin typeface="Arial Black" panose="020B0A04020102020204" pitchFamily="34" charset="0"/>
                <a:ea typeface="Calibri"/>
                <a:cs typeface="Calibri"/>
              </a:rPr>
              <a:pPr marL="0" indent="0" algn="ctr"/>
              <a:t>€ 990 K</a:t>
            </a:fld>
            <a:endParaRPr lang="nl-NL" sz="1050" b="0" i="0" u="none" strike="noStrike">
              <a:solidFill>
                <a:srgbClr val="FFD9A1"/>
              </a:solidFill>
              <a:latin typeface="Arial Black" panose="020B0A04020102020204" pitchFamily="34" charset="0"/>
              <a:ea typeface="Calibri"/>
              <a:cs typeface="Calibri"/>
            </a:endParaRPr>
          </a:p>
        </xdr:txBody>
      </xdr:sp>
      <xdr:sp macro="" textlink="Pivot!Q5">
        <xdr:nvSpPr>
          <xdr:cNvPr id="95" name="Tekstvak 94">
            <a:extLst>
              <a:ext uri="{FF2B5EF4-FFF2-40B4-BE49-F238E27FC236}">
                <a16:creationId xmlns:a16="http://schemas.microsoft.com/office/drawing/2014/main" id="{60C39AC0-56A2-E944-FCD6-AA3698913214}"/>
              </a:ext>
            </a:extLst>
          </xdr:cNvPr>
          <xdr:cNvSpPr txBox="1"/>
        </xdr:nvSpPr>
        <xdr:spPr>
          <a:xfrm>
            <a:off x="7329525" y="1952531"/>
            <a:ext cx="495898" cy="181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39E2534-8B35-4696-ACF1-ADFFED86C932}" type="TxLink">
              <a:rPr lang="en-US" sz="1050" b="0" i="0" u="none" strike="noStrike">
                <a:solidFill>
                  <a:srgbClr val="FFD9A1"/>
                </a:solidFill>
                <a:latin typeface="Arial Black" panose="020B0A04020102020204" pitchFamily="34" charset="0"/>
                <a:ea typeface="Calibri"/>
                <a:cs typeface="Calibri"/>
              </a:rPr>
              <a:pPr marL="0" indent="0" algn="ctr"/>
              <a:t>106</a:t>
            </a:fld>
            <a:endParaRPr lang="nl-NL" sz="1050" b="0" i="0" u="none" strike="noStrike">
              <a:solidFill>
                <a:srgbClr val="FFD9A1"/>
              </a:solidFill>
              <a:latin typeface="Arial Black" panose="020B0A04020102020204" pitchFamily="34" charset="0"/>
              <a:ea typeface="Calibri"/>
              <a:cs typeface="Calibri"/>
            </a:endParaRPr>
          </a:p>
        </xdr:txBody>
      </xdr:sp>
      <xdr:cxnSp macro="">
        <xdr:nvCxnSpPr>
          <xdr:cNvPr id="96" name="Rechte verbindingslijn 95">
            <a:extLst>
              <a:ext uri="{FF2B5EF4-FFF2-40B4-BE49-F238E27FC236}">
                <a16:creationId xmlns:a16="http://schemas.microsoft.com/office/drawing/2014/main" id="{79B46727-0B8C-7B84-207B-F29E4FB6E038}"/>
              </a:ext>
            </a:extLst>
          </xdr:cNvPr>
          <xdr:cNvCxnSpPr/>
        </xdr:nvCxnSpPr>
        <xdr:spPr>
          <a:xfrm>
            <a:off x="7176098" y="1720933"/>
            <a:ext cx="0" cy="942854"/>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97" name="Tekstvak 96">
            <a:extLst>
              <a:ext uri="{FF2B5EF4-FFF2-40B4-BE49-F238E27FC236}">
                <a16:creationId xmlns:a16="http://schemas.microsoft.com/office/drawing/2014/main" id="{AA6B5D27-A7AE-185E-526F-BB352F7F1D08}"/>
              </a:ext>
            </a:extLst>
          </xdr:cNvPr>
          <xdr:cNvSpPr txBox="1"/>
        </xdr:nvSpPr>
        <xdr:spPr>
          <a:xfrm>
            <a:off x="6183363" y="2165312"/>
            <a:ext cx="877436" cy="251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New Hires</a:t>
            </a:r>
          </a:p>
        </xdr:txBody>
      </xdr:sp>
      <xdr:sp macro="" textlink="">
        <xdr:nvSpPr>
          <xdr:cNvPr id="98" name="Tekstvak 97">
            <a:extLst>
              <a:ext uri="{FF2B5EF4-FFF2-40B4-BE49-F238E27FC236}">
                <a16:creationId xmlns:a16="http://schemas.microsoft.com/office/drawing/2014/main" id="{8E47DC9A-2816-37E8-0249-6060BD661FC4}"/>
              </a:ext>
            </a:extLst>
          </xdr:cNvPr>
          <xdr:cNvSpPr txBox="1"/>
        </xdr:nvSpPr>
        <xdr:spPr>
          <a:xfrm>
            <a:off x="6183363" y="2411953"/>
            <a:ext cx="864138" cy="257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Leavers</a:t>
            </a:r>
          </a:p>
        </xdr:txBody>
      </xdr:sp>
      <xdr:sp macro="" textlink="Pivot!S5">
        <xdr:nvSpPr>
          <xdr:cNvPr id="99" name="Tekstvak 98">
            <a:extLst>
              <a:ext uri="{FF2B5EF4-FFF2-40B4-BE49-F238E27FC236}">
                <a16:creationId xmlns:a16="http://schemas.microsoft.com/office/drawing/2014/main" id="{0FD6B399-7758-3529-B28D-5C5D61EAF35E}"/>
              </a:ext>
            </a:extLst>
          </xdr:cNvPr>
          <xdr:cNvSpPr txBox="1"/>
        </xdr:nvSpPr>
        <xdr:spPr>
          <a:xfrm>
            <a:off x="7321905" y="2202086"/>
            <a:ext cx="495898" cy="184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5897974-2FE9-40FD-948B-C8FBF48D806E}" type="TxLink">
              <a:rPr lang="en-US" sz="1050" b="0" i="0" u="none" strike="noStrike">
                <a:solidFill>
                  <a:srgbClr val="FFD9A1"/>
                </a:solidFill>
                <a:latin typeface="Arial Black" panose="020B0A04020102020204" pitchFamily="34" charset="0"/>
                <a:ea typeface="Calibri"/>
                <a:cs typeface="Calibri"/>
              </a:rPr>
              <a:pPr marL="0" indent="0" algn="ctr"/>
              <a:t>5</a:t>
            </a:fld>
            <a:endParaRPr lang="nl-NL" sz="1050" b="0" i="0" u="none" strike="noStrike">
              <a:solidFill>
                <a:srgbClr val="FFD9A1"/>
              </a:solidFill>
              <a:latin typeface="Arial Black" panose="020B0A04020102020204" pitchFamily="34" charset="0"/>
              <a:ea typeface="Calibri"/>
              <a:cs typeface="Calibri"/>
            </a:endParaRPr>
          </a:p>
        </xdr:txBody>
      </xdr:sp>
      <xdr:sp macro="" textlink="Pivot!T5">
        <xdr:nvSpPr>
          <xdr:cNvPr id="100" name="Tekstvak 99">
            <a:extLst>
              <a:ext uri="{FF2B5EF4-FFF2-40B4-BE49-F238E27FC236}">
                <a16:creationId xmlns:a16="http://schemas.microsoft.com/office/drawing/2014/main" id="{9C2FE8A5-5D80-C1CC-2B26-5FA3C0388B15}"/>
              </a:ext>
            </a:extLst>
          </xdr:cNvPr>
          <xdr:cNvSpPr txBox="1"/>
        </xdr:nvSpPr>
        <xdr:spPr>
          <a:xfrm>
            <a:off x="7321905" y="2442116"/>
            <a:ext cx="495898" cy="182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B160F66-B78B-49CE-A14B-360205B4F7E2}" type="TxLink">
              <a:rPr lang="en-US" sz="1050" b="0" i="0" u="none" strike="noStrike">
                <a:solidFill>
                  <a:srgbClr val="FFD9A1"/>
                </a:solidFill>
                <a:latin typeface="Arial Black" panose="020B0A04020102020204" pitchFamily="34" charset="0"/>
                <a:ea typeface="Calibri"/>
                <a:cs typeface="Calibri"/>
              </a:rPr>
              <a:pPr marL="0" indent="0" algn="ctr"/>
              <a:t>2</a:t>
            </a:fld>
            <a:endParaRPr lang="nl-NL" sz="1050" b="0" i="0" u="none" strike="noStrike">
              <a:solidFill>
                <a:srgbClr val="FFD9A1"/>
              </a:solidFill>
              <a:latin typeface="Arial Black" panose="020B0A04020102020204" pitchFamily="34" charset="0"/>
              <a:ea typeface="Calibri"/>
              <a:cs typeface="Calibri"/>
            </a:endParaRPr>
          </a:p>
        </xdr:txBody>
      </xdr:sp>
    </xdr:grpSp>
    <xdr:clientData/>
  </xdr:twoCellAnchor>
  <xdr:twoCellAnchor>
    <xdr:from>
      <xdr:col>4</xdr:col>
      <xdr:colOff>493394</xdr:colOff>
      <xdr:row>31</xdr:row>
      <xdr:rowOff>78105</xdr:rowOff>
    </xdr:from>
    <xdr:to>
      <xdr:col>8</xdr:col>
      <xdr:colOff>142442</xdr:colOff>
      <xdr:row>39</xdr:row>
      <xdr:rowOff>91440</xdr:rowOff>
    </xdr:to>
    <xdr:grpSp>
      <xdr:nvGrpSpPr>
        <xdr:cNvPr id="101" name="Groep 100">
          <a:extLst>
            <a:ext uri="{FF2B5EF4-FFF2-40B4-BE49-F238E27FC236}">
              <a16:creationId xmlns:a16="http://schemas.microsoft.com/office/drawing/2014/main" id="{0958F9B5-ECAA-49BD-A40B-113E6CCF377A}"/>
            </a:ext>
          </a:extLst>
        </xdr:cNvPr>
        <xdr:cNvGrpSpPr/>
      </xdr:nvGrpSpPr>
      <xdr:grpSpPr>
        <a:xfrm>
          <a:off x="2945046" y="5726844"/>
          <a:ext cx="2098795" cy="1474884"/>
          <a:chOff x="6183363" y="1306830"/>
          <a:chExt cx="2104600" cy="1457325"/>
        </a:xfrm>
      </xdr:grpSpPr>
      <xdr:sp macro="" textlink="">
        <xdr:nvSpPr>
          <xdr:cNvPr id="102" name="Rechthoek: afgeronde hoeken 101">
            <a:extLst>
              <a:ext uri="{FF2B5EF4-FFF2-40B4-BE49-F238E27FC236}">
                <a16:creationId xmlns:a16="http://schemas.microsoft.com/office/drawing/2014/main" id="{CA4E85DA-5507-E293-47F3-B1C95EBDD39B}"/>
              </a:ext>
            </a:extLst>
          </xdr:cNvPr>
          <xdr:cNvSpPr/>
        </xdr:nvSpPr>
        <xdr:spPr>
          <a:xfrm>
            <a:off x="6183630" y="1308628"/>
            <a:ext cx="2102488" cy="1455527"/>
          </a:xfrm>
          <a:prstGeom prst="roundRect">
            <a:avLst>
              <a:gd name="adj" fmla="val 5525"/>
            </a:avLst>
          </a:prstGeom>
          <a:gradFill>
            <a:gsLst>
              <a:gs pos="0">
                <a:srgbClr val="002060"/>
              </a:gs>
              <a:gs pos="100000">
                <a:srgbClr val="002060">
                  <a:alpha val="45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03" name="Rechthoek: afgeronde bovenhoeken 102">
            <a:extLst>
              <a:ext uri="{FF2B5EF4-FFF2-40B4-BE49-F238E27FC236}">
                <a16:creationId xmlns:a16="http://schemas.microsoft.com/office/drawing/2014/main" id="{019B5A29-EA8F-445E-10B1-6FF6F5AF9C1C}"/>
              </a:ext>
            </a:extLst>
          </xdr:cNvPr>
          <xdr:cNvSpPr/>
        </xdr:nvSpPr>
        <xdr:spPr>
          <a:xfrm>
            <a:off x="6183568" y="1306830"/>
            <a:ext cx="2104395" cy="343073"/>
          </a:xfrm>
          <a:prstGeom prst="round2SameRect">
            <a:avLst>
              <a:gd name="adj1" fmla="val 25338"/>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04" name="Tekstvak 103">
            <a:extLst>
              <a:ext uri="{FF2B5EF4-FFF2-40B4-BE49-F238E27FC236}">
                <a16:creationId xmlns:a16="http://schemas.microsoft.com/office/drawing/2014/main" id="{B94194AA-E3E6-81DC-D4D7-91E4709AF8D1}"/>
              </a:ext>
            </a:extLst>
          </xdr:cNvPr>
          <xdr:cNvSpPr txBox="1"/>
        </xdr:nvSpPr>
        <xdr:spPr>
          <a:xfrm>
            <a:off x="6221310" y="1352771"/>
            <a:ext cx="1280648" cy="25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bg1"/>
                </a:solidFill>
                <a:latin typeface="Arial Nova" panose="020B0504020202020204" pitchFamily="34" charset="0"/>
              </a:rPr>
              <a:t>South America</a:t>
            </a:r>
          </a:p>
        </xdr:txBody>
      </xdr:sp>
      <xdr:sp macro="" textlink="">
        <xdr:nvSpPr>
          <xdr:cNvPr id="105" name="Tekstvak 104">
            <a:extLst>
              <a:ext uri="{FF2B5EF4-FFF2-40B4-BE49-F238E27FC236}">
                <a16:creationId xmlns:a16="http://schemas.microsoft.com/office/drawing/2014/main" id="{614C7C91-2678-3D9C-D07E-2BC2A0DF1918}"/>
              </a:ext>
            </a:extLst>
          </xdr:cNvPr>
          <xdr:cNvSpPr txBox="1"/>
        </xdr:nvSpPr>
        <xdr:spPr>
          <a:xfrm>
            <a:off x="6183363" y="1694952"/>
            <a:ext cx="1067614" cy="2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Gross Salaries</a:t>
            </a:r>
          </a:p>
        </xdr:txBody>
      </xdr:sp>
      <xdr:sp macro="" textlink="">
        <xdr:nvSpPr>
          <xdr:cNvPr id="106" name="Tekstvak 105">
            <a:extLst>
              <a:ext uri="{FF2B5EF4-FFF2-40B4-BE49-F238E27FC236}">
                <a16:creationId xmlns:a16="http://schemas.microsoft.com/office/drawing/2014/main" id="{643992E8-487A-E2FA-8AD6-DD83694E83BE}"/>
              </a:ext>
            </a:extLst>
          </xdr:cNvPr>
          <xdr:cNvSpPr txBox="1"/>
        </xdr:nvSpPr>
        <xdr:spPr>
          <a:xfrm>
            <a:off x="6183363" y="1939614"/>
            <a:ext cx="877436" cy="253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Head Count</a:t>
            </a:r>
          </a:p>
        </xdr:txBody>
      </xdr:sp>
      <xdr:sp macro="" textlink="Pivot!R8">
        <xdr:nvSpPr>
          <xdr:cNvPr id="107" name="Tekstvak 106">
            <a:extLst>
              <a:ext uri="{FF2B5EF4-FFF2-40B4-BE49-F238E27FC236}">
                <a16:creationId xmlns:a16="http://schemas.microsoft.com/office/drawing/2014/main" id="{CB473F58-77D7-9E7D-062C-3C817A075FEA}"/>
              </a:ext>
            </a:extLst>
          </xdr:cNvPr>
          <xdr:cNvSpPr txBox="1"/>
        </xdr:nvSpPr>
        <xdr:spPr>
          <a:xfrm>
            <a:off x="7118156" y="1679522"/>
            <a:ext cx="893206" cy="2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5DC8A04-9772-4234-8BD0-0E9CE4743185}" type="TxLink">
              <a:rPr lang="en-US" sz="1050" b="0" i="0" u="none" strike="noStrike">
                <a:solidFill>
                  <a:srgbClr val="FFD9A1"/>
                </a:solidFill>
                <a:latin typeface="Arial Black" panose="020B0A04020102020204" pitchFamily="34" charset="0"/>
                <a:ea typeface="Calibri"/>
                <a:cs typeface="Calibri"/>
              </a:rPr>
              <a:pPr marL="0" indent="0" algn="ctr"/>
              <a:t>€ 183 K</a:t>
            </a:fld>
            <a:endParaRPr lang="nl-NL" sz="1050" b="0" i="0" u="none" strike="noStrike">
              <a:solidFill>
                <a:srgbClr val="FFD9A1"/>
              </a:solidFill>
              <a:latin typeface="Arial Black" panose="020B0A04020102020204" pitchFamily="34" charset="0"/>
              <a:ea typeface="Calibri"/>
              <a:cs typeface="Calibri"/>
            </a:endParaRPr>
          </a:p>
        </xdr:txBody>
      </xdr:sp>
      <xdr:sp macro="" textlink="Pivot!Q8">
        <xdr:nvSpPr>
          <xdr:cNvPr id="108" name="Tekstvak 107">
            <a:extLst>
              <a:ext uri="{FF2B5EF4-FFF2-40B4-BE49-F238E27FC236}">
                <a16:creationId xmlns:a16="http://schemas.microsoft.com/office/drawing/2014/main" id="{CA0C6C77-4904-9FAF-AA12-F67E013453F8}"/>
              </a:ext>
            </a:extLst>
          </xdr:cNvPr>
          <xdr:cNvSpPr txBox="1"/>
        </xdr:nvSpPr>
        <xdr:spPr>
          <a:xfrm>
            <a:off x="7319814" y="1968941"/>
            <a:ext cx="495898" cy="181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A276C27-158D-427D-B563-BD6A6F4E4D9E}" type="TxLink">
              <a:rPr lang="en-US" sz="1050" b="0" i="0" u="none" strike="noStrike">
                <a:solidFill>
                  <a:srgbClr val="FFD9A1"/>
                </a:solidFill>
                <a:latin typeface="Arial Black" panose="020B0A04020102020204" pitchFamily="34" charset="0"/>
                <a:ea typeface="Calibri"/>
                <a:cs typeface="Calibri"/>
              </a:rPr>
              <a:pPr marL="0" indent="0" algn="ctr"/>
              <a:t>22</a:t>
            </a:fld>
            <a:endParaRPr lang="nl-NL" sz="1050" b="0" i="0" u="none" strike="noStrike">
              <a:solidFill>
                <a:srgbClr val="FFD9A1"/>
              </a:solidFill>
              <a:latin typeface="Arial Black" panose="020B0A04020102020204" pitchFamily="34" charset="0"/>
              <a:ea typeface="Calibri"/>
              <a:cs typeface="Calibri"/>
            </a:endParaRPr>
          </a:p>
        </xdr:txBody>
      </xdr:sp>
      <xdr:cxnSp macro="">
        <xdr:nvCxnSpPr>
          <xdr:cNvPr id="109" name="Rechte verbindingslijn 108">
            <a:extLst>
              <a:ext uri="{FF2B5EF4-FFF2-40B4-BE49-F238E27FC236}">
                <a16:creationId xmlns:a16="http://schemas.microsoft.com/office/drawing/2014/main" id="{AD630D64-ADA7-7935-D19B-ED10F904929A}"/>
              </a:ext>
            </a:extLst>
          </xdr:cNvPr>
          <xdr:cNvCxnSpPr/>
        </xdr:nvCxnSpPr>
        <xdr:spPr>
          <a:xfrm>
            <a:off x="7176098" y="1720933"/>
            <a:ext cx="0" cy="942854"/>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10" name="Tekstvak 109">
            <a:extLst>
              <a:ext uri="{FF2B5EF4-FFF2-40B4-BE49-F238E27FC236}">
                <a16:creationId xmlns:a16="http://schemas.microsoft.com/office/drawing/2014/main" id="{49914A89-ABC8-3E09-E002-414491FF79B1}"/>
              </a:ext>
            </a:extLst>
          </xdr:cNvPr>
          <xdr:cNvSpPr txBox="1"/>
        </xdr:nvSpPr>
        <xdr:spPr>
          <a:xfrm>
            <a:off x="6183363" y="2165312"/>
            <a:ext cx="877436" cy="251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New Hires</a:t>
            </a:r>
          </a:p>
        </xdr:txBody>
      </xdr:sp>
      <xdr:sp macro="" textlink="">
        <xdr:nvSpPr>
          <xdr:cNvPr id="111" name="Tekstvak 110">
            <a:extLst>
              <a:ext uri="{FF2B5EF4-FFF2-40B4-BE49-F238E27FC236}">
                <a16:creationId xmlns:a16="http://schemas.microsoft.com/office/drawing/2014/main" id="{9BCB77E2-8C8A-F0B5-BC97-A60F8814303E}"/>
              </a:ext>
            </a:extLst>
          </xdr:cNvPr>
          <xdr:cNvSpPr txBox="1"/>
        </xdr:nvSpPr>
        <xdr:spPr>
          <a:xfrm>
            <a:off x="6183363" y="2411953"/>
            <a:ext cx="864138" cy="257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a:solidFill>
                  <a:srgbClr val="BAE1FF"/>
                </a:solidFill>
                <a:latin typeface="Arial Nova" panose="020B0504020202020204" pitchFamily="34" charset="0"/>
              </a:rPr>
              <a:t>Leavers</a:t>
            </a:r>
          </a:p>
        </xdr:txBody>
      </xdr:sp>
      <xdr:sp macro="" textlink="Pivot!S8">
        <xdr:nvSpPr>
          <xdr:cNvPr id="112" name="Tekstvak 111">
            <a:extLst>
              <a:ext uri="{FF2B5EF4-FFF2-40B4-BE49-F238E27FC236}">
                <a16:creationId xmlns:a16="http://schemas.microsoft.com/office/drawing/2014/main" id="{DBA2E261-5693-74E3-0B69-8E2F122E8719}"/>
              </a:ext>
            </a:extLst>
          </xdr:cNvPr>
          <xdr:cNvSpPr txBox="1"/>
        </xdr:nvSpPr>
        <xdr:spPr>
          <a:xfrm>
            <a:off x="7312194" y="2218496"/>
            <a:ext cx="495898" cy="184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CF22789-B7FE-4255-8DDA-FDE91FE4B25A}" type="TxLink">
              <a:rPr lang="en-US" sz="1050" b="0" i="0" u="none" strike="noStrike">
                <a:solidFill>
                  <a:srgbClr val="FFD9A1"/>
                </a:solidFill>
                <a:latin typeface="Arial Black" panose="020B0A04020102020204" pitchFamily="34" charset="0"/>
                <a:ea typeface="Calibri"/>
                <a:cs typeface="Calibri"/>
              </a:rPr>
              <a:pPr marL="0" indent="0" algn="ctr"/>
              <a:t>0</a:t>
            </a:fld>
            <a:endParaRPr lang="nl-NL" sz="1050" b="0" i="0" u="none" strike="noStrike">
              <a:solidFill>
                <a:srgbClr val="FFD9A1"/>
              </a:solidFill>
              <a:latin typeface="Arial Black" panose="020B0A04020102020204" pitchFamily="34" charset="0"/>
              <a:ea typeface="Calibri"/>
              <a:cs typeface="Calibri"/>
            </a:endParaRPr>
          </a:p>
        </xdr:txBody>
      </xdr:sp>
      <xdr:sp macro="" textlink="Pivot!T8">
        <xdr:nvSpPr>
          <xdr:cNvPr id="113" name="Tekstvak 112">
            <a:extLst>
              <a:ext uri="{FF2B5EF4-FFF2-40B4-BE49-F238E27FC236}">
                <a16:creationId xmlns:a16="http://schemas.microsoft.com/office/drawing/2014/main" id="{2B862DFB-CE34-847A-0113-53B699C04247}"/>
              </a:ext>
            </a:extLst>
          </xdr:cNvPr>
          <xdr:cNvSpPr txBox="1"/>
        </xdr:nvSpPr>
        <xdr:spPr>
          <a:xfrm>
            <a:off x="7312194" y="2458526"/>
            <a:ext cx="495898" cy="182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A43F0CB-A135-4D87-805E-0FB3CB88727A}" type="TxLink">
              <a:rPr lang="en-US" sz="1050" b="0" i="0" u="none" strike="noStrike">
                <a:solidFill>
                  <a:srgbClr val="FFD9A1"/>
                </a:solidFill>
                <a:latin typeface="Arial Black" panose="020B0A04020102020204" pitchFamily="34" charset="0"/>
                <a:ea typeface="Calibri"/>
                <a:cs typeface="Calibri"/>
              </a:rPr>
              <a:pPr marL="0" indent="0" algn="ctr"/>
              <a:t>0</a:t>
            </a:fld>
            <a:endParaRPr lang="nl-NL" sz="1050" b="0" i="0" u="none" strike="noStrike">
              <a:solidFill>
                <a:srgbClr val="FFD9A1"/>
              </a:solidFill>
              <a:latin typeface="Arial Black" panose="020B0A04020102020204" pitchFamily="34" charset="0"/>
              <a:ea typeface="Calibri"/>
              <a:cs typeface="Calibri"/>
            </a:endParaRPr>
          </a:p>
        </xdr:txBody>
      </xdr:sp>
    </xdr:grpSp>
    <xdr:clientData/>
  </xdr:twoCellAnchor>
  <xdr:twoCellAnchor>
    <xdr:from>
      <xdr:col>4</xdr:col>
      <xdr:colOff>133349</xdr:colOff>
      <xdr:row>1</xdr:row>
      <xdr:rowOff>135144</xdr:rowOff>
    </xdr:from>
    <xdr:to>
      <xdr:col>7</xdr:col>
      <xdr:colOff>364146</xdr:colOff>
      <xdr:row>5</xdr:row>
      <xdr:rowOff>15241</xdr:rowOff>
    </xdr:to>
    <xdr:grpSp>
      <xdr:nvGrpSpPr>
        <xdr:cNvPr id="114" name="Groep 113">
          <a:extLst>
            <a:ext uri="{FF2B5EF4-FFF2-40B4-BE49-F238E27FC236}">
              <a16:creationId xmlns:a16="http://schemas.microsoft.com/office/drawing/2014/main" id="{35AA8E88-CDE7-4B4F-80C5-F8B2F7DDF63C}"/>
            </a:ext>
          </a:extLst>
        </xdr:cNvPr>
        <xdr:cNvGrpSpPr/>
      </xdr:nvGrpSpPr>
      <xdr:grpSpPr>
        <a:xfrm>
          <a:off x="2588811" y="313551"/>
          <a:ext cx="2061916" cy="616587"/>
          <a:chOff x="2505074" y="316119"/>
          <a:chExt cx="2245996" cy="613522"/>
        </a:xfrm>
      </xdr:grpSpPr>
      <xdr:sp macro="" textlink="">
        <xdr:nvSpPr>
          <xdr:cNvPr id="115" name="Rechthoek: afgeronde hoeken 114">
            <a:extLst>
              <a:ext uri="{FF2B5EF4-FFF2-40B4-BE49-F238E27FC236}">
                <a16:creationId xmlns:a16="http://schemas.microsoft.com/office/drawing/2014/main" id="{3A0BAB7A-F093-FBD2-5013-189F488AF98B}"/>
              </a:ext>
            </a:extLst>
          </xdr:cNvPr>
          <xdr:cNvSpPr/>
        </xdr:nvSpPr>
        <xdr:spPr>
          <a:xfrm>
            <a:off x="2505074" y="316119"/>
            <a:ext cx="2245996"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16" name="Tekstvak 115">
            <a:extLst>
              <a:ext uri="{FF2B5EF4-FFF2-40B4-BE49-F238E27FC236}">
                <a16:creationId xmlns:a16="http://schemas.microsoft.com/office/drawing/2014/main" id="{124351B3-FDC1-2C91-970C-20E329026DF3}"/>
              </a:ext>
            </a:extLst>
          </xdr:cNvPr>
          <xdr:cNvSpPr txBox="1"/>
        </xdr:nvSpPr>
        <xdr:spPr>
          <a:xfrm>
            <a:off x="3196939" y="381991"/>
            <a:ext cx="1214014" cy="248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Gross Salaries</a:t>
            </a:r>
          </a:p>
        </xdr:txBody>
      </xdr:sp>
      <xdr:sp macro="" textlink="Pivot!R12">
        <xdr:nvSpPr>
          <xdr:cNvPr id="117" name="Tekstvak 116">
            <a:extLst>
              <a:ext uri="{FF2B5EF4-FFF2-40B4-BE49-F238E27FC236}">
                <a16:creationId xmlns:a16="http://schemas.microsoft.com/office/drawing/2014/main" id="{7CEF25EF-31A0-952C-9C7A-D36FC288F3A1}"/>
              </a:ext>
            </a:extLst>
          </xdr:cNvPr>
          <xdr:cNvSpPr txBox="1"/>
        </xdr:nvSpPr>
        <xdr:spPr>
          <a:xfrm>
            <a:off x="3165891" y="580494"/>
            <a:ext cx="1201762" cy="259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3317D45-026F-4F7E-BA0F-9B3DC7EFDC78}" type="TxLink">
              <a:rPr lang="en-US" sz="1400" b="0" i="0" u="none" strike="noStrike">
                <a:solidFill>
                  <a:srgbClr val="FFD9A1"/>
                </a:solidFill>
                <a:latin typeface="Arial Black" panose="020B0A04020102020204" pitchFamily="34" charset="0"/>
                <a:ea typeface="Calibri"/>
                <a:cs typeface="Calibri"/>
              </a:rPr>
              <a:pPr marL="0" indent="0" algn="ctr"/>
              <a:t>€ 7.999 K</a:t>
            </a:fld>
            <a:endParaRPr lang="nl-NL" sz="1400" b="0" i="0" u="none" strike="noStrike">
              <a:solidFill>
                <a:srgbClr val="FFD9A1"/>
              </a:solidFill>
              <a:latin typeface="Arial Black" panose="020B0A04020102020204" pitchFamily="34" charset="0"/>
              <a:ea typeface="Calibri"/>
              <a:cs typeface="Calibri"/>
            </a:endParaRPr>
          </a:p>
        </xdr:txBody>
      </xdr:sp>
      <xdr:pic>
        <xdr:nvPicPr>
          <xdr:cNvPr id="118" name="Graphic 117" descr="Euro met effen opvulling">
            <a:extLst>
              <a:ext uri="{FF2B5EF4-FFF2-40B4-BE49-F238E27FC236}">
                <a16:creationId xmlns:a16="http://schemas.microsoft.com/office/drawing/2014/main" id="{65ED1C13-B15D-4CCE-646A-BE77E105F77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677331" y="440739"/>
            <a:ext cx="405896" cy="394247"/>
          </a:xfrm>
          <a:prstGeom prst="rect">
            <a:avLst/>
          </a:prstGeom>
          <a:effectLst>
            <a:glow rad="101600">
              <a:schemeClr val="accent1">
                <a:satMod val="175000"/>
                <a:alpha val="40000"/>
              </a:schemeClr>
            </a:glow>
          </a:effectLst>
        </xdr:spPr>
      </xdr:pic>
      <xdr:cxnSp macro="">
        <xdr:nvCxnSpPr>
          <xdr:cNvPr id="119" name="Rechte verbindingslijn 118">
            <a:extLst>
              <a:ext uri="{FF2B5EF4-FFF2-40B4-BE49-F238E27FC236}">
                <a16:creationId xmlns:a16="http://schemas.microsoft.com/office/drawing/2014/main" id="{C3CBEDBF-A5A6-3949-8A74-B0DF4112B5A6}"/>
              </a:ext>
            </a:extLst>
          </xdr:cNvPr>
          <xdr:cNvCxnSpPr/>
        </xdr:nvCxnSpPr>
        <xdr:spPr>
          <a:xfrm>
            <a:off x="3189768" y="446391"/>
            <a:ext cx="0" cy="35428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18787</xdr:colOff>
      <xdr:row>1</xdr:row>
      <xdr:rowOff>131334</xdr:rowOff>
    </xdr:from>
    <xdr:to>
      <xdr:col>11</xdr:col>
      <xdr:colOff>254682</xdr:colOff>
      <xdr:row>5</xdr:row>
      <xdr:rowOff>19051</xdr:rowOff>
    </xdr:to>
    <xdr:grpSp>
      <xdr:nvGrpSpPr>
        <xdr:cNvPr id="120" name="Groep 119">
          <a:extLst>
            <a:ext uri="{FF2B5EF4-FFF2-40B4-BE49-F238E27FC236}">
              <a16:creationId xmlns:a16="http://schemas.microsoft.com/office/drawing/2014/main" id="{AC63BF4B-BA21-4D4A-ABE6-E0D58EFEEB28}"/>
            </a:ext>
          </a:extLst>
        </xdr:cNvPr>
        <xdr:cNvGrpSpPr/>
      </xdr:nvGrpSpPr>
      <xdr:grpSpPr>
        <a:xfrm>
          <a:off x="4925901" y="317361"/>
          <a:ext cx="2067014" cy="608967"/>
          <a:chOff x="4918709" y="312309"/>
          <a:chExt cx="2253544" cy="613522"/>
        </a:xfrm>
      </xdr:grpSpPr>
      <xdr:sp macro="" textlink="">
        <xdr:nvSpPr>
          <xdr:cNvPr id="121" name="Rechthoek: afgeronde hoeken 120">
            <a:extLst>
              <a:ext uri="{FF2B5EF4-FFF2-40B4-BE49-F238E27FC236}">
                <a16:creationId xmlns:a16="http://schemas.microsoft.com/office/drawing/2014/main" id="{4D480879-A6F5-AE33-7375-CE9EFF9570D6}"/>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22" name="Tekstvak 121">
            <a:extLst>
              <a:ext uri="{FF2B5EF4-FFF2-40B4-BE49-F238E27FC236}">
                <a16:creationId xmlns:a16="http://schemas.microsoft.com/office/drawing/2014/main" id="{8B44AE9D-2EA0-EAAB-A3D9-8AAE7EE7C8C3}"/>
              </a:ext>
            </a:extLst>
          </xdr:cNvPr>
          <xdr:cNvSpPr txBox="1"/>
        </xdr:nvSpPr>
        <xdr:spPr>
          <a:xfrm>
            <a:off x="5819756" y="368809"/>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Headcount</a:t>
            </a:r>
          </a:p>
        </xdr:txBody>
      </xdr:sp>
      <xdr:sp macro="" textlink="Pivot!Q12">
        <xdr:nvSpPr>
          <xdr:cNvPr id="123" name="Tekstvak 122">
            <a:extLst>
              <a:ext uri="{FF2B5EF4-FFF2-40B4-BE49-F238E27FC236}">
                <a16:creationId xmlns:a16="http://schemas.microsoft.com/office/drawing/2014/main" id="{06CF65A0-E51F-C1E9-7F05-4706390E2E8F}"/>
              </a:ext>
            </a:extLst>
          </xdr:cNvPr>
          <xdr:cNvSpPr txBox="1"/>
        </xdr:nvSpPr>
        <xdr:spPr>
          <a:xfrm>
            <a:off x="5717268" y="589362"/>
            <a:ext cx="1166870"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BB1A961-29E9-4DE1-A472-219F577F9A25}" type="TxLink">
              <a:rPr lang="en-US" sz="1400" b="0" i="0" u="none" strike="noStrike">
                <a:solidFill>
                  <a:srgbClr val="FFD9A1"/>
                </a:solidFill>
                <a:latin typeface="Arial Black" panose="020B0A04020102020204" pitchFamily="34" charset="0"/>
                <a:ea typeface="Calibri"/>
                <a:cs typeface="Calibri"/>
              </a:rPr>
              <a:pPr marL="0" indent="0" algn="ctr"/>
              <a:t>849</a:t>
            </a:fld>
            <a:endParaRPr lang="nl-NL" sz="1800" b="0" i="0" u="none" strike="noStrike">
              <a:solidFill>
                <a:srgbClr val="FFD9A1"/>
              </a:solidFill>
              <a:latin typeface="Arial Black" panose="020B0A04020102020204" pitchFamily="34" charset="0"/>
              <a:ea typeface="Calibri"/>
              <a:cs typeface="Calibri"/>
            </a:endParaRPr>
          </a:p>
        </xdr:txBody>
      </xdr:sp>
      <xdr:pic>
        <xdr:nvPicPr>
          <xdr:cNvPr id="124" name="Graphic 123" descr="Gebruiker met effen opvulling">
            <a:extLst>
              <a:ext uri="{FF2B5EF4-FFF2-40B4-BE49-F238E27FC236}">
                <a16:creationId xmlns:a16="http://schemas.microsoft.com/office/drawing/2014/main" id="{F1FA85B8-05D7-C0F3-C1DB-4563CDCA746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5227496" y="408439"/>
            <a:ext cx="432812" cy="431175"/>
          </a:xfrm>
          <a:prstGeom prst="rect">
            <a:avLst/>
          </a:prstGeom>
          <a:effectLst>
            <a:glow rad="101600">
              <a:schemeClr val="accent1">
                <a:satMod val="175000"/>
                <a:alpha val="40000"/>
              </a:schemeClr>
            </a:glow>
          </a:effectLst>
        </xdr:spPr>
      </xdr:pic>
      <xdr:cxnSp macro="">
        <xdr:nvCxnSpPr>
          <xdr:cNvPr id="125" name="Rechte verbindingslijn 124">
            <a:extLst>
              <a:ext uri="{FF2B5EF4-FFF2-40B4-BE49-F238E27FC236}">
                <a16:creationId xmlns:a16="http://schemas.microsoft.com/office/drawing/2014/main" id="{518CC933-4021-C0BC-2DBD-E1006FF01B24}"/>
              </a:ext>
            </a:extLst>
          </xdr:cNvPr>
          <xdr:cNvCxnSpPr/>
        </xdr:nvCxnSpPr>
        <xdr:spPr>
          <a:xfrm>
            <a:off x="5833432" y="444876"/>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530456</xdr:colOff>
      <xdr:row>1</xdr:row>
      <xdr:rowOff>135144</xdr:rowOff>
    </xdr:from>
    <xdr:to>
      <xdr:col>15</xdr:col>
      <xdr:colOff>173533</xdr:colOff>
      <xdr:row>5</xdr:row>
      <xdr:rowOff>9526</xdr:rowOff>
    </xdr:to>
    <xdr:grpSp>
      <xdr:nvGrpSpPr>
        <xdr:cNvPr id="126" name="Groep 125">
          <a:extLst>
            <a:ext uri="{FF2B5EF4-FFF2-40B4-BE49-F238E27FC236}">
              <a16:creationId xmlns:a16="http://schemas.microsoft.com/office/drawing/2014/main" id="{0B0D4AF4-DCAE-4FAD-ADCC-C7348E92E050}"/>
            </a:ext>
          </a:extLst>
        </xdr:cNvPr>
        <xdr:cNvGrpSpPr/>
      </xdr:nvGrpSpPr>
      <xdr:grpSpPr>
        <a:xfrm>
          <a:off x="7272499" y="313551"/>
          <a:ext cx="2090920" cy="608967"/>
          <a:chOff x="4918709" y="312309"/>
          <a:chExt cx="2280286" cy="613522"/>
        </a:xfrm>
      </xdr:grpSpPr>
      <xdr:sp macro="" textlink="">
        <xdr:nvSpPr>
          <xdr:cNvPr id="127" name="Rechthoek: afgeronde hoeken 126">
            <a:extLst>
              <a:ext uri="{FF2B5EF4-FFF2-40B4-BE49-F238E27FC236}">
                <a16:creationId xmlns:a16="http://schemas.microsoft.com/office/drawing/2014/main" id="{A934E985-E3D7-C38E-31A2-B3BBDDFA63C8}"/>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28" name="Tekstvak 127">
            <a:extLst>
              <a:ext uri="{FF2B5EF4-FFF2-40B4-BE49-F238E27FC236}">
                <a16:creationId xmlns:a16="http://schemas.microsoft.com/office/drawing/2014/main" id="{336FBB13-22E1-F9B9-C63F-D005E2061D3F}"/>
              </a:ext>
            </a:extLst>
          </xdr:cNvPr>
          <xdr:cNvSpPr txBox="1"/>
        </xdr:nvSpPr>
        <xdr:spPr>
          <a:xfrm>
            <a:off x="5981931" y="352121"/>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 Countries</a:t>
            </a:r>
          </a:p>
        </xdr:txBody>
      </xdr:sp>
      <xdr:sp macro="" textlink="Pivot!B16">
        <xdr:nvSpPr>
          <xdr:cNvPr id="129" name="Tekstvak 128">
            <a:extLst>
              <a:ext uri="{FF2B5EF4-FFF2-40B4-BE49-F238E27FC236}">
                <a16:creationId xmlns:a16="http://schemas.microsoft.com/office/drawing/2014/main" id="{C9635920-470F-F08E-F016-94071886D73A}"/>
              </a:ext>
            </a:extLst>
          </xdr:cNvPr>
          <xdr:cNvSpPr txBox="1"/>
        </xdr:nvSpPr>
        <xdr:spPr>
          <a:xfrm>
            <a:off x="5942355" y="597604"/>
            <a:ext cx="1166870"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9172FC9-C271-4378-A824-A9129A01A956}" type="TxLink">
              <a:rPr lang="en-US" sz="1400" b="0" i="0" u="none" strike="noStrike">
                <a:solidFill>
                  <a:srgbClr val="FFD9A1"/>
                </a:solidFill>
                <a:latin typeface="Arial Black" panose="020B0A04020102020204" pitchFamily="34" charset="0"/>
                <a:ea typeface="Calibri"/>
                <a:cs typeface="Calibri"/>
              </a:rPr>
              <a:pPr marL="0" indent="0" algn="ctr"/>
              <a:t>45</a:t>
            </a:fld>
            <a:endParaRPr lang="nl-NL" sz="3200" b="0" i="0" u="none" strike="noStrike">
              <a:solidFill>
                <a:srgbClr val="FFD9A1"/>
              </a:solidFill>
              <a:latin typeface="Arial Black" panose="020B0A04020102020204" pitchFamily="34" charset="0"/>
              <a:ea typeface="Calibri"/>
              <a:cs typeface="Calibri"/>
            </a:endParaRPr>
          </a:p>
        </xdr:txBody>
      </xdr:sp>
      <xdr:pic>
        <xdr:nvPicPr>
          <xdr:cNvPr id="130" name="Graphic 129" descr="Wereldbol: Noord- en Zuid-Amerika met effen opvulling">
            <a:extLst>
              <a:ext uri="{FF2B5EF4-FFF2-40B4-BE49-F238E27FC236}">
                <a16:creationId xmlns:a16="http://schemas.microsoft.com/office/drawing/2014/main" id="{CA620975-8915-ED92-8B37-5E2519B7E2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5228314" y="422610"/>
            <a:ext cx="431175" cy="402832"/>
          </a:xfrm>
          <a:prstGeom prst="rect">
            <a:avLst/>
          </a:prstGeom>
          <a:effectLst>
            <a:glow rad="101600">
              <a:schemeClr val="accent1">
                <a:satMod val="175000"/>
                <a:alpha val="40000"/>
              </a:schemeClr>
            </a:glow>
          </a:effectLst>
        </xdr:spPr>
      </xdr:pic>
      <xdr:cxnSp macro="">
        <xdr:nvCxnSpPr>
          <xdr:cNvPr id="131" name="Rechte verbindingslijn 130">
            <a:extLst>
              <a:ext uri="{FF2B5EF4-FFF2-40B4-BE49-F238E27FC236}">
                <a16:creationId xmlns:a16="http://schemas.microsoft.com/office/drawing/2014/main" id="{A56176F3-CAB6-FA48-EB29-1C112B00CDF3}"/>
              </a:ext>
            </a:extLst>
          </xdr:cNvPr>
          <xdr:cNvCxnSpPr/>
        </xdr:nvCxnSpPr>
        <xdr:spPr>
          <a:xfrm>
            <a:off x="5896525" y="436634"/>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288530</xdr:colOff>
      <xdr:row>1</xdr:row>
      <xdr:rowOff>131334</xdr:rowOff>
    </xdr:from>
    <xdr:to>
      <xdr:col>22</xdr:col>
      <xdr:colOff>482497</xdr:colOff>
      <xdr:row>5</xdr:row>
      <xdr:rowOff>19051</xdr:rowOff>
    </xdr:to>
    <xdr:grpSp>
      <xdr:nvGrpSpPr>
        <xdr:cNvPr id="132" name="Groep 131">
          <a:extLst>
            <a:ext uri="{FF2B5EF4-FFF2-40B4-BE49-F238E27FC236}">
              <a16:creationId xmlns:a16="http://schemas.microsoft.com/office/drawing/2014/main" id="{FB382C58-3777-4ED1-85E7-08F3A25E663A}"/>
            </a:ext>
          </a:extLst>
        </xdr:cNvPr>
        <xdr:cNvGrpSpPr/>
      </xdr:nvGrpSpPr>
      <xdr:grpSpPr>
        <a:xfrm>
          <a:off x="11930068" y="317361"/>
          <a:ext cx="2032706" cy="608967"/>
          <a:chOff x="4918709" y="312309"/>
          <a:chExt cx="2253544" cy="613522"/>
        </a:xfrm>
      </xdr:grpSpPr>
      <xdr:sp macro="" textlink="">
        <xdr:nvSpPr>
          <xdr:cNvPr id="133" name="Rechthoek: afgeronde hoeken 132">
            <a:extLst>
              <a:ext uri="{FF2B5EF4-FFF2-40B4-BE49-F238E27FC236}">
                <a16:creationId xmlns:a16="http://schemas.microsoft.com/office/drawing/2014/main" id="{A20D69C5-6263-6BB0-0771-20F051478273}"/>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34" name="Tekstvak 133">
            <a:extLst>
              <a:ext uri="{FF2B5EF4-FFF2-40B4-BE49-F238E27FC236}">
                <a16:creationId xmlns:a16="http://schemas.microsoft.com/office/drawing/2014/main" id="{030F42E6-7AB7-C400-AFCB-CD08DD2EA3E4}"/>
              </a:ext>
            </a:extLst>
          </xdr:cNvPr>
          <xdr:cNvSpPr txBox="1"/>
        </xdr:nvSpPr>
        <xdr:spPr>
          <a:xfrm>
            <a:off x="5853976" y="360465"/>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Leavers</a:t>
            </a:r>
          </a:p>
        </xdr:txBody>
      </xdr:sp>
      <xdr:sp macro="" textlink="Pivot!T12">
        <xdr:nvSpPr>
          <xdr:cNvPr id="135" name="Tekstvak 134">
            <a:extLst>
              <a:ext uri="{FF2B5EF4-FFF2-40B4-BE49-F238E27FC236}">
                <a16:creationId xmlns:a16="http://schemas.microsoft.com/office/drawing/2014/main" id="{917F3C3F-E6D8-3F39-CA44-6729E350F8FA}"/>
              </a:ext>
            </a:extLst>
          </xdr:cNvPr>
          <xdr:cNvSpPr txBox="1"/>
        </xdr:nvSpPr>
        <xdr:spPr>
          <a:xfrm>
            <a:off x="5961235" y="572879"/>
            <a:ext cx="603067"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FAE9332-7CFC-401F-A4E9-4F9B1C5BA4F3}" type="TxLink">
              <a:rPr lang="en-US" sz="1400" b="0" i="0" u="none" strike="noStrike">
                <a:solidFill>
                  <a:srgbClr val="FFD9A1"/>
                </a:solidFill>
                <a:latin typeface="Arial Black" panose="020B0A04020102020204" pitchFamily="34" charset="0"/>
                <a:ea typeface="Calibri"/>
                <a:cs typeface="Calibri"/>
              </a:rPr>
              <a:pPr marL="0" indent="0" algn="ctr"/>
              <a:t>8</a:t>
            </a:fld>
            <a:endParaRPr lang="nl-NL" sz="3200" b="0" i="0" u="none" strike="noStrike">
              <a:solidFill>
                <a:srgbClr val="FFD9A1"/>
              </a:solidFill>
              <a:latin typeface="Arial Black" panose="020B0A04020102020204" pitchFamily="34" charset="0"/>
              <a:ea typeface="Calibri"/>
              <a:cs typeface="Calibri"/>
            </a:endParaRPr>
          </a:p>
        </xdr:txBody>
      </xdr:sp>
      <xdr:pic>
        <xdr:nvPicPr>
          <xdr:cNvPr id="136" name="Graphic 135" descr="Postvak IN met effen opvulling">
            <a:extLst>
              <a:ext uri="{FF2B5EF4-FFF2-40B4-BE49-F238E27FC236}">
                <a16:creationId xmlns:a16="http://schemas.microsoft.com/office/drawing/2014/main" id="{F01582FF-0DD6-4DCF-AB8F-917E9FEBAA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5228315" y="429625"/>
            <a:ext cx="431175" cy="388802"/>
          </a:xfrm>
          <a:prstGeom prst="rect">
            <a:avLst/>
          </a:prstGeom>
          <a:effectLst>
            <a:glow rad="101600">
              <a:schemeClr val="accent1">
                <a:satMod val="175000"/>
                <a:alpha val="40000"/>
              </a:schemeClr>
            </a:glow>
          </a:effectLst>
        </xdr:spPr>
      </xdr:pic>
      <xdr:cxnSp macro="">
        <xdr:nvCxnSpPr>
          <xdr:cNvPr id="137" name="Rechte verbindingslijn 136">
            <a:extLst>
              <a:ext uri="{FF2B5EF4-FFF2-40B4-BE49-F238E27FC236}">
                <a16:creationId xmlns:a16="http://schemas.microsoft.com/office/drawing/2014/main" id="{8414BC25-A147-0A7B-A284-71C66508E94D}"/>
              </a:ext>
            </a:extLst>
          </xdr:cNvPr>
          <xdr:cNvCxnSpPr/>
        </xdr:nvCxnSpPr>
        <xdr:spPr>
          <a:xfrm>
            <a:off x="5896525" y="436634"/>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133350</xdr:colOff>
      <xdr:row>7</xdr:row>
      <xdr:rowOff>19051</xdr:rowOff>
    </xdr:from>
    <xdr:to>
      <xdr:col>6</xdr:col>
      <xdr:colOff>133350</xdr:colOff>
      <xdr:row>8</xdr:row>
      <xdr:rowOff>91441</xdr:rowOff>
    </xdr:to>
    <xdr:sp macro="" textlink="">
      <xdr:nvSpPr>
        <xdr:cNvPr id="138" name="Tekstvak 137">
          <a:hlinkClick xmlns:r="http://schemas.openxmlformats.org/officeDocument/2006/relationships" r:id="rId13"/>
          <a:extLst>
            <a:ext uri="{FF2B5EF4-FFF2-40B4-BE49-F238E27FC236}">
              <a16:creationId xmlns:a16="http://schemas.microsoft.com/office/drawing/2014/main" id="{D2D04149-2A81-4327-A080-A2D66767FFE6}"/>
            </a:ext>
          </a:extLst>
        </xdr:cNvPr>
        <xdr:cNvSpPr txBox="1"/>
      </xdr:nvSpPr>
      <xdr:spPr>
        <a:xfrm>
          <a:off x="2571750" y="1285876"/>
          <a:ext cx="1219200" cy="253365"/>
        </a:xfrm>
        <a:prstGeom prst="rect">
          <a:avLst/>
        </a:prstGeom>
        <a:solidFill>
          <a:srgbClr val="BAE1FF">
            <a:alpha val="5000"/>
          </a:srgbClr>
        </a:solidFill>
        <a:ln w="3175">
          <a:solidFill>
            <a:srgbClr val="588DB4"/>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nl-NL" sz="1100" b="0" u="none">
              <a:solidFill>
                <a:schemeClr val="bg1">
                  <a:lumMod val="50000"/>
                </a:schemeClr>
              </a:solidFill>
              <a:latin typeface="Arial Nova" panose="020B0504020202020204" pitchFamily="34" charset="0"/>
              <a:ea typeface="+mn-ea"/>
              <a:cs typeface="+mn-cs"/>
            </a:rPr>
            <a:t>Region Details</a:t>
          </a:r>
        </a:p>
      </xdr:txBody>
    </xdr:sp>
    <xdr:clientData/>
  </xdr:twoCellAnchor>
  <xdr:twoCellAnchor>
    <xdr:from>
      <xdr:col>6</xdr:col>
      <xdr:colOff>489025</xdr:colOff>
      <xdr:row>10</xdr:row>
      <xdr:rowOff>93251</xdr:rowOff>
    </xdr:from>
    <xdr:to>
      <xdr:col>7</xdr:col>
      <xdr:colOff>168221</xdr:colOff>
      <xdr:row>11</xdr:row>
      <xdr:rowOff>91772</xdr:rowOff>
    </xdr:to>
    <xdr:sp macro="" textlink="Pivot!I16">
      <xdr:nvSpPr>
        <xdr:cNvPr id="189" name="Tekstvak 188">
          <a:extLst>
            <a:ext uri="{FF2B5EF4-FFF2-40B4-BE49-F238E27FC236}">
              <a16:creationId xmlns:a16="http://schemas.microsoft.com/office/drawing/2014/main" id="{BE5BDD33-EFB4-484C-8B01-E11724804206}"/>
            </a:ext>
          </a:extLst>
        </xdr:cNvPr>
        <xdr:cNvSpPr txBox="1"/>
      </xdr:nvSpPr>
      <xdr:spPr>
        <a:xfrm>
          <a:off x="4166503" y="1915425"/>
          <a:ext cx="292109" cy="180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3812C11-DE63-4599-B7FF-77812886AA01}" type="TxLink">
            <a:rPr lang="en-US" sz="1100" b="0" i="0" u="none" strike="noStrike">
              <a:solidFill>
                <a:srgbClr val="588DB4"/>
              </a:solidFill>
              <a:latin typeface="Arial Black" panose="020B0A04020102020204" pitchFamily="34" charset="0"/>
              <a:ea typeface="Calibri"/>
              <a:cs typeface="Calibri"/>
            </a:rPr>
            <a:pPr marL="0" indent="0" algn="ctr"/>
            <a:t>2</a:t>
          </a:fld>
          <a:endParaRPr lang="nl-NL" sz="1100" b="0" i="0" u="none" strike="noStrike">
            <a:solidFill>
              <a:srgbClr val="588DB4"/>
            </a:solidFill>
            <a:latin typeface="Arial Black" panose="020B0A04020102020204" pitchFamily="34" charset="0"/>
            <a:ea typeface="Calibri"/>
            <a:cs typeface="Calibri"/>
          </a:endParaRPr>
        </a:p>
      </xdr:txBody>
    </xdr:sp>
    <xdr:clientData/>
  </xdr:twoCellAnchor>
  <xdr:twoCellAnchor>
    <xdr:from>
      <xdr:col>12</xdr:col>
      <xdr:colOff>342155</xdr:colOff>
      <xdr:row>9</xdr:row>
      <xdr:rowOff>135823</xdr:rowOff>
    </xdr:from>
    <xdr:to>
      <xdr:col>13</xdr:col>
      <xdr:colOff>148048</xdr:colOff>
      <xdr:row>10</xdr:row>
      <xdr:rowOff>114051</xdr:rowOff>
    </xdr:to>
    <xdr:sp macro="" textlink="Pivot!E16">
      <xdr:nvSpPr>
        <xdr:cNvPr id="191" name="Tekstvak 190">
          <a:extLst>
            <a:ext uri="{FF2B5EF4-FFF2-40B4-BE49-F238E27FC236}">
              <a16:creationId xmlns:a16="http://schemas.microsoft.com/office/drawing/2014/main" id="{62BC8848-1151-46C8-9EF7-FBEE3F89C9FC}"/>
            </a:ext>
          </a:extLst>
        </xdr:cNvPr>
        <xdr:cNvSpPr txBox="1"/>
      </xdr:nvSpPr>
      <xdr:spPr>
        <a:xfrm>
          <a:off x="7697112" y="1775780"/>
          <a:ext cx="418806" cy="160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50BCA97-C042-400B-8F0E-4000DB491E25}" type="TxLink">
            <a:rPr lang="en-US" sz="1100" b="0" i="0" u="none" strike="noStrike">
              <a:solidFill>
                <a:srgbClr val="588DB4"/>
              </a:solidFill>
              <a:latin typeface="Arial Black" panose="020B0A04020102020204" pitchFamily="34" charset="0"/>
              <a:ea typeface="Calibri"/>
              <a:cs typeface="Calibri"/>
            </a:rPr>
            <a:pPr marL="0" indent="0" algn="ctr"/>
            <a:t>25</a:t>
          </a:fld>
          <a:endParaRPr lang="nl-NL" sz="1050" b="0" i="0" u="none" strike="noStrike">
            <a:solidFill>
              <a:srgbClr val="588DB4"/>
            </a:solidFill>
            <a:latin typeface="Arial Black" panose="020B0A04020102020204" pitchFamily="34" charset="0"/>
            <a:ea typeface="Calibri"/>
            <a:cs typeface="Calibri"/>
          </a:endParaRPr>
        </a:p>
      </xdr:txBody>
    </xdr:sp>
    <xdr:clientData/>
  </xdr:twoCellAnchor>
  <xdr:twoCellAnchor>
    <xdr:from>
      <xdr:col>15</xdr:col>
      <xdr:colOff>407587</xdr:colOff>
      <xdr:row>1</xdr:row>
      <xdr:rowOff>131334</xdr:rowOff>
    </xdr:from>
    <xdr:to>
      <xdr:col>19</xdr:col>
      <xdr:colOff>20428</xdr:colOff>
      <xdr:row>5</xdr:row>
      <xdr:rowOff>9526</xdr:rowOff>
    </xdr:to>
    <xdr:grpSp>
      <xdr:nvGrpSpPr>
        <xdr:cNvPr id="192" name="Groep 191">
          <a:extLst>
            <a:ext uri="{FF2B5EF4-FFF2-40B4-BE49-F238E27FC236}">
              <a16:creationId xmlns:a16="http://schemas.microsoft.com/office/drawing/2014/main" id="{B7A815B7-FBC5-1D48-7DFD-562D209038B5}"/>
            </a:ext>
          </a:extLst>
        </xdr:cNvPr>
        <xdr:cNvGrpSpPr/>
      </xdr:nvGrpSpPr>
      <xdr:grpSpPr>
        <a:xfrm>
          <a:off x="9597473" y="317361"/>
          <a:ext cx="2064493" cy="605157"/>
          <a:chOff x="4918709" y="312309"/>
          <a:chExt cx="2253544" cy="613522"/>
        </a:xfrm>
      </xdr:grpSpPr>
      <xdr:sp macro="" textlink="">
        <xdr:nvSpPr>
          <xdr:cNvPr id="193" name="Rechthoek: afgeronde hoeken 192">
            <a:extLst>
              <a:ext uri="{FF2B5EF4-FFF2-40B4-BE49-F238E27FC236}">
                <a16:creationId xmlns:a16="http://schemas.microsoft.com/office/drawing/2014/main" id="{D957070B-7846-F1EE-88FD-10E0D30B972E}"/>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94" name="Tekstvak 193">
            <a:extLst>
              <a:ext uri="{FF2B5EF4-FFF2-40B4-BE49-F238E27FC236}">
                <a16:creationId xmlns:a16="http://schemas.microsoft.com/office/drawing/2014/main" id="{6D7723A3-3F56-5274-8AEC-BCB98CFCABCF}"/>
              </a:ext>
            </a:extLst>
          </xdr:cNvPr>
          <xdr:cNvSpPr txBox="1"/>
        </xdr:nvSpPr>
        <xdr:spPr>
          <a:xfrm>
            <a:off x="5882571" y="360571"/>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New Hires</a:t>
            </a:r>
          </a:p>
        </xdr:txBody>
      </xdr:sp>
      <xdr:sp macro="" textlink="Pivot!S12">
        <xdr:nvSpPr>
          <xdr:cNvPr id="195" name="Tekstvak 194">
            <a:extLst>
              <a:ext uri="{FF2B5EF4-FFF2-40B4-BE49-F238E27FC236}">
                <a16:creationId xmlns:a16="http://schemas.microsoft.com/office/drawing/2014/main" id="{3CE62047-03B9-E0D3-7C1D-D6ACAB579B61}"/>
              </a:ext>
            </a:extLst>
          </xdr:cNvPr>
          <xdr:cNvSpPr txBox="1"/>
        </xdr:nvSpPr>
        <xdr:spPr>
          <a:xfrm>
            <a:off x="5761534" y="580863"/>
            <a:ext cx="1166870"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E32B423-96E5-49C7-AFFD-85F28E92B133}" type="TxLink">
              <a:rPr lang="en-US" sz="1400" b="0" i="0" u="none" strike="noStrike">
                <a:solidFill>
                  <a:srgbClr val="FFD9A1"/>
                </a:solidFill>
                <a:latin typeface="Arial Black" panose="020B0A04020102020204" pitchFamily="34" charset="0"/>
                <a:ea typeface="Calibri"/>
                <a:cs typeface="Calibri"/>
              </a:rPr>
              <a:pPr marL="0" indent="0" algn="ctr"/>
              <a:t>19</a:t>
            </a:fld>
            <a:endParaRPr lang="nl-NL" sz="2400" b="0" i="0" u="none" strike="noStrike">
              <a:solidFill>
                <a:srgbClr val="FFD9A1"/>
              </a:solidFill>
              <a:latin typeface="Arial Black" panose="020B0A04020102020204" pitchFamily="34" charset="0"/>
              <a:ea typeface="Calibri"/>
              <a:cs typeface="Calibri"/>
            </a:endParaRPr>
          </a:p>
        </xdr:txBody>
      </xdr:sp>
      <xdr:pic>
        <xdr:nvPicPr>
          <xdr:cNvPr id="196" name="Graphic 195" descr="Cirkel met mensen met effen opvulling">
            <a:extLst>
              <a:ext uri="{FF2B5EF4-FFF2-40B4-BE49-F238E27FC236}">
                <a16:creationId xmlns:a16="http://schemas.microsoft.com/office/drawing/2014/main" id="{DCF0679B-D98A-CE2D-C159-01FEE1308AA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5228314" y="408439"/>
            <a:ext cx="431175" cy="431175"/>
          </a:xfrm>
          <a:prstGeom prst="rect">
            <a:avLst/>
          </a:prstGeom>
          <a:effectLst>
            <a:glow rad="101600">
              <a:schemeClr val="accent1">
                <a:satMod val="175000"/>
                <a:alpha val="40000"/>
              </a:schemeClr>
            </a:glow>
          </a:effectLst>
        </xdr:spPr>
      </xdr:pic>
      <xdr:cxnSp macro="">
        <xdr:nvCxnSpPr>
          <xdr:cNvPr id="197" name="Rechte verbindingslijn 196">
            <a:extLst>
              <a:ext uri="{FF2B5EF4-FFF2-40B4-BE49-F238E27FC236}">
                <a16:creationId xmlns:a16="http://schemas.microsoft.com/office/drawing/2014/main" id="{D7A2F426-0D7E-8B24-3EF7-D41721A2BC64}"/>
              </a:ext>
            </a:extLst>
          </xdr:cNvPr>
          <xdr:cNvCxnSpPr/>
        </xdr:nvCxnSpPr>
        <xdr:spPr>
          <a:xfrm>
            <a:off x="5896525" y="436634"/>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266288</xdr:colOff>
      <xdr:row>10</xdr:row>
      <xdr:rowOff>124239</xdr:rowOff>
    </xdr:from>
    <xdr:to>
      <xdr:col>17</xdr:col>
      <xdr:colOff>567691</xdr:colOff>
      <xdr:row>11</xdr:row>
      <xdr:rowOff>136331</xdr:rowOff>
    </xdr:to>
    <xdr:sp macro="" textlink="Pivot!F16">
      <xdr:nvSpPr>
        <xdr:cNvPr id="198" name="Tekstvak 197">
          <a:extLst>
            <a:ext uri="{FF2B5EF4-FFF2-40B4-BE49-F238E27FC236}">
              <a16:creationId xmlns:a16="http://schemas.microsoft.com/office/drawing/2014/main" id="{5415B3E9-957D-4650-A28A-435F865CE796}"/>
            </a:ext>
          </a:extLst>
        </xdr:cNvPr>
        <xdr:cNvSpPr txBox="1"/>
      </xdr:nvSpPr>
      <xdr:spPr>
        <a:xfrm>
          <a:off x="10685810" y="1946413"/>
          <a:ext cx="301403" cy="194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E357FEA-42F1-46E0-9C27-000ADE21E31E}" type="TxLink">
            <a:rPr lang="en-US" sz="1100" b="0" i="0" u="none" strike="noStrike">
              <a:solidFill>
                <a:srgbClr val="588DB4"/>
              </a:solidFill>
              <a:latin typeface="Arial Black" panose="020B0A04020102020204" pitchFamily="34" charset="0"/>
              <a:ea typeface="Calibri"/>
              <a:cs typeface="Calibri"/>
            </a:rPr>
            <a:pPr marL="0" indent="0" algn="ctr"/>
            <a:t>3</a:t>
          </a:fld>
          <a:endParaRPr lang="nl-NL" sz="1050" b="0" i="0" u="none" strike="noStrike">
            <a:solidFill>
              <a:srgbClr val="588DB4"/>
            </a:solidFill>
            <a:latin typeface="Arial Black" panose="020B0A04020102020204" pitchFamily="34" charset="0"/>
            <a:ea typeface="Calibri"/>
            <a:cs typeface="Calibri"/>
          </a:endParaRPr>
        </a:p>
      </xdr:txBody>
    </xdr:sp>
    <xdr:clientData/>
  </xdr:twoCellAnchor>
  <xdr:twoCellAnchor>
    <xdr:from>
      <xdr:col>13</xdr:col>
      <xdr:colOff>46253</xdr:colOff>
      <xdr:row>9</xdr:row>
      <xdr:rowOff>102013</xdr:rowOff>
    </xdr:from>
    <xdr:to>
      <xdr:col>13</xdr:col>
      <xdr:colOff>260327</xdr:colOff>
      <xdr:row>10</xdr:row>
      <xdr:rowOff>132522</xdr:rowOff>
    </xdr:to>
    <xdr:pic>
      <xdr:nvPicPr>
        <xdr:cNvPr id="199" name="Graphic 198" descr="Wereldbol: Noord- en Zuid-Amerika met effen opvulling">
          <a:extLst>
            <a:ext uri="{FF2B5EF4-FFF2-40B4-BE49-F238E27FC236}">
              <a16:creationId xmlns:a16="http://schemas.microsoft.com/office/drawing/2014/main" id="{10F5434D-48A0-4B01-93CA-10573A9EBEF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8014123" y="1741970"/>
          <a:ext cx="214074" cy="212726"/>
        </a:xfrm>
        <a:prstGeom prst="rect">
          <a:avLst/>
        </a:prstGeom>
      </xdr:spPr>
    </xdr:pic>
    <xdr:clientData/>
  </xdr:twoCellAnchor>
  <xdr:twoCellAnchor>
    <xdr:from>
      <xdr:col>17</xdr:col>
      <xdr:colOff>493514</xdr:colOff>
      <xdr:row>10</xdr:row>
      <xdr:rowOff>118578</xdr:rowOff>
    </xdr:from>
    <xdr:to>
      <xdr:col>18</xdr:col>
      <xdr:colOff>98485</xdr:colOff>
      <xdr:row>11</xdr:row>
      <xdr:rowOff>147182</xdr:rowOff>
    </xdr:to>
    <xdr:pic>
      <xdr:nvPicPr>
        <xdr:cNvPr id="200" name="Graphic 199" descr="Wereldbol: Noord- en Zuid-Amerika met effen opvulling">
          <a:extLst>
            <a:ext uri="{FF2B5EF4-FFF2-40B4-BE49-F238E27FC236}">
              <a16:creationId xmlns:a16="http://schemas.microsoft.com/office/drawing/2014/main" id="{896113D4-F011-4E64-9B44-347D99F2843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10913036" y="1940752"/>
          <a:ext cx="217884" cy="210821"/>
        </a:xfrm>
        <a:prstGeom prst="rect">
          <a:avLst/>
        </a:prstGeom>
      </xdr:spPr>
    </xdr:pic>
    <xdr:clientData/>
  </xdr:twoCellAnchor>
  <xdr:twoCellAnchor>
    <xdr:from>
      <xdr:col>21</xdr:col>
      <xdr:colOff>166897</xdr:colOff>
      <xdr:row>17</xdr:row>
      <xdr:rowOff>76448</xdr:rowOff>
    </xdr:from>
    <xdr:to>
      <xdr:col>21</xdr:col>
      <xdr:colOff>468300</xdr:colOff>
      <xdr:row>18</xdr:row>
      <xdr:rowOff>84730</xdr:rowOff>
    </xdr:to>
    <xdr:sp macro="" textlink="Pivot!D16">
      <xdr:nvSpPr>
        <xdr:cNvPr id="201" name="Tekstvak 200">
          <a:extLst>
            <a:ext uri="{FF2B5EF4-FFF2-40B4-BE49-F238E27FC236}">
              <a16:creationId xmlns:a16="http://schemas.microsoft.com/office/drawing/2014/main" id="{9F338CD9-1930-4FE1-95CF-C40C4DBB51A7}"/>
            </a:ext>
          </a:extLst>
        </xdr:cNvPr>
        <xdr:cNvSpPr txBox="1"/>
      </xdr:nvSpPr>
      <xdr:spPr>
        <a:xfrm>
          <a:off x="13038071" y="3174144"/>
          <a:ext cx="301403"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0023110-F3D1-407A-B373-69E8F75758B8}" type="TxLink">
            <a:rPr lang="en-US" sz="1100" b="0" i="0" u="none" strike="noStrike">
              <a:solidFill>
                <a:srgbClr val="588DB4"/>
              </a:solidFill>
              <a:latin typeface="Arial Black" panose="020B0A04020102020204" pitchFamily="34" charset="0"/>
              <a:ea typeface="Calibri"/>
              <a:cs typeface="Calibri"/>
            </a:rPr>
            <a:pPr marL="0" indent="0" algn="ctr"/>
            <a:t>5</a:t>
          </a:fld>
          <a:endParaRPr lang="nl-NL" sz="1050" b="0" i="0" u="none" strike="noStrike">
            <a:solidFill>
              <a:srgbClr val="588DB4"/>
            </a:solidFill>
            <a:latin typeface="Arial Black" panose="020B0A04020102020204" pitchFamily="34" charset="0"/>
            <a:ea typeface="Calibri"/>
            <a:cs typeface="Calibri"/>
          </a:endParaRPr>
        </a:p>
      </xdr:txBody>
    </xdr:sp>
    <xdr:clientData/>
  </xdr:twoCellAnchor>
  <xdr:twoCellAnchor>
    <xdr:from>
      <xdr:col>21</xdr:col>
      <xdr:colOff>394123</xdr:colOff>
      <xdr:row>17</xdr:row>
      <xdr:rowOff>70787</xdr:rowOff>
    </xdr:from>
    <xdr:to>
      <xdr:col>21</xdr:col>
      <xdr:colOff>612007</xdr:colOff>
      <xdr:row>18</xdr:row>
      <xdr:rowOff>91771</xdr:rowOff>
    </xdr:to>
    <xdr:pic>
      <xdr:nvPicPr>
        <xdr:cNvPr id="202" name="Graphic 201" descr="Wereldbol: Noord- en Zuid-Amerika met effen opvulling">
          <a:extLst>
            <a:ext uri="{FF2B5EF4-FFF2-40B4-BE49-F238E27FC236}">
              <a16:creationId xmlns:a16="http://schemas.microsoft.com/office/drawing/2014/main" id="{2DDB948F-12C9-4408-88A9-37FAEB19679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13265297" y="3168483"/>
          <a:ext cx="217884" cy="203201"/>
        </a:xfrm>
        <a:prstGeom prst="rect">
          <a:avLst/>
        </a:prstGeom>
      </xdr:spPr>
    </xdr:pic>
    <xdr:clientData/>
  </xdr:twoCellAnchor>
  <xdr:twoCellAnchor>
    <xdr:from>
      <xdr:col>7</xdr:col>
      <xdr:colOff>128417</xdr:colOff>
      <xdr:row>10</xdr:row>
      <xdr:rowOff>77165</xdr:rowOff>
    </xdr:from>
    <xdr:to>
      <xdr:col>7</xdr:col>
      <xdr:colOff>334871</xdr:colOff>
      <xdr:row>11</xdr:row>
      <xdr:rowOff>103864</xdr:rowOff>
    </xdr:to>
    <xdr:pic>
      <xdr:nvPicPr>
        <xdr:cNvPr id="203" name="Graphic 202" descr="Wereldbol: Noord- en Zuid-Amerika met effen opvulling">
          <a:extLst>
            <a:ext uri="{FF2B5EF4-FFF2-40B4-BE49-F238E27FC236}">
              <a16:creationId xmlns:a16="http://schemas.microsoft.com/office/drawing/2014/main" id="{A60D4DE6-2893-D4ED-815B-9F1173C6309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4418808" y="1899339"/>
          <a:ext cx="206454" cy="208916"/>
        </a:xfrm>
        <a:prstGeom prst="rect">
          <a:avLst/>
        </a:prstGeom>
      </xdr:spPr>
    </xdr:pic>
    <xdr:clientData/>
  </xdr:twoCellAnchor>
  <xdr:twoCellAnchor>
    <xdr:from>
      <xdr:col>21</xdr:col>
      <xdr:colOff>543425</xdr:colOff>
      <xdr:row>32</xdr:row>
      <xdr:rowOff>20375</xdr:rowOff>
    </xdr:from>
    <xdr:to>
      <xdr:col>22</xdr:col>
      <xdr:colOff>228105</xdr:colOff>
      <xdr:row>33</xdr:row>
      <xdr:rowOff>34372</xdr:rowOff>
    </xdr:to>
    <xdr:sp macro="" textlink="Pivot!H16">
      <xdr:nvSpPr>
        <xdr:cNvPr id="204" name="Tekstvak 203">
          <a:extLst>
            <a:ext uri="{FF2B5EF4-FFF2-40B4-BE49-F238E27FC236}">
              <a16:creationId xmlns:a16="http://schemas.microsoft.com/office/drawing/2014/main" id="{CF8E520E-F9C1-4BEA-B20D-7CEDF30E1996}"/>
            </a:ext>
          </a:extLst>
        </xdr:cNvPr>
        <xdr:cNvSpPr txBox="1"/>
      </xdr:nvSpPr>
      <xdr:spPr>
        <a:xfrm>
          <a:off x="13414599" y="5851332"/>
          <a:ext cx="297593" cy="196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8CBF520-A9C1-4B5E-B59F-C8DB5074C8F9}" type="TxLink">
            <a:rPr lang="en-US" sz="1100" b="0" i="0" u="none" strike="noStrike">
              <a:solidFill>
                <a:srgbClr val="588DB4"/>
              </a:solidFill>
              <a:latin typeface="Arial Black" panose="020B0A04020102020204" pitchFamily="34" charset="0"/>
              <a:ea typeface="Calibri"/>
              <a:cs typeface="Calibri"/>
            </a:rPr>
            <a:pPr marL="0" indent="0" algn="ctr"/>
            <a:t>1</a:t>
          </a:fld>
          <a:endParaRPr lang="nl-NL" sz="1050" b="0" i="0" u="none" strike="noStrike">
            <a:solidFill>
              <a:srgbClr val="588DB4"/>
            </a:solidFill>
            <a:latin typeface="Arial Black" panose="020B0A04020102020204" pitchFamily="34" charset="0"/>
            <a:ea typeface="Calibri"/>
            <a:cs typeface="Calibri"/>
          </a:endParaRPr>
        </a:p>
      </xdr:txBody>
    </xdr:sp>
    <xdr:clientData/>
  </xdr:twoCellAnchor>
  <xdr:twoCellAnchor>
    <xdr:from>
      <xdr:col>22</xdr:col>
      <xdr:colOff>157738</xdr:colOff>
      <xdr:row>32</xdr:row>
      <xdr:rowOff>10904</xdr:rowOff>
    </xdr:from>
    <xdr:to>
      <xdr:col>22</xdr:col>
      <xdr:colOff>368002</xdr:colOff>
      <xdr:row>33</xdr:row>
      <xdr:rowOff>35698</xdr:rowOff>
    </xdr:to>
    <xdr:pic>
      <xdr:nvPicPr>
        <xdr:cNvPr id="205" name="Graphic 204" descr="Wereldbol: Noord- en Zuid-Amerika met effen opvulling">
          <a:extLst>
            <a:ext uri="{FF2B5EF4-FFF2-40B4-BE49-F238E27FC236}">
              <a16:creationId xmlns:a16="http://schemas.microsoft.com/office/drawing/2014/main" id="{F0FF5A6B-D98D-441D-BE66-9C7154FEE57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13641825" y="5841861"/>
          <a:ext cx="210264" cy="207011"/>
        </a:xfrm>
        <a:prstGeom prst="rect">
          <a:avLst/>
        </a:prstGeom>
      </xdr:spPr>
    </xdr:pic>
    <xdr:clientData/>
  </xdr:twoCellAnchor>
  <xdr:twoCellAnchor>
    <xdr:from>
      <xdr:col>14</xdr:col>
      <xdr:colOff>430696</xdr:colOff>
      <xdr:row>33</xdr:row>
      <xdr:rowOff>9471</xdr:rowOff>
    </xdr:from>
    <xdr:to>
      <xdr:col>15</xdr:col>
      <xdr:colOff>115376</xdr:colOff>
      <xdr:row>34</xdr:row>
      <xdr:rowOff>21563</xdr:rowOff>
    </xdr:to>
    <xdr:sp macro="" textlink="Pivot!C16">
      <xdr:nvSpPr>
        <xdr:cNvPr id="206" name="Tekstvak 205">
          <a:extLst>
            <a:ext uri="{FF2B5EF4-FFF2-40B4-BE49-F238E27FC236}">
              <a16:creationId xmlns:a16="http://schemas.microsoft.com/office/drawing/2014/main" id="{A88526DB-1567-475F-A2B3-A3829B35D590}"/>
            </a:ext>
          </a:extLst>
        </xdr:cNvPr>
        <xdr:cNvSpPr txBox="1"/>
      </xdr:nvSpPr>
      <xdr:spPr>
        <a:xfrm>
          <a:off x="9011479" y="6022645"/>
          <a:ext cx="297593" cy="194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E0D9DE83-DEAA-41A2-B337-4A6B43B3BAD8}" type="TxLink">
            <a:rPr lang="en-US" sz="1100" b="0" i="0" u="none" strike="noStrike">
              <a:solidFill>
                <a:srgbClr val="588DB4"/>
              </a:solidFill>
              <a:latin typeface="Arial Black" panose="020B0A04020102020204" pitchFamily="34" charset="0"/>
              <a:ea typeface="Calibri"/>
              <a:cs typeface="Calibri"/>
            </a:rPr>
            <a:pPr marL="0" indent="0" algn="ctr"/>
            <a:t>7</a:t>
          </a:fld>
          <a:endParaRPr lang="nl-NL" sz="1050" b="0" i="0" u="none" strike="noStrike">
            <a:solidFill>
              <a:srgbClr val="588DB4"/>
            </a:solidFill>
            <a:latin typeface="Arial Black" panose="020B0A04020102020204" pitchFamily="34" charset="0"/>
            <a:ea typeface="Calibri"/>
            <a:cs typeface="Calibri"/>
          </a:endParaRPr>
        </a:p>
      </xdr:txBody>
    </xdr:sp>
    <xdr:clientData/>
  </xdr:twoCellAnchor>
  <xdr:twoCellAnchor>
    <xdr:from>
      <xdr:col>15</xdr:col>
      <xdr:colOff>45009</xdr:colOff>
      <xdr:row>33</xdr:row>
      <xdr:rowOff>0</xdr:rowOff>
    </xdr:from>
    <xdr:to>
      <xdr:col>15</xdr:col>
      <xdr:colOff>255273</xdr:colOff>
      <xdr:row>34</xdr:row>
      <xdr:rowOff>24794</xdr:rowOff>
    </xdr:to>
    <xdr:pic>
      <xdr:nvPicPr>
        <xdr:cNvPr id="207" name="Graphic 206" descr="Wereldbol: Noord- en Zuid-Amerika met effen opvulling">
          <a:extLst>
            <a:ext uri="{FF2B5EF4-FFF2-40B4-BE49-F238E27FC236}">
              <a16:creationId xmlns:a16="http://schemas.microsoft.com/office/drawing/2014/main" id="{B1CE6EDB-0843-4C6F-9872-D4DFFBFC253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9238705" y="6013174"/>
          <a:ext cx="210264" cy="207011"/>
        </a:xfrm>
        <a:prstGeom prst="rect">
          <a:avLst/>
        </a:prstGeom>
      </xdr:spPr>
    </xdr:pic>
    <xdr:clientData/>
  </xdr:twoCellAnchor>
  <xdr:twoCellAnchor>
    <xdr:from>
      <xdr:col>7</xdr:col>
      <xdr:colOff>124240</xdr:colOff>
      <xdr:row>31</xdr:row>
      <xdr:rowOff>166841</xdr:rowOff>
    </xdr:from>
    <xdr:to>
      <xdr:col>7</xdr:col>
      <xdr:colOff>421833</xdr:colOff>
      <xdr:row>32</xdr:row>
      <xdr:rowOff>178932</xdr:rowOff>
    </xdr:to>
    <xdr:sp macro="" textlink="Pivot!I16">
      <xdr:nvSpPr>
        <xdr:cNvPr id="208" name="Tekstvak 207">
          <a:extLst>
            <a:ext uri="{FF2B5EF4-FFF2-40B4-BE49-F238E27FC236}">
              <a16:creationId xmlns:a16="http://schemas.microsoft.com/office/drawing/2014/main" id="{7E7F96F3-694B-4AB9-B362-71A6FB2AC3CD}"/>
            </a:ext>
          </a:extLst>
        </xdr:cNvPr>
        <xdr:cNvSpPr txBox="1"/>
      </xdr:nvSpPr>
      <xdr:spPr>
        <a:xfrm>
          <a:off x="4414631" y="5815580"/>
          <a:ext cx="297593" cy="194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712504A-5C1A-4460-9608-19C14B1CD9BF}" type="TxLink">
            <a:rPr lang="en-US" sz="1100" b="0" i="0" u="none" strike="noStrike">
              <a:solidFill>
                <a:srgbClr val="588DB4"/>
              </a:solidFill>
              <a:latin typeface="Arial Black" panose="020B0A04020102020204" pitchFamily="34" charset="0"/>
              <a:ea typeface="Calibri"/>
              <a:cs typeface="Calibri"/>
            </a:rPr>
            <a:pPr marL="0" indent="0" algn="ctr"/>
            <a:t>2</a:t>
          </a:fld>
          <a:endParaRPr lang="nl-NL" sz="1050" b="0" i="0" u="none" strike="noStrike">
            <a:solidFill>
              <a:srgbClr val="588DB4"/>
            </a:solidFill>
            <a:latin typeface="Arial Black" panose="020B0A04020102020204" pitchFamily="34" charset="0"/>
            <a:ea typeface="Calibri"/>
            <a:cs typeface="Calibri"/>
          </a:endParaRPr>
        </a:p>
      </xdr:txBody>
    </xdr:sp>
    <xdr:clientData/>
  </xdr:twoCellAnchor>
  <xdr:twoCellAnchor>
    <xdr:from>
      <xdr:col>7</xdr:col>
      <xdr:colOff>351466</xdr:colOff>
      <xdr:row>31</xdr:row>
      <xdr:rowOff>157370</xdr:rowOff>
    </xdr:from>
    <xdr:to>
      <xdr:col>7</xdr:col>
      <xdr:colOff>561730</xdr:colOff>
      <xdr:row>32</xdr:row>
      <xdr:rowOff>182163</xdr:rowOff>
    </xdr:to>
    <xdr:pic>
      <xdr:nvPicPr>
        <xdr:cNvPr id="209" name="Graphic 208" descr="Wereldbol: Noord- en Zuid-Amerika met effen opvulling">
          <a:extLst>
            <a:ext uri="{FF2B5EF4-FFF2-40B4-BE49-F238E27FC236}">
              <a16:creationId xmlns:a16="http://schemas.microsoft.com/office/drawing/2014/main" id="{6579B446-BD7B-4402-8ED8-D1D06538EC6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4641857" y="5806109"/>
          <a:ext cx="210264" cy="207011"/>
        </a:xfrm>
        <a:prstGeom prst="rect">
          <a:avLst/>
        </a:prstGeom>
      </xdr:spPr>
    </xdr:pic>
    <xdr:clientData/>
  </xdr:twoCellAnchor>
  <xdr:twoCellAnchor>
    <xdr:from>
      <xdr:col>6</xdr:col>
      <xdr:colOff>500767</xdr:colOff>
      <xdr:row>3</xdr:row>
      <xdr:rowOff>70736</xdr:rowOff>
    </xdr:from>
    <xdr:to>
      <xdr:col>7</xdr:col>
      <xdr:colOff>401376</xdr:colOff>
      <xdr:row>4</xdr:row>
      <xdr:rowOff>105770</xdr:rowOff>
    </xdr:to>
    <xdr:sp macro="" textlink="Pivot!AB18">
      <xdr:nvSpPr>
        <xdr:cNvPr id="141" name="Tekstvak 140">
          <a:extLst>
            <a:ext uri="{FF2B5EF4-FFF2-40B4-BE49-F238E27FC236}">
              <a16:creationId xmlns:a16="http://schemas.microsoft.com/office/drawing/2014/main" id="{7928CB65-7DA1-4047-BDC2-2B562D895EA0}"/>
            </a:ext>
          </a:extLst>
        </xdr:cNvPr>
        <xdr:cNvSpPr txBox="1"/>
      </xdr:nvSpPr>
      <xdr:spPr>
        <a:xfrm>
          <a:off x="4178245" y="617388"/>
          <a:ext cx="513522" cy="217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74130E5-920F-48A4-ACEF-E259DE1B0795}" type="TxLink">
            <a:rPr lang="en-US" sz="900" b="0" i="0" u="none" strike="noStrike">
              <a:solidFill>
                <a:srgbClr val="FFB64B"/>
              </a:solidFill>
              <a:latin typeface="Arial Nova" panose="020B0504020202020204" pitchFamily="34" charset="0"/>
              <a:ea typeface="Calibri"/>
              <a:cs typeface="Calibri"/>
            </a:rPr>
            <a:pPr/>
            <a:t>+1,3%</a:t>
          </a:fld>
          <a:endParaRPr lang="nl-NL" sz="600" b="0">
            <a:solidFill>
              <a:srgbClr val="FFB64B"/>
            </a:solidFill>
            <a:latin typeface="Arial Nova" panose="020B0504020202020204" pitchFamily="34" charset="0"/>
          </a:endParaRPr>
        </a:p>
      </xdr:txBody>
    </xdr:sp>
    <xdr:clientData/>
  </xdr:twoCellAnchor>
  <xdr:twoCellAnchor>
    <xdr:from>
      <xdr:col>10</xdr:col>
      <xdr:colOff>411563</xdr:colOff>
      <xdr:row>3</xdr:row>
      <xdr:rowOff>65021</xdr:rowOff>
    </xdr:from>
    <xdr:to>
      <xdr:col>11</xdr:col>
      <xdr:colOff>215347</xdr:colOff>
      <xdr:row>4</xdr:row>
      <xdr:rowOff>98150</xdr:rowOff>
    </xdr:to>
    <xdr:sp macro="" textlink="Pivot!AB19">
      <xdr:nvSpPr>
        <xdr:cNvPr id="142" name="Tekstvak 141">
          <a:extLst>
            <a:ext uri="{FF2B5EF4-FFF2-40B4-BE49-F238E27FC236}">
              <a16:creationId xmlns:a16="http://schemas.microsoft.com/office/drawing/2014/main" id="{8FA62BC7-A735-437E-8C94-AE23C321ACA7}"/>
            </a:ext>
          </a:extLst>
        </xdr:cNvPr>
        <xdr:cNvSpPr txBox="1"/>
      </xdr:nvSpPr>
      <xdr:spPr>
        <a:xfrm>
          <a:off x="6540693" y="611673"/>
          <a:ext cx="416697" cy="215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2EF2C3EE-23C1-4187-B659-25DD05AD79DF}" type="TxLink">
            <a:rPr lang="en-US" sz="900" b="0" i="0" u="none" strike="noStrike">
              <a:solidFill>
                <a:srgbClr val="FFB64B"/>
              </a:solidFill>
              <a:latin typeface="Arial Nova" panose="020B0504020202020204" pitchFamily="34" charset="0"/>
              <a:ea typeface="Calibri"/>
              <a:cs typeface="Calibri"/>
            </a:rPr>
            <a:pPr marL="0" indent="0"/>
            <a:t>+14</a:t>
          </a:fld>
          <a:endParaRPr lang="nl-NL" sz="9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18</xdr:col>
      <xdr:colOff>210875</xdr:colOff>
      <xdr:row>3</xdr:row>
      <xdr:rowOff>66264</xdr:rowOff>
    </xdr:from>
    <xdr:to>
      <xdr:col>18</xdr:col>
      <xdr:colOff>581687</xdr:colOff>
      <xdr:row>4</xdr:row>
      <xdr:rowOff>93678</xdr:rowOff>
    </xdr:to>
    <xdr:sp macro="" textlink="Pivot!AB20">
      <xdr:nvSpPr>
        <xdr:cNvPr id="143" name="Tekstvak 142">
          <a:extLst>
            <a:ext uri="{FF2B5EF4-FFF2-40B4-BE49-F238E27FC236}">
              <a16:creationId xmlns:a16="http://schemas.microsoft.com/office/drawing/2014/main" id="{27C2A638-6640-4E0E-B109-B9B0A37E252B}"/>
            </a:ext>
          </a:extLst>
        </xdr:cNvPr>
        <xdr:cNvSpPr txBox="1"/>
      </xdr:nvSpPr>
      <xdr:spPr>
        <a:xfrm>
          <a:off x="11243310" y="612916"/>
          <a:ext cx="370812" cy="209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736A3DA5-7DE8-4312-97F8-9E25B5538648}" type="TxLink">
            <a:rPr lang="en-US" sz="900" b="0" i="0" u="none" strike="noStrike">
              <a:solidFill>
                <a:srgbClr val="FFB64B"/>
              </a:solidFill>
              <a:latin typeface="Arial Nova" panose="020B0504020202020204" pitchFamily="34" charset="0"/>
              <a:ea typeface="Calibri"/>
              <a:cs typeface="Calibri"/>
            </a:rPr>
            <a:pPr marL="0" indent="0"/>
            <a:t>+6</a:t>
          </a:fld>
          <a:endParaRPr lang="nl-NL" sz="9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22</xdr:col>
      <xdr:colOff>663</xdr:colOff>
      <xdr:row>3</xdr:row>
      <xdr:rowOff>57978</xdr:rowOff>
    </xdr:from>
    <xdr:to>
      <xdr:col>22</xdr:col>
      <xdr:colOff>420508</xdr:colOff>
      <xdr:row>4</xdr:row>
      <xdr:rowOff>87297</xdr:rowOff>
    </xdr:to>
    <xdr:sp macro="" textlink="Pivot!AB21">
      <xdr:nvSpPr>
        <xdr:cNvPr id="144" name="Tekstvak 143">
          <a:extLst>
            <a:ext uri="{FF2B5EF4-FFF2-40B4-BE49-F238E27FC236}">
              <a16:creationId xmlns:a16="http://schemas.microsoft.com/office/drawing/2014/main" id="{1927D915-E5B6-4CCB-9FBA-A23EA7EA1BDE}"/>
            </a:ext>
          </a:extLst>
        </xdr:cNvPr>
        <xdr:cNvSpPr txBox="1"/>
      </xdr:nvSpPr>
      <xdr:spPr>
        <a:xfrm>
          <a:off x="13484750" y="604630"/>
          <a:ext cx="419845" cy="211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75929E0D-527E-4F23-83A2-CA440F0A7AE8}" type="TxLink">
            <a:rPr lang="en-US" sz="900" b="0" i="0" u="none" strike="noStrike">
              <a:solidFill>
                <a:srgbClr val="FFB64B"/>
              </a:solidFill>
              <a:latin typeface="Arial Nova" panose="020B0504020202020204" pitchFamily="34" charset="0"/>
              <a:ea typeface="Calibri"/>
              <a:cs typeface="Calibri"/>
            </a:rPr>
            <a:pPr marL="0" indent="0"/>
            <a:t>+3</a:t>
          </a:fld>
          <a:endParaRPr lang="nl-NL" sz="9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6</xdr:col>
      <xdr:colOff>582349</xdr:colOff>
      <xdr:row>12</xdr:row>
      <xdr:rowOff>37603</xdr:rowOff>
    </xdr:from>
    <xdr:to>
      <xdr:col>7</xdr:col>
      <xdr:colOff>500103</xdr:colOff>
      <xdr:row>13</xdr:row>
      <xdr:rowOff>72638</xdr:rowOff>
    </xdr:to>
    <xdr:sp macro="" textlink="Pivot!AB48">
      <xdr:nvSpPr>
        <xdr:cNvPr id="145" name="Tekstvak 144">
          <a:extLst>
            <a:ext uri="{FF2B5EF4-FFF2-40B4-BE49-F238E27FC236}">
              <a16:creationId xmlns:a16="http://schemas.microsoft.com/office/drawing/2014/main" id="{DB1BF5EF-0924-46A8-9F7A-237B2C989742}"/>
            </a:ext>
          </a:extLst>
        </xdr:cNvPr>
        <xdr:cNvSpPr txBox="1"/>
      </xdr:nvSpPr>
      <xdr:spPr>
        <a:xfrm>
          <a:off x="4259827" y="2224212"/>
          <a:ext cx="530667" cy="217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7CB1556F-F5F6-49EC-90FA-246FAE338983}" type="TxLink">
            <a:rPr lang="en-US" sz="800" b="0" i="0" u="none" strike="noStrike">
              <a:solidFill>
                <a:srgbClr val="FFB64B"/>
              </a:solidFill>
              <a:latin typeface="Arial Nova" panose="020B0504020202020204" pitchFamily="34" charset="0"/>
              <a:ea typeface="Calibri"/>
              <a:cs typeface="Calibri"/>
            </a:rPr>
            <a:pPr marL="0" indent="0"/>
            <a:t>0,0%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7</xdr:col>
      <xdr:colOff>42074</xdr:colOff>
      <xdr:row>13</xdr:row>
      <xdr:rowOff>94919</xdr:rowOff>
    </xdr:from>
    <xdr:to>
      <xdr:col>7</xdr:col>
      <xdr:colOff>576551</xdr:colOff>
      <xdr:row>14</xdr:row>
      <xdr:rowOff>124239</xdr:rowOff>
    </xdr:to>
    <xdr:sp macro="" textlink="Pivot!AB49">
      <xdr:nvSpPr>
        <xdr:cNvPr id="146" name="Tekstvak 145">
          <a:extLst>
            <a:ext uri="{FF2B5EF4-FFF2-40B4-BE49-F238E27FC236}">
              <a16:creationId xmlns:a16="http://schemas.microsoft.com/office/drawing/2014/main" id="{8798F275-B260-4227-A45E-6ABFBB102D6F}"/>
            </a:ext>
          </a:extLst>
        </xdr:cNvPr>
        <xdr:cNvSpPr txBox="1"/>
      </xdr:nvSpPr>
      <xdr:spPr>
        <a:xfrm>
          <a:off x="4332465" y="2463745"/>
          <a:ext cx="534477" cy="211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1BD96C66-7B5A-47A1-8209-5E0A1265D954}" type="TxLink">
            <a:rPr lang="en-US" sz="800" b="0" i="0" u="none" strike="noStrike">
              <a:solidFill>
                <a:srgbClr val="FFB64B"/>
              </a:solidFill>
              <a:latin typeface="Arial Nova" panose="020B0504020202020204" pitchFamily="34" charset="0"/>
              <a:ea typeface="Calibri"/>
              <a:cs typeface="Calibri"/>
            </a:rPr>
            <a:pPr marL="0" indent="0"/>
            <a:t>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7</xdr:col>
      <xdr:colOff>41326</xdr:colOff>
      <xdr:row>14</xdr:row>
      <xdr:rowOff>172612</xdr:rowOff>
    </xdr:from>
    <xdr:to>
      <xdr:col>7</xdr:col>
      <xdr:colOff>537703</xdr:colOff>
      <xdr:row>16</xdr:row>
      <xdr:rowOff>19714</xdr:rowOff>
    </xdr:to>
    <xdr:sp macro="" textlink="Pivot!AB50">
      <xdr:nvSpPr>
        <xdr:cNvPr id="147" name="Tekstvak 146">
          <a:extLst>
            <a:ext uri="{FF2B5EF4-FFF2-40B4-BE49-F238E27FC236}">
              <a16:creationId xmlns:a16="http://schemas.microsoft.com/office/drawing/2014/main" id="{5A5D0FC1-BFCD-4208-BCF0-8390D521F521}"/>
            </a:ext>
          </a:extLst>
        </xdr:cNvPr>
        <xdr:cNvSpPr txBox="1"/>
      </xdr:nvSpPr>
      <xdr:spPr>
        <a:xfrm>
          <a:off x="4331717" y="2723655"/>
          <a:ext cx="496377" cy="211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F9D9BB44-CE00-4C6E-A097-CB9098113201}" type="TxLink">
            <a:rPr lang="en-US" sz="800" b="0" i="0" u="none" strike="noStrike">
              <a:solidFill>
                <a:srgbClr val="FFB64B"/>
              </a:solidFill>
              <a:latin typeface="Arial Nova" panose="020B0504020202020204" pitchFamily="34" charset="0"/>
              <a:ea typeface="Calibri"/>
              <a:cs typeface="Calibri"/>
            </a:rPr>
            <a:pPr marL="0" indent="0"/>
            <a:t>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7</xdr:col>
      <xdr:colOff>42074</xdr:colOff>
      <xdr:row>16</xdr:row>
      <xdr:rowOff>58642</xdr:rowOff>
    </xdr:from>
    <xdr:to>
      <xdr:col>7</xdr:col>
      <xdr:colOff>567026</xdr:colOff>
      <xdr:row>17</xdr:row>
      <xdr:rowOff>105106</xdr:rowOff>
    </xdr:to>
    <xdr:sp macro="" textlink="Pivot!AB51">
      <xdr:nvSpPr>
        <xdr:cNvPr id="148" name="Tekstvak 147">
          <a:extLst>
            <a:ext uri="{FF2B5EF4-FFF2-40B4-BE49-F238E27FC236}">
              <a16:creationId xmlns:a16="http://schemas.microsoft.com/office/drawing/2014/main" id="{2DE2E770-F514-4BA9-9137-A305738D3847}"/>
            </a:ext>
          </a:extLst>
        </xdr:cNvPr>
        <xdr:cNvSpPr txBox="1"/>
      </xdr:nvSpPr>
      <xdr:spPr>
        <a:xfrm>
          <a:off x="4332465" y="2974120"/>
          <a:ext cx="524952" cy="228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AD16E4A-63B5-46DD-AE90-4BBE0215D179}" type="TxLink">
            <a:rPr lang="en-US" sz="800" b="0" i="0" u="none" strike="noStrike">
              <a:solidFill>
                <a:srgbClr val="FFB64B"/>
              </a:solidFill>
              <a:latin typeface="Arial Nova" panose="020B0504020202020204" pitchFamily="34" charset="0"/>
              <a:ea typeface="Calibri"/>
              <a:cs typeface="Calibri"/>
            </a:rPr>
            <a:pPr marL="0" indent="0"/>
            <a:t>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12</xdr:col>
      <xdr:colOff>565121</xdr:colOff>
      <xdr:row>11</xdr:row>
      <xdr:rowOff>74544</xdr:rowOff>
    </xdr:from>
    <xdr:to>
      <xdr:col>13</xdr:col>
      <xdr:colOff>479065</xdr:colOff>
      <xdr:row>12</xdr:row>
      <xdr:rowOff>105768</xdr:rowOff>
    </xdr:to>
    <xdr:sp macro="" textlink="Pivot!AB36">
      <xdr:nvSpPr>
        <xdr:cNvPr id="149" name="Tekstvak 148">
          <a:extLst>
            <a:ext uri="{FF2B5EF4-FFF2-40B4-BE49-F238E27FC236}">
              <a16:creationId xmlns:a16="http://schemas.microsoft.com/office/drawing/2014/main" id="{5613E8D2-D4CA-41F2-9898-33191C21934F}"/>
            </a:ext>
          </a:extLst>
        </xdr:cNvPr>
        <xdr:cNvSpPr txBox="1"/>
      </xdr:nvSpPr>
      <xdr:spPr>
        <a:xfrm>
          <a:off x="7920078" y="2078935"/>
          <a:ext cx="526857" cy="213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42FC564-6F10-4CAA-859E-8345D6B8F9EE}" type="TxLink">
            <a:rPr lang="en-US" sz="800" b="0" i="0" u="none" strike="noStrike">
              <a:solidFill>
                <a:srgbClr val="FFB64B"/>
              </a:solidFill>
              <a:latin typeface="Arial Nova" panose="020B0504020202020204" pitchFamily="34" charset="0"/>
              <a:ea typeface="Calibri"/>
              <a:cs typeface="Calibri"/>
            </a:rPr>
            <a:pPr marL="0" indent="0"/>
            <a:t>+1,3%</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13</xdr:col>
      <xdr:colOff>39507</xdr:colOff>
      <xdr:row>12</xdr:row>
      <xdr:rowOff>131859</xdr:rowOff>
    </xdr:from>
    <xdr:to>
      <xdr:col>13</xdr:col>
      <xdr:colOff>573984</xdr:colOff>
      <xdr:row>13</xdr:row>
      <xdr:rowOff>166894</xdr:rowOff>
    </xdr:to>
    <xdr:sp macro="" textlink="Pivot!AB37">
      <xdr:nvSpPr>
        <xdr:cNvPr id="150" name="Tekstvak 149">
          <a:extLst>
            <a:ext uri="{FF2B5EF4-FFF2-40B4-BE49-F238E27FC236}">
              <a16:creationId xmlns:a16="http://schemas.microsoft.com/office/drawing/2014/main" id="{ADA8F2DC-CA42-4EF5-81AD-26A15EA639C7}"/>
            </a:ext>
          </a:extLst>
        </xdr:cNvPr>
        <xdr:cNvSpPr txBox="1"/>
      </xdr:nvSpPr>
      <xdr:spPr>
        <a:xfrm>
          <a:off x="8007377" y="2318468"/>
          <a:ext cx="534477" cy="217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3DBA92D-778F-44EA-95E0-B05587763755}" type="TxLink">
            <a:rPr lang="en-US" sz="800" b="0" i="0" u="none" strike="noStrike">
              <a:solidFill>
                <a:srgbClr val="FFB64B"/>
              </a:solidFill>
              <a:latin typeface="Arial Nova" panose="020B0504020202020204" pitchFamily="34" charset="0"/>
              <a:ea typeface="Calibri"/>
              <a:cs typeface="Calibri"/>
            </a:rPr>
            <a:pPr marL="0" indent="0"/>
            <a:t>+9</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13</xdr:col>
      <xdr:colOff>46463</xdr:colOff>
      <xdr:row>14</xdr:row>
      <xdr:rowOff>11432</xdr:rowOff>
    </xdr:from>
    <xdr:to>
      <xdr:col>13</xdr:col>
      <xdr:colOff>544745</xdr:colOff>
      <xdr:row>15</xdr:row>
      <xdr:rowOff>35036</xdr:rowOff>
    </xdr:to>
    <xdr:sp macro="" textlink="Pivot!AB38">
      <xdr:nvSpPr>
        <xdr:cNvPr id="151" name="Tekstvak 150">
          <a:extLst>
            <a:ext uri="{FF2B5EF4-FFF2-40B4-BE49-F238E27FC236}">
              <a16:creationId xmlns:a16="http://schemas.microsoft.com/office/drawing/2014/main" id="{0EF13439-A115-4377-B92E-F329E9F6E1A1}"/>
            </a:ext>
          </a:extLst>
        </xdr:cNvPr>
        <xdr:cNvSpPr txBox="1"/>
      </xdr:nvSpPr>
      <xdr:spPr>
        <a:xfrm>
          <a:off x="8014333" y="2562475"/>
          <a:ext cx="498282" cy="205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57F1F687-8ABF-4D46-B9D6-A6DD8F87FE02}" type="TxLink">
            <a:rPr lang="en-US" sz="800" b="0" i="0" u="none" strike="noStrike">
              <a:solidFill>
                <a:srgbClr val="FFB64B"/>
              </a:solidFill>
              <a:latin typeface="Arial Nova" panose="020B0504020202020204" pitchFamily="34" charset="0"/>
              <a:ea typeface="Calibri"/>
              <a:cs typeface="Calibri"/>
            </a:rPr>
            <a:pPr marL="0" indent="0"/>
            <a:t>+2</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13</xdr:col>
      <xdr:colOff>45885</xdr:colOff>
      <xdr:row>15</xdr:row>
      <xdr:rowOff>91772</xdr:rowOff>
    </xdr:from>
    <xdr:to>
      <xdr:col>13</xdr:col>
      <xdr:colOff>568932</xdr:colOff>
      <xdr:row>16</xdr:row>
      <xdr:rowOff>140142</xdr:rowOff>
    </xdr:to>
    <xdr:sp macro="" textlink="Pivot!AB39">
      <xdr:nvSpPr>
        <xdr:cNvPr id="152" name="Tekstvak 151">
          <a:extLst>
            <a:ext uri="{FF2B5EF4-FFF2-40B4-BE49-F238E27FC236}">
              <a16:creationId xmlns:a16="http://schemas.microsoft.com/office/drawing/2014/main" id="{F00F338D-8EE5-4F7B-B591-9D65BE7AB2EE}"/>
            </a:ext>
          </a:extLst>
        </xdr:cNvPr>
        <xdr:cNvSpPr txBox="1"/>
      </xdr:nvSpPr>
      <xdr:spPr>
        <a:xfrm>
          <a:off x="8013755" y="2825033"/>
          <a:ext cx="523047" cy="23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BA949783-3EE3-4302-9EE9-CE473FC1B9C9}" type="TxLink">
            <a:rPr lang="en-US" sz="800" b="0" i="0" u="none" strike="noStrike">
              <a:solidFill>
                <a:srgbClr val="FFB64B"/>
              </a:solidFill>
              <a:latin typeface="Arial Nova" panose="020B0504020202020204" pitchFamily="34" charset="0"/>
              <a:ea typeface="Calibri"/>
              <a:cs typeface="Calibri"/>
            </a:rPr>
            <a:pPr marL="0" indent="0"/>
            <a:t>+1</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17</xdr:col>
      <xdr:colOff>472109</xdr:colOff>
      <xdr:row>12</xdr:row>
      <xdr:rowOff>74543</xdr:rowOff>
    </xdr:from>
    <xdr:to>
      <xdr:col>18</xdr:col>
      <xdr:colOff>389863</xdr:colOff>
      <xdr:row>13</xdr:row>
      <xdr:rowOff>109578</xdr:rowOff>
    </xdr:to>
    <xdr:sp macro="" textlink="Pivot!AB42">
      <xdr:nvSpPr>
        <xdr:cNvPr id="153" name="Tekstvak 152">
          <a:extLst>
            <a:ext uri="{FF2B5EF4-FFF2-40B4-BE49-F238E27FC236}">
              <a16:creationId xmlns:a16="http://schemas.microsoft.com/office/drawing/2014/main" id="{B70998D3-725F-4BC0-8D04-46B2B0188369}"/>
            </a:ext>
          </a:extLst>
        </xdr:cNvPr>
        <xdr:cNvSpPr txBox="1"/>
      </xdr:nvSpPr>
      <xdr:spPr>
        <a:xfrm>
          <a:off x="10891631" y="2261152"/>
          <a:ext cx="530667" cy="217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8B872E76-43F0-46D9-A027-A85E3BCA430B}" type="TxLink">
            <a:rPr lang="en-US" sz="800" b="0" i="0" u="none" strike="noStrike">
              <a:solidFill>
                <a:srgbClr val="FFB64B"/>
              </a:solidFill>
              <a:latin typeface="Arial Nova" panose="020B0504020202020204" pitchFamily="34" charset="0"/>
              <a:ea typeface="Calibri"/>
              <a:cs typeface="Calibri"/>
            </a:rPr>
            <a:pPr marL="0" indent="0"/>
            <a:t>0,0%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17</xdr:col>
      <xdr:colOff>544747</xdr:colOff>
      <xdr:row>13</xdr:row>
      <xdr:rowOff>131859</xdr:rowOff>
    </xdr:from>
    <xdr:to>
      <xdr:col>18</xdr:col>
      <xdr:colOff>466311</xdr:colOff>
      <xdr:row>14</xdr:row>
      <xdr:rowOff>166894</xdr:rowOff>
    </xdr:to>
    <xdr:sp macro="" textlink="Pivot!AB43">
      <xdr:nvSpPr>
        <xdr:cNvPr id="154" name="Tekstvak 153">
          <a:extLst>
            <a:ext uri="{FF2B5EF4-FFF2-40B4-BE49-F238E27FC236}">
              <a16:creationId xmlns:a16="http://schemas.microsoft.com/office/drawing/2014/main" id="{A72513F7-7DF2-4F87-B285-C29740F16BC3}"/>
            </a:ext>
          </a:extLst>
        </xdr:cNvPr>
        <xdr:cNvSpPr txBox="1"/>
      </xdr:nvSpPr>
      <xdr:spPr>
        <a:xfrm>
          <a:off x="10964269" y="2500685"/>
          <a:ext cx="534477" cy="217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ABBE651A-0FBD-4331-8BD0-27D192048E65}" type="TxLink">
            <a:rPr lang="en-US" sz="800" b="0" i="0" u="none" strike="noStrike">
              <a:solidFill>
                <a:srgbClr val="FFB64B"/>
              </a:solidFill>
              <a:latin typeface="Arial Nova" panose="020B0504020202020204" pitchFamily="34" charset="0"/>
              <a:ea typeface="Calibri"/>
              <a:cs typeface="Calibri"/>
            </a:rPr>
            <a:pPr marL="0" indent="0"/>
            <a:t>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17</xdr:col>
      <xdr:colOff>560649</xdr:colOff>
      <xdr:row>15</xdr:row>
      <xdr:rowOff>7621</xdr:rowOff>
    </xdr:from>
    <xdr:to>
      <xdr:col>18</xdr:col>
      <xdr:colOff>459353</xdr:colOff>
      <xdr:row>16</xdr:row>
      <xdr:rowOff>35036</xdr:rowOff>
    </xdr:to>
    <xdr:sp macro="" textlink="Pivot!AB44">
      <xdr:nvSpPr>
        <xdr:cNvPr id="155" name="Tekstvak 154">
          <a:extLst>
            <a:ext uri="{FF2B5EF4-FFF2-40B4-BE49-F238E27FC236}">
              <a16:creationId xmlns:a16="http://schemas.microsoft.com/office/drawing/2014/main" id="{894DAC36-4EEA-453D-BAE0-015AC05ADCF5}"/>
            </a:ext>
          </a:extLst>
        </xdr:cNvPr>
        <xdr:cNvSpPr txBox="1"/>
      </xdr:nvSpPr>
      <xdr:spPr>
        <a:xfrm>
          <a:off x="10980171" y="2740882"/>
          <a:ext cx="511617" cy="209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8D20CD5-3036-40EF-AE20-1C75F49DA03B}" type="TxLink">
            <a:rPr lang="en-US" sz="800" b="0" i="0" u="none" strike="noStrike">
              <a:solidFill>
                <a:srgbClr val="FFB64B"/>
              </a:solidFill>
              <a:latin typeface="Arial Nova" panose="020B0504020202020204" pitchFamily="34" charset="0"/>
              <a:ea typeface="Calibri"/>
              <a:cs typeface="Calibri"/>
            </a:rPr>
            <a:pPr marL="0" indent="0"/>
            <a:t>-1</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17</xdr:col>
      <xdr:colOff>551125</xdr:colOff>
      <xdr:row>16</xdr:row>
      <xdr:rowOff>91772</xdr:rowOff>
    </xdr:from>
    <xdr:to>
      <xdr:col>18</xdr:col>
      <xdr:colOff>461259</xdr:colOff>
      <xdr:row>17</xdr:row>
      <xdr:rowOff>140141</xdr:rowOff>
    </xdr:to>
    <xdr:sp macro="" textlink="Pivot!AB45">
      <xdr:nvSpPr>
        <xdr:cNvPr id="156" name="Tekstvak 155">
          <a:extLst>
            <a:ext uri="{FF2B5EF4-FFF2-40B4-BE49-F238E27FC236}">
              <a16:creationId xmlns:a16="http://schemas.microsoft.com/office/drawing/2014/main" id="{7D2C7E34-7136-449E-88AF-65D1D7024C98}"/>
            </a:ext>
          </a:extLst>
        </xdr:cNvPr>
        <xdr:cNvSpPr txBox="1"/>
      </xdr:nvSpPr>
      <xdr:spPr>
        <a:xfrm>
          <a:off x="10970647" y="3007250"/>
          <a:ext cx="523047" cy="23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A0626261-4944-4318-BFC0-46AE56425BE0}" type="TxLink">
            <a:rPr lang="en-US" sz="800" b="0" i="0" u="none" strike="noStrike">
              <a:solidFill>
                <a:srgbClr val="FFB64B"/>
              </a:solidFill>
              <a:latin typeface="Arial Nova" panose="020B0504020202020204" pitchFamily="34" charset="0"/>
              <a:ea typeface="Calibri"/>
              <a:cs typeface="Calibri"/>
            </a:rPr>
            <a:pPr marL="0" indent="0"/>
            <a:t>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21</xdr:col>
      <xdr:colOff>389283</xdr:colOff>
      <xdr:row>19</xdr:row>
      <xdr:rowOff>33131</xdr:rowOff>
    </xdr:from>
    <xdr:to>
      <xdr:col>22</xdr:col>
      <xdr:colOff>307037</xdr:colOff>
      <xdr:row>20</xdr:row>
      <xdr:rowOff>68165</xdr:rowOff>
    </xdr:to>
    <xdr:sp macro="" textlink="Pivot!AB30">
      <xdr:nvSpPr>
        <xdr:cNvPr id="157" name="Tekstvak 156">
          <a:extLst>
            <a:ext uri="{FF2B5EF4-FFF2-40B4-BE49-F238E27FC236}">
              <a16:creationId xmlns:a16="http://schemas.microsoft.com/office/drawing/2014/main" id="{035C1B12-E5E0-4829-B1F6-9EEB2B9C40D1}"/>
            </a:ext>
          </a:extLst>
        </xdr:cNvPr>
        <xdr:cNvSpPr txBox="1"/>
      </xdr:nvSpPr>
      <xdr:spPr>
        <a:xfrm>
          <a:off x="13260457" y="3495261"/>
          <a:ext cx="530667" cy="217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F9FD059-5A40-4DF6-AA03-1E5677BBBCCE}" type="TxLink">
            <a:rPr lang="en-US" sz="800" b="0" i="0" u="none" strike="noStrike">
              <a:solidFill>
                <a:srgbClr val="FFB64B"/>
              </a:solidFill>
              <a:latin typeface="Arial Nova" panose="020B0504020202020204" pitchFamily="34" charset="0"/>
              <a:ea typeface="Calibri"/>
              <a:cs typeface="Calibri"/>
            </a:rPr>
            <a:pPr marL="0" indent="0"/>
            <a:t>+1,3%</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21</xdr:col>
      <xdr:colOff>461921</xdr:colOff>
      <xdr:row>20</xdr:row>
      <xdr:rowOff>90446</xdr:rowOff>
    </xdr:from>
    <xdr:to>
      <xdr:col>22</xdr:col>
      <xdr:colOff>383485</xdr:colOff>
      <xdr:row>21</xdr:row>
      <xdr:rowOff>125481</xdr:rowOff>
    </xdr:to>
    <xdr:sp macro="" textlink="Pivot!AB31">
      <xdr:nvSpPr>
        <xdr:cNvPr id="158" name="Tekstvak 157">
          <a:extLst>
            <a:ext uri="{FF2B5EF4-FFF2-40B4-BE49-F238E27FC236}">
              <a16:creationId xmlns:a16="http://schemas.microsoft.com/office/drawing/2014/main" id="{C5445920-9FA2-41ED-8A48-916055C40F60}"/>
            </a:ext>
          </a:extLst>
        </xdr:cNvPr>
        <xdr:cNvSpPr txBox="1"/>
      </xdr:nvSpPr>
      <xdr:spPr>
        <a:xfrm>
          <a:off x="13333095" y="3734794"/>
          <a:ext cx="534477" cy="217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0EE640BE-5193-4DC2-8625-500150BC498A}" type="TxLink">
            <a:rPr lang="en-US" sz="800" b="0" i="0" u="none" strike="noStrike">
              <a:solidFill>
                <a:srgbClr val="FFB64B"/>
              </a:solidFill>
              <a:latin typeface="Arial Nova" panose="020B0504020202020204" pitchFamily="34" charset="0"/>
              <a:ea typeface="Calibri"/>
              <a:cs typeface="Calibri"/>
            </a:rPr>
            <a:pPr marL="0" indent="0"/>
            <a:t>+1</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21</xdr:col>
      <xdr:colOff>469540</xdr:colOff>
      <xdr:row>21</xdr:row>
      <xdr:rowOff>144616</xdr:rowOff>
    </xdr:from>
    <xdr:to>
      <xdr:col>22</xdr:col>
      <xdr:colOff>364434</xdr:colOff>
      <xdr:row>22</xdr:row>
      <xdr:rowOff>168220</xdr:rowOff>
    </xdr:to>
    <xdr:sp macro="" textlink="Pivot!AB32">
      <xdr:nvSpPr>
        <xdr:cNvPr id="159" name="Tekstvak 158">
          <a:extLst>
            <a:ext uri="{FF2B5EF4-FFF2-40B4-BE49-F238E27FC236}">
              <a16:creationId xmlns:a16="http://schemas.microsoft.com/office/drawing/2014/main" id="{21EA753D-0D84-4083-B8F9-7138B71E0487}"/>
            </a:ext>
          </a:extLst>
        </xdr:cNvPr>
        <xdr:cNvSpPr txBox="1"/>
      </xdr:nvSpPr>
      <xdr:spPr>
        <a:xfrm>
          <a:off x="13340714" y="3971181"/>
          <a:ext cx="507807" cy="205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E0D9C61-C4EF-45DC-AF77-E6B8AE2033BD}" type="TxLink">
            <a:rPr lang="en-US" sz="800" b="0" i="0" u="none" strike="noStrike">
              <a:solidFill>
                <a:srgbClr val="FFB64B"/>
              </a:solidFill>
              <a:latin typeface="Arial Nova" panose="020B0504020202020204" pitchFamily="34" charset="0"/>
              <a:ea typeface="Calibri"/>
              <a:cs typeface="Calibri"/>
            </a:rPr>
            <a:pPr marL="0" indent="0"/>
            <a:t>+1</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21</xdr:col>
      <xdr:colOff>468299</xdr:colOff>
      <xdr:row>23</xdr:row>
      <xdr:rowOff>50359</xdr:rowOff>
    </xdr:from>
    <xdr:to>
      <xdr:col>22</xdr:col>
      <xdr:colOff>378433</xdr:colOff>
      <xdr:row>24</xdr:row>
      <xdr:rowOff>98729</xdr:rowOff>
    </xdr:to>
    <xdr:sp macro="" textlink="Pivot!AB33">
      <xdr:nvSpPr>
        <xdr:cNvPr id="160" name="Tekstvak 159">
          <a:extLst>
            <a:ext uri="{FF2B5EF4-FFF2-40B4-BE49-F238E27FC236}">
              <a16:creationId xmlns:a16="http://schemas.microsoft.com/office/drawing/2014/main" id="{11D5FAAF-3682-4140-ACE4-77576A8F3320}"/>
            </a:ext>
          </a:extLst>
        </xdr:cNvPr>
        <xdr:cNvSpPr txBox="1"/>
      </xdr:nvSpPr>
      <xdr:spPr>
        <a:xfrm>
          <a:off x="13339473" y="4241359"/>
          <a:ext cx="523047" cy="23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4EDC9F79-96E5-42C7-902A-657F8ED3227A}" type="TxLink">
            <a:rPr lang="en-US" sz="800" b="0" i="0" u="none" strike="noStrike">
              <a:solidFill>
                <a:srgbClr val="FFB64B"/>
              </a:solidFill>
              <a:latin typeface="Arial Nova" panose="020B0504020202020204" pitchFamily="34" charset="0"/>
              <a:ea typeface="Calibri"/>
              <a:cs typeface="Calibri"/>
            </a:rPr>
            <a:pPr marL="0" indent="0"/>
            <a:t>+1</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22</xdr:col>
      <xdr:colOff>190500</xdr:colOff>
      <xdr:row>33</xdr:row>
      <xdr:rowOff>173935</xdr:rowOff>
    </xdr:from>
    <xdr:to>
      <xdr:col>23</xdr:col>
      <xdr:colOff>104444</xdr:colOff>
      <xdr:row>35</xdr:row>
      <xdr:rowOff>26752</xdr:rowOff>
    </xdr:to>
    <xdr:sp macro="" textlink="Pivot!AB54">
      <xdr:nvSpPr>
        <xdr:cNvPr id="161" name="Tekstvak 160">
          <a:extLst>
            <a:ext uri="{FF2B5EF4-FFF2-40B4-BE49-F238E27FC236}">
              <a16:creationId xmlns:a16="http://schemas.microsoft.com/office/drawing/2014/main" id="{4D5FCCF9-82F4-4480-9274-C60227CA7445}"/>
            </a:ext>
          </a:extLst>
        </xdr:cNvPr>
        <xdr:cNvSpPr txBox="1"/>
      </xdr:nvSpPr>
      <xdr:spPr>
        <a:xfrm>
          <a:off x="13674587" y="6187109"/>
          <a:ext cx="526857" cy="217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3D086B01-13A6-4D0E-B56E-6E6E9E772CF2}" type="TxLink">
            <a:rPr lang="en-US" sz="800" b="0" i="0" u="none" strike="noStrike">
              <a:solidFill>
                <a:srgbClr val="FFB64B"/>
              </a:solidFill>
              <a:latin typeface="Arial Nova" panose="020B0504020202020204" pitchFamily="34" charset="0"/>
              <a:ea typeface="Calibri"/>
              <a:cs typeface="Calibri"/>
            </a:rPr>
            <a:pPr marL="0" indent="0"/>
            <a:t>-4,4%</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22</xdr:col>
      <xdr:colOff>263138</xdr:colOff>
      <xdr:row>35</xdr:row>
      <xdr:rowOff>50938</xdr:rowOff>
    </xdr:from>
    <xdr:to>
      <xdr:col>23</xdr:col>
      <xdr:colOff>180892</xdr:colOff>
      <xdr:row>36</xdr:row>
      <xdr:rowOff>84068</xdr:rowOff>
    </xdr:to>
    <xdr:sp macro="" textlink="Pivot!AB55">
      <xdr:nvSpPr>
        <xdr:cNvPr id="162" name="Tekstvak 161">
          <a:extLst>
            <a:ext uri="{FF2B5EF4-FFF2-40B4-BE49-F238E27FC236}">
              <a16:creationId xmlns:a16="http://schemas.microsoft.com/office/drawing/2014/main" id="{0F9EB8BC-57B9-4527-B8F3-DE0784658D50}"/>
            </a:ext>
          </a:extLst>
        </xdr:cNvPr>
        <xdr:cNvSpPr txBox="1"/>
      </xdr:nvSpPr>
      <xdr:spPr>
        <a:xfrm>
          <a:off x="13747225" y="6428547"/>
          <a:ext cx="530667" cy="215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A619422D-5E63-4663-8D71-319209FC2C85}" type="TxLink">
            <a:rPr lang="en-US" sz="800" b="0" i="0" u="none" strike="noStrike">
              <a:solidFill>
                <a:srgbClr val="FFB64B"/>
              </a:solidFill>
              <a:latin typeface="Arial Nova" panose="020B0504020202020204" pitchFamily="34" charset="0"/>
              <a:ea typeface="Calibri"/>
              <a:cs typeface="Calibri"/>
            </a:rPr>
            <a:pPr marL="0" indent="0"/>
            <a:t>-1</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22</xdr:col>
      <xdr:colOff>275230</xdr:colOff>
      <xdr:row>36</xdr:row>
      <xdr:rowOff>107013</xdr:rowOff>
    </xdr:from>
    <xdr:to>
      <xdr:col>23</xdr:col>
      <xdr:colOff>170124</xdr:colOff>
      <xdr:row>37</xdr:row>
      <xdr:rowOff>128713</xdr:rowOff>
    </xdr:to>
    <xdr:sp macro="" textlink="Pivot!AB56">
      <xdr:nvSpPr>
        <xdr:cNvPr id="163" name="Tekstvak 162">
          <a:extLst>
            <a:ext uri="{FF2B5EF4-FFF2-40B4-BE49-F238E27FC236}">
              <a16:creationId xmlns:a16="http://schemas.microsoft.com/office/drawing/2014/main" id="{68C7BD42-D18B-4D01-8E60-3ED820ECB0FA}"/>
            </a:ext>
          </a:extLst>
        </xdr:cNvPr>
        <xdr:cNvSpPr txBox="1"/>
      </xdr:nvSpPr>
      <xdr:spPr>
        <a:xfrm>
          <a:off x="13759317" y="6666839"/>
          <a:ext cx="507807" cy="20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64EBA6E2-C7F3-446E-BC7D-49FE79337BAB}" type="TxLink">
            <a:rPr lang="en-US" sz="800" b="0" i="0" u="none" strike="noStrike">
              <a:solidFill>
                <a:srgbClr val="FFB64B"/>
              </a:solidFill>
              <a:latin typeface="Arial Nova" panose="020B0504020202020204" pitchFamily="34" charset="0"/>
              <a:ea typeface="Calibri"/>
              <a:cs typeface="Calibri"/>
            </a:rPr>
            <a:pPr marL="0" indent="0"/>
            <a:t>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22</xdr:col>
      <xdr:colOff>269516</xdr:colOff>
      <xdr:row>38</xdr:row>
      <xdr:rowOff>10851</xdr:rowOff>
    </xdr:from>
    <xdr:to>
      <xdr:col>23</xdr:col>
      <xdr:colOff>175840</xdr:colOff>
      <xdr:row>39</xdr:row>
      <xdr:rowOff>51601</xdr:rowOff>
    </xdr:to>
    <xdr:sp macro="" textlink="Pivot!AB57">
      <xdr:nvSpPr>
        <xdr:cNvPr id="164" name="Tekstvak 163">
          <a:extLst>
            <a:ext uri="{FF2B5EF4-FFF2-40B4-BE49-F238E27FC236}">
              <a16:creationId xmlns:a16="http://schemas.microsoft.com/office/drawing/2014/main" id="{EC14AEA5-B88B-4F09-A6CF-3386F4782102}"/>
            </a:ext>
          </a:extLst>
        </xdr:cNvPr>
        <xdr:cNvSpPr txBox="1"/>
      </xdr:nvSpPr>
      <xdr:spPr>
        <a:xfrm>
          <a:off x="13753603" y="6935112"/>
          <a:ext cx="519237" cy="222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90CB7E3F-89F2-467B-9820-E1278ABF19B0}" type="TxLink">
            <a:rPr lang="en-US" sz="800" b="0" i="0" u="none" strike="noStrike">
              <a:solidFill>
                <a:srgbClr val="FFB64B"/>
              </a:solidFill>
              <a:latin typeface="Arial Nova" panose="020B0504020202020204" pitchFamily="34" charset="0"/>
              <a:ea typeface="Calibri"/>
              <a:cs typeface="Calibri"/>
            </a:rPr>
            <a:pPr marL="0" indent="0"/>
            <a:t>-1</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15</xdr:col>
      <xdr:colOff>66261</xdr:colOff>
      <xdr:row>34</xdr:row>
      <xdr:rowOff>128712</xdr:rowOff>
    </xdr:from>
    <xdr:to>
      <xdr:col>15</xdr:col>
      <xdr:colOff>587403</xdr:colOff>
      <xdr:row>35</xdr:row>
      <xdr:rowOff>167556</xdr:rowOff>
    </xdr:to>
    <xdr:sp macro="" textlink="Pivot!AB24">
      <xdr:nvSpPr>
        <xdr:cNvPr id="165" name="Tekstvak 164">
          <a:extLst>
            <a:ext uri="{FF2B5EF4-FFF2-40B4-BE49-F238E27FC236}">
              <a16:creationId xmlns:a16="http://schemas.microsoft.com/office/drawing/2014/main" id="{E39CE884-5A84-45EA-8EE5-EA59661960FE}"/>
            </a:ext>
          </a:extLst>
        </xdr:cNvPr>
        <xdr:cNvSpPr txBox="1"/>
      </xdr:nvSpPr>
      <xdr:spPr>
        <a:xfrm>
          <a:off x="9259957" y="6324103"/>
          <a:ext cx="521142" cy="22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165985BB-E30A-4ABA-BF3B-3FFB62B063B7}" type="TxLink">
            <a:rPr lang="en-US" sz="800" b="0" i="0" u="none" strike="noStrike">
              <a:solidFill>
                <a:srgbClr val="FFB64B"/>
              </a:solidFill>
              <a:latin typeface="Arial Nova" panose="020B0504020202020204" pitchFamily="34" charset="0"/>
              <a:ea typeface="Calibri"/>
              <a:cs typeface="Calibri"/>
            </a:rPr>
            <a:pPr marL="0" indent="0"/>
            <a:t>+4,9%</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15</xdr:col>
      <xdr:colOff>138899</xdr:colOff>
      <xdr:row>36</xdr:row>
      <xdr:rowOff>13335</xdr:rowOff>
    </xdr:from>
    <xdr:to>
      <xdr:col>16</xdr:col>
      <xdr:colOff>50938</xdr:colOff>
      <xdr:row>37</xdr:row>
      <xdr:rowOff>52180</xdr:rowOff>
    </xdr:to>
    <xdr:sp macro="" textlink="Pivot!AB25">
      <xdr:nvSpPr>
        <xdr:cNvPr id="166" name="Tekstvak 165">
          <a:extLst>
            <a:ext uri="{FF2B5EF4-FFF2-40B4-BE49-F238E27FC236}">
              <a16:creationId xmlns:a16="http://schemas.microsoft.com/office/drawing/2014/main" id="{45837885-0DB3-4E94-92AD-2720E12D42AE}"/>
            </a:ext>
          </a:extLst>
        </xdr:cNvPr>
        <xdr:cNvSpPr txBox="1"/>
      </xdr:nvSpPr>
      <xdr:spPr>
        <a:xfrm>
          <a:off x="9332595" y="6573161"/>
          <a:ext cx="524952" cy="22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FD1884E2-AED0-4D29-A914-B167965E43CD}" type="TxLink">
            <a:rPr lang="en-US" sz="800" b="0" i="0" u="none" strike="noStrike">
              <a:solidFill>
                <a:srgbClr val="FFB64B"/>
              </a:solidFill>
              <a:latin typeface="Arial Nova" panose="020B0504020202020204" pitchFamily="34" charset="0"/>
              <a:ea typeface="Calibri"/>
              <a:cs typeface="Calibri"/>
            </a:rPr>
            <a:pPr marL="0" indent="0"/>
            <a:t>+5</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15</xdr:col>
      <xdr:colOff>129953</xdr:colOff>
      <xdr:row>37</xdr:row>
      <xdr:rowOff>88543</xdr:rowOff>
    </xdr:from>
    <xdr:to>
      <xdr:col>16</xdr:col>
      <xdr:colOff>22942</xdr:colOff>
      <xdr:row>38</xdr:row>
      <xdr:rowOff>119767</xdr:rowOff>
    </xdr:to>
    <xdr:sp macro="" textlink="Pivot!AB26">
      <xdr:nvSpPr>
        <xdr:cNvPr id="167" name="Tekstvak 166">
          <a:extLst>
            <a:ext uri="{FF2B5EF4-FFF2-40B4-BE49-F238E27FC236}">
              <a16:creationId xmlns:a16="http://schemas.microsoft.com/office/drawing/2014/main" id="{E1D0F2EA-4822-4BE9-B9EF-1B08C72F3F4E}"/>
            </a:ext>
          </a:extLst>
        </xdr:cNvPr>
        <xdr:cNvSpPr txBox="1"/>
      </xdr:nvSpPr>
      <xdr:spPr>
        <a:xfrm>
          <a:off x="9323649" y="6830586"/>
          <a:ext cx="505902" cy="213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FD273392-547C-404A-940C-AEE277C2BEF6}" type="TxLink">
            <a:rPr lang="en-US" sz="800" b="0" i="0" u="none" strike="noStrike">
              <a:solidFill>
                <a:srgbClr val="FFB64B"/>
              </a:solidFill>
              <a:latin typeface="Arial Nova" panose="020B0504020202020204" pitchFamily="34" charset="0"/>
              <a:ea typeface="Calibri"/>
              <a:cs typeface="Calibri"/>
            </a:rPr>
            <a:pPr marL="0" indent="0"/>
            <a:t>+4</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15</xdr:col>
      <xdr:colOff>145277</xdr:colOff>
      <xdr:row>38</xdr:row>
      <xdr:rowOff>161180</xdr:rowOff>
    </xdr:from>
    <xdr:to>
      <xdr:col>16</xdr:col>
      <xdr:colOff>43981</xdr:colOff>
      <xdr:row>40</xdr:row>
      <xdr:rowOff>13997</xdr:rowOff>
    </xdr:to>
    <xdr:sp macro="" textlink="Pivot!AB27">
      <xdr:nvSpPr>
        <xdr:cNvPr id="168" name="Tekstvak 167">
          <a:extLst>
            <a:ext uri="{FF2B5EF4-FFF2-40B4-BE49-F238E27FC236}">
              <a16:creationId xmlns:a16="http://schemas.microsoft.com/office/drawing/2014/main" id="{D0FC537F-0306-48FC-B3C4-22E42BDF4920}"/>
            </a:ext>
          </a:extLst>
        </xdr:cNvPr>
        <xdr:cNvSpPr txBox="1"/>
      </xdr:nvSpPr>
      <xdr:spPr>
        <a:xfrm>
          <a:off x="9338973" y="7085441"/>
          <a:ext cx="511617" cy="217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56AC0391-D057-4B5C-96E2-FBA579400D92}" type="TxLink">
            <a:rPr lang="en-US" sz="800" b="0" i="0" u="none" strike="noStrike">
              <a:solidFill>
                <a:srgbClr val="FFB64B"/>
              </a:solidFill>
              <a:latin typeface="Arial Nova" panose="020B0504020202020204" pitchFamily="34" charset="0"/>
              <a:ea typeface="Calibri"/>
              <a:cs typeface="Calibri"/>
            </a:rPr>
            <a:pPr marL="0" indent="0"/>
            <a:t>+2</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7</xdr:col>
      <xdr:colOff>314740</xdr:colOff>
      <xdr:row>33</xdr:row>
      <xdr:rowOff>140804</xdr:rowOff>
    </xdr:from>
    <xdr:to>
      <xdr:col>8</xdr:col>
      <xdr:colOff>232494</xdr:colOff>
      <xdr:row>34</xdr:row>
      <xdr:rowOff>175839</xdr:rowOff>
    </xdr:to>
    <xdr:sp macro="" textlink="Pivot!AB60">
      <xdr:nvSpPr>
        <xdr:cNvPr id="169" name="Tekstvak 168">
          <a:extLst>
            <a:ext uri="{FF2B5EF4-FFF2-40B4-BE49-F238E27FC236}">
              <a16:creationId xmlns:a16="http://schemas.microsoft.com/office/drawing/2014/main" id="{4D8D37D8-8ACA-4749-A113-6D7944598F6A}"/>
            </a:ext>
          </a:extLst>
        </xdr:cNvPr>
        <xdr:cNvSpPr txBox="1"/>
      </xdr:nvSpPr>
      <xdr:spPr>
        <a:xfrm>
          <a:off x="4605131" y="6153978"/>
          <a:ext cx="530667" cy="217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B710FD60-4CCE-4363-824F-DF5119ECBEA2}" type="TxLink">
            <a:rPr lang="en-US" sz="800" b="0" i="0" u="none" strike="noStrike">
              <a:solidFill>
                <a:srgbClr val="FFB64B"/>
              </a:solidFill>
              <a:latin typeface="Arial Nova" panose="020B0504020202020204" pitchFamily="34" charset="0"/>
              <a:ea typeface="Calibri"/>
              <a:cs typeface="Calibri"/>
            </a:rPr>
            <a:pPr marL="0" indent="0"/>
            <a:t>0,0%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7</xdr:col>
      <xdr:colOff>387378</xdr:colOff>
      <xdr:row>35</xdr:row>
      <xdr:rowOff>15902</xdr:rowOff>
    </xdr:from>
    <xdr:to>
      <xdr:col>8</xdr:col>
      <xdr:colOff>308942</xdr:colOff>
      <xdr:row>36</xdr:row>
      <xdr:rowOff>50937</xdr:rowOff>
    </xdr:to>
    <xdr:sp macro="" textlink="Pivot!AB61">
      <xdr:nvSpPr>
        <xdr:cNvPr id="170" name="Tekstvak 169">
          <a:extLst>
            <a:ext uri="{FF2B5EF4-FFF2-40B4-BE49-F238E27FC236}">
              <a16:creationId xmlns:a16="http://schemas.microsoft.com/office/drawing/2014/main" id="{923E38F4-7DF6-4C10-8E0B-823C8465C811}"/>
            </a:ext>
          </a:extLst>
        </xdr:cNvPr>
        <xdr:cNvSpPr txBox="1"/>
      </xdr:nvSpPr>
      <xdr:spPr>
        <a:xfrm>
          <a:off x="4677769" y="6393511"/>
          <a:ext cx="534477" cy="217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73221570-0B68-441C-841C-41963D689DFD}" type="TxLink">
            <a:rPr lang="en-US" sz="800" b="0" i="0" u="none" strike="noStrike">
              <a:solidFill>
                <a:srgbClr val="FFB64B"/>
              </a:solidFill>
              <a:latin typeface="Arial Nova" panose="020B0504020202020204" pitchFamily="34" charset="0"/>
              <a:ea typeface="Calibri"/>
              <a:cs typeface="Calibri"/>
            </a:rPr>
            <a:pPr marL="0" indent="0"/>
            <a:t>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7</xdr:col>
      <xdr:colOff>403280</xdr:colOff>
      <xdr:row>36</xdr:row>
      <xdr:rowOff>73882</xdr:rowOff>
    </xdr:from>
    <xdr:to>
      <xdr:col>8</xdr:col>
      <xdr:colOff>301984</xdr:colOff>
      <xdr:row>37</xdr:row>
      <xdr:rowOff>101297</xdr:rowOff>
    </xdr:to>
    <xdr:sp macro="" textlink="Pivot!AB62">
      <xdr:nvSpPr>
        <xdr:cNvPr id="171" name="Tekstvak 170">
          <a:extLst>
            <a:ext uri="{FF2B5EF4-FFF2-40B4-BE49-F238E27FC236}">
              <a16:creationId xmlns:a16="http://schemas.microsoft.com/office/drawing/2014/main" id="{59893C51-7290-458E-80B0-BD32F61B7D8E}"/>
            </a:ext>
          </a:extLst>
        </xdr:cNvPr>
        <xdr:cNvSpPr txBox="1"/>
      </xdr:nvSpPr>
      <xdr:spPr>
        <a:xfrm>
          <a:off x="4693671" y="6633708"/>
          <a:ext cx="511617" cy="209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E0627867-1195-4EDD-B9C4-7F4A1DD98503}" type="TxLink">
            <a:rPr lang="en-US" sz="800" b="0" i="0" u="none" strike="noStrike">
              <a:solidFill>
                <a:srgbClr val="FFB64B"/>
              </a:solidFill>
              <a:latin typeface="Arial Nova" panose="020B0504020202020204" pitchFamily="34" charset="0"/>
              <a:ea typeface="Calibri"/>
              <a:cs typeface="Calibri"/>
            </a:rPr>
            <a:pPr marL="0" indent="0"/>
            <a:t>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7</xdr:col>
      <xdr:colOff>393756</xdr:colOff>
      <xdr:row>37</xdr:row>
      <xdr:rowOff>158033</xdr:rowOff>
    </xdr:from>
    <xdr:to>
      <xdr:col>8</xdr:col>
      <xdr:colOff>303890</xdr:colOff>
      <xdr:row>39</xdr:row>
      <xdr:rowOff>24185</xdr:rowOff>
    </xdr:to>
    <xdr:sp macro="" textlink="Pivot!AB63">
      <xdr:nvSpPr>
        <xdr:cNvPr id="172" name="Tekstvak 171">
          <a:extLst>
            <a:ext uri="{FF2B5EF4-FFF2-40B4-BE49-F238E27FC236}">
              <a16:creationId xmlns:a16="http://schemas.microsoft.com/office/drawing/2014/main" id="{07B94D82-FD24-4BD8-89DE-4EB5E691D221}"/>
            </a:ext>
          </a:extLst>
        </xdr:cNvPr>
        <xdr:cNvSpPr txBox="1"/>
      </xdr:nvSpPr>
      <xdr:spPr>
        <a:xfrm>
          <a:off x="4684147" y="6900076"/>
          <a:ext cx="523047" cy="23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9531893E-F4DB-47C3-A40F-B0314FE29B19}" type="TxLink">
            <a:rPr lang="en-US" sz="800" b="0" i="0" u="none" strike="noStrike">
              <a:solidFill>
                <a:srgbClr val="FFB64B"/>
              </a:solidFill>
              <a:latin typeface="Arial Nova" panose="020B0504020202020204" pitchFamily="34" charset="0"/>
              <a:ea typeface="Calibri"/>
              <a:cs typeface="Calibri"/>
            </a:rPr>
            <a:pPr marL="0" indent="0"/>
            <a:t>0</a:t>
          </a:fld>
          <a:endParaRPr lang="nl-NL" sz="8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xdr:col>
      <xdr:colOff>481054</xdr:colOff>
      <xdr:row>43</xdr:row>
      <xdr:rowOff>169462</xdr:rowOff>
    </xdr:from>
    <xdr:to>
      <xdr:col>21</xdr:col>
      <xdr:colOff>355829</xdr:colOff>
      <xdr:row>46</xdr:row>
      <xdr:rowOff>9524</xdr:rowOff>
    </xdr:to>
    <xdr:sp macro="" textlink="">
      <xdr:nvSpPr>
        <xdr:cNvPr id="139" name="Tekstvak 138">
          <a:extLst>
            <a:ext uri="{FF2B5EF4-FFF2-40B4-BE49-F238E27FC236}">
              <a16:creationId xmlns:a16="http://schemas.microsoft.com/office/drawing/2014/main" id="{669C7754-8F66-4A16-9DD9-F2E297D8BF42}"/>
            </a:ext>
          </a:extLst>
        </xdr:cNvPr>
        <xdr:cNvSpPr txBox="1"/>
      </xdr:nvSpPr>
      <xdr:spPr>
        <a:xfrm>
          <a:off x="1706880" y="8004810"/>
          <a:ext cx="11520123" cy="386714"/>
        </a:xfrm>
        <a:prstGeom prst="rect">
          <a:avLst/>
        </a:prstGeom>
        <a:noFill/>
        <a:ln w="9525" cmpd="sng">
          <a:solidFill>
            <a:srgbClr val="BCA165"/>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rgbClr val="E8DCB6"/>
              </a:solidFill>
              <a:latin typeface="Arial Nova" panose="020B0504020202020204" pitchFamily="34" charset="0"/>
            </a:rPr>
            <a:t>Disclaimer: This dashboard is the exclusive property of Payroll-id Group B.V. and is protected by copyright law. Any unauthorized use or reproduction is strictly prohibited. The data displayed on this dashboard is for demonstration purposes only and should not be relied upon as real or accurate. Payroll-id</a:t>
          </a:r>
          <a:r>
            <a:rPr lang="nl-NL" sz="900" baseline="0">
              <a:solidFill>
                <a:srgbClr val="E8DCB6"/>
              </a:solidFill>
              <a:latin typeface="Arial Nova" panose="020B0504020202020204" pitchFamily="34" charset="0"/>
            </a:rPr>
            <a:t> Group B.V.</a:t>
          </a:r>
          <a:r>
            <a:rPr lang="nl-NL" sz="900">
              <a:solidFill>
                <a:srgbClr val="E8DCB6"/>
              </a:solidFill>
              <a:latin typeface="Arial Nova" panose="020B0504020202020204" pitchFamily="34" charset="0"/>
            </a:rPr>
            <a:t> takes no responsibility for any actions taken based on the information displayed on this dashboard.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xdr:row>
      <xdr:rowOff>17025</xdr:rowOff>
    </xdr:from>
    <xdr:to>
      <xdr:col>23</xdr:col>
      <xdr:colOff>22859</xdr:colOff>
      <xdr:row>5</xdr:row>
      <xdr:rowOff>133351</xdr:rowOff>
    </xdr:to>
    <xdr:sp macro="" textlink="">
      <xdr:nvSpPr>
        <xdr:cNvPr id="2" name="Rechthoek: afgeronde hoeken 1">
          <a:extLst>
            <a:ext uri="{FF2B5EF4-FFF2-40B4-BE49-F238E27FC236}">
              <a16:creationId xmlns:a16="http://schemas.microsoft.com/office/drawing/2014/main" id="{15130DCF-122D-42A8-8E78-330E3EE3F071}"/>
            </a:ext>
          </a:extLst>
        </xdr:cNvPr>
        <xdr:cNvSpPr/>
      </xdr:nvSpPr>
      <xdr:spPr>
        <a:xfrm>
          <a:off x="114300" y="201810"/>
          <a:ext cx="13925549" cy="832606"/>
        </a:xfrm>
        <a:prstGeom prst="roundRect">
          <a:avLst>
            <a:gd name="adj" fmla="val 5525"/>
          </a:avLst>
        </a:prstGeom>
        <a:solidFill>
          <a:schemeClr val="lt1">
            <a:alpha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123825</xdr:colOff>
      <xdr:row>8</xdr:row>
      <xdr:rowOff>97155</xdr:rowOff>
    </xdr:from>
    <xdr:to>
      <xdr:col>23</xdr:col>
      <xdr:colOff>26669</xdr:colOff>
      <xdr:row>43</xdr:row>
      <xdr:rowOff>15240</xdr:rowOff>
    </xdr:to>
    <xdr:sp macro="" textlink="">
      <xdr:nvSpPr>
        <xdr:cNvPr id="3" name="Rechthoek: afgeronde hoeken 2">
          <a:extLst>
            <a:ext uri="{FF2B5EF4-FFF2-40B4-BE49-F238E27FC236}">
              <a16:creationId xmlns:a16="http://schemas.microsoft.com/office/drawing/2014/main" id="{907C1F4E-C47B-4D3A-BF2F-8B956D671A64}"/>
            </a:ext>
          </a:extLst>
        </xdr:cNvPr>
        <xdr:cNvSpPr/>
      </xdr:nvSpPr>
      <xdr:spPr>
        <a:xfrm>
          <a:off x="125730" y="1541145"/>
          <a:ext cx="13917929" cy="6259830"/>
        </a:xfrm>
        <a:prstGeom prst="roundRect">
          <a:avLst>
            <a:gd name="adj" fmla="val 0"/>
          </a:avLst>
        </a:prstGeom>
        <a:solidFill>
          <a:srgbClr val="BAE1FF">
            <a:alpha val="11000"/>
          </a:srgbClr>
        </a:solidFill>
        <a:ln w="3175">
          <a:solidFill>
            <a:srgbClr val="BAE1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0</xdr:col>
      <xdr:colOff>234315</xdr:colOff>
      <xdr:row>2</xdr:row>
      <xdr:rowOff>15240</xdr:rowOff>
    </xdr:from>
    <xdr:to>
      <xdr:col>3</xdr:col>
      <xdr:colOff>472908</xdr:colOff>
      <xdr:row>5</xdr:row>
      <xdr:rowOff>15240</xdr:rowOff>
    </xdr:to>
    <xdr:pic>
      <xdr:nvPicPr>
        <xdr:cNvPr id="19" name="Afbeelding 18">
          <a:extLst>
            <a:ext uri="{FF2B5EF4-FFF2-40B4-BE49-F238E27FC236}">
              <a16:creationId xmlns:a16="http://schemas.microsoft.com/office/drawing/2014/main" id="{BC7EF9DB-5DD3-439D-9A3B-F989C8ED2E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6220" y="381000"/>
          <a:ext cx="2069298" cy="542925"/>
        </a:xfrm>
        <a:prstGeom prst="rect">
          <a:avLst/>
        </a:prstGeom>
      </xdr:spPr>
    </xdr:pic>
    <xdr:clientData/>
  </xdr:twoCellAnchor>
  <xdr:twoCellAnchor editAs="oneCell">
    <xdr:from>
      <xdr:col>0</xdr:col>
      <xdr:colOff>285750</xdr:colOff>
      <xdr:row>18</xdr:row>
      <xdr:rowOff>29404</xdr:rowOff>
    </xdr:from>
    <xdr:to>
      <xdr:col>3</xdr:col>
      <xdr:colOff>321944</xdr:colOff>
      <xdr:row>26</xdr:row>
      <xdr:rowOff>55410</xdr:rowOff>
    </xdr:to>
    <mc:AlternateContent xmlns:mc="http://schemas.openxmlformats.org/markup-compatibility/2006" xmlns:a14="http://schemas.microsoft.com/office/drawing/2010/main">
      <mc:Choice Requires="a14">
        <xdr:graphicFrame macro="">
          <xdr:nvGraphicFramePr>
            <xdr:cNvPr id="20" name="Business Unit 5">
              <a:extLst>
                <a:ext uri="{FF2B5EF4-FFF2-40B4-BE49-F238E27FC236}">
                  <a16:creationId xmlns:a16="http://schemas.microsoft.com/office/drawing/2014/main" id="{961BAD97-C87D-479C-A34A-D691D4AB49DC}"/>
                </a:ext>
              </a:extLst>
            </xdr:cNvPr>
            <xdr:cNvGraphicFramePr/>
          </xdr:nvGraphicFramePr>
          <xdr:xfrm>
            <a:off x="0" y="0"/>
            <a:ext cx="0" cy="0"/>
          </xdr:xfrm>
          <a:graphic>
            <a:graphicData uri="http://schemas.microsoft.com/office/drawing/2010/slicer">
              <sle:slicer xmlns:sle="http://schemas.microsoft.com/office/drawing/2010/slicer" name="Business Unit 5"/>
            </a:graphicData>
          </a:graphic>
        </xdr:graphicFrame>
      </mc:Choice>
      <mc:Fallback xmlns="">
        <xdr:sp macro="" textlink="">
          <xdr:nvSpPr>
            <xdr:cNvPr id="0" name=""/>
            <xdr:cNvSpPr>
              <a:spLocks noTextEdit="1"/>
            </xdr:cNvSpPr>
          </xdr:nvSpPr>
          <xdr:spPr>
            <a:xfrm>
              <a:off x="281940" y="3307412"/>
              <a:ext cx="1882553" cy="148946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0</xdr:col>
      <xdr:colOff>123162</xdr:colOff>
      <xdr:row>7</xdr:row>
      <xdr:rowOff>8200</xdr:rowOff>
    </xdr:from>
    <xdr:to>
      <xdr:col>2</xdr:col>
      <xdr:colOff>123162</xdr:colOff>
      <xdr:row>8</xdr:row>
      <xdr:rowOff>88210</xdr:rowOff>
    </xdr:to>
    <xdr:sp macro="" textlink="">
      <xdr:nvSpPr>
        <xdr:cNvPr id="21" name="Tekstvak 20">
          <a:hlinkClick xmlns:r="http://schemas.openxmlformats.org/officeDocument/2006/relationships" r:id="rId2"/>
          <a:extLst>
            <a:ext uri="{FF2B5EF4-FFF2-40B4-BE49-F238E27FC236}">
              <a16:creationId xmlns:a16="http://schemas.microsoft.com/office/drawing/2014/main" id="{56F2FA44-162E-481A-8EDC-04C9E32E0A11}"/>
            </a:ext>
          </a:extLst>
        </xdr:cNvPr>
        <xdr:cNvSpPr txBox="1"/>
      </xdr:nvSpPr>
      <xdr:spPr>
        <a:xfrm>
          <a:off x="125067" y="1276930"/>
          <a:ext cx="1219200" cy="262890"/>
        </a:xfrm>
        <a:prstGeom prst="rect">
          <a:avLst/>
        </a:prstGeom>
        <a:solidFill>
          <a:srgbClr val="BAE1FF">
            <a:alpha val="5000"/>
          </a:srgbClr>
        </a:solidFill>
        <a:ln w="3175">
          <a:solidFill>
            <a:srgbClr val="588DB4"/>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nl-NL" sz="1100" b="0" u="none">
              <a:solidFill>
                <a:schemeClr val="bg1">
                  <a:lumMod val="50000"/>
                </a:schemeClr>
              </a:solidFill>
              <a:latin typeface="Arial Nova" panose="020B0504020202020204" pitchFamily="34" charset="0"/>
              <a:ea typeface="+mn-ea"/>
              <a:cs typeface="+mn-cs"/>
            </a:rPr>
            <a:t>Worldmap</a:t>
          </a:r>
        </a:p>
      </xdr:txBody>
    </xdr:sp>
    <xdr:clientData/>
  </xdr:twoCellAnchor>
  <xdr:twoCellAnchor>
    <xdr:from>
      <xdr:col>2</xdr:col>
      <xdr:colOff>123162</xdr:colOff>
      <xdr:row>7</xdr:row>
      <xdr:rowOff>8200</xdr:rowOff>
    </xdr:from>
    <xdr:to>
      <xdr:col>4</xdr:col>
      <xdr:colOff>123162</xdr:colOff>
      <xdr:row>8</xdr:row>
      <xdr:rowOff>88210</xdr:rowOff>
    </xdr:to>
    <xdr:sp macro="" textlink="">
      <xdr:nvSpPr>
        <xdr:cNvPr id="22" name="Tekstvak 21">
          <a:extLst>
            <a:ext uri="{FF2B5EF4-FFF2-40B4-BE49-F238E27FC236}">
              <a16:creationId xmlns:a16="http://schemas.microsoft.com/office/drawing/2014/main" id="{1558BC33-1D98-40B1-97D3-B815A0FFED52}"/>
            </a:ext>
          </a:extLst>
        </xdr:cNvPr>
        <xdr:cNvSpPr txBox="1"/>
      </xdr:nvSpPr>
      <xdr:spPr>
        <a:xfrm>
          <a:off x="1348988" y="1283722"/>
          <a:ext cx="1225826" cy="262227"/>
        </a:xfrm>
        <a:prstGeom prst="rect">
          <a:avLst/>
        </a:prstGeom>
        <a:solidFill>
          <a:srgbClr val="BAE1FF">
            <a:alpha val="11000"/>
          </a:srgbClr>
        </a:solidFill>
        <a:ln w="3175">
          <a:solidFill>
            <a:srgbClr val="BAE1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nl-NL" sz="1100" b="1" u="none">
              <a:solidFill>
                <a:schemeClr val="lt1"/>
              </a:solidFill>
              <a:latin typeface="Arial Nova" panose="020B0504020202020204" pitchFamily="34" charset="0"/>
              <a:ea typeface="+mn-ea"/>
              <a:cs typeface="+mn-cs"/>
            </a:rPr>
            <a:t>Country Details</a:t>
          </a:r>
        </a:p>
      </xdr:txBody>
    </xdr:sp>
    <xdr:clientData/>
  </xdr:twoCellAnchor>
  <xdr:twoCellAnchor editAs="oneCell">
    <xdr:from>
      <xdr:col>0</xdr:col>
      <xdr:colOff>281941</xdr:colOff>
      <xdr:row>9</xdr:row>
      <xdr:rowOff>125730</xdr:rowOff>
    </xdr:from>
    <xdr:to>
      <xdr:col>3</xdr:col>
      <xdr:colOff>321331</xdr:colOff>
      <xdr:row>17</xdr:row>
      <xdr:rowOff>16584</xdr:rowOff>
    </xdr:to>
    <mc:AlternateContent xmlns:mc="http://schemas.openxmlformats.org/markup-compatibility/2006" xmlns:a14="http://schemas.microsoft.com/office/drawing/2010/main">
      <mc:Choice Requires="a14">
        <xdr:graphicFrame macro="">
          <xdr:nvGraphicFramePr>
            <xdr:cNvPr id="48" name="Month 5">
              <a:extLst>
                <a:ext uri="{FF2B5EF4-FFF2-40B4-BE49-F238E27FC236}">
                  <a16:creationId xmlns:a16="http://schemas.microsoft.com/office/drawing/2014/main" id="{D7641AB8-B2F5-49EA-9144-A0EBB0253443}"/>
                </a:ext>
              </a:extLst>
            </xdr:cNvPr>
            <xdr:cNvGraphicFramePr/>
          </xdr:nvGraphicFramePr>
          <xdr:xfrm>
            <a:off x="0" y="0"/>
            <a:ext cx="0" cy="0"/>
          </xdr:xfrm>
          <a:graphic>
            <a:graphicData uri="http://schemas.microsoft.com/office/drawing/2010/slicer">
              <sle:slicer xmlns:sle="http://schemas.microsoft.com/office/drawing/2010/slicer" name="Month 5"/>
            </a:graphicData>
          </a:graphic>
        </xdr:graphicFrame>
      </mc:Choice>
      <mc:Fallback xmlns="">
        <xdr:sp macro="" textlink="">
          <xdr:nvSpPr>
            <xdr:cNvPr id="0" name=""/>
            <xdr:cNvSpPr>
              <a:spLocks noTextEdit="1"/>
            </xdr:cNvSpPr>
          </xdr:nvSpPr>
          <xdr:spPr>
            <a:xfrm>
              <a:off x="285751" y="1769497"/>
              <a:ext cx="1878129" cy="1348593"/>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4</xdr:col>
      <xdr:colOff>137159</xdr:colOff>
      <xdr:row>1</xdr:row>
      <xdr:rowOff>131334</xdr:rowOff>
    </xdr:from>
    <xdr:to>
      <xdr:col>7</xdr:col>
      <xdr:colOff>360336</xdr:colOff>
      <xdr:row>5</xdr:row>
      <xdr:rowOff>19051</xdr:rowOff>
    </xdr:to>
    <xdr:grpSp>
      <xdr:nvGrpSpPr>
        <xdr:cNvPr id="114" name="Groep 113">
          <a:extLst>
            <a:ext uri="{FF2B5EF4-FFF2-40B4-BE49-F238E27FC236}">
              <a16:creationId xmlns:a16="http://schemas.microsoft.com/office/drawing/2014/main" id="{AC7E1740-DDFE-40B2-96EC-A2AF63B06453}"/>
            </a:ext>
          </a:extLst>
        </xdr:cNvPr>
        <xdr:cNvGrpSpPr/>
      </xdr:nvGrpSpPr>
      <xdr:grpSpPr>
        <a:xfrm>
          <a:off x="2585001" y="317361"/>
          <a:ext cx="2069536" cy="608967"/>
          <a:chOff x="2505074" y="316119"/>
          <a:chExt cx="2245996" cy="613522"/>
        </a:xfrm>
      </xdr:grpSpPr>
      <xdr:sp macro="" textlink="">
        <xdr:nvSpPr>
          <xdr:cNvPr id="115" name="Rechthoek: afgeronde hoeken 114">
            <a:extLst>
              <a:ext uri="{FF2B5EF4-FFF2-40B4-BE49-F238E27FC236}">
                <a16:creationId xmlns:a16="http://schemas.microsoft.com/office/drawing/2014/main" id="{95D653D1-8CF9-9195-DFE8-2656D810EB47}"/>
              </a:ext>
            </a:extLst>
          </xdr:cNvPr>
          <xdr:cNvSpPr/>
        </xdr:nvSpPr>
        <xdr:spPr>
          <a:xfrm>
            <a:off x="2505074" y="316119"/>
            <a:ext cx="2245996"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16" name="Tekstvak 115">
            <a:extLst>
              <a:ext uri="{FF2B5EF4-FFF2-40B4-BE49-F238E27FC236}">
                <a16:creationId xmlns:a16="http://schemas.microsoft.com/office/drawing/2014/main" id="{EB8A08A8-CD6C-256F-8401-FE936CC84AD8}"/>
              </a:ext>
            </a:extLst>
          </xdr:cNvPr>
          <xdr:cNvSpPr txBox="1"/>
        </xdr:nvSpPr>
        <xdr:spPr>
          <a:xfrm>
            <a:off x="3196939" y="381991"/>
            <a:ext cx="1214014" cy="248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Gross Salaries</a:t>
            </a:r>
          </a:p>
        </xdr:txBody>
      </xdr:sp>
      <xdr:sp macro="" textlink="Pivot!R12">
        <xdr:nvSpPr>
          <xdr:cNvPr id="117" name="Tekstvak 116">
            <a:extLst>
              <a:ext uri="{FF2B5EF4-FFF2-40B4-BE49-F238E27FC236}">
                <a16:creationId xmlns:a16="http://schemas.microsoft.com/office/drawing/2014/main" id="{11DFCA3F-7787-3D56-1F27-8A937357A0EA}"/>
              </a:ext>
            </a:extLst>
          </xdr:cNvPr>
          <xdr:cNvSpPr txBox="1"/>
        </xdr:nvSpPr>
        <xdr:spPr>
          <a:xfrm>
            <a:off x="3165891" y="580494"/>
            <a:ext cx="1201762" cy="259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3317D45-026F-4F7E-BA0F-9B3DC7EFDC78}" type="TxLink">
              <a:rPr lang="en-US" sz="1400" b="0" i="0" u="none" strike="noStrike">
                <a:solidFill>
                  <a:srgbClr val="FFD9A1"/>
                </a:solidFill>
                <a:latin typeface="Arial Black" panose="020B0A04020102020204" pitchFamily="34" charset="0"/>
                <a:ea typeface="Calibri"/>
                <a:cs typeface="Calibri"/>
              </a:rPr>
              <a:pPr marL="0" indent="0" algn="ctr"/>
              <a:t>€ 7.999 K</a:t>
            </a:fld>
            <a:endParaRPr lang="nl-NL" sz="1400" b="0" i="0" u="none" strike="noStrike">
              <a:solidFill>
                <a:srgbClr val="FFD9A1"/>
              </a:solidFill>
              <a:latin typeface="Arial Black" panose="020B0A04020102020204" pitchFamily="34" charset="0"/>
              <a:ea typeface="Calibri"/>
              <a:cs typeface="Calibri"/>
            </a:endParaRPr>
          </a:p>
        </xdr:txBody>
      </xdr:sp>
      <xdr:pic>
        <xdr:nvPicPr>
          <xdr:cNvPr id="118" name="Graphic 117" descr="Euro met effen opvulling">
            <a:extLst>
              <a:ext uri="{FF2B5EF4-FFF2-40B4-BE49-F238E27FC236}">
                <a16:creationId xmlns:a16="http://schemas.microsoft.com/office/drawing/2014/main" id="{BA38CAC3-9DFE-AC05-C508-932424C305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677331" y="440739"/>
            <a:ext cx="405896" cy="394247"/>
          </a:xfrm>
          <a:prstGeom prst="rect">
            <a:avLst/>
          </a:prstGeom>
          <a:effectLst>
            <a:glow rad="101600">
              <a:schemeClr val="accent1">
                <a:satMod val="175000"/>
                <a:alpha val="40000"/>
              </a:schemeClr>
            </a:glow>
          </a:effectLst>
        </xdr:spPr>
      </xdr:pic>
      <xdr:cxnSp macro="">
        <xdr:nvCxnSpPr>
          <xdr:cNvPr id="119" name="Rechte verbindingslijn 118">
            <a:extLst>
              <a:ext uri="{FF2B5EF4-FFF2-40B4-BE49-F238E27FC236}">
                <a16:creationId xmlns:a16="http://schemas.microsoft.com/office/drawing/2014/main" id="{BC21F43F-2F46-D053-188C-5EC633912EBC}"/>
              </a:ext>
            </a:extLst>
          </xdr:cNvPr>
          <xdr:cNvCxnSpPr/>
        </xdr:nvCxnSpPr>
        <xdr:spPr>
          <a:xfrm>
            <a:off x="3189768" y="446391"/>
            <a:ext cx="0" cy="35428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22597</xdr:colOff>
      <xdr:row>1</xdr:row>
      <xdr:rowOff>135144</xdr:rowOff>
    </xdr:from>
    <xdr:to>
      <xdr:col>11</xdr:col>
      <xdr:colOff>250872</xdr:colOff>
      <xdr:row>5</xdr:row>
      <xdr:rowOff>15241</xdr:rowOff>
    </xdr:to>
    <xdr:grpSp>
      <xdr:nvGrpSpPr>
        <xdr:cNvPr id="120" name="Groep 119">
          <a:extLst>
            <a:ext uri="{FF2B5EF4-FFF2-40B4-BE49-F238E27FC236}">
              <a16:creationId xmlns:a16="http://schemas.microsoft.com/office/drawing/2014/main" id="{80EBB50A-6A23-45CA-BAA9-2AB057B50B60}"/>
            </a:ext>
          </a:extLst>
        </xdr:cNvPr>
        <xdr:cNvGrpSpPr/>
      </xdr:nvGrpSpPr>
      <xdr:grpSpPr>
        <a:xfrm>
          <a:off x="4922091" y="313551"/>
          <a:ext cx="2067014" cy="616587"/>
          <a:chOff x="4918709" y="312309"/>
          <a:chExt cx="2253544" cy="613522"/>
        </a:xfrm>
      </xdr:grpSpPr>
      <xdr:sp macro="" textlink="">
        <xdr:nvSpPr>
          <xdr:cNvPr id="121" name="Rechthoek: afgeronde hoeken 120">
            <a:extLst>
              <a:ext uri="{FF2B5EF4-FFF2-40B4-BE49-F238E27FC236}">
                <a16:creationId xmlns:a16="http://schemas.microsoft.com/office/drawing/2014/main" id="{F747F4AF-9BC8-317E-3542-188880490676}"/>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22" name="Tekstvak 121">
            <a:extLst>
              <a:ext uri="{FF2B5EF4-FFF2-40B4-BE49-F238E27FC236}">
                <a16:creationId xmlns:a16="http://schemas.microsoft.com/office/drawing/2014/main" id="{73E65CD7-FDFC-D860-5992-37B613176C28}"/>
              </a:ext>
            </a:extLst>
          </xdr:cNvPr>
          <xdr:cNvSpPr txBox="1"/>
        </xdr:nvSpPr>
        <xdr:spPr>
          <a:xfrm>
            <a:off x="5819756" y="368809"/>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Headcount</a:t>
            </a:r>
          </a:p>
        </xdr:txBody>
      </xdr:sp>
      <xdr:sp macro="" textlink="Pivot!Q12">
        <xdr:nvSpPr>
          <xdr:cNvPr id="123" name="Tekstvak 122">
            <a:extLst>
              <a:ext uri="{FF2B5EF4-FFF2-40B4-BE49-F238E27FC236}">
                <a16:creationId xmlns:a16="http://schemas.microsoft.com/office/drawing/2014/main" id="{01912752-71F7-6C42-0558-64CE00311153}"/>
              </a:ext>
            </a:extLst>
          </xdr:cNvPr>
          <xdr:cNvSpPr txBox="1"/>
        </xdr:nvSpPr>
        <xdr:spPr>
          <a:xfrm>
            <a:off x="5717268" y="589362"/>
            <a:ext cx="1166870"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BB1A961-29E9-4DE1-A472-219F577F9A25}" type="TxLink">
              <a:rPr lang="en-US" sz="1400" b="0" i="0" u="none" strike="noStrike">
                <a:solidFill>
                  <a:srgbClr val="FFD9A1"/>
                </a:solidFill>
                <a:latin typeface="Arial Black" panose="020B0A04020102020204" pitchFamily="34" charset="0"/>
                <a:ea typeface="Calibri"/>
                <a:cs typeface="Calibri"/>
              </a:rPr>
              <a:pPr marL="0" indent="0" algn="ctr"/>
              <a:t>849</a:t>
            </a:fld>
            <a:endParaRPr lang="nl-NL" sz="1800" b="0" i="0" u="none" strike="noStrike">
              <a:solidFill>
                <a:srgbClr val="FFD9A1"/>
              </a:solidFill>
              <a:latin typeface="Arial Black" panose="020B0A04020102020204" pitchFamily="34" charset="0"/>
              <a:ea typeface="Calibri"/>
              <a:cs typeface="Calibri"/>
            </a:endParaRPr>
          </a:p>
        </xdr:txBody>
      </xdr:sp>
      <xdr:pic>
        <xdr:nvPicPr>
          <xdr:cNvPr id="124" name="Graphic 123" descr="Gebruiker met effen opvulling">
            <a:extLst>
              <a:ext uri="{FF2B5EF4-FFF2-40B4-BE49-F238E27FC236}">
                <a16:creationId xmlns:a16="http://schemas.microsoft.com/office/drawing/2014/main" id="{CEA51539-A90B-1A63-D27C-860CF4317EE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5227496" y="408439"/>
            <a:ext cx="432812" cy="431175"/>
          </a:xfrm>
          <a:prstGeom prst="rect">
            <a:avLst/>
          </a:prstGeom>
          <a:effectLst>
            <a:glow rad="101600">
              <a:schemeClr val="accent1">
                <a:satMod val="175000"/>
                <a:alpha val="40000"/>
              </a:schemeClr>
            </a:glow>
          </a:effectLst>
        </xdr:spPr>
      </xdr:pic>
      <xdr:cxnSp macro="">
        <xdr:nvCxnSpPr>
          <xdr:cNvPr id="125" name="Rechte verbindingslijn 124">
            <a:extLst>
              <a:ext uri="{FF2B5EF4-FFF2-40B4-BE49-F238E27FC236}">
                <a16:creationId xmlns:a16="http://schemas.microsoft.com/office/drawing/2014/main" id="{7E1C239F-35AC-B8CF-D405-775762774E2E}"/>
              </a:ext>
            </a:extLst>
          </xdr:cNvPr>
          <xdr:cNvCxnSpPr/>
        </xdr:nvCxnSpPr>
        <xdr:spPr>
          <a:xfrm>
            <a:off x="5833432" y="444876"/>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530456</xdr:colOff>
      <xdr:row>1</xdr:row>
      <xdr:rowOff>131334</xdr:rowOff>
    </xdr:from>
    <xdr:to>
      <xdr:col>15</xdr:col>
      <xdr:colOff>169723</xdr:colOff>
      <xdr:row>5</xdr:row>
      <xdr:rowOff>11431</xdr:rowOff>
    </xdr:to>
    <xdr:grpSp>
      <xdr:nvGrpSpPr>
        <xdr:cNvPr id="126" name="Groep 125">
          <a:extLst>
            <a:ext uri="{FF2B5EF4-FFF2-40B4-BE49-F238E27FC236}">
              <a16:creationId xmlns:a16="http://schemas.microsoft.com/office/drawing/2014/main" id="{8EF78169-3F78-4901-88E2-C24B09D4E41D}"/>
            </a:ext>
          </a:extLst>
        </xdr:cNvPr>
        <xdr:cNvGrpSpPr/>
      </xdr:nvGrpSpPr>
      <xdr:grpSpPr>
        <a:xfrm>
          <a:off x="7272499" y="317361"/>
          <a:ext cx="2094730" cy="608967"/>
          <a:chOff x="4918709" y="312309"/>
          <a:chExt cx="2280286" cy="613522"/>
        </a:xfrm>
      </xdr:grpSpPr>
      <xdr:sp macro="" textlink="">
        <xdr:nvSpPr>
          <xdr:cNvPr id="127" name="Rechthoek: afgeronde hoeken 126">
            <a:extLst>
              <a:ext uri="{FF2B5EF4-FFF2-40B4-BE49-F238E27FC236}">
                <a16:creationId xmlns:a16="http://schemas.microsoft.com/office/drawing/2014/main" id="{4F83304D-5B09-FFF7-CD02-23110FBCCA9E}"/>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28" name="Tekstvak 127">
            <a:extLst>
              <a:ext uri="{FF2B5EF4-FFF2-40B4-BE49-F238E27FC236}">
                <a16:creationId xmlns:a16="http://schemas.microsoft.com/office/drawing/2014/main" id="{DEB5D155-E86A-B957-F45B-951CF04ACEBA}"/>
              </a:ext>
            </a:extLst>
          </xdr:cNvPr>
          <xdr:cNvSpPr txBox="1"/>
        </xdr:nvSpPr>
        <xdr:spPr>
          <a:xfrm>
            <a:off x="5981931" y="352121"/>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 Countries</a:t>
            </a:r>
          </a:p>
        </xdr:txBody>
      </xdr:sp>
      <xdr:sp macro="" textlink="Pivot!B16">
        <xdr:nvSpPr>
          <xdr:cNvPr id="129" name="Tekstvak 128">
            <a:extLst>
              <a:ext uri="{FF2B5EF4-FFF2-40B4-BE49-F238E27FC236}">
                <a16:creationId xmlns:a16="http://schemas.microsoft.com/office/drawing/2014/main" id="{A1CB42C6-4735-9395-A2A8-721B8B22743A}"/>
              </a:ext>
            </a:extLst>
          </xdr:cNvPr>
          <xdr:cNvSpPr txBox="1"/>
        </xdr:nvSpPr>
        <xdr:spPr>
          <a:xfrm>
            <a:off x="5942355" y="597604"/>
            <a:ext cx="1166870"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9172FC9-C271-4378-A824-A9129A01A956}" type="TxLink">
              <a:rPr lang="en-US" sz="1400" b="0" i="0" u="none" strike="noStrike">
                <a:solidFill>
                  <a:srgbClr val="FFD9A1"/>
                </a:solidFill>
                <a:latin typeface="Arial Black" panose="020B0A04020102020204" pitchFamily="34" charset="0"/>
                <a:ea typeface="Calibri"/>
                <a:cs typeface="Calibri"/>
              </a:rPr>
              <a:pPr marL="0" indent="0" algn="ctr"/>
              <a:t>45</a:t>
            </a:fld>
            <a:endParaRPr lang="nl-NL" sz="3200" b="0" i="0" u="none" strike="noStrike">
              <a:solidFill>
                <a:srgbClr val="FFD9A1"/>
              </a:solidFill>
              <a:latin typeface="Arial Black" panose="020B0A04020102020204" pitchFamily="34" charset="0"/>
              <a:ea typeface="Calibri"/>
              <a:cs typeface="Calibri"/>
            </a:endParaRPr>
          </a:p>
        </xdr:txBody>
      </xdr:sp>
      <xdr:pic>
        <xdr:nvPicPr>
          <xdr:cNvPr id="130" name="Graphic 129" descr="Wereldbol: Noord- en Zuid-Amerika met effen opvulling">
            <a:extLst>
              <a:ext uri="{FF2B5EF4-FFF2-40B4-BE49-F238E27FC236}">
                <a16:creationId xmlns:a16="http://schemas.microsoft.com/office/drawing/2014/main" id="{FD0DD98F-014A-3CCD-2528-8E8DED8BE73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5228314" y="422610"/>
            <a:ext cx="431175" cy="402832"/>
          </a:xfrm>
          <a:prstGeom prst="rect">
            <a:avLst/>
          </a:prstGeom>
          <a:effectLst>
            <a:glow rad="101600">
              <a:schemeClr val="accent1">
                <a:satMod val="175000"/>
                <a:alpha val="40000"/>
              </a:schemeClr>
            </a:glow>
          </a:effectLst>
        </xdr:spPr>
      </xdr:pic>
      <xdr:cxnSp macro="">
        <xdr:nvCxnSpPr>
          <xdr:cNvPr id="131" name="Rechte verbindingslijn 130">
            <a:extLst>
              <a:ext uri="{FF2B5EF4-FFF2-40B4-BE49-F238E27FC236}">
                <a16:creationId xmlns:a16="http://schemas.microsoft.com/office/drawing/2014/main" id="{83D49CC9-3F73-3520-E300-447A5081FAC4}"/>
              </a:ext>
            </a:extLst>
          </xdr:cNvPr>
          <xdr:cNvCxnSpPr/>
        </xdr:nvCxnSpPr>
        <xdr:spPr>
          <a:xfrm>
            <a:off x="5896525" y="436634"/>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284720</xdr:colOff>
      <xdr:row>1</xdr:row>
      <xdr:rowOff>135144</xdr:rowOff>
    </xdr:from>
    <xdr:to>
      <xdr:col>22</xdr:col>
      <xdr:colOff>478687</xdr:colOff>
      <xdr:row>5</xdr:row>
      <xdr:rowOff>15241</xdr:rowOff>
    </xdr:to>
    <xdr:grpSp>
      <xdr:nvGrpSpPr>
        <xdr:cNvPr id="132" name="Groep 131">
          <a:extLst>
            <a:ext uri="{FF2B5EF4-FFF2-40B4-BE49-F238E27FC236}">
              <a16:creationId xmlns:a16="http://schemas.microsoft.com/office/drawing/2014/main" id="{FFF382E0-ADA9-4A95-9807-5029579A2F09}"/>
            </a:ext>
          </a:extLst>
        </xdr:cNvPr>
        <xdr:cNvGrpSpPr/>
      </xdr:nvGrpSpPr>
      <xdr:grpSpPr>
        <a:xfrm>
          <a:off x="11933878" y="313551"/>
          <a:ext cx="2025086" cy="616587"/>
          <a:chOff x="4918709" y="312309"/>
          <a:chExt cx="2253544" cy="613522"/>
        </a:xfrm>
      </xdr:grpSpPr>
      <xdr:sp macro="" textlink="">
        <xdr:nvSpPr>
          <xdr:cNvPr id="133" name="Rechthoek: afgeronde hoeken 132">
            <a:extLst>
              <a:ext uri="{FF2B5EF4-FFF2-40B4-BE49-F238E27FC236}">
                <a16:creationId xmlns:a16="http://schemas.microsoft.com/office/drawing/2014/main" id="{CC84BA2F-AAFB-2DDE-3FD4-94DE51CBE2CB}"/>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34" name="Tekstvak 133">
            <a:extLst>
              <a:ext uri="{FF2B5EF4-FFF2-40B4-BE49-F238E27FC236}">
                <a16:creationId xmlns:a16="http://schemas.microsoft.com/office/drawing/2014/main" id="{1ED71F2A-FD30-595C-6AE4-680FB317E935}"/>
              </a:ext>
            </a:extLst>
          </xdr:cNvPr>
          <xdr:cNvSpPr txBox="1"/>
        </xdr:nvSpPr>
        <xdr:spPr>
          <a:xfrm>
            <a:off x="5853976" y="360465"/>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Leavers</a:t>
            </a:r>
          </a:p>
        </xdr:txBody>
      </xdr:sp>
      <xdr:sp macro="" textlink="Pivot!T12">
        <xdr:nvSpPr>
          <xdr:cNvPr id="135" name="Tekstvak 134">
            <a:extLst>
              <a:ext uri="{FF2B5EF4-FFF2-40B4-BE49-F238E27FC236}">
                <a16:creationId xmlns:a16="http://schemas.microsoft.com/office/drawing/2014/main" id="{697CFE71-A2A3-71B6-FE83-AC434503FAE8}"/>
              </a:ext>
            </a:extLst>
          </xdr:cNvPr>
          <xdr:cNvSpPr txBox="1"/>
        </xdr:nvSpPr>
        <xdr:spPr>
          <a:xfrm>
            <a:off x="5961235" y="572879"/>
            <a:ext cx="603067"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FAE9332-7CFC-401F-A4E9-4F9B1C5BA4F3}" type="TxLink">
              <a:rPr lang="en-US" sz="1400" b="0" i="0" u="none" strike="noStrike">
                <a:solidFill>
                  <a:srgbClr val="FFD9A1"/>
                </a:solidFill>
                <a:latin typeface="Arial Black" panose="020B0A04020102020204" pitchFamily="34" charset="0"/>
                <a:ea typeface="Calibri"/>
                <a:cs typeface="Calibri"/>
              </a:rPr>
              <a:pPr marL="0" indent="0" algn="ctr"/>
              <a:t>8</a:t>
            </a:fld>
            <a:endParaRPr lang="nl-NL" sz="3200" b="0" i="0" u="none" strike="noStrike">
              <a:solidFill>
                <a:srgbClr val="FFD9A1"/>
              </a:solidFill>
              <a:latin typeface="Arial Black" panose="020B0A04020102020204" pitchFamily="34" charset="0"/>
              <a:ea typeface="Calibri"/>
              <a:cs typeface="Calibri"/>
            </a:endParaRPr>
          </a:p>
        </xdr:txBody>
      </xdr:sp>
      <xdr:pic>
        <xdr:nvPicPr>
          <xdr:cNvPr id="136" name="Graphic 135" descr="Postvak IN met effen opvulling">
            <a:extLst>
              <a:ext uri="{FF2B5EF4-FFF2-40B4-BE49-F238E27FC236}">
                <a16:creationId xmlns:a16="http://schemas.microsoft.com/office/drawing/2014/main" id="{EED274E8-7EDF-0524-2E91-FE89B6665C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5228315" y="429625"/>
            <a:ext cx="431175" cy="388802"/>
          </a:xfrm>
          <a:prstGeom prst="rect">
            <a:avLst/>
          </a:prstGeom>
          <a:effectLst>
            <a:glow rad="101600">
              <a:schemeClr val="accent1">
                <a:satMod val="175000"/>
                <a:alpha val="40000"/>
              </a:schemeClr>
            </a:glow>
          </a:effectLst>
        </xdr:spPr>
      </xdr:pic>
      <xdr:cxnSp macro="">
        <xdr:nvCxnSpPr>
          <xdr:cNvPr id="137" name="Rechte verbindingslijn 136">
            <a:extLst>
              <a:ext uri="{FF2B5EF4-FFF2-40B4-BE49-F238E27FC236}">
                <a16:creationId xmlns:a16="http://schemas.microsoft.com/office/drawing/2014/main" id="{A261E090-6926-21DE-6547-7108FE9F61AE}"/>
              </a:ext>
            </a:extLst>
          </xdr:cNvPr>
          <xdr:cNvCxnSpPr/>
        </xdr:nvCxnSpPr>
        <xdr:spPr>
          <a:xfrm>
            <a:off x="5896525" y="436634"/>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112974</xdr:colOff>
      <xdr:row>7</xdr:row>
      <xdr:rowOff>6958</xdr:rowOff>
    </xdr:from>
    <xdr:to>
      <xdr:col>6</xdr:col>
      <xdr:colOff>112974</xdr:colOff>
      <xdr:row>8</xdr:row>
      <xdr:rowOff>86968</xdr:rowOff>
    </xdr:to>
    <xdr:sp macro="" textlink="">
      <xdr:nvSpPr>
        <xdr:cNvPr id="138" name="Tekstvak 137">
          <a:hlinkClick xmlns:r="http://schemas.openxmlformats.org/officeDocument/2006/relationships" r:id="rId11"/>
          <a:extLst>
            <a:ext uri="{FF2B5EF4-FFF2-40B4-BE49-F238E27FC236}">
              <a16:creationId xmlns:a16="http://schemas.microsoft.com/office/drawing/2014/main" id="{CE83468B-D36D-4DC6-B8B0-CFA3D4C68461}"/>
            </a:ext>
          </a:extLst>
        </xdr:cNvPr>
        <xdr:cNvSpPr txBox="1"/>
      </xdr:nvSpPr>
      <xdr:spPr>
        <a:xfrm>
          <a:off x="2564626" y="1282480"/>
          <a:ext cx="1225826" cy="262227"/>
        </a:xfrm>
        <a:prstGeom prst="rect">
          <a:avLst/>
        </a:prstGeom>
        <a:solidFill>
          <a:srgbClr val="BAE1FF">
            <a:alpha val="5000"/>
          </a:srgbClr>
        </a:solidFill>
        <a:ln w="3175">
          <a:solidFill>
            <a:srgbClr val="588DB4"/>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nl-NL" sz="1100" b="0" u="none">
              <a:solidFill>
                <a:schemeClr val="bg1">
                  <a:lumMod val="50000"/>
                </a:schemeClr>
              </a:solidFill>
              <a:latin typeface="Arial Nova" panose="020B0504020202020204" pitchFamily="34" charset="0"/>
              <a:ea typeface="+mn-ea"/>
              <a:cs typeface="+mn-cs"/>
            </a:rPr>
            <a:t>Region Details</a:t>
          </a:r>
        </a:p>
      </xdr:txBody>
    </xdr:sp>
    <xdr:clientData/>
  </xdr:twoCellAnchor>
  <xdr:twoCellAnchor>
    <xdr:from>
      <xdr:col>15</xdr:col>
      <xdr:colOff>403777</xdr:colOff>
      <xdr:row>1</xdr:row>
      <xdr:rowOff>135144</xdr:rowOff>
    </xdr:from>
    <xdr:to>
      <xdr:col>19</xdr:col>
      <xdr:colOff>16618</xdr:colOff>
      <xdr:row>5</xdr:row>
      <xdr:rowOff>11431</xdr:rowOff>
    </xdr:to>
    <xdr:grpSp>
      <xdr:nvGrpSpPr>
        <xdr:cNvPr id="142" name="Groep 141">
          <a:extLst>
            <a:ext uri="{FF2B5EF4-FFF2-40B4-BE49-F238E27FC236}">
              <a16:creationId xmlns:a16="http://schemas.microsoft.com/office/drawing/2014/main" id="{3738DF8B-CF7D-4C8E-BE55-0585A22C0687}"/>
            </a:ext>
          </a:extLst>
        </xdr:cNvPr>
        <xdr:cNvGrpSpPr/>
      </xdr:nvGrpSpPr>
      <xdr:grpSpPr>
        <a:xfrm>
          <a:off x="9593663" y="313551"/>
          <a:ext cx="2072113" cy="612777"/>
          <a:chOff x="4918709" y="312309"/>
          <a:chExt cx="2253544" cy="613522"/>
        </a:xfrm>
      </xdr:grpSpPr>
      <xdr:sp macro="" textlink="">
        <xdr:nvSpPr>
          <xdr:cNvPr id="143" name="Rechthoek: afgeronde hoeken 142">
            <a:extLst>
              <a:ext uri="{FF2B5EF4-FFF2-40B4-BE49-F238E27FC236}">
                <a16:creationId xmlns:a16="http://schemas.microsoft.com/office/drawing/2014/main" id="{C6113B0C-CC3B-D751-CF85-86B483A918B0}"/>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4" name="Tekstvak 143">
            <a:extLst>
              <a:ext uri="{FF2B5EF4-FFF2-40B4-BE49-F238E27FC236}">
                <a16:creationId xmlns:a16="http://schemas.microsoft.com/office/drawing/2014/main" id="{5FEC6D08-E138-F3A1-2FA8-85EE5C711F03}"/>
              </a:ext>
            </a:extLst>
          </xdr:cNvPr>
          <xdr:cNvSpPr txBox="1"/>
        </xdr:nvSpPr>
        <xdr:spPr>
          <a:xfrm>
            <a:off x="5882571" y="360571"/>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New Hires</a:t>
            </a:r>
          </a:p>
        </xdr:txBody>
      </xdr:sp>
      <xdr:sp macro="" textlink="Pivot!S12">
        <xdr:nvSpPr>
          <xdr:cNvPr id="145" name="Tekstvak 144">
            <a:extLst>
              <a:ext uri="{FF2B5EF4-FFF2-40B4-BE49-F238E27FC236}">
                <a16:creationId xmlns:a16="http://schemas.microsoft.com/office/drawing/2014/main" id="{6F51770B-E47B-E21E-332C-5C270D4836DB}"/>
              </a:ext>
            </a:extLst>
          </xdr:cNvPr>
          <xdr:cNvSpPr txBox="1"/>
        </xdr:nvSpPr>
        <xdr:spPr>
          <a:xfrm>
            <a:off x="5761534" y="580863"/>
            <a:ext cx="1166870"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E32B423-96E5-49C7-AFFD-85F28E92B133}" type="TxLink">
              <a:rPr lang="en-US" sz="1400" b="0" i="0" u="none" strike="noStrike">
                <a:solidFill>
                  <a:srgbClr val="FFD9A1"/>
                </a:solidFill>
                <a:latin typeface="Arial Black" panose="020B0A04020102020204" pitchFamily="34" charset="0"/>
                <a:ea typeface="Calibri"/>
                <a:cs typeface="Calibri"/>
              </a:rPr>
              <a:pPr marL="0" indent="0" algn="ctr"/>
              <a:t>19</a:t>
            </a:fld>
            <a:endParaRPr lang="nl-NL" sz="2400" b="0" i="0" u="none" strike="noStrike">
              <a:solidFill>
                <a:srgbClr val="FFD9A1"/>
              </a:solidFill>
              <a:latin typeface="Arial Black" panose="020B0A04020102020204" pitchFamily="34" charset="0"/>
              <a:ea typeface="Calibri"/>
              <a:cs typeface="Calibri"/>
            </a:endParaRPr>
          </a:p>
        </xdr:txBody>
      </xdr:sp>
      <xdr:pic>
        <xdr:nvPicPr>
          <xdr:cNvPr id="146" name="Graphic 145" descr="Cirkel met mensen met effen opvulling">
            <a:extLst>
              <a:ext uri="{FF2B5EF4-FFF2-40B4-BE49-F238E27FC236}">
                <a16:creationId xmlns:a16="http://schemas.microsoft.com/office/drawing/2014/main" id="{E31B7566-C537-CF11-495E-407CA089846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a:stretch/>
        </xdr:blipFill>
        <xdr:spPr>
          <a:xfrm>
            <a:off x="5228314" y="408439"/>
            <a:ext cx="431175" cy="431175"/>
          </a:xfrm>
          <a:prstGeom prst="rect">
            <a:avLst/>
          </a:prstGeom>
          <a:effectLst>
            <a:glow rad="101600">
              <a:schemeClr val="accent1">
                <a:satMod val="175000"/>
                <a:alpha val="40000"/>
              </a:schemeClr>
            </a:glow>
          </a:effectLst>
        </xdr:spPr>
      </xdr:pic>
      <xdr:cxnSp macro="">
        <xdr:nvCxnSpPr>
          <xdr:cNvPr id="147" name="Rechte verbindingslijn 146">
            <a:extLst>
              <a:ext uri="{FF2B5EF4-FFF2-40B4-BE49-F238E27FC236}">
                <a16:creationId xmlns:a16="http://schemas.microsoft.com/office/drawing/2014/main" id="{56C035FD-B6B2-09F1-092A-43AFA423991B}"/>
              </a:ext>
            </a:extLst>
          </xdr:cNvPr>
          <xdr:cNvCxnSpPr/>
        </xdr:nvCxnSpPr>
        <xdr:spPr>
          <a:xfrm>
            <a:off x="5896525" y="436634"/>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500767</xdr:colOff>
      <xdr:row>3</xdr:row>
      <xdr:rowOff>70736</xdr:rowOff>
    </xdr:from>
    <xdr:to>
      <xdr:col>7</xdr:col>
      <xdr:colOff>401376</xdr:colOff>
      <xdr:row>4</xdr:row>
      <xdr:rowOff>105770</xdr:rowOff>
    </xdr:to>
    <xdr:sp macro="" textlink="Pivot!AB18">
      <xdr:nvSpPr>
        <xdr:cNvPr id="160" name="Tekstvak 159">
          <a:extLst>
            <a:ext uri="{FF2B5EF4-FFF2-40B4-BE49-F238E27FC236}">
              <a16:creationId xmlns:a16="http://schemas.microsoft.com/office/drawing/2014/main" id="{358E7DB0-4A85-4E59-9BAF-95DF025CBFF2}"/>
            </a:ext>
          </a:extLst>
        </xdr:cNvPr>
        <xdr:cNvSpPr txBox="1"/>
      </xdr:nvSpPr>
      <xdr:spPr>
        <a:xfrm>
          <a:off x="4160272" y="611756"/>
          <a:ext cx="504494" cy="216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74130E5-920F-48A4-ACEF-E259DE1B0795}" type="TxLink">
            <a:rPr lang="en-US" sz="900" b="0" i="0" u="none" strike="noStrike">
              <a:solidFill>
                <a:srgbClr val="FFB64B"/>
              </a:solidFill>
              <a:latin typeface="Arial Nova" panose="020B0504020202020204" pitchFamily="34" charset="0"/>
              <a:ea typeface="Calibri"/>
              <a:cs typeface="Calibri"/>
            </a:rPr>
            <a:pPr/>
            <a:t>+1,3%</a:t>
          </a:fld>
          <a:endParaRPr lang="nl-NL" sz="600" b="0">
            <a:solidFill>
              <a:srgbClr val="FFB64B"/>
            </a:solidFill>
            <a:latin typeface="Arial Nova" panose="020B0504020202020204" pitchFamily="34" charset="0"/>
          </a:endParaRPr>
        </a:p>
      </xdr:txBody>
    </xdr:sp>
    <xdr:clientData/>
  </xdr:twoCellAnchor>
  <xdr:twoCellAnchor>
    <xdr:from>
      <xdr:col>10</xdr:col>
      <xdr:colOff>411563</xdr:colOff>
      <xdr:row>3</xdr:row>
      <xdr:rowOff>65021</xdr:rowOff>
    </xdr:from>
    <xdr:to>
      <xdr:col>11</xdr:col>
      <xdr:colOff>215347</xdr:colOff>
      <xdr:row>4</xdr:row>
      <xdr:rowOff>98150</xdr:rowOff>
    </xdr:to>
    <xdr:sp macro="" textlink="Pivot!AB19">
      <xdr:nvSpPr>
        <xdr:cNvPr id="161" name="Tekstvak 160">
          <a:extLst>
            <a:ext uri="{FF2B5EF4-FFF2-40B4-BE49-F238E27FC236}">
              <a16:creationId xmlns:a16="http://schemas.microsoft.com/office/drawing/2014/main" id="{56F973D3-971D-4FDF-974D-445F83CDB72D}"/>
            </a:ext>
          </a:extLst>
        </xdr:cNvPr>
        <xdr:cNvSpPr txBox="1"/>
      </xdr:nvSpPr>
      <xdr:spPr>
        <a:xfrm>
          <a:off x="6505658" y="606041"/>
          <a:ext cx="411479" cy="212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2EF2C3EE-23C1-4187-B659-25DD05AD79DF}" type="TxLink">
            <a:rPr lang="en-US" sz="900" b="0" i="0" u="none" strike="noStrike">
              <a:solidFill>
                <a:srgbClr val="FFB64B"/>
              </a:solidFill>
              <a:latin typeface="Arial Nova" panose="020B0504020202020204" pitchFamily="34" charset="0"/>
              <a:ea typeface="Calibri"/>
              <a:cs typeface="Calibri"/>
            </a:rPr>
            <a:pPr marL="0" indent="0"/>
            <a:t>+14</a:t>
          </a:fld>
          <a:endParaRPr lang="nl-NL" sz="9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18</xdr:col>
      <xdr:colOff>210875</xdr:colOff>
      <xdr:row>3</xdr:row>
      <xdr:rowOff>66264</xdr:rowOff>
    </xdr:from>
    <xdr:to>
      <xdr:col>18</xdr:col>
      <xdr:colOff>581687</xdr:colOff>
      <xdr:row>4</xdr:row>
      <xdr:rowOff>93678</xdr:rowOff>
    </xdr:to>
    <xdr:sp macro="" textlink="Pivot!AB20">
      <xdr:nvSpPr>
        <xdr:cNvPr id="162" name="Tekstvak 161">
          <a:extLst>
            <a:ext uri="{FF2B5EF4-FFF2-40B4-BE49-F238E27FC236}">
              <a16:creationId xmlns:a16="http://schemas.microsoft.com/office/drawing/2014/main" id="{62C1E2A5-C991-4806-A4CA-52372978A3EF}"/>
            </a:ext>
          </a:extLst>
        </xdr:cNvPr>
        <xdr:cNvSpPr txBox="1"/>
      </xdr:nvSpPr>
      <xdr:spPr>
        <a:xfrm>
          <a:off x="11179865" y="607284"/>
          <a:ext cx="376527" cy="214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736A3DA5-7DE8-4312-97F8-9E25B5538648}" type="TxLink">
            <a:rPr lang="en-US" sz="900" b="0" i="0" u="none" strike="noStrike">
              <a:solidFill>
                <a:srgbClr val="FFB64B"/>
              </a:solidFill>
              <a:latin typeface="Arial Nova" panose="020B0504020202020204" pitchFamily="34" charset="0"/>
              <a:ea typeface="Calibri"/>
              <a:cs typeface="Calibri"/>
            </a:rPr>
            <a:pPr marL="0" indent="0"/>
            <a:t>+6</a:t>
          </a:fld>
          <a:endParaRPr lang="nl-NL" sz="9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22</xdr:col>
      <xdr:colOff>663</xdr:colOff>
      <xdr:row>3</xdr:row>
      <xdr:rowOff>57978</xdr:rowOff>
    </xdr:from>
    <xdr:to>
      <xdr:col>22</xdr:col>
      <xdr:colOff>420508</xdr:colOff>
      <xdr:row>4</xdr:row>
      <xdr:rowOff>87297</xdr:rowOff>
    </xdr:to>
    <xdr:sp macro="" textlink="Pivot!AB21">
      <xdr:nvSpPr>
        <xdr:cNvPr id="163" name="Tekstvak 162">
          <a:extLst>
            <a:ext uri="{FF2B5EF4-FFF2-40B4-BE49-F238E27FC236}">
              <a16:creationId xmlns:a16="http://schemas.microsoft.com/office/drawing/2014/main" id="{D6D99621-26F0-4315-86E8-69463CDBDD58}"/>
            </a:ext>
          </a:extLst>
        </xdr:cNvPr>
        <xdr:cNvSpPr txBox="1"/>
      </xdr:nvSpPr>
      <xdr:spPr>
        <a:xfrm>
          <a:off x="13411863" y="597093"/>
          <a:ext cx="419845" cy="216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75929E0D-527E-4F23-83A2-CA440F0A7AE8}" type="TxLink">
            <a:rPr lang="en-US" sz="900" b="0" i="0" u="none" strike="noStrike">
              <a:solidFill>
                <a:srgbClr val="FFB64B"/>
              </a:solidFill>
              <a:latin typeface="Arial Nova" panose="020B0504020202020204" pitchFamily="34" charset="0"/>
              <a:ea typeface="Calibri"/>
              <a:cs typeface="Calibri"/>
            </a:rPr>
            <a:pPr marL="0" indent="0"/>
            <a:t>+3</a:t>
          </a:fld>
          <a:endParaRPr lang="nl-NL" sz="9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3</xdr:col>
      <xdr:colOff>331778</xdr:colOff>
      <xdr:row>9</xdr:row>
      <xdr:rowOff>132521</xdr:rowOff>
    </xdr:from>
    <xdr:to>
      <xdr:col>22</xdr:col>
      <xdr:colOff>513355</xdr:colOff>
      <xdr:row>25</xdr:row>
      <xdr:rowOff>115956</xdr:rowOff>
    </xdr:to>
    <xdr:grpSp>
      <xdr:nvGrpSpPr>
        <xdr:cNvPr id="215" name="Groep 214">
          <a:extLst>
            <a:ext uri="{FF2B5EF4-FFF2-40B4-BE49-F238E27FC236}">
              <a16:creationId xmlns:a16="http://schemas.microsoft.com/office/drawing/2014/main" id="{F26DD3B8-A06F-4580-B954-536AAFB3C952}"/>
            </a:ext>
          </a:extLst>
        </xdr:cNvPr>
        <xdr:cNvGrpSpPr/>
      </xdr:nvGrpSpPr>
      <xdr:grpSpPr>
        <a:xfrm>
          <a:off x="2168612" y="1776288"/>
          <a:ext cx="11832640" cy="2895103"/>
          <a:chOff x="2158662" y="1725018"/>
          <a:chExt cx="11838367" cy="2422830"/>
        </a:xfrm>
      </xdr:grpSpPr>
      <xdr:grpSp>
        <xdr:nvGrpSpPr>
          <xdr:cNvPr id="216" name="Groep 215">
            <a:extLst>
              <a:ext uri="{FF2B5EF4-FFF2-40B4-BE49-F238E27FC236}">
                <a16:creationId xmlns:a16="http://schemas.microsoft.com/office/drawing/2014/main" id="{CE57280C-6394-BC16-E337-E1BD73F957D7}"/>
              </a:ext>
            </a:extLst>
          </xdr:cNvPr>
          <xdr:cNvGrpSpPr/>
        </xdr:nvGrpSpPr>
        <xdr:grpSpPr>
          <a:xfrm>
            <a:off x="2278794" y="1735618"/>
            <a:ext cx="11718235" cy="2412230"/>
            <a:chOff x="2274570" y="1713007"/>
            <a:chExt cx="11655348" cy="2015811"/>
          </a:xfrm>
        </xdr:grpSpPr>
        <xdr:sp macro="" textlink="">
          <xdr:nvSpPr>
            <xdr:cNvPr id="223" name="Rechthoek: afgeronde hoeken 222">
              <a:extLst>
                <a:ext uri="{FF2B5EF4-FFF2-40B4-BE49-F238E27FC236}">
                  <a16:creationId xmlns:a16="http://schemas.microsoft.com/office/drawing/2014/main" id="{519CFA06-1383-854C-34F3-CAC600F52118}"/>
                </a:ext>
              </a:extLst>
            </xdr:cNvPr>
            <xdr:cNvSpPr/>
          </xdr:nvSpPr>
          <xdr:spPr>
            <a:xfrm>
              <a:off x="2280674" y="1716856"/>
              <a:ext cx="11649244" cy="2011962"/>
            </a:xfrm>
            <a:prstGeom prst="roundRect">
              <a:avLst>
                <a:gd name="adj" fmla="val 3708"/>
              </a:avLst>
            </a:prstGeom>
            <a:gradFill>
              <a:gsLst>
                <a:gs pos="0">
                  <a:srgbClr val="002060">
                    <a:alpha val="54000"/>
                  </a:srgbClr>
                </a:gs>
                <a:gs pos="100000">
                  <a:srgbClr val="002060">
                    <a:alpha val="32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224" name="Rechthoek: afgeronde bovenhoeken 223">
              <a:extLst>
                <a:ext uri="{FF2B5EF4-FFF2-40B4-BE49-F238E27FC236}">
                  <a16:creationId xmlns:a16="http://schemas.microsoft.com/office/drawing/2014/main" id="{E14236FB-4B74-71FB-0687-D760FE6D26A3}"/>
                </a:ext>
              </a:extLst>
            </xdr:cNvPr>
            <xdr:cNvSpPr/>
          </xdr:nvSpPr>
          <xdr:spPr>
            <a:xfrm>
              <a:off x="2274570" y="1713007"/>
              <a:ext cx="1975485" cy="2009362"/>
            </a:xfrm>
            <a:prstGeom prst="round2SameRect">
              <a:avLst>
                <a:gd name="adj1" fmla="val 3272"/>
                <a:gd name="adj2" fmla="val 3369"/>
              </a:avLst>
            </a:prstGeom>
            <a:gradFill flip="none" rotWithShape="1">
              <a:gsLst>
                <a:gs pos="0">
                  <a:schemeClr val="bg1">
                    <a:alpha val="0"/>
                  </a:schemeClr>
                </a:gs>
                <a:gs pos="100000">
                  <a:srgbClr val="8090B0">
                    <a:alpha val="36000"/>
                  </a:srgbClr>
                </a:gs>
                <a:gs pos="100000">
                  <a:srgbClr val="00206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graphicFrame macro="">
        <xdr:nvGraphicFramePr>
          <xdr:cNvPr id="217" name="Grafiek 216">
            <a:extLst>
              <a:ext uri="{FF2B5EF4-FFF2-40B4-BE49-F238E27FC236}">
                <a16:creationId xmlns:a16="http://schemas.microsoft.com/office/drawing/2014/main" id="{B8B0F2AB-02E4-6AD4-D746-3BDFC5C9CC0F}"/>
              </a:ext>
            </a:extLst>
          </xdr:cNvPr>
          <xdr:cNvGraphicFramePr>
            <a:graphicFrameLocks/>
          </xdr:cNvGraphicFramePr>
        </xdr:nvGraphicFramePr>
        <xdr:xfrm>
          <a:off x="4422913" y="1840409"/>
          <a:ext cx="9463930" cy="2301724"/>
        </xdr:xfrm>
        <a:graphic>
          <a:graphicData uri="http://schemas.openxmlformats.org/drawingml/2006/chart">
            <c:chart xmlns:c="http://schemas.openxmlformats.org/drawingml/2006/chart" xmlns:r="http://schemas.openxmlformats.org/officeDocument/2006/relationships" r:id="rId14"/>
          </a:graphicData>
        </a:graphic>
      </xdr:graphicFrame>
      <xdr:sp macro="" textlink="">
        <xdr:nvSpPr>
          <xdr:cNvPr id="218" name="Tekstvak 217">
            <a:extLst>
              <a:ext uri="{FF2B5EF4-FFF2-40B4-BE49-F238E27FC236}">
                <a16:creationId xmlns:a16="http://schemas.microsoft.com/office/drawing/2014/main" id="{CA3750AF-5921-D337-EC41-A1A6328D1A6F}"/>
              </a:ext>
            </a:extLst>
          </xdr:cNvPr>
          <xdr:cNvSpPr txBox="1"/>
        </xdr:nvSpPr>
        <xdr:spPr>
          <a:xfrm>
            <a:off x="2286806" y="1725018"/>
            <a:ext cx="1120949" cy="243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Global Costs</a:t>
            </a:r>
          </a:p>
        </xdr:txBody>
      </xdr:sp>
      <xdr:sp macro="" textlink="Pivot!R12">
        <xdr:nvSpPr>
          <xdr:cNvPr id="219" name="Tekstvak 218">
            <a:extLst>
              <a:ext uri="{FF2B5EF4-FFF2-40B4-BE49-F238E27FC236}">
                <a16:creationId xmlns:a16="http://schemas.microsoft.com/office/drawing/2014/main" id="{F189CEFD-9524-E854-CB9F-E6E4FFE59A50}"/>
              </a:ext>
            </a:extLst>
          </xdr:cNvPr>
          <xdr:cNvSpPr txBox="1"/>
        </xdr:nvSpPr>
        <xdr:spPr>
          <a:xfrm>
            <a:off x="2158662" y="2195968"/>
            <a:ext cx="1242828" cy="22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0CCEAF5-94DC-4F79-A2B0-C702EB19168A}" type="TxLink">
              <a:rPr lang="en-US" sz="1200" b="0" i="0" u="none" strike="noStrike">
                <a:solidFill>
                  <a:srgbClr val="FFD9A1"/>
                </a:solidFill>
                <a:latin typeface="Arial Black" panose="020B0A04020102020204" pitchFamily="34" charset="0"/>
                <a:ea typeface="Calibri"/>
                <a:cs typeface="Calibri"/>
              </a:rPr>
              <a:pPr marL="0" indent="0" algn="ctr"/>
              <a:t>€ 7.999 K</a:t>
            </a:fld>
            <a:endParaRPr lang="nl-NL" sz="1200" b="0" i="0" u="none" strike="noStrike">
              <a:solidFill>
                <a:srgbClr val="FFD9A1"/>
              </a:solidFill>
              <a:latin typeface="Arial Black" panose="020B0A04020102020204" pitchFamily="34" charset="0"/>
              <a:ea typeface="Calibri"/>
              <a:cs typeface="Calibri"/>
            </a:endParaRPr>
          </a:p>
        </xdr:txBody>
      </xdr:sp>
      <xdr:sp macro="" textlink="">
        <xdr:nvSpPr>
          <xdr:cNvPr id="220" name="Tekstvak 219">
            <a:extLst>
              <a:ext uri="{FF2B5EF4-FFF2-40B4-BE49-F238E27FC236}">
                <a16:creationId xmlns:a16="http://schemas.microsoft.com/office/drawing/2014/main" id="{F18AE002-2DC7-767B-06D2-6CECA8D7B7F2}"/>
              </a:ext>
            </a:extLst>
          </xdr:cNvPr>
          <xdr:cNvSpPr txBox="1"/>
        </xdr:nvSpPr>
        <xdr:spPr>
          <a:xfrm>
            <a:off x="2268442" y="2004964"/>
            <a:ext cx="1808746" cy="256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Total Gross</a:t>
            </a:r>
            <a:r>
              <a:rPr lang="nl-NL" sz="1000" b="0" baseline="0">
                <a:solidFill>
                  <a:srgbClr val="BAE1FF"/>
                </a:solidFill>
                <a:latin typeface="Arial Nova" panose="020B0504020202020204" pitchFamily="34" charset="0"/>
              </a:rPr>
              <a:t> Salaries:</a:t>
            </a:r>
            <a:endParaRPr lang="nl-NL" sz="1000" b="0">
              <a:solidFill>
                <a:srgbClr val="BAE1FF"/>
              </a:solidFill>
              <a:latin typeface="Arial Nova" panose="020B0504020202020204" pitchFamily="34" charset="0"/>
            </a:endParaRPr>
          </a:p>
        </xdr:txBody>
      </xdr:sp>
      <xdr:sp macro="" textlink="Pivot!BP53">
        <xdr:nvSpPr>
          <xdr:cNvPr id="221" name="Tekstvak 220">
            <a:extLst>
              <a:ext uri="{FF2B5EF4-FFF2-40B4-BE49-F238E27FC236}">
                <a16:creationId xmlns:a16="http://schemas.microsoft.com/office/drawing/2014/main" id="{44492301-B575-73B7-208C-21A032C7A73C}"/>
              </a:ext>
            </a:extLst>
          </xdr:cNvPr>
          <xdr:cNvSpPr txBox="1"/>
        </xdr:nvSpPr>
        <xdr:spPr>
          <a:xfrm>
            <a:off x="2160669" y="2652583"/>
            <a:ext cx="1240923" cy="228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94C8F46-C62F-4389-BA3E-82166E13D6D9}" type="TxLink">
              <a:rPr lang="en-US" sz="1200" b="0" i="0" u="none" strike="noStrike">
                <a:solidFill>
                  <a:srgbClr val="FFD9A1"/>
                </a:solidFill>
                <a:latin typeface="Arial Black" panose="020B0A04020102020204" pitchFamily="34" charset="0"/>
                <a:ea typeface="Calibri"/>
                <a:cs typeface="Calibri"/>
              </a:rPr>
              <a:pPr marL="0" indent="0" algn="ctr"/>
              <a:t>€ 1.393 K</a:t>
            </a:fld>
            <a:endParaRPr lang="nl-NL" sz="1200" b="0" i="0" u="none" strike="noStrike">
              <a:solidFill>
                <a:srgbClr val="FFD9A1"/>
              </a:solidFill>
              <a:latin typeface="Arial Black" panose="020B0A04020102020204" pitchFamily="34" charset="0"/>
              <a:ea typeface="Calibri"/>
              <a:cs typeface="Calibri"/>
            </a:endParaRPr>
          </a:p>
        </xdr:txBody>
      </xdr:sp>
      <xdr:sp macro="" textlink="">
        <xdr:nvSpPr>
          <xdr:cNvPr id="222" name="Tekstvak 221">
            <a:extLst>
              <a:ext uri="{FF2B5EF4-FFF2-40B4-BE49-F238E27FC236}">
                <a16:creationId xmlns:a16="http://schemas.microsoft.com/office/drawing/2014/main" id="{2669E987-5155-111C-60C0-D63E537FBF2C}"/>
              </a:ext>
            </a:extLst>
          </xdr:cNvPr>
          <xdr:cNvSpPr txBox="1"/>
        </xdr:nvSpPr>
        <xdr:spPr>
          <a:xfrm>
            <a:off x="2283102" y="2450900"/>
            <a:ext cx="1812556" cy="256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Additional</a:t>
            </a:r>
            <a:r>
              <a:rPr lang="nl-NL" sz="1000" b="0" baseline="0">
                <a:solidFill>
                  <a:srgbClr val="BAE1FF"/>
                </a:solidFill>
                <a:latin typeface="Arial Nova" panose="020B0504020202020204" pitchFamily="34" charset="0"/>
              </a:rPr>
              <a:t> </a:t>
            </a:r>
            <a:r>
              <a:rPr lang="nl-NL" sz="1000" b="0">
                <a:solidFill>
                  <a:srgbClr val="BAE1FF"/>
                </a:solidFill>
                <a:latin typeface="Arial Nova" panose="020B0504020202020204" pitchFamily="34" charset="0"/>
              </a:rPr>
              <a:t>Employer Costs</a:t>
            </a:r>
          </a:p>
        </xdr:txBody>
      </xdr:sp>
    </xdr:grpSp>
    <xdr:clientData/>
  </xdr:twoCellAnchor>
  <xdr:twoCellAnchor>
    <xdr:from>
      <xdr:col>3</xdr:col>
      <xdr:colOff>287454</xdr:colOff>
      <xdr:row>26</xdr:row>
      <xdr:rowOff>173272</xdr:rowOff>
    </xdr:from>
    <xdr:to>
      <xdr:col>22</xdr:col>
      <xdr:colOff>534309</xdr:colOff>
      <xdr:row>42</xdr:row>
      <xdr:rowOff>49696</xdr:rowOff>
    </xdr:to>
    <xdr:grpSp>
      <xdr:nvGrpSpPr>
        <xdr:cNvPr id="4" name="Groep 3">
          <a:extLst>
            <a:ext uri="{FF2B5EF4-FFF2-40B4-BE49-F238E27FC236}">
              <a16:creationId xmlns:a16="http://schemas.microsoft.com/office/drawing/2014/main" id="{1ABB5C45-2842-4806-A51F-BD64C7323E02}"/>
            </a:ext>
          </a:extLst>
        </xdr:cNvPr>
        <xdr:cNvGrpSpPr/>
      </xdr:nvGrpSpPr>
      <xdr:grpSpPr>
        <a:xfrm>
          <a:off x="2122383" y="4907114"/>
          <a:ext cx="11896013" cy="2799522"/>
          <a:chOff x="2101097" y="1725018"/>
          <a:chExt cx="11895932" cy="2422830"/>
        </a:xfrm>
      </xdr:grpSpPr>
      <xdr:grpSp>
        <xdr:nvGrpSpPr>
          <xdr:cNvPr id="5" name="Groep 4">
            <a:extLst>
              <a:ext uri="{FF2B5EF4-FFF2-40B4-BE49-F238E27FC236}">
                <a16:creationId xmlns:a16="http://schemas.microsoft.com/office/drawing/2014/main" id="{133E53AF-107C-091A-475D-86D7B7D4B95B}"/>
              </a:ext>
            </a:extLst>
          </xdr:cNvPr>
          <xdr:cNvGrpSpPr/>
        </xdr:nvGrpSpPr>
        <xdr:grpSpPr>
          <a:xfrm>
            <a:off x="2278794" y="1735618"/>
            <a:ext cx="11718235" cy="2412230"/>
            <a:chOff x="2274570" y="1713007"/>
            <a:chExt cx="11655348" cy="2015811"/>
          </a:xfrm>
        </xdr:grpSpPr>
        <xdr:sp macro="" textlink="">
          <xdr:nvSpPr>
            <xdr:cNvPr id="12" name="Rechthoek: afgeronde hoeken 11">
              <a:extLst>
                <a:ext uri="{FF2B5EF4-FFF2-40B4-BE49-F238E27FC236}">
                  <a16:creationId xmlns:a16="http://schemas.microsoft.com/office/drawing/2014/main" id="{6469B15F-59BC-B27B-3B5E-799399B2C8F3}"/>
                </a:ext>
              </a:extLst>
            </xdr:cNvPr>
            <xdr:cNvSpPr/>
          </xdr:nvSpPr>
          <xdr:spPr>
            <a:xfrm>
              <a:off x="2280674" y="1716856"/>
              <a:ext cx="11649244" cy="2011962"/>
            </a:xfrm>
            <a:prstGeom prst="roundRect">
              <a:avLst>
                <a:gd name="adj" fmla="val 3708"/>
              </a:avLst>
            </a:prstGeom>
            <a:gradFill>
              <a:gsLst>
                <a:gs pos="0">
                  <a:srgbClr val="002060">
                    <a:alpha val="54000"/>
                  </a:srgbClr>
                </a:gs>
                <a:gs pos="100000">
                  <a:srgbClr val="002060">
                    <a:alpha val="32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3" name="Rechthoek: afgeronde bovenhoeken 12">
              <a:extLst>
                <a:ext uri="{FF2B5EF4-FFF2-40B4-BE49-F238E27FC236}">
                  <a16:creationId xmlns:a16="http://schemas.microsoft.com/office/drawing/2014/main" id="{B2A50563-BC0B-8F4F-30CF-3671CD0BF581}"/>
                </a:ext>
              </a:extLst>
            </xdr:cNvPr>
            <xdr:cNvSpPr/>
          </xdr:nvSpPr>
          <xdr:spPr>
            <a:xfrm>
              <a:off x="2274570" y="1713007"/>
              <a:ext cx="1975485" cy="2009362"/>
            </a:xfrm>
            <a:prstGeom prst="round2SameRect">
              <a:avLst>
                <a:gd name="adj1" fmla="val 3272"/>
                <a:gd name="adj2" fmla="val 3369"/>
              </a:avLst>
            </a:prstGeom>
            <a:gradFill flip="none" rotWithShape="1">
              <a:gsLst>
                <a:gs pos="0">
                  <a:schemeClr val="bg1">
                    <a:alpha val="0"/>
                  </a:schemeClr>
                </a:gs>
                <a:gs pos="100000">
                  <a:srgbClr val="8090B0">
                    <a:alpha val="36000"/>
                  </a:srgbClr>
                </a:gs>
                <a:gs pos="100000">
                  <a:srgbClr val="00206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graphicFrame macro="">
        <xdr:nvGraphicFramePr>
          <xdr:cNvPr id="6" name="Grafiek 5">
            <a:extLst>
              <a:ext uri="{FF2B5EF4-FFF2-40B4-BE49-F238E27FC236}">
                <a16:creationId xmlns:a16="http://schemas.microsoft.com/office/drawing/2014/main" id="{4A96B925-8E19-227E-7966-879C510897FB}"/>
              </a:ext>
            </a:extLst>
          </xdr:cNvPr>
          <xdr:cNvGraphicFramePr>
            <a:graphicFrameLocks/>
          </xdr:cNvGraphicFramePr>
        </xdr:nvGraphicFramePr>
        <xdr:xfrm>
          <a:off x="4422913" y="1840409"/>
          <a:ext cx="9463930" cy="2301724"/>
        </xdr:xfrm>
        <a:graphic>
          <a:graphicData uri="http://schemas.openxmlformats.org/drawingml/2006/chart">
            <c:chart xmlns:c="http://schemas.openxmlformats.org/drawingml/2006/chart" xmlns:r="http://schemas.openxmlformats.org/officeDocument/2006/relationships" r:id="rId15"/>
          </a:graphicData>
        </a:graphic>
      </xdr:graphicFrame>
      <xdr:sp macro="" textlink="">
        <xdr:nvSpPr>
          <xdr:cNvPr id="7" name="Tekstvak 6">
            <a:extLst>
              <a:ext uri="{FF2B5EF4-FFF2-40B4-BE49-F238E27FC236}">
                <a16:creationId xmlns:a16="http://schemas.microsoft.com/office/drawing/2014/main" id="{C1AB6D4B-F076-5CA3-54E9-5121B92E0B30}"/>
              </a:ext>
            </a:extLst>
          </xdr:cNvPr>
          <xdr:cNvSpPr txBox="1"/>
        </xdr:nvSpPr>
        <xdr:spPr>
          <a:xfrm>
            <a:off x="2286806" y="1725018"/>
            <a:ext cx="1463983" cy="243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Leave Balances</a:t>
            </a:r>
          </a:p>
        </xdr:txBody>
      </xdr:sp>
      <xdr:sp macro="" textlink="Pivot!BQ53">
        <xdr:nvSpPr>
          <xdr:cNvPr id="8" name="Tekstvak 7">
            <a:extLst>
              <a:ext uri="{FF2B5EF4-FFF2-40B4-BE49-F238E27FC236}">
                <a16:creationId xmlns:a16="http://schemas.microsoft.com/office/drawing/2014/main" id="{7EC4E48A-7160-09E7-E81B-3FDAE4EC48B1}"/>
              </a:ext>
            </a:extLst>
          </xdr:cNvPr>
          <xdr:cNvSpPr txBox="1"/>
        </xdr:nvSpPr>
        <xdr:spPr>
          <a:xfrm>
            <a:off x="2101097" y="2266469"/>
            <a:ext cx="1242828" cy="226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1A4F912-3F68-490B-8007-042794881724}" type="TxLink">
              <a:rPr lang="en-US" sz="1400" b="0" i="0" u="none" strike="noStrike">
                <a:solidFill>
                  <a:srgbClr val="FFD9A1"/>
                </a:solidFill>
                <a:latin typeface="Arial Black" panose="020B0A04020102020204" pitchFamily="34" charset="0"/>
                <a:ea typeface="Calibri"/>
                <a:cs typeface="Calibri"/>
              </a:rPr>
              <a:pPr marL="0" indent="0" algn="ctr"/>
              <a:t> 180.371 </a:t>
            </a:fld>
            <a:endParaRPr lang="nl-NL" sz="1400" b="0" i="0" u="none" strike="noStrike">
              <a:solidFill>
                <a:srgbClr val="FFD9A1"/>
              </a:solidFill>
              <a:latin typeface="Arial Black" panose="020B0A04020102020204" pitchFamily="34" charset="0"/>
              <a:ea typeface="Calibri"/>
              <a:cs typeface="Calibri"/>
            </a:endParaRPr>
          </a:p>
        </xdr:txBody>
      </xdr:sp>
      <xdr:sp macro="" textlink="">
        <xdr:nvSpPr>
          <xdr:cNvPr id="9" name="Tekstvak 8">
            <a:extLst>
              <a:ext uri="{FF2B5EF4-FFF2-40B4-BE49-F238E27FC236}">
                <a16:creationId xmlns:a16="http://schemas.microsoft.com/office/drawing/2014/main" id="{BCCA4E19-F20D-1F86-FA6F-20D17CAE2D6E}"/>
              </a:ext>
            </a:extLst>
          </xdr:cNvPr>
          <xdr:cNvSpPr txBox="1"/>
        </xdr:nvSpPr>
        <xdr:spPr>
          <a:xfrm>
            <a:off x="2268442" y="2004964"/>
            <a:ext cx="1808746" cy="256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Outstanding Leave Hours:</a:t>
            </a:r>
          </a:p>
        </xdr:txBody>
      </xdr:sp>
      <xdr:sp macro="" textlink="Pivot!BR53">
        <xdr:nvSpPr>
          <xdr:cNvPr id="10" name="Tekstvak 9">
            <a:extLst>
              <a:ext uri="{FF2B5EF4-FFF2-40B4-BE49-F238E27FC236}">
                <a16:creationId xmlns:a16="http://schemas.microsoft.com/office/drawing/2014/main" id="{8EBB12F4-EDDB-45BD-D3FF-89656D655778}"/>
              </a:ext>
            </a:extLst>
          </xdr:cNvPr>
          <xdr:cNvSpPr txBox="1"/>
        </xdr:nvSpPr>
        <xdr:spPr>
          <a:xfrm>
            <a:off x="2276622" y="2813057"/>
            <a:ext cx="1240923" cy="228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F3F89BA-2819-4955-B1DC-9C4AC512404A}" type="TxLink">
              <a:rPr lang="en-US" sz="1400" b="0" i="0" u="none" strike="noStrike">
                <a:solidFill>
                  <a:srgbClr val="FFD9A1"/>
                </a:solidFill>
                <a:latin typeface="Arial Black" panose="020B0A04020102020204" pitchFamily="34" charset="0"/>
                <a:ea typeface="Calibri"/>
                <a:cs typeface="Calibri"/>
              </a:rPr>
              <a:pPr marL="0" indent="0" algn="ctr"/>
              <a:t>€ 10.848 K</a:t>
            </a:fld>
            <a:endParaRPr lang="nl-NL" sz="1400" b="0" i="0" u="none" strike="noStrike">
              <a:solidFill>
                <a:srgbClr val="FFD9A1"/>
              </a:solidFill>
              <a:latin typeface="Arial Black" panose="020B0A04020102020204" pitchFamily="34" charset="0"/>
              <a:ea typeface="Calibri"/>
              <a:cs typeface="Calibri"/>
            </a:endParaRPr>
          </a:p>
        </xdr:txBody>
      </xdr:sp>
      <xdr:sp macro="" textlink="">
        <xdr:nvSpPr>
          <xdr:cNvPr id="11" name="Tekstvak 10">
            <a:extLst>
              <a:ext uri="{FF2B5EF4-FFF2-40B4-BE49-F238E27FC236}">
                <a16:creationId xmlns:a16="http://schemas.microsoft.com/office/drawing/2014/main" id="{9777C6BA-DABF-436E-C4E2-91AF9564262A}"/>
              </a:ext>
            </a:extLst>
          </xdr:cNvPr>
          <xdr:cNvSpPr txBox="1"/>
        </xdr:nvSpPr>
        <xdr:spPr>
          <a:xfrm>
            <a:off x="2283102" y="2561804"/>
            <a:ext cx="1964263" cy="256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Total Value of Leave Balance:</a:t>
            </a:r>
          </a:p>
        </xdr:txBody>
      </xdr:sp>
    </xdr:grpSp>
    <xdr:clientData/>
  </xdr:twoCellAnchor>
  <xdr:twoCellAnchor>
    <xdr:from>
      <xdr:col>3</xdr:col>
      <xdr:colOff>598916</xdr:colOff>
      <xdr:row>21</xdr:row>
      <xdr:rowOff>124239</xdr:rowOff>
    </xdr:from>
    <xdr:to>
      <xdr:col>6</xdr:col>
      <xdr:colOff>277137</xdr:colOff>
      <xdr:row>23</xdr:row>
      <xdr:rowOff>780</xdr:rowOff>
    </xdr:to>
    <xdr:sp macro="" textlink="Pivot!W12">
      <xdr:nvSpPr>
        <xdr:cNvPr id="14" name="Tekstvak 13">
          <a:extLst>
            <a:ext uri="{FF2B5EF4-FFF2-40B4-BE49-F238E27FC236}">
              <a16:creationId xmlns:a16="http://schemas.microsoft.com/office/drawing/2014/main" id="{2A071C6F-782A-4095-A3A0-E14EA0579012}"/>
            </a:ext>
          </a:extLst>
        </xdr:cNvPr>
        <xdr:cNvSpPr txBox="1"/>
      </xdr:nvSpPr>
      <xdr:spPr>
        <a:xfrm>
          <a:off x="2437655" y="3950804"/>
          <a:ext cx="1516960" cy="240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5280FE6-AC0F-47D5-A359-6B7ECBE9971D}" type="TxLink">
            <a:rPr lang="en-US" sz="1400" b="0" i="0" u="none" strike="noStrike">
              <a:solidFill>
                <a:srgbClr val="FFD9A1"/>
              </a:solidFill>
              <a:latin typeface="Arial Black" panose="020B0A04020102020204" pitchFamily="34" charset="0"/>
              <a:ea typeface="Calibri"/>
              <a:cs typeface="Calibri"/>
            </a:rPr>
            <a:pPr marL="0" indent="0" algn="ctr"/>
            <a:t>€ 9.392 K</a:t>
          </a:fld>
          <a:endParaRPr lang="nl-NL" sz="1400" b="0" i="0" u="none" strike="noStrike">
            <a:solidFill>
              <a:srgbClr val="FFD9A1"/>
            </a:solidFill>
            <a:latin typeface="Arial Black" panose="020B0A04020102020204" pitchFamily="34" charset="0"/>
            <a:ea typeface="Calibri"/>
            <a:cs typeface="Calibri"/>
          </a:endParaRPr>
        </a:p>
      </xdr:txBody>
    </xdr:sp>
    <xdr:clientData/>
  </xdr:twoCellAnchor>
  <xdr:twoCellAnchor>
    <xdr:from>
      <xdr:col>3</xdr:col>
      <xdr:colOff>542842</xdr:colOff>
      <xdr:row>20</xdr:row>
      <xdr:rowOff>72638</xdr:rowOff>
    </xdr:from>
    <xdr:to>
      <xdr:col>6</xdr:col>
      <xdr:colOff>520175</xdr:colOff>
      <xdr:row>21</xdr:row>
      <xdr:rowOff>161013</xdr:rowOff>
    </xdr:to>
    <xdr:sp macro="" textlink="">
      <xdr:nvSpPr>
        <xdr:cNvPr id="15" name="Tekstvak 14">
          <a:extLst>
            <a:ext uri="{FF2B5EF4-FFF2-40B4-BE49-F238E27FC236}">
              <a16:creationId xmlns:a16="http://schemas.microsoft.com/office/drawing/2014/main" id="{BE38F8C4-5492-4079-ACF6-DBFC8EC5DF2D}"/>
            </a:ext>
          </a:extLst>
        </xdr:cNvPr>
        <xdr:cNvSpPr txBox="1"/>
      </xdr:nvSpPr>
      <xdr:spPr>
        <a:xfrm>
          <a:off x="2381581" y="3716986"/>
          <a:ext cx="1816072" cy="270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TOTAL EMPLOYER COST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1</xdr:row>
      <xdr:rowOff>17025</xdr:rowOff>
    </xdr:from>
    <xdr:to>
      <xdr:col>23</xdr:col>
      <xdr:colOff>22859</xdr:colOff>
      <xdr:row>5</xdr:row>
      <xdr:rowOff>133351</xdr:rowOff>
    </xdr:to>
    <xdr:sp macro="" textlink="">
      <xdr:nvSpPr>
        <xdr:cNvPr id="2" name="Rechthoek: afgeronde hoeken 1">
          <a:extLst>
            <a:ext uri="{FF2B5EF4-FFF2-40B4-BE49-F238E27FC236}">
              <a16:creationId xmlns:a16="http://schemas.microsoft.com/office/drawing/2014/main" id="{2DB729C4-AE47-48B7-B70A-52D514341E34}"/>
            </a:ext>
          </a:extLst>
        </xdr:cNvPr>
        <xdr:cNvSpPr/>
      </xdr:nvSpPr>
      <xdr:spPr>
        <a:xfrm>
          <a:off x="114300" y="201810"/>
          <a:ext cx="13925549" cy="832606"/>
        </a:xfrm>
        <a:prstGeom prst="roundRect">
          <a:avLst>
            <a:gd name="adj" fmla="val 5525"/>
          </a:avLst>
        </a:prstGeom>
        <a:solidFill>
          <a:schemeClr val="lt1">
            <a:alpha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123825</xdr:colOff>
      <xdr:row>8</xdr:row>
      <xdr:rowOff>97155</xdr:rowOff>
    </xdr:from>
    <xdr:to>
      <xdr:col>23</xdr:col>
      <xdr:colOff>26669</xdr:colOff>
      <xdr:row>43</xdr:row>
      <xdr:rowOff>15240</xdr:rowOff>
    </xdr:to>
    <xdr:sp macro="" textlink="">
      <xdr:nvSpPr>
        <xdr:cNvPr id="3" name="Rechthoek: afgeronde hoeken 2">
          <a:extLst>
            <a:ext uri="{FF2B5EF4-FFF2-40B4-BE49-F238E27FC236}">
              <a16:creationId xmlns:a16="http://schemas.microsoft.com/office/drawing/2014/main" id="{3979A4BB-000C-46C6-A5DF-006725F8CFE4}"/>
            </a:ext>
          </a:extLst>
        </xdr:cNvPr>
        <xdr:cNvSpPr/>
      </xdr:nvSpPr>
      <xdr:spPr>
        <a:xfrm>
          <a:off x="125730" y="1541145"/>
          <a:ext cx="13917929" cy="6259830"/>
        </a:xfrm>
        <a:prstGeom prst="roundRect">
          <a:avLst>
            <a:gd name="adj" fmla="val 0"/>
          </a:avLst>
        </a:prstGeom>
        <a:solidFill>
          <a:srgbClr val="BAE1FF">
            <a:alpha val="11000"/>
          </a:srgbClr>
        </a:solidFill>
        <a:ln w="3175">
          <a:solidFill>
            <a:srgbClr val="BAE1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0</xdr:col>
      <xdr:colOff>234315</xdr:colOff>
      <xdr:row>2</xdr:row>
      <xdr:rowOff>15240</xdr:rowOff>
    </xdr:from>
    <xdr:to>
      <xdr:col>3</xdr:col>
      <xdr:colOff>472908</xdr:colOff>
      <xdr:row>5</xdr:row>
      <xdr:rowOff>15240</xdr:rowOff>
    </xdr:to>
    <xdr:pic>
      <xdr:nvPicPr>
        <xdr:cNvPr id="4" name="Afbeelding 3">
          <a:extLst>
            <a:ext uri="{FF2B5EF4-FFF2-40B4-BE49-F238E27FC236}">
              <a16:creationId xmlns:a16="http://schemas.microsoft.com/office/drawing/2014/main" id="{25A437A8-D91D-4130-A8BB-155CC41CED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6220" y="381000"/>
          <a:ext cx="2069298" cy="542925"/>
        </a:xfrm>
        <a:prstGeom prst="rect">
          <a:avLst/>
        </a:prstGeom>
      </xdr:spPr>
    </xdr:pic>
    <xdr:clientData/>
  </xdr:twoCellAnchor>
  <xdr:twoCellAnchor editAs="oneCell">
    <xdr:from>
      <xdr:col>0</xdr:col>
      <xdr:colOff>285750</xdr:colOff>
      <xdr:row>18</xdr:row>
      <xdr:rowOff>29404</xdr:rowOff>
    </xdr:from>
    <xdr:to>
      <xdr:col>3</xdr:col>
      <xdr:colOff>321944</xdr:colOff>
      <xdr:row>26</xdr:row>
      <xdr:rowOff>55410</xdr:rowOff>
    </xdr:to>
    <mc:AlternateContent xmlns:mc="http://schemas.openxmlformats.org/markup-compatibility/2006" xmlns:a14="http://schemas.microsoft.com/office/drawing/2010/main">
      <mc:Choice Requires="a14">
        <xdr:graphicFrame macro="">
          <xdr:nvGraphicFramePr>
            <xdr:cNvPr id="5" name="Business Unit 6">
              <a:extLst>
                <a:ext uri="{FF2B5EF4-FFF2-40B4-BE49-F238E27FC236}">
                  <a16:creationId xmlns:a16="http://schemas.microsoft.com/office/drawing/2014/main" id="{5E372372-2547-4CBA-9B2B-26EAB42CDAB0}"/>
                </a:ext>
              </a:extLst>
            </xdr:cNvPr>
            <xdr:cNvGraphicFramePr/>
          </xdr:nvGraphicFramePr>
          <xdr:xfrm>
            <a:off x="0" y="0"/>
            <a:ext cx="0" cy="0"/>
          </xdr:xfrm>
          <a:graphic>
            <a:graphicData uri="http://schemas.microsoft.com/office/drawing/2010/slicer">
              <sle:slicer xmlns:sle="http://schemas.microsoft.com/office/drawing/2010/slicer" name="Business Unit 6"/>
            </a:graphicData>
          </a:graphic>
        </xdr:graphicFrame>
      </mc:Choice>
      <mc:Fallback xmlns="">
        <xdr:sp macro="" textlink="">
          <xdr:nvSpPr>
            <xdr:cNvPr id="0" name=""/>
            <xdr:cNvSpPr>
              <a:spLocks noTextEdit="1"/>
            </xdr:cNvSpPr>
          </xdr:nvSpPr>
          <xdr:spPr>
            <a:xfrm>
              <a:off x="281940" y="3307412"/>
              <a:ext cx="1882553" cy="148946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0</xdr:col>
      <xdr:colOff>123162</xdr:colOff>
      <xdr:row>7</xdr:row>
      <xdr:rowOff>8200</xdr:rowOff>
    </xdr:from>
    <xdr:to>
      <xdr:col>2</xdr:col>
      <xdr:colOff>123162</xdr:colOff>
      <xdr:row>8</xdr:row>
      <xdr:rowOff>88210</xdr:rowOff>
    </xdr:to>
    <xdr:sp macro="" textlink="">
      <xdr:nvSpPr>
        <xdr:cNvPr id="6" name="Tekstvak 5">
          <a:hlinkClick xmlns:r="http://schemas.openxmlformats.org/officeDocument/2006/relationships" r:id="rId2"/>
          <a:extLst>
            <a:ext uri="{FF2B5EF4-FFF2-40B4-BE49-F238E27FC236}">
              <a16:creationId xmlns:a16="http://schemas.microsoft.com/office/drawing/2014/main" id="{03DD5C27-F374-44DD-944A-3487D17C6D79}"/>
            </a:ext>
          </a:extLst>
        </xdr:cNvPr>
        <xdr:cNvSpPr txBox="1"/>
      </xdr:nvSpPr>
      <xdr:spPr>
        <a:xfrm>
          <a:off x="125067" y="1276930"/>
          <a:ext cx="1219200" cy="262890"/>
        </a:xfrm>
        <a:prstGeom prst="rect">
          <a:avLst/>
        </a:prstGeom>
        <a:solidFill>
          <a:srgbClr val="BAE1FF">
            <a:alpha val="5000"/>
          </a:srgbClr>
        </a:solidFill>
        <a:ln w="3175">
          <a:solidFill>
            <a:srgbClr val="588DB4"/>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nl-NL" sz="1100" b="0" u="none">
              <a:solidFill>
                <a:schemeClr val="bg1">
                  <a:lumMod val="50000"/>
                </a:schemeClr>
              </a:solidFill>
              <a:latin typeface="Arial Nova" panose="020B0504020202020204" pitchFamily="34" charset="0"/>
              <a:ea typeface="+mn-ea"/>
              <a:cs typeface="+mn-cs"/>
            </a:rPr>
            <a:t>Worldmap</a:t>
          </a:r>
        </a:p>
      </xdr:txBody>
    </xdr:sp>
    <xdr:clientData/>
  </xdr:twoCellAnchor>
  <xdr:twoCellAnchor>
    <xdr:from>
      <xdr:col>2</xdr:col>
      <xdr:colOff>123162</xdr:colOff>
      <xdr:row>7</xdr:row>
      <xdr:rowOff>8200</xdr:rowOff>
    </xdr:from>
    <xdr:to>
      <xdr:col>4</xdr:col>
      <xdr:colOff>123162</xdr:colOff>
      <xdr:row>8</xdr:row>
      <xdr:rowOff>88210</xdr:rowOff>
    </xdr:to>
    <xdr:sp macro="" textlink="">
      <xdr:nvSpPr>
        <xdr:cNvPr id="7" name="Tekstvak 6">
          <a:hlinkClick xmlns:r="http://schemas.openxmlformats.org/officeDocument/2006/relationships" r:id="rId3"/>
          <a:extLst>
            <a:ext uri="{FF2B5EF4-FFF2-40B4-BE49-F238E27FC236}">
              <a16:creationId xmlns:a16="http://schemas.microsoft.com/office/drawing/2014/main" id="{79D50CA5-EB3D-485B-9B46-E8593F508ABA}"/>
            </a:ext>
          </a:extLst>
        </xdr:cNvPr>
        <xdr:cNvSpPr txBox="1"/>
      </xdr:nvSpPr>
      <xdr:spPr>
        <a:xfrm>
          <a:off x="1344267" y="1276930"/>
          <a:ext cx="1219200" cy="262890"/>
        </a:xfrm>
        <a:prstGeom prst="rect">
          <a:avLst/>
        </a:prstGeom>
        <a:solidFill>
          <a:srgbClr val="BAE1FF">
            <a:alpha val="5000"/>
          </a:srgbClr>
        </a:solidFill>
        <a:ln w="3175">
          <a:solidFill>
            <a:srgbClr val="588DB4"/>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nl-NL" sz="1100" b="0" u="none">
              <a:solidFill>
                <a:schemeClr val="bg1">
                  <a:lumMod val="50000"/>
                </a:schemeClr>
              </a:solidFill>
              <a:latin typeface="Arial Nova" panose="020B0504020202020204" pitchFamily="34" charset="0"/>
              <a:ea typeface="+mn-ea"/>
              <a:cs typeface="+mn-cs"/>
            </a:rPr>
            <a:t>Country Details</a:t>
          </a:r>
        </a:p>
      </xdr:txBody>
    </xdr:sp>
    <xdr:clientData/>
  </xdr:twoCellAnchor>
  <xdr:twoCellAnchor editAs="oneCell">
    <xdr:from>
      <xdr:col>0</xdr:col>
      <xdr:colOff>281941</xdr:colOff>
      <xdr:row>9</xdr:row>
      <xdr:rowOff>125730</xdr:rowOff>
    </xdr:from>
    <xdr:to>
      <xdr:col>3</xdr:col>
      <xdr:colOff>321331</xdr:colOff>
      <xdr:row>17</xdr:row>
      <xdr:rowOff>16584</xdr:rowOff>
    </xdr:to>
    <mc:AlternateContent xmlns:mc="http://schemas.openxmlformats.org/markup-compatibility/2006" xmlns:a14="http://schemas.microsoft.com/office/drawing/2010/main">
      <mc:Choice Requires="a14">
        <xdr:graphicFrame macro="">
          <xdr:nvGraphicFramePr>
            <xdr:cNvPr id="8" name="Month 6">
              <a:extLst>
                <a:ext uri="{FF2B5EF4-FFF2-40B4-BE49-F238E27FC236}">
                  <a16:creationId xmlns:a16="http://schemas.microsoft.com/office/drawing/2014/main" id="{7916B6ED-EC19-41F0-BF11-4E91471621F8}"/>
                </a:ext>
              </a:extLst>
            </xdr:cNvPr>
            <xdr:cNvGraphicFramePr/>
          </xdr:nvGraphicFramePr>
          <xdr:xfrm>
            <a:off x="0" y="0"/>
            <a:ext cx="0" cy="0"/>
          </xdr:xfrm>
          <a:graphic>
            <a:graphicData uri="http://schemas.microsoft.com/office/drawing/2010/slicer">
              <sle:slicer xmlns:sle="http://schemas.microsoft.com/office/drawing/2010/slicer" name="Month 6"/>
            </a:graphicData>
          </a:graphic>
        </xdr:graphicFrame>
      </mc:Choice>
      <mc:Fallback xmlns="">
        <xdr:sp macro="" textlink="">
          <xdr:nvSpPr>
            <xdr:cNvPr id="0" name=""/>
            <xdr:cNvSpPr>
              <a:spLocks noTextEdit="1"/>
            </xdr:cNvSpPr>
          </xdr:nvSpPr>
          <xdr:spPr>
            <a:xfrm>
              <a:off x="285751" y="1769497"/>
              <a:ext cx="1878129" cy="1348593"/>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4</xdr:col>
      <xdr:colOff>133349</xdr:colOff>
      <xdr:row>1</xdr:row>
      <xdr:rowOff>135144</xdr:rowOff>
    </xdr:from>
    <xdr:to>
      <xdr:col>7</xdr:col>
      <xdr:colOff>364146</xdr:colOff>
      <xdr:row>5</xdr:row>
      <xdr:rowOff>15241</xdr:rowOff>
    </xdr:to>
    <xdr:grpSp>
      <xdr:nvGrpSpPr>
        <xdr:cNvPr id="9" name="Groep 8">
          <a:extLst>
            <a:ext uri="{FF2B5EF4-FFF2-40B4-BE49-F238E27FC236}">
              <a16:creationId xmlns:a16="http://schemas.microsoft.com/office/drawing/2014/main" id="{484E2CB2-B68D-403A-8EFC-0CD9C90AC47C}"/>
            </a:ext>
          </a:extLst>
        </xdr:cNvPr>
        <xdr:cNvGrpSpPr/>
      </xdr:nvGrpSpPr>
      <xdr:grpSpPr>
        <a:xfrm>
          <a:off x="2588811" y="313551"/>
          <a:ext cx="2061916" cy="616587"/>
          <a:chOff x="2505074" y="316119"/>
          <a:chExt cx="2245996" cy="613522"/>
        </a:xfrm>
      </xdr:grpSpPr>
      <xdr:sp macro="" textlink="">
        <xdr:nvSpPr>
          <xdr:cNvPr id="10" name="Rechthoek: afgeronde hoeken 9">
            <a:extLst>
              <a:ext uri="{FF2B5EF4-FFF2-40B4-BE49-F238E27FC236}">
                <a16:creationId xmlns:a16="http://schemas.microsoft.com/office/drawing/2014/main" id="{D6563C65-2D88-319F-0FF6-30B8B53FB3A6}"/>
              </a:ext>
            </a:extLst>
          </xdr:cNvPr>
          <xdr:cNvSpPr/>
        </xdr:nvSpPr>
        <xdr:spPr>
          <a:xfrm>
            <a:off x="2505074" y="316119"/>
            <a:ext cx="2245996"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1" name="Tekstvak 10">
            <a:extLst>
              <a:ext uri="{FF2B5EF4-FFF2-40B4-BE49-F238E27FC236}">
                <a16:creationId xmlns:a16="http://schemas.microsoft.com/office/drawing/2014/main" id="{8A1BD71D-5D89-D485-DF43-E8B7E256A5CA}"/>
              </a:ext>
            </a:extLst>
          </xdr:cNvPr>
          <xdr:cNvSpPr txBox="1"/>
        </xdr:nvSpPr>
        <xdr:spPr>
          <a:xfrm>
            <a:off x="3196939" y="381991"/>
            <a:ext cx="1214014" cy="248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Gross Salaries</a:t>
            </a:r>
          </a:p>
        </xdr:txBody>
      </xdr:sp>
      <xdr:sp macro="" textlink="Pivot!R12">
        <xdr:nvSpPr>
          <xdr:cNvPr id="12" name="Tekstvak 11">
            <a:extLst>
              <a:ext uri="{FF2B5EF4-FFF2-40B4-BE49-F238E27FC236}">
                <a16:creationId xmlns:a16="http://schemas.microsoft.com/office/drawing/2014/main" id="{F635527B-5487-64A8-9B79-CAE51A65C955}"/>
              </a:ext>
            </a:extLst>
          </xdr:cNvPr>
          <xdr:cNvSpPr txBox="1"/>
        </xdr:nvSpPr>
        <xdr:spPr>
          <a:xfrm>
            <a:off x="3165891" y="580494"/>
            <a:ext cx="1201762" cy="259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3317D45-026F-4F7E-BA0F-9B3DC7EFDC78}" type="TxLink">
              <a:rPr lang="en-US" sz="1400" b="0" i="0" u="none" strike="noStrike">
                <a:solidFill>
                  <a:srgbClr val="FFD9A1"/>
                </a:solidFill>
                <a:latin typeface="Arial Black" panose="020B0A04020102020204" pitchFamily="34" charset="0"/>
                <a:ea typeface="Calibri"/>
                <a:cs typeface="Calibri"/>
              </a:rPr>
              <a:pPr marL="0" indent="0" algn="ctr"/>
              <a:t>€ 7.999 K</a:t>
            </a:fld>
            <a:endParaRPr lang="nl-NL" sz="1400" b="0" i="0" u="none" strike="noStrike">
              <a:solidFill>
                <a:srgbClr val="FFD9A1"/>
              </a:solidFill>
              <a:latin typeface="Arial Black" panose="020B0A04020102020204" pitchFamily="34" charset="0"/>
              <a:ea typeface="Calibri"/>
              <a:cs typeface="Calibri"/>
            </a:endParaRPr>
          </a:p>
        </xdr:txBody>
      </xdr:sp>
      <xdr:pic>
        <xdr:nvPicPr>
          <xdr:cNvPr id="13" name="Graphic 12" descr="Euro met effen opvulling">
            <a:extLst>
              <a:ext uri="{FF2B5EF4-FFF2-40B4-BE49-F238E27FC236}">
                <a16:creationId xmlns:a16="http://schemas.microsoft.com/office/drawing/2014/main" id="{98617F15-E200-9F88-E1A5-F69E4992B7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677331" y="440739"/>
            <a:ext cx="405896" cy="394247"/>
          </a:xfrm>
          <a:prstGeom prst="rect">
            <a:avLst/>
          </a:prstGeom>
          <a:effectLst>
            <a:glow rad="101600">
              <a:schemeClr val="accent1">
                <a:satMod val="175000"/>
                <a:alpha val="40000"/>
              </a:schemeClr>
            </a:glow>
          </a:effectLst>
        </xdr:spPr>
      </xdr:pic>
      <xdr:cxnSp macro="">
        <xdr:nvCxnSpPr>
          <xdr:cNvPr id="14" name="Rechte verbindingslijn 13">
            <a:extLst>
              <a:ext uri="{FF2B5EF4-FFF2-40B4-BE49-F238E27FC236}">
                <a16:creationId xmlns:a16="http://schemas.microsoft.com/office/drawing/2014/main" id="{1FDEFF57-D679-88D9-51AD-CC5A1828B4F9}"/>
              </a:ext>
            </a:extLst>
          </xdr:cNvPr>
          <xdr:cNvCxnSpPr/>
        </xdr:nvCxnSpPr>
        <xdr:spPr>
          <a:xfrm>
            <a:off x="3189768" y="446391"/>
            <a:ext cx="0" cy="35428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18787</xdr:colOff>
      <xdr:row>1</xdr:row>
      <xdr:rowOff>131334</xdr:rowOff>
    </xdr:from>
    <xdr:to>
      <xdr:col>11</xdr:col>
      <xdr:colOff>247062</xdr:colOff>
      <xdr:row>5</xdr:row>
      <xdr:rowOff>19051</xdr:rowOff>
    </xdr:to>
    <xdr:grpSp>
      <xdr:nvGrpSpPr>
        <xdr:cNvPr id="15" name="Groep 14">
          <a:extLst>
            <a:ext uri="{FF2B5EF4-FFF2-40B4-BE49-F238E27FC236}">
              <a16:creationId xmlns:a16="http://schemas.microsoft.com/office/drawing/2014/main" id="{5D746FD5-433A-4A8E-BDAD-2DE0EEC3A8D5}"/>
            </a:ext>
          </a:extLst>
        </xdr:cNvPr>
        <xdr:cNvGrpSpPr/>
      </xdr:nvGrpSpPr>
      <xdr:grpSpPr>
        <a:xfrm>
          <a:off x="4925901" y="317361"/>
          <a:ext cx="2067014" cy="608967"/>
          <a:chOff x="4918709" y="312309"/>
          <a:chExt cx="2253544" cy="613522"/>
        </a:xfrm>
      </xdr:grpSpPr>
      <xdr:sp macro="" textlink="">
        <xdr:nvSpPr>
          <xdr:cNvPr id="16" name="Rechthoek: afgeronde hoeken 15">
            <a:extLst>
              <a:ext uri="{FF2B5EF4-FFF2-40B4-BE49-F238E27FC236}">
                <a16:creationId xmlns:a16="http://schemas.microsoft.com/office/drawing/2014/main" id="{600CD53D-CC01-1035-EF92-3799D477D6E9}"/>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7" name="Tekstvak 16">
            <a:extLst>
              <a:ext uri="{FF2B5EF4-FFF2-40B4-BE49-F238E27FC236}">
                <a16:creationId xmlns:a16="http://schemas.microsoft.com/office/drawing/2014/main" id="{634F23DD-6CBA-ADD6-0634-62BBC1218E2A}"/>
              </a:ext>
            </a:extLst>
          </xdr:cNvPr>
          <xdr:cNvSpPr txBox="1"/>
        </xdr:nvSpPr>
        <xdr:spPr>
          <a:xfrm>
            <a:off x="5819756" y="368809"/>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Headcount</a:t>
            </a:r>
          </a:p>
        </xdr:txBody>
      </xdr:sp>
      <xdr:sp macro="" textlink="Pivot!Q12">
        <xdr:nvSpPr>
          <xdr:cNvPr id="18" name="Tekstvak 17">
            <a:extLst>
              <a:ext uri="{FF2B5EF4-FFF2-40B4-BE49-F238E27FC236}">
                <a16:creationId xmlns:a16="http://schemas.microsoft.com/office/drawing/2014/main" id="{E072CBE6-6B6C-B224-DD11-E60C60AF1C68}"/>
              </a:ext>
            </a:extLst>
          </xdr:cNvPr>
          <xdr:cNvSpPr txBox="1"/>
        </xdr:nvSpPr>
        <xdr:spPr>
          <a:xfrm>
            <a:off x="5717268" y="589362"/>
            <a:ext cx="1166870"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BB1A961-29E9-4DE1-A472-219F577F9A25}" type="TxLink">
              <a:rPr lang="en-US" sz="1400" b="0" i="0" u="none" strike="noStrike">
                <a:solidFill>
                  <a:srgbClr val="FFD9A1"/>
                </a:solidFill>
                <a:latin typeface="Arial Black" panose="020B0A04020102020204" pitchFamily="34" charset="0"/>
                <a:ea typeface="Calibri"/>
                <a:cs typeface="Calibri"/>
              </a:rPr>
              <a:pPr marL="0" indent="0" algn="ctr"/>
              <a:t>849</a:t>
            </a:fld>
            <a:endParaRPr lang="nl-NL" sz="1800" b="0" i="0" u="none" strike="noStrike">
              <a:solidFill>
                <a:srgbClr val="FFD9A1"/>
              </a:solidFill>
              <a:latin typeface="Arial Black" panose="020B0A04020102020204" pitchFamily="34" charset="0"/>
              <a:ea typeface="Calibri"/>
              <a:cs typeface="Calibri"/>
            </a:endParaRPr>
          </a:p>
        </xdr:txBody>
      </xdr:sp>
      <xdr:pic>
        <xdr:nvPicPr>
          <xdr:cNvPr id="19" name="Graphic 18" descr="Gebruiker met effen opvulling">
            <a:extLst>
              <a:ext uri="{FF2B5EF4-FFF2-40B4-BE49-F238E27FC236}">
                <a16:creationId xmlns:a16="http://schemas.microsoft.com/office/drawing/2014/main" id="{76E7B9E6-247E-4D20-D74A-C063BE48BCD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a:stretch/>
        </xdr:blipFill>
        <xdr:spPr>
          <a:xfrm>
            <a:off x="5227496" y="408439"/>
            <a:ext cx="432812" cy="431175"/>
          </a:xfrm>
          <a:prstGeom prst="rect">
            <a:avLst/>
          </a:prstGeom>
          <a:effectLst>
            <a:glow rad="101600">
              <a:schemeClr val="accent1">
                <a:satMod val="175000"/>
                <a:alpha val="40000"/>
              </a:schemeClr>
            </a:glow>
          </a:effectLst>
        </xdr:spPr>
      </xdr:pic>
      <xdr:cxnSp macro="">
        <xdr:nvCxnSpPr>
          <xdr:cNvPr id="20" name="Rechte verbindingslijn 19">
            <a:extLst>
              <a:ext uri="{FF2B5EF4-FFF2-40B4-BE49-F238E27FC236}">
                <a16:creationId xmlns:a16="http://schemas.microsoft.com/office/drawing/2014/main" id="{85C9DAB1-5099-8D70-7851-C1BB94777510}"/>
              </a:ext>
            </a:extLst>
          </xdr:cNvPr>
          <xdr:cNvCxnSpPr/>
        </xdr:nvCxnSpPr>
        <xdr:spPr>
          <a:xfrm>
            <a:off x="5833432" y="444876"/>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530456</xdr:colOff>
      <xdr:row>1</xdr:row>
      <xdr:rowOff>135144</xdr:rowOff>
    </xdr:from>
    <xdr:to>
      <xdr:col>15</xdr:col>
      <xdr:colOff>173533</xdr:colOff>
      <xdr:row>5</xdr:row>
      <xdr:rowOff>15241</xdr:rowOff>
    </xdr:to>
    <xdr:grpSp>
      <xdr:nvGrpSpPr>
        <xdr:cNvPr id="21" name="Groep 20">
          <a:extLst>
            <a:ext uri="{FF2B5EF4-FFF2-40B4-BE49-F238E27FC236}">
              <a16:creationId xmlns:a16="http://schemas.microsoft.com/office/drawing/2014/main" id="{9D2BF933-C567-4E6A-AF59-E79A12AAC515}"/>
            </a:ext>
          </a:extLst>
        </xdr:cNvPr>
        <xdr:cNvGrpSpPr/>
      </xdr:nvGrpSpPr>
      <xdr:grpSpPr>
        <a:xfrm>
          <a:off x="7272499" y="313551"/>
          <a:ext cx="2090920" cy="616587"/>
          <a:chOff x="4918709" y="312309"/>
          <a:chExt cx="2280286" cy="613522"/>
        </a:xfrm>
      </xdr:grpSpPr>
      <xdr:sp macro="" textlink="">
        <xdr:nvSpPr>
          <xdr:cNvPr id="22" name="Rechthoek: afgeronde hoeken 21">
            <a:extLst>
              <a:ext uri="{FF2B5EF4-FFF2-40B4-BE49-F238E27FC236}">
                <a16:creationId xmlns:a16="http://schemas.microsoft.com/office/drawing/2014/main" id="{AEF8595E-DC54-3126-1ABF-D103753AF279}"/>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23" name="Tekstvak 22">
            <a:extLst>
              <a:ext uri="{FF2B5EF4-FFF2-40B4-BE49-F238E27FC236}">
                <a16:creationId xmlns:a16="http://schemas.microsoft.com/office/drawing/2014/main" id="{A571E113-4300-CA58-DBE9-BFBFD8E78EB8}"/>
              </a:ext>
            </a:extLst>
          </xdr:cNvPr>
          <xdr:cNvSpPr txBox="1"/>
        </xdr:nvSpPr>
        <xdr:spPr>
          <a:xfrm>
            <a:off x="5981931" y="352121"/>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 Countries</a:t>
            </a:r>
          </a:p>
        </xdr:txBody>
      </xdr:sp>
      <xdr:sp macro="" textlink="Pivot!B16">
        <xdr:nvSpPr>
          <xdr:cNvPr id="24" name="Tekstvak 23">
            <a:extLst>
              <a:ext uri="{FF2B5EF4-FFF2-40B4-BE49-F238E27FC236}">
                <a16:creationId xmlns:a16="http://schemas.microsoft.com/office/drawing/2014/main" id="{6CB0EDDA-6749-D801-BBC1-A1D1A2060B37}"/>
              </a:ext>
            </a:extLst>
          </xdr:cNvPr>
          <xdr:cNvSpPr txBox="1"/>
        </xdr:nvSpPr>
        <xdr:spPr>
          <a:xfrm>
            <a:off x="5942355" y="597604"/>
            <a:ext cx="1166870"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9172FC9-C271-4378-A824-A9129A01A956}" type="TxLink">
              <a:rPr lang="en-US" sz="1400" b="0" i="0" u="none" strike="noStrike">
                <a:solidFill>
                  <a:srgbClr val="FFD9A1"/>
                </a:solidFill>
                <a:latin typeface="Arial Black" panose="020B0A04020102020204" pitchFamily="34" charset="0"/>
                <a:ea typeface="Calibri"/>
                <a:cs typeface="Calibri"/>
              </a:rPr>
              <a:pPr marL="0" indent="0" algn="ctr"/>
              <a:t>45</a:t>
            </a:fld>
            <a:endParaRPr lang="nl-NL" sz="3200" b="0" i="0" u="none" strike="noStrike">
              <a:solidFill>
                <a:srgbClr val="FFD9A1"/>
              </a:solidFill>
              <a:latin typeface="Arial Black" panose="020B0A04020102020204" pitchFamily="34" charset="0"/>
              <a:ea typeface="Calibri"/>
              <a:cs typeface="Calibri"/>
            </a:endParaRPr>
          </a:p>
        </xdr:txBody>
      </xdr:sp>
      <xdr:pic>
        <xdr:nvPicPr>
          <xdr:cNvPr id="25" name="Graphic 24" descr="Wereldbol: Noord- en Zuid-Amerika met effen opvulling">
            <a:extLst>
              <a:ext uri="{FF2B5EF4-FFF2-40B4-BE49-F238E27FC236}">
                <a16:creationId xmlns:a16="http://schemas.microsoft.com/office/drawing/2014/main" id="{8E7A8419-E505-1E4C-7251-0D09D53524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rcRect/>
          <a:stretch/>
        </xdr:blipFill>
        <xdr:spPr>
          <a:xfrm>
            <a:off x="5228314" y="422610"/>
            <a:ext cx="431175" cy="402832"/>
          </a:xfrm>
          <a:prstGeom prst="rect">
            <a:avLst/>
          </a:prstGeom>
          <a:effectLst>
            <a:glow rad="101600">
              <a:schemeClr val="accent1">
                <a:satMod val="175000"/>
                <a:alpha val="40000"/>
              </a:schemeClr>
            </a:glow>
          </a:effectLst>
        </xdr:spPr>
      </xdr:pic>
      <xdr:cxnSp macro="">
        <xdr:nvCxnSpPr>
          <xdr:cNvPr id="26" name="Rechte verbindingslijn 25">
            <a:extLst>
              <a:ext uri="{FF2B5EF4-FFF2-40B4-BE49-F238E27FC236}">
                <a16:creationId xmlns:a16="http://schemas.microsoft.com/office/drawing/2014/main" id="{C604BD7A-FEDE-625F-4741-C144FAFE6FFA}"/>
              </a:ext>
            </a:extLst>
          </xdr:cNvPr>
          <xdr:cNvCxnSpPr/>
        </xdr:nvCxnSpPr>
        <xdr:spPr>
          <a:xfrm>
            <a:off x="5896525" y="436634"/>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288530</xdr:colOff>
      <xdr:row>1</xdr:row>
      <xdr:rowOff>131334</xdr:rowOff>
    </xdr:from>
    <xdr:to>
      <xdr:col>22</xdr:col>
      <xdr:colOff>474877</xdr:colOff>
      <xdr:row>5</xdr:row>
      <xdr:rowOff>19051</xdr:rowOff>
    </xdr:to>
    <xdr:grpSp>
      <xdr:nvGrpSpPr>
        <xdr:cNvPr id="27" name="Groep 26">
          <a:extLst>
            <a:ext uri="{FF2B5EF4-FFF2-40B4-BE49-F238E27FC236}">
              <a16:creationId xmlns:a16="http://schemas.microsoft.com/office/drawing/2014/main" id="{44CA2CED-A19E-44D9-8158-76BB0D1E2E05}"/>
            </a:ext>
          </a:extLst>
        </xdr:cNvPr>
        <xdr:cNvGrpSpPr/>
      </xdr:nvGrpSpPr>
      <xdr:grpSpPr>
        <a:xfrm>
          <a:off x="11930068" y="317361"/>
          <a:ext cx="2032706" cy="608967"/>
          <a:chOff x="4918709" y="312309"/>
          <a:chExt cx="2253544" cy="613522"/>
        </a:xfrm>
      </xdr:grpSpPr>
      <xdr:sp macro="" textlink="">
        <xdr:nvSpPr>
          <xdr:cNvPr id="28" name="Rechthoek: afgeronde hoeken 27">
            <a:extLst>
              <a:ext uri="{FF2B5EF4-FFF2-40B4-BE49-F238E27FC236}">
                <a16:creationId xmlns:a16="http://schemas.microsoft.com/office/drawing/2014/main" id="{410C5B75-A5B9-608F-3501-ECC7F202E483}"/>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29" name="Tekstvak 28">
            <a:extLst>
              <a:ext uri="{FF2B5EF4-FFF2-40B4-BE49-F238E27FC236}">
                <a16:creationId xmlns:a16="http://schemas.microsoft.com/office/drawing/2014/main" id="{5AE1D7C5-540C-6BAF-48CC-A1074C0C6902}"/>
              </a:ext>
            </a:extLst>
          </xdr:cNvPr>
          <xdr:cNvSpPr txBox="1"/>
        </xdr:nvSpPr>
        <xdr:spPr>
          <a:xfrm>
            <a:off x="5853976" y="360465"/>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Leavers</a:t>
            </a:r>
          </a:p>
        </xdr:txBody>
      </xdr:sp>
      <xdr:sp macro="" textlink="Pivot!T12">
        <xdr:nvSpPr>
          <xdr:cNvPr id="30" name="Tekstvak 29">
            <a:extLst>
              <a:ext uri="{FF2B5EF4-FFF2-40B4-BE49-F238E27FC236}">
                <a16:creationId xmlns:a16="http://schemas.microsoft.com/office/drawing/2014/main" id="{6F735B4C-0B61-817A-3002-8E511E80F43F}"/>
              </a:ext>
            </a:extLst>
          </xdr:cNvPr>
          <xdr:cNvSpPr txBox="1"/>
        </xdr:nvSpPr>
        <xdr:spPr>
          <a:xfrm>
            <a:off x="5961235" y="572879"/>
            <a:ext cx="603067"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FAE9332-7CFC-401F-A4E9-4F9B1C5BA4F3}" type="TxLink">
              <a:rPr lang="en-US" sz="1400" b="0" i="0" u="none" strike="noStrike">
                <a:solidFill>
                  <a:srgbClr val="FFD9A1"/>
                </a:solidFill>
                <a:latin typeface="Arial Black" panose="020B0A04020102020204" pitchFamily="34" charset="0"/>
                <a:ea typeface="Calibri"/>
                <a:cs typeface="Calibri"/>
              </a:rPr>
              <a:pPr marL="0" indent="0" algn="ctr"/>
              <a:t>8</a:t>
            </a:fld>
            <a:endParaRPr lang="nl-NL" sz="3200" b="0" i="0" u="none" strike="noStrike">
              <a:solidFill>
                <a:srgbClr val="FFD9A1"/>
              </a:solidFill>
              <a:latin typeface="Arial Black" panose="020B0A04020102020204" pitchFamily="34" charset="0"/>
              <a:ea typeface="Calibri"/>
              <a:cs typeface="Calibri"/>
            </a:endParaRPr>
          </a:p>
        </xdr:txBody>
      </xdr:sp>
      <xdr:pic>
        <xdr:nvPicPr>
          <xdr:cNvPr id="31" name="Graphic 30" descr="Postvak IN met effen opvulling">
            <a:extLst>
              <a:ext uri="{FF2B5EF4-FFF2-40B4-BE49-F238E27FC236}">
                <a16:creationId xmlns:a16="http://schemas.microsoft.com/office/drawing/2014/main" id="{9906532C-9589-9F04-0C6C-D0357F8C1DC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5228315" y="429625"/>
            <a:ext cx="431175" cy="388802"/>
          </a:xfrm>
          <a:prstGeom prst="rect">
            <a:avLst/>
          </a:prstGeom>
          <a:effectLst>
            <a:glow rad="101600">
              <a:schemeClr val="accent1">
                <a:satMod val="175000"/>
                <a:alpha val="40000"/>
              </a:schemeClr>
            </a:glow>
          </a:effectLst>
        </xdr:spPr>
      </xdr:pic>
      <xdr:cxnSp macro="">
        <xdr:nvCxnSpPr>
          <xdr:cNvPr id="32" name="Rechte verbindingslijn 31">
            <a:extLst>
              <a:ext uri="{FF2B5EF4-FFF2-40B4-BE49-F238E27FC236}">
                <a16:creationId xmlns:a16="http://schemas.microsoft.com/office/drawing/2014/main" id="{CE0C30AC-B6AE-8C75-9F9D-BC37678C75BD}"/>
              </a:ext>
            </a:extLst>
          </xdr:cNvPr>
          <xdr:cNvCxnSpPr/>
        </xdr:nvCxnSpPr>
        <xdr:spPr>
          <a:xfrm>
            <a:off x="5896525" y="436634"/>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132687</xdr:colOff>
      <xdr:row>7</xdr:row>
      <xdr:rowOff>4390</xdr:rowOff>
    </xdr:from>
    <xdr:to>
      <xdr:col>6</xdr:col>
      <xdr:colOff>134461</xdr:colOff>
      <xdr:row>8</xdr:row>
      <xdr:rowOff>88210</xdr:rowOff>
    </xdr:to>
    <xdr:sp macro="" textlink="">
      <xdr:nvSpPr>
        <xdr:cNvPr id="33" name="Tekstvak 32">
          <a:extLst>
            <a:ext uri="{FF2B5EF4-FFF2-40B4-BE49-F238E27FC236}">
              <a16:creationId xmlns:a16="http://schemas.microsoft.com/office/drawing/2014/main" id="{559FB9F4-0985-481C-95FC-3ED954D62FD7}"/>
            </a:ext>
          </a:extLst>
        </xdr:cNvPr>
        <xdr:cNvSpPr txBox="1"/>
      </xdr:nvSpPr>
      <xdr:spPr>
        <a:xfrm>
          <a:off x="2584339" y="1279912"/>
          <a:ext cx="1227600" cy="266037"/>
        </a:xfrm>
        <a:prstGeom prst="rect">
          <a:avLst/>
        </a:prstGeom>
        <a:solidFill>
          <a:srgbClr val="BAE1FF">
            <a:alpha val="11000"/>
          </a:srgbClr>
        </a:solidFill>
        <a:ln w="3175">
          <a:solidFill>
            <a:srgbClr val="BAE1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l"/>
          <a:r>
            <a:rPr lang="nl-NL" sz="1100" b="1" u="none">
              <a:solidFill>
                <a:schemeClr val="lt1"/>
              </a:solidFill>
              <a:latin typeface="Arial Nova" panose="020B0504020202020204" pitchFamily="34" charset="0"/>
              <a:ea typeface="+mn-ea"/>
              <a:cs typeface="+mn-cs"/>
            </a:rPr>
            <a:t>Region Details</a:t>
          </a:r>
        </a:p>
      </xdr:txBody>
    </xdr:sp>
    <xdr:clientData/>
  </xdr:twoCellAnchor>
  <xdr:twoCellAnchor>
    <xdr:from>
      <xdr:col>15</xdr:col>
      <xdr:colOff>399967</xdr:colOff>
      <xdr:row>1</xdr:row>
      <xdr:rowOff>131334</xdr:rowOff>
    </xdr:from>
    <xdr:to>
      <xdr:col>19</xdr:col>
      <xdr:colOff>20428</xdr:colOff>
      <xdr:row>5</xdr:row>
      <xdr:rowOff>15241</xdr:rowOff>
    </xdr:to>
    <xdr:grpSp>
      <xdr:nvGrpSpPr>
        <xdr:cNvPr id="35" name="Groep 34">
          <a:extLst>
            <a:ext uri="{FF2B5EF4-FFF2-40B4-BE49-F238E27FC236}">
              <a16:creationId xmlns:a16="http://schemas.microsoft.com/office/drawing/2014/main" id="{A0918D3E-654B-4F78-8162-C27F6F814C65}"/>
            </a:ext>
          </a:extLst>
        </xdr:cNvPr>
        <xdr:cNvGrpSpPr/>
      </xdr:nvGrpSpPr>
      <xdr:grpSpPr>
        <a:xfrm>
          <a:off x="9597473" y="317361"/>
          <a:ext cx="2064493" cy="612777"/>
          <a:chOff x="4918709" y="312309"/>
          <a:chExt cx="2253544" cy="613522"/>
        </a:xfrm>
      </xdr:grpSpPr>
      <xdr:sp macro="" textlink="">
        <xdr:nvSpPr>
          <xdr:cNvPr id="36" name="Rechthoek: afgeronde hoeken 35">
            <a:extLst>
              <a:ext uri="{FF2B5EF4-FFF2-40B4-BE49-F238E27FC236}">
                <a16:creationId xmlns:a16="http://schemas.microsoft.com/office/drawing/2014/main" id="{74CC58C1-175A-9172-CD9A-0965B6BD1878}"/>
              </a:ext>
            </a:extLst>
          </xdr:cNvPr>
          <xdr:cNvSpPr/>
        </xdr:nvSpPr>
        <xdr:spPr>
          <a:xfrm>
            <a:off x="4918709" y="312309"/>
            <a:ext cx="2253544" cy="613522"/>
          </a:xfrm>
          <a:prstGeom prst="roundRect">
            <a:avLst>
              <a:gd name="adj" fmla="val 5525"/>
            </a:avLst>
          </a:prstGeom>
          <a:gradFill>
            <a:gsLst>
              <a:gs pos="52000">
                <a:srgbClr val="002060">
                  <a:alpha val="17000"/>
                </a:srgbClr>
              </a:gs>
              <a:gs pos="0">
                <a:srgbClr val="002060">
                  <a:alpha val="54000"/>
                </a:srgbClr>
              </a:gs>
              <a:gs pos="100000">
                <a:schemeClr val="bg1">
                  <a:alpha val="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37" name="Tekstvak 36">
            <a:extLst>
              <a:ext uri="{FF2B5EF4-FFF2-40B4-BE49-F238E27FC236}">
                <a16:creationId xmlns:a16="http://schemas.microsoft.com/office/drawing/2014/main" id="{3AC79E88-A86B-21C6-BA9E-48AD43D802AB}"/>
              </a:ext>
            </a:extLst>
          </xdr:cNvPr>
          <xdr:cNvSpPr txBox="1"/>
        </xdr:nvSpPr>
        <xdr:spPr>
          <a:xfrm>
            <a:off x="5882571" y="360571"/>
            <a:ext cx="1217064" cy="24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chemeClr val="bg1"/>
                </a:solidFill>
                <a:latin typeface="Arial Nova" panose="020B0504020202020204" pitchFamily="34" charset="0"/>
              </a:rPr>
              <a:t>New Hires</a:t>
            </a:r>
          </a:p>
        </xdr:txBody>
      </xdr:sp>
      <xdr:sp macro="" textlink="Pivot!S12">
        <xdr:nvSpPr>
          <xdr:cNvPr id="38" name="Tekstvak 37">
            <a:extLst>
              <a:ext uri="{FF2B5EF4-FFF2-40B4-BE49-F238E27FC236}">
                <a16:creationId xmlns:a16="http://schemas.microsoft.com/office/drawing/2014/main" id="{18E82377-1855-6C30-D527-E9ABB3811797}"/>
              </a:ext>
            </a:extLst>
          </xdr:cNvPr>
          <xdr:cNvSpPr txBox="1"/>
        </xdr:nvSpPr>
        <xdr:spPr>
          <a:xfrm>
            <a:off x="5761534" y="580863"/>
            <a:ext cx="1166870" cy="256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E32B423-96E5-49C7-AFFD-85F28E92B133}" type="TxLink">
              <a:rPr lang="en-US" sz="1400" b="0" i="0" u="none" strike="noStrike">
                <a:solidFill>
                  <a:srgbClr val="FFD9A1"/>
                </a:solidFill>
                <a:latin typeface="Arial Black" panose="020B0A04020102020204" pitchFamily="34" charset="0"/>
                <a:ea typeface="Calibri"/>
                <a:cs typeface="Calibri"/>
              </a:rPr>
              <a:pPr marL="0" indent="0" algn="ctr"/>
              <a:t>19</a:t>
            </a:fld>
            <a:endParaRPr lang="nl-NL" sz="2400" b="0" i="0" u="none" strike="noStrike">
              <a:solidFill>
                <a:srgbClr val="FFD9A1"/>
              </a:solidFill>
              <a:latin typeface="Arial Black" panose="020B0A04020102020204" pitchFamily="34" charset="0"/>
              <a:ea typeface="Calibri"/>
              <a:cs typeface="Calibri"/>
            </a:endParaRPr>
          </a:p>
        </xdr:txBody>
      </xdr:sp>
      <xdr:pic>
        <xdr:nvPicPr>
          <xdr:cNvPr id="39" name="Graphic 38" descr="Cirkel met mensen met effen opvulling">
            <a:extLst>
              <a:ext uri="{FF2B5EF4-FFF2-40B4-BE49-F238E27FC236}">
                <a16:creationId xmlns:a16="http://schemas.microsoft.com/office/drawing/2014/main" id="{15E1B614-8750-EF1D-715B-229A7E63D34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a:stretch/>
        </xdr:blipFill>
        <xdr:spPr>
          <a:xfrm>
            <a:off x="5228314" y="408439"/>
            <a:ext cx="431175" cy="431175"/>
          </a:xfrm>
          <a:prstGeom prst="rect">
            <a:avLst/>
          </a:prstGeom>
          <a:effectLst>
            <a:glow rad="101600">
              <a:schemeClr val="accent1">
                <a:satMod val="175000"/>
                <a:alpha val="40000"/>
              </a:schemeClr>
            </a:glow>
          </a:effectLst>
        </xdr:spPr>
      </xdr:pic>
      <xdr:cxnSp macro="">
        <xdr:nvCxnSpPr>
          <xdr:cNvPr id="40" name="Rechte verbindingslijn 39">
            <a:extLst>
              <a:ext uri="{FF2B5EF4-FFF2-40B4-BE49-F238E27FC236}">
                <a16:creationId xmlns:a16="http://schemas.microsoft.com/office/drawing/2014/main" id="{44D36677-7C9D-2F43-083E-AD21FF232193}"/>
              </a:ext>
            </a:extLst>
          </xdr:cNvPr>
          <xdr:cNvCxnSpPr/>
        </xdr:nvCxnSpPr>
        <xdr:spPr>
          <a:xfrm>
            <a:off x="5896525" y="436634"/>
            <a:ext cx="0" cy="346075"/>
          </a:xfrm>
          <a:prstGeom prst="line">
            <a:avLst/>
          </a:prstGeom>
          <a:ln w="3175">
            <a:solidFill>
              <a:schemeClr val="bg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500767</xdr:colOff>
      <xdr:row>3</xdr:row>
      <xdr:rowOff>70736</xdr:rowOff>
    </xdr:from>
    <xdr:to>
      <xdr:col>7</xdr:col>
      <xdr:colOff>401376</xdr:colOff>
      <xdr:row>4</xdr:row>
      <xdr:rowOff>105770</xdr:rowOff>
    </xdr:to>
    <xdr:sp macro="" textlink="Pivot!AB18">
      <xdr:nvSpPr>
        <xdr:cNvPr id="41" name="Tekstvak 40">
          <a:extLst>
            <a:ext uri="{FF2B5EF4-FFF2-40B4-BE49-F238E27FC236}">
              <a16:creationId xmlns:a16="http://schemas.microsoft.com/office/drawing/2014/main" id="{4A5AF822-8A8F-4382-9B5B-ED11013C1C8E}"/>
            </a:ext>
          </a:extLst>
        </xdr:cNvPr>
        <xdr:cNvSpPr txBox="1"/>
      </xdr:nvSpPr>
      <xdr:spPr>
        <a:xfrm>
          <a:off x="4160272" y="611756"/>
          <a:ext cx="504494" cy="216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74130E5-920F-48A4-ACEF-E259DE1B0795}" type="TxLink">
            <a:rPr lang="en-US" sz="900" b="0" i="0" u="none" strike="noStrike">
              <a:solidFill>
                <a:srgbClr val="FFB64B"/>
              </a:solidFill>
              <a:latin typeface="Arial Nova" panose="020B0504020202020204" pitchFamily="34" charset="0"/>
              <a:ea typeface="Calibri"/>
              <a:cs typeface="Calibri"/>
            </a:rPr>
            <a:pPr/>
            <a:t>+1,3%</a:t>
          </a:fld>
          <a:endParaRPr lang="nl-NL" sz="600" b="0">
            <a:solidFill>
              <a:srgbClr val="FFB64B"/>
            </a:solidFill>
            <a:latin typeface="Arial Nova" panose="020B0504020202020204" pitchFamily="34" charset="0"/>
          </a:endParaRPr>
        </a:p>
      </xdr:txBody>
    </xdr:sp>
    <xdr:clientData/>
  </xdr:twoCellAnchor>
  <xdr:twoCellAnchor>
    <xdr:from>
      <xdr:col>10</xdr:col>
      <xdr:colOff>411563</xdr:colOff>
      <xdr:row>3</xdr:row>
      <xdr:rowOff>65021</xdr:rowOff>
    </xdr:from>
    <xdr:to>
      <xdr:col>11</xdr:col>
      <xdr:colOff>215347</xdr:colOff>
      <xdr:row>4</xdr:row>
      <xdr:rowOff>98150</xdr:rowOff>
    </xdr:to>
    <xdr:sp macro="" textlink="Pivot!AB19">
      <xdr:nvSpPr>
        <xdr:cNvPr id="42" name="Tekstvak 41">
          <a:extLst>
            <a:ext uri="{FF2B5EF4-FFF2-40B4-BE49-F238E27FC236}">
              <a16:creationId xmlns:a16="http://schemas.microsoft.com/office/drawing/2014/main" id="{9062BE1F-306A-4F11-9B4C-CB6E0EB481DF}"/>
            </a:ext>
          </a:extLst>
        </xdr:cNvPr>
        <xdr:cNvSpPr txBox="1"/>
      </xdr:nvSpPr>
      <xdr:spPr>
        <a:xfrm>
          <a:off x="6505658" y="606041"/>
          <a:ext cx="411479" cy="212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2EF2C3EE-23C1-4187-B659-25DD05AD79DF}" type="TxLink">
            <a:rPr lang="en-US" sz="900" b="0" i="0" u="none" strike="noStrike">
              <a:solidFill>
                <a:srgbClr val="FFB64B"/>
              </a:solidFill>
              <a:latin typeface="Arial Nova" panose="020B0504020202020204" pitchFamily="34" charset="0"/>
              <a:ea typeface="Calibri"/>
              <a:cs typeface="Calibri"/>
            </a:rPr>
            <a:pPr marL="0" indent="0"/>
            <a:t>+14</a:t>
          </a:fld>
          <a:endParaRPr lang="nl-NL" sz="9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18</xdr:col>
      <xdr:colOff>210875</xdr:colOff>
      <xdr:row>3</xdr:row>
      <xdr:rowOff>66264</xdr:rowOff>
    </xdr:from>
    <xdr:to>
      <xdr:col>18</xdr:col>
      <xdr:colOff>581687</xdr:colOff>
      <xdr:row>4</xdr:row>
      <xdr:rowOff>93678</xdr:rowOff>
    </xdr:to>
    <xdr:sp macro="" textlink="Pivot!AB20">
      <xdr:nvSpPr>
        <xdr:cNvPr id="43" name="Tekstvak 42">
          <a:extLst>
            <a:ext uri="{FF2B5EF4-FFF2-40B4-BE49-F238E27FC236}">
              <a16:creationId xmlns:a16="http://schemas.microsoft.com/office/drawing/2014/main" id="{A5744C72-69C8-4931-A3B0-8BF71885297C}"/>
            </a:ext>
          </a:extLst>
        </xdr:cNvPr>
        <xdr:cNvSpPr txBox="1"/>
      </xdr:nvSpPr>
      <xdr:spPr>
        <a:xfrm>
          <a:off x="11179865" y="607284"/>
          <a:ext cx="376527" cy="214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736A3DA5-7DE8-4312-97F8-9E25B5538648}" type="TxLink">
            <a:rPr lang="en-US" sz="900" b="0" i="0" u="none" strike="noStrike">
              <a:solidFill>
                <a:srgbClr val="FFB64B"/>
              </a:solidFill>
              <a:latin typeface="Arial Nova" panose="020B0504020202020204" pitchFamily="34" charset="0"/>
              <a:ea typeface="Calibri"/>
              <a:cs typeface="Calibri"/>
            </a:rPr>
            <a:pPr marL="0" indent="0"/>
            <a:t>+6</a:t>
          </a:fld>
          <a:endParaRPr lang="nl-NL" sz="900" b="0" i="0" u="none" strike="noStrike">
            <a:solidFill>
              <a:srgbClr val="FFB64B"/>
            </a:solidFill>
            <a:latin typeface="Arial Nova" panose="020B0504020202020204" pitchFamily="34" charset="0"/>
            <a:ea typeface="Calibri"/>
            <a:cs typeface="Calibri"/>
          </a:endParaRPr>
        </a:p>
      </xdr:txBody>
    </xdr:sp>
    <xdr:clientData/>
  </xdr:twoCellAnchor>
  <xdr:twoCellAnchor>
    <xdr:from>
      <xdr:col>22</xdr:col>
      <xdr:colOff>663</xdr:colOff>
      <xdr:row>3</xdr:row>
      <xdr:rowOff>57978</xdr:rowOff>
    </xdr:from>
    <xdr:to>
      <xdr:col>22</xdr:col>
      <xdr:colOff>420508</xdr:colOff>
      <xdr:row>4</xdr:row>
      <xdr:rowOff>87297</xdr:rowOff>
    </xdr:to>
    <xdr:sp macro="" textlink="Pivot!AB21">
      <xdr:nvSpPr>
        <xdr:cNvPr id="44" name="Tekstvak 43">
          <a:extLst>
            <a:ext uri="{FF2B5EF4-FFF2-40B4-BE49-F238E27FC236}">
              <a16:creationId xmlns:a16="http://schemas.microsoft.com/office/drawing/2014/main" id="{73C4DD05-578D-4360-9F85-D3F5D09C920A}"/>
            </a:ext>
          </a:extLst>
        </xdr:cNvPr>
        <xdr:cNvSpPr txBox="1"/>
      </xdr:nvSpPr>
      <xdr:spPr>
        <a:xfrm>
          <a:off x="13411863" y="597093"/>
          <a:ext cx="419845" cy="216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fld id="{75929E0D-527E-4F23-83A2-CA440F0A7AE8}" type="TxLink">
            <a:rPr lang="en-US" sz="900" b="0" i="0" u="none" strike="noStrike">
              <a:solidFill>
                <a:srgbClr val="FFB64B"/>
              </a:solidFill>
              <a:latin typeface="Arial Nova" panose="020B0504020202020204" pitchFamily="34" charset="0"/>
              <a:ea typeface="Calibri"/>
              <a:cs typeface="Calibri"/>
            </a:rPr>
            <a:pPr marL="0" indent="0"/>
            <a:t>+3</a:t>
          </a:fld>
          <a:endParaRPr lang="nl-NL" sz="900" b="0" i="0" u="none" strike="noStrike">
            <a:solidFill>
              <a:srgbClr val="FFB64B"/>
            </a:solidFill>
            <a:latin typeface="Arial Nova" panose="020B0504020202020204" pitchFamily="34" charset="0"/>
            <a:ea typeface="Calibri"/>
            <a:cs typeface="Calibri"/>
          </a:endParaRPr>
        </a:p>
      </xdr:txBody>
    </xdr:sp>
    <xdr:clientData/>
  </xdr:twoCellAnchor>
  <xdr:twoCellAnchor editAs="absolute">
    <xdr:from>
      <xdr:col>3</xdr:col>
      <xdr:colOff>435169</xdr:colOff>
      <xdr:row>9</xdr:row>
      <xdr:rowOff>111392</xdr:rowOff>
    </xdr:from>
    <xdr:to>
      <xdr:col>8</xdr:col>
      <xdr:colOff>169709</xdr:colOff>
      <xdr:row>19</xdr:row>
      <xdr:rowOff>110905</xdr:rowOff>
    </xdr:to>
    <xdr:grpSp>
      <xdr:nvGrpSpPr>
        <xdr:cNvPr id="55" name="Groep 54">
          <a:extLst>
            <a:ext uri="{FF2B5EF4-FFF2-40B4-BE49-F238E27FC236}">
              <a16:creationId xmlns:a16="http://schemas.microsoft.com/office/drawing/2014/main" id="{85741279-28B8-40CF-BCB4-D9AED6DF8CE5}"/>
            </a:ext>
          </a:extLst>
        </xdr:cNvPr>
        <xdr:cNvGrpSpPr/>
      </xdr:nvGrpSpPr>
      <xdr:grpSpPr>
        <a:xfrm>
          <a:off x="2277718" y="1751349"/>
          <a:ext cx="2799105" cy="1821686"/>
          <a:chOff x="2967993" y="1920894"/>
          <a:chExt cx="2872800" cy="1821686"/>
        </a:xfrm>
      </xdr:grpSpPr>
      <xdr:sp macro="" textlink="">
        <xdr:nvSpPr>
          <xdr:cNvPr id="56" name="Rechthoek: afgeronde hoeken 55">
            <a:extLst>
              <a:ext uri="{FF2B5EF4-FFF2-40B4-BE49-F238E27FC236}">
                <a16:creationId xmlns:a16="http://schemas.microsoft.com/office/drawing/2014/main" id="{BA370E56-6ECB-D7A1-578A-E27D79787761}"/>
              </a:ext>
            </a:extLst>
          </xdr:cNvPr>
          <xdr:cNvSpPr/>
        </xdr:nvSpPr>
        <xdr:spPr>
          <a:xfrm>
            <a:off x="2967993" y="1920894"/>
            <a:ext cx="2872800" cy="1821686"/>
          </a:xfrm>
          <a:prstGeom prst="roundRect">
            <a:avLst>
              <a:gd name="adj" fmla="val 3708"/>
            </a:avLst>
          </a:prstGeom>
          <a:gradFill>
            <a:gsLst>
              <a:gs pos="0">
                <a:srgbClr val="002060">
                  <a:alpha val="54000"/>
                </a:srgbClr>
              </a:gs>
              <a:gs pos="100000">
                <a:srgbClr val="002060">
                  <a:alpha val="32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57" name="Tekstvak 56">
            <a:extLst>
              <a:ext uri="{FF2B5EF4-FFF2-40B4-BE49-F238E27FC236}">
                <a16:creationId xmlns:a16="http://schemas.microsoft.com/office/drawing/2014/main" id="{91B7A244-6A29-F296-913B-DF495B14BE2A}"/>
              </a:ext>
            </a:extLst>
          </xdr:cNvPr>
          <xdr:cNvSpPr txBox="1"/>
        </xdr:nvSpPr>
        <xdr:spPr>
          <a:xfrm>
            <a:off x="3003609" y="1963310"/>
            <a:ext cx="1794890" cy="258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a:solidFill>
                  <a:schemeClr val="bg1"/>
                </a:solidFill>
                <a:latin typeface="Arial Nova" panose="020B0504020202020204" pitchFamily="34" charset="0"/>
              </a:rPr>
              <a:t>Africa</a:t>
            </a:r>
          </a:p>
        </xdr:txBody>
      </xdr:sp>
      <xdr:graphicFrame macro="">
        <xdr:nvGraphicFramePr>
          <xdr:cNvPr id="58" name="Grafiek 57">
            <a:extLst>
              <a:ext uri="{FF2B5EF4-FFF2-40B4-BE49-F238E27FC236}">
                <a16:creationId xmlns:a16="http://schemas.microsoft.com/office/drawing/2014/main" id="{95CBFDEB-615E-FE1A-6EBE-8C217022AAB2}"/>
              </a:ext>
            </a:extLst>
          </xdr:cNvPr>
          <xdr:cNvGraphicFramePr>
            <a:graphicFrameLocks/>
          </xdr:cNvGraphicFramePr>
        </xdr:nvGraphicFramePr>
        <xdr:xfrm>
          <a:off x="3083203" y="2712223"/>
          <a:ext cx="2613327" cy="905374"/>
        </xdr:xfrm>
        <a:graphic>
          <a:graphicData uri="http://schemas.openxmlformats.org/drawingml/2006/chart">
            <c:chart xmlns:c="http://schemas.openxmlformats.org/drawingml/2006/chart" xmlns:r="http://schemas.openxmlformats.org/officeDocument/2006/relationships" r:id="rId14"/>
          </a:graphicData>
        </a:graphic>
      </xdr:graphicFrame>
      <xdr:sp macro="" textlink="">
        <xdr:nvSpPr>
          <xdr:cNvPr id="59" name="Tekstvak 58">
            <a:extLst>
              <a:ext uri="{FF2B5EF4-FFF2-40B4-BE49-F238E27FC236}">
                <a16:creationId xmlns:a16="http://schemas.microsoft.com/office/drawing/2014/main" id="{79ACAA3C-A68A-D5FE-B530-D07F669AC975}"/>
              </a:ext>
            </a:extLst>
          </xdr:cNvPr>
          <xdr:cNvSpPr txBox="1"/>
        </xdr:nvSpPr>
        <xdr:spPr>
          <a:xfrm>
            <a:off x="3017579" y="2385143"/>
            <a:ext cx="1859587" cy="268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Additional</a:t>
            </a:r>
            <a:r>
              <a:rPr lang="nl-NL" sz="1000" b="0" baseline="0">
                <a:solidFill>
                  <a:srgbClr val="BAE1FF"/>
                </a:solidFill>
                <a:latin typeface="Arial Nova" panose="020B0504020202020204" pitchFamily="34" charset="0"/>
              </a:rPr>
              <a:t> </a:t>
            </a:r>
            <a:r>
              <a:rPr lang="nl-NL" sz="1000" b="0">
                <a:solidFill>
                  <a:srgbClr val="BAE1FF"/>
                </a:solidFill>
                <a:latin typeface="Arial Nova" panose="020B0504020202020204" pitchFamily="34" charset="0"/>
              </a:rPr>
              <a:t>Employer Costs</a:t>
            </a:r>
          </a:p>
        </xdr:txBody>
      </xdr:sp>
      <xdr:sp macro="" textlink="Pivot!U5">
        <xdr:nvSpPr>
          <xdr:cNvPr id="60" name="Tekstvak 59">
            <a:extLst>
              <a:ext uri="{FF2B5EF4-FFF2-40B4-BE49-F238E27FC236}">
                <a16:creationId xmlns:a16="http://schemas.microsoft.com/office/drawing/2014/main" id="{FE91F113-4947-9F47-7AD4-FA40B8A18875}"/>
              </a:ext>
            </a:extLst>
          </xdr:cNvPr>
          <xdr:cNvSpPr txBox="1"/>
        </xdr:nvSpPr>
        <xdr:spPr>
          <a:xfrm>
            <a:off x="4735572" y="2370400"/>
            <a:ext cx="1078115" cy="247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14EBCB1-09B2-4954-AE6D-857FB1D61936}" type="TxLink">
              <a:rPr lang="en-US" sz="1400" b="0" i="0" u="none" strike="noStrike">
                <a:solidFill>
                  <a:srgbClr val="FFD9A1"/>
                </a:solidFill>
                <a:latin typeface="Arial Black" panose="020B0A04020102020204" pitchFamily="34" charset="0"/>
                <a:ea typeface="Calibri"/>
                <a:cs typeface="Calibri"/>
              </a:rPr>
              <a:pPr marL="0" indent="0" algn="ctr"/>
              <a:t>€ 134 K</a:t>
            </a:fld>
            <a:endParaRPr lang="nl-NL" sz="2400" b="0" i="0" u="none" strike="noStrike">
              <a:solidFill>
                <a:srgbClr val="FFD9A1"/>
              </a:solidFill>
              <a:latin typeface="Arial Black" panose="020B0A04020102020204" pitchFamily="34" charset="0"/>
              <a:ea typeface="Calibri"/>
              <a:cs typeface="Calibri"/>
            </a:endParaRPr>
          </a:p>
        </xdr:txBody>
      </xdr:sp>
    </xdr:grpSp>
    <xdr:clientData/>
  </xdr:twoCellAnchor>
  <xdr:twoCellAnchor editAs="absolute">
    <xdr:from>
      <xdr:col>8</xdr:col>
      <xdr:colOff>339835</xdr:colOff>
      <xdr:row>9</xdr:row>
      <xdr:rowOff>111392</xdr:rowOff>
    </xdr:from>
    <xdr:to>
      <xdr:col>13</xdr:col>
      <xdr:colOff>60190</xdr:colOff>
      <xdr:row>19</xdr:row>
      <xdr:rowOff>110905</xdr:rowOff>
    </xdr:to>
    <xdr:grpSp>
      <xdr:nvGrpSpPr>
        <xdr:cNvPr id="61" name="Groep 60">
          <a:extLst>
            <a:ext uri="{FF2B5EF4-FFF2-40B4-BE49-F238E27FC236}">
              <a16:creationId xmlns:a16="http://schemas.microsoft.com/office/drawing/2014/main" id="{0D448A09-6AF7-4E69-9FBF-9DC4034E5770}"/>
            </a:ext>
          </a:extLst>
        </xdr:cNvPr>
        <xdr:cNvGrpSpPr/>
      </xdr:nvGrpSpPr>
      <xdr:grpSpPr>
        <a:xfrm>
          <a:off x="5243139" y="1751349"/>
          <a:ext cx="2781111" cy="1821686"/>
          <a:chOff x="2967993" y="1920894"/>
          <a:chExt cx="2872800" cy="1821686"/>
        </a:xfrm>
      </xdr:grpSpPr>
      <xdr:sp macro="" textlink="">
        <xdr:nvSpPr>
          <xdr:cNvPr id="62" name="Rechthoek: afgeronde hoeken 61">
            <a:extLst>
              <a:ext uri="{FF2B5EF4-FFF2-40B4-BE49-F238E27FC236}">
                <a16:creationId xmlns:a16="http://schemas.microsoft.com/office/drawing/2014/main" id="{442BDB6E-E7AB-96B2-2FB8-4CDD36BF2922}"/>
              </a:ext>
            </a:extLst>
          </xdr:cNvPr>
          <xdr:cNvSpPr/>
        </xdr:nvSpPr>
        <xdr:spPr>
          <a:xfrm>
            <a:off x="2967993" y="1920894"/>
            <a:ext cx="2872800" cy="1821686"/>
          </a:xfrm>
          <a:prstGeom prst="roundRect">
            <a:avLst>
              <a:gd name="adj" fmla="val 3708"/>
            </a:avLst>
          </a:prstGeom>
          <a:gradFill>
            <a:gsLst>
              <a:gs pos="0">
                <a:srgbClr val="002060">
                  <a:alpha val="54000"/>
                </a:srgbClr>
              </a:gs>
              <a:gs pos="100000">
                <a:srgbClr val="002060">
                  <a:alpha val="32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63" name="Tekstvak 62">
            <a:extLst>
              <a:ext uri="{FF2B5EF4-FFF2-40B4-BE49-F238E27FC236}">
                <a16:creationId xmlns:a16="http://schemas.microsoft.com/office/drawing/2014/main" id="{96221D61-4A3D-15BA-507D-56307FD61C33}"/>
              </a:ext>
            </a:extLst>
          </xdr:cNvPr>
          <xdr:cNvSpPr txBox="1"/>
        </xdr:nvSpPr>
        <xdr:spPr>
          <a:xfrm>
            <a:off x="3003609" y="1963310"/>
            <a:ext cx="1794890" cy="258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a:solidFill>
                  <a:schemeClr val="bg1"/>
                </a:solidFill>
                <a:latin typeface="Arial Nova" panose="020B0504020202020204" pitchFamily="34" charset="0"/>
              </a:rPr>
              <a:t>Europe</a:t>
            </a:r>
          </a:p>
        </xdr:txBody>
      </xdr:sp>
      <xdr:graphicFrame macro="">
        <xdr:nvGraphicFramePr>
          <xdr:cNvPr id="64" name="Grafiek 63">
            <a:extLst>
              <a:ext uri="{FF2B5EF4-FFF2-40B4-BE49-F238E27FC236}">
                <a16:creationId xmlns:a16="http://schemas.microsoft.com/office/drawing/2014/main" id="{449FCE23-22DA-EF72-D606-C97628BE8283}"/>
              </a:ext>
            </a:extLst>
          </xdr:cNvPr>
          <xdr:cNvGraphicFramePr>
            <a:graphicFrameLocks/>
          </xdr:cNvGraphicFramePr>
        </xdr:nvGraphicFramePr>
        <xdr:xfrm>
          <a:off x="3083203" y="2712223"/>
          <a:ext cx="2613327" cy="905374"/>
        </xdr:xfrm>
        <a:graphic>
          <a:graphicData uri="http://schemas.openxmlformats.org/drawingml/2006/chart">
            <c:chart xmlns:c="http://schemas.openxmlformats.org/drawingml/2006/chart" xmlns:r="http://schemas.openxmlformats.org/officeDocument/2006/relationships" r:id="rId15"/>
          </a:graphicData>
        </a:graphic>
      </xdr:graphicFrame>
      <xdr:sp macro="" textlink="">
        <xdr:nvSpPr>
          <xdr:cNvPr id="65" name="Tekstvak 64">
            <a:extLst>
              <a:ext uri="{FF2B5EF4-FFF2-40B4-BE49-F238E27FC236}">
                <a16:creationId xmlns:a16="http://schemas.microsoft.com/office/drawing/2014/main" id="{3DD84C36-4E25-74FB-BECC-BBED9EB2701A}"/>
              </a:ext>
            </a:extLst>
          </xdr:cNvPr>
          <xdr:cNvSpPr txBox="1"/>
        </xdr:nvSpPr>
        <xdr:spPr>
          <a:xfrm>
            <a:off x="3013796" y="2385143"/>
            <a:ext cx="1864660" cy="268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Additional</a:t>
            </a:r>
            <a:r>
              <a:rPr lang="nl-NL" sz="1000" b="0" baseline="0">
                <a:solidFill>
                  <a:srgbClr val="BAE1FF"/>
                </a:solidFill>
                <a:latin typeface="Arial Nova" panose="020B0504020202020204" pitchFamily="34" charset="0"/>
              </a:rPr>
              <a:t> </a:t>
            </a:r>
            <a:r>
              <a:rPr lang="nl-NL" sz="1000" b="0">
                <a:solidFill>
                  <a:srgbClr val="BAE1FF"/>
                </a:solidFill>
                <a:latin typeface="Arial Nova" panose="020B0504020202020204" pitchFamily="34" charset="0"/>
              </a:rPr>
              <a:t>Employer Costs</a:t>
            </a:r>
          </a:p>
        </xdr:txBody>
      </xdr:sp>
      <xdr:sp macro="" textlink="Pivot!U6">
        <xdr:nvSpPr>
          <xdr:cNvPr id="66" name="Tekstvak 65">
            <a:extLst>
              <a:ext uri="{FF2B5EF4-FFF2-40B4-BE49-F238E27FC236}">
                <a16:creationId xmlns:a16="http://schemas.microsoft.com/office/drawing/2014/main" id="{EB715559-F0D6-72C9-D99E-760C5D483E97}"/>
              </a:ext>
            </a:extLst>
          </xdr:cNvPr>
          <xdr:cNvSpPr txBox="1"/>
        </xdr:nvSpPr>
        <xdr:spPr>
          <a:xfrm>
            <a:off x="4734671" y="2370400"/>
            <a:ext cx="1075183" cy="247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2245675-D9E2-4A0C-8B07-0AB57B61334F}" type="TxLink">
              <a:rPr lang="en-US" sz="1400" b="0" i="0" u="none" strike="noStrike">
                <a:solidFill>
                  <a:srgbClr val="FFD9A1"/>
                </a:solidFill>
                <a:latin typeface="Arial Black" panose="020B0A04020102020204" pitchFamily="34" charset="0"/>
                <a:ea typeface="Calibri"/>
                <a:cs typeface="Calibri"/>
              </a:rPr>
              <a:pPr marL="0" indent="0" algn="ctr"/>
              <a:t>€ 965 K</a:t>
            </a:fld>
            <a:endParaRPr lang="nl-NL" sz="3200" b="0" i="0" u="none" strike="noStrike">
              <a:solidFill>
                <a:srgbClr val="FFD9A1"/>
              </a:solidFill>
              <a:latin typeface="Arial Black" panose="020B0A04020102020204" pitchFamily="34" charset="0"/>
              <a:ea typeface="Calibri"/>
              <a:cs typeface="Calibri"/>
            </a:endParaRPr>
          </a:p>
        </xdr:txBody>
      </xdr:sp>
    </xdr:grpSp>
    <xdr:clientData/>
  </xdr:twoCellAnchor>
  <xdr:twoCellAnchor editAs="absolute">
    <xdr:from>
      <xdr:col>13</xdr:col>
      <xdr:colOff>251106</xdr:colOff>
      <xdr:row>9</xdr:row>
      <xdr:rowOff>111392</xdr:rowOff>
    </xdr:from>
    <xdr:to>
      <xdr:col>17</xdr:col>
      <xdr:colOff>587129</xdr:colOff>
      <xdr:row>19</xdr:row>
      <xdr:rowOff>110905</xdr:rowOff>
    </xdr:to>
    <xdr:grpSp>
      <xdr:nvGrpSpPr>
        <xdr:cNvPr id="67" name="Groep 66">
          <a:extLst>
            <a:ext uri="{FF2B5EF4-FFF2-40B4-BE49-F238E27FC236}">
              <a16:creationId xmlns:a16="http://schemas.microsoft.com/office/drawing/2014/main" id="{A37CA25A-3F8F-4E68-BC57-829DCB742722}"/>
            </a:ext>
          </a:extLst>
        </xdr:cNvPr>
        <xdr:cNvGrpSpPr/>
      </xdr:nvGrpSpPr>
      <xdr:grpSpPr>
        <a:xfrm>
          <a:off x="8215166" y="1751349"/>
          <a:ext cx="2795295" cy="1821686"/>
          <a:chOff x="2967993" y="1920894"/>
          <a:chExt cx="2872800" cy="1821686"/>
        </a:xfrm>
      </xdr:grpSpPr>
      <xdr:sp macro="" textlink="">
        <xdr:nvSpPr>
          <xdr:cNvPr id="68" name="Rechthoek: afgeronde hoeken 67">
            <a:extLst>
              <a:ext uri="{FF2B5EF4-FFF2-40B4-BE49-F238E27FC236}">
                <a16:creationId xmlns:a16="http://schemas.microsoft.com/office/drawing/2014/main" id="{9591924C-7737-98B0-CEBA-C665755BE1B1}"/>
              </a:ext>
            </a:extLst>
          </xdr:cNvPr>
          <xdr:cNvSpPr/>
        </xdr:nvSpPr>
        <xdr:spPr>
          <a:xfrm>
            <a:off x="2967993" y="1920894"/>
            <a:ext cx="2872800" cy="1821686"/>
          </a:xfrm>
          <a:prstGeom prst="roundRect">
            <a:avLst>
              <a:gd name="adj" fmla="val 3708"/>
            </a:avLst>
          </a:prstGeom>
          <a:gradFill>
            <a:gsLst>
              <a:gs pos="0">
                <a:srgbClr val="002060">
                  <a:alpha val="54000"/>
                </a:srgbClr>
              </a:gs>
              <a:gs pos="100000">
                <a:srgbClr val="002060">
                  <a:alpha val="32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69" name="Tekstvak 68">
            <a:extLst>
              <a:ext uri="{FF2B5EF4-FFF2-40B4-BE49-F238E27FC236}">
                <a16:creationId xmlns:a16="http://schemas.microsoft.com/office/drawing/2014/main" id="{479915C5-A6E1-75B2-A531-515BD56A4E66}"/>
              </a:ext>
            </a:extLst>
          </xdr:cNvPr>
          <xdr:cNvSpPr txBox="1"/>
        </xdr:nvSpPr>
        <xdr:spPr>
          <a:xfrm>
            <a:off x="3003609" y="1963310"/>
            <a:ext cx="1794890" cy="258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a:solidFill>
                  <a:schemeClr val="bg1"/>
                </a:solidFill>
                <a:latin typeface="Arial Nova" panose="020B0504020202020204" pitchFamily="34" charset="0"/>
              </a:rPr>
              <a:t>Middle East</a:t>
            </a:r>
          </a:p>
        </xdr:txBody>
      </xdr:sp>
      <xdr:graphicFrame macro="">
        <xdr:nvGraphicFramePr>
          <xdr:cNvPr id="70" name="Grafiek 69">
            <a:extLst>
              <a:ext uri="{FF2B5EF4-FFF2-40B4-BE49-F238E27FC236}">
                <a16:creationId xmlns:a16="http://schemas.microsoft.com/office/drawing/2014/main" id="{C71422A5-8AA8-6264-9C6A-EDFD51F05841}"/>
              </a:ext>
            </a:extLst>
          </xdr:cNvPr>
          <xdr:cNvGraphicFramePr>
            <a:graphicFrameLocks/>
          </xdr:cNvGraphicFramePr>
        </xdr:nvGraphicFramePr>
        <xdr:xfrm>
          <a:off x="3083203" y="2712223"/>
          <a:ext cx="2613327" cy="905374"/>
        </xdr:xfrm>
        <a:graphic>
          <a:graphicData uri="http://schemas.openxmlformats.org/drawingml/2006/chart">
            <c:chart xmlns:c="http://schemas.openxmlformats.org/drawingml/2006/chart" xmlns:r="http://schemas.openxmlformats.org/officeDocument/2006/relationships" r:id="rId16"/>
          </a:graphicData>
        </a:graphic>
      </xdr:graphicFrame>
      <xdr:sp macro="" textlink="">
        <xdr:nvSpPr>
          <xdr:cNvPr id="71" name="Tekstvak 70">
            <a:extLst>
              <a:ext uri="{FF2B5EF4-FFF2-40B4-BE49-F238E27FC236}">
                <a16:creationId xmlns:a16="http://schemas.microsoft.com/office/drawing/2014/main" id="{111A88ED-7608-2B76-E563-1AB4B86805B7}"/>
              </a:ext>
            </a:extLst>
          </xdr:cNvPr>
          <xdr:cNvSpPr txBox="1"/>
        </xdr:nvSpPr>
        <xdr:spPr>
          <a:xfrm>
            <a:off x="3013796" y="2385143"/>
            <a:ext cx="1864660" cy="268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Additional</a:t>
            </a:r>
            <a:r>
              <a:rPr lang="nl-NL" sz="1000" b="0" baseline="0">
                <a:solidFill>
                  <a:srgbClr val="BAE1FF"/>
                </a:solidFill>
                <a:latin typeface="Arial Nova" panose="020B0504020202020204" pitchFamily="34" charset="0"/>
              </a:rPr>
              <a:t> </a:t>
            </a:r>
            <a:r>
              <a:rPr lang="nl-NL" sz="1000" b="0">
                <a:solidFill>
                  <a:srgbClr val="BAE1FF"/>
                </a:solidFill>
                <a:latin typeface="Arial Nova" panose="020B0504020202020204" pitchFamily="34" charset="0"/>
              </a:rPr>
              <a:t>Employer Costs</a:t>
            </a:r>
          </a:p>
        </xdr:txBody>
      </xdr:sp>
      <xdr:sp macro="" textlink="Pivot!U7">
        <xdr:nvSpPr>
          <xdr:cNvPr id="72" name="Tekstvak 71">
            <a:extLst>
              <a:ext uri="{FF2B5EF4-FFF2-40B4-BE49-F238E27FC236}">
                <a16:creationId xmlns:a16="http://schemas.microsoft.com/office/drawing/2014/main" id="{249091BA-47B8-DE71-0216-E3165D44148B}"/>
              </a:ext>
            </a:extLst>
          </xdr:cNvPr>
          <xdr:cNvSpPr txBox="1"/>
        </xdr:nvSpPr>
        <xdr:spPr>
          <a:xfrm>
            <a:off x="4734671" y="2370400"/>
            <a:ext cx="1075183" cy="247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64B148C-E6A0-459B-8D03-C8E8DC496B90}" type="TxLink">
              <a:rPr lang="en-US" sz="1400" b="0" i="0" u="none" strike="noStrike">
                <a:solidFill>
                  <a:srgbClr val="FFD08B"/>
                </a:solidFill>
                <a:latin typeface="Arial Black" panose="020B0A04020102020204" pitchFamily="34" charset="0"/>
                <a:ea typeface="Calibri"/>
                <a:cs typeface="Calibri"/>
              </a:rPr>
              <a:pPr marL="0" indent="0" algn="ctr"/>
              <a:t>€ 11 K</a:t>
            </a:fld>
            <a:endParaRPr lang="nl-NL" sz="3200" b="0" i="0" u="none" strike="noStrike">
              <a:solidFill>
                <a:srgbClr val="FFD08B"/>
              </a:solidFill>
              <a:latin typeface="Arial Black" panose="020B0A04020102020204" pitchFamily="34" charset="0"/>
              <a:ea typeface="Calibri"/>
              <a:cs typeface="Calibri"/>
            </a:endParaRPr>
          </a:p>
        </xdr:txBody>
      </xdr:sp>
    </xdr:grpSp>
    <xdr:clientData/>
  </xdr:twoCellAnchor>
  <xdr:twoCellAnchor editAs="absolute">
    <xdr:from>
      <xdr:col>18</xdr:col>
      <xdr:colOff>173853</xdr:colOff>
      <xdr:row>9</xdr:row>
      <xdr:rowOff>111392</xdr:rowOff>
    </xdr:from>
    <xdr:to>
      <xdr:col>22</xdr:col>
      <xdr:colOff>513686</xdr:colOff>
      <xdr:row>19</xdr:row>
      <xdr:rowOff>110905</xdr:rowOff>
    </xdr:to>
    <xdr:grpSp>
      <xdr:nvGrpSpPr>
        <xdr:cNvPr id="73" name="Groep 72">
          <a:extLst>
            <a:ext uri="{FF2B5EF4-FFF2-40B4-BE49-F238E27FC236}">
              <a16:creationId xmlns:a16="http://schemas.microsoft.com/office/drawing/2014/main" id="{E87F5944-9B46-46E8-8255-094594EDC6B1}"/>
            </a:ext>
          </a:extLst>
        </xdr:cNvPr>
        <xdr:cNvGrpSpPr/>
      </xdr:nvGrpSpPr>
      <xdr:grpSpPr>
        <a:xfrm>
          <a:off x="11202478" y="1751349"/>
          <a:ext cx="2799105" cy="1821686"/>
          <a:chOff x="2967993" y="1920894"/>
          <a:chExt cx="2872800" cy="1821686"/>
        </a:xfrm>
      </xdr:grpSpPr>
      <xdr:sp macro="" textlink="">
        <xdr:nvSpPr>
          <xdr:cNvPr id="74" name="Rechthoek: afgeronde hoeken 73">
            <a:extLst>
              <a:ext uri="{FF2B5EF4-FFF2-40B4-BE49-F238E27FC236}">
                <a16:creationId xmlns:a16="http://schemas.microsoft.com/office/drawing/2014/main" id="{E708B4C6-8181-EC09-DFC1-2A2D3AB55606}"/>
              </a:ext>
            </a:extLst>
          </xdr:cNvPr>
          <xdr:cNvSpPr/>
        </xdr:nvSpPr>
        <xdr:spPr>
          <a:xfrm>
            <a:off x="2967993" y="1920894"/>
            <a:ext cx="2872800" cy="1821686"/>
          </a:xfrm>
          <a:prstGeom prst="roundRect">
            <a:avLst>
              <a:gd name="adj" fmla="val 3708"/>
            </a:avLst>
          </a:prstGeom>
          <a:gradFill>
            <a:gsLst>
              <a:gs pos="0">
                <a:srgbClr val="002060">
                  <a:alpha val="54000"/>
                </a:srgbClr>
              </a:gs>
              <a:gs pos="100000">
                <a:srgbClr val="002060">
                  <a:alpha val="32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75" name="Tekstvak 74">
            <a:extLst>
              <a:ext uri="{FF2B5EF4-FFF2-40B4-BE49-F238E27FC236}">
                <a16:creationId xmlns:a16="http://schemas.microsoft.com/office/drawing/2014/main" id="{906E79F7-0504-C04C-4DA3-EAA56C85B90A}"/>
              </a:ext>
            </a:extLst>
          </xdr:cNvPr>
          <xdr:cNvSpPr txBox="1"/>
        </xdr:nvSpPr>
        <xdr:spPr>
          <a:xfrm>
            <a:off x="3003609" y="1963310"/>
            <a:ext cx="1794890" cy="258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a:solidFill>
                  <a:schemeClr val="bg1"/>
                </a:solidFill>
                <a:latin typeface="Arial Nova" panose="020B0504020202020204" pitchFamily="34" charset="0"/>
              </a:rPr>
              <a:t>Pacific</a:t>
            </a:r>
          </a:p>
        </xdr:txBody>
      </xdr:sp>
      <xdr:graphicFrame macro="">
        <xdr:nvGraphicFramePr>
          <xdr:cNvPr id="76" name="Grafiek 75">
            <a:extLst>
              <a:ext uri="{FF2B5EF4-FFF2-40B4-BE49-F238E27FC236}">
                <a16:creationId xmlns:a16="http://schemas.microsoft.com/office/drawing/2014/main" id="{53EB88EE-321D-1989-080A-0A505FABE348}"/>
              </a:ext>
            </a:extLst>
          </xdr:cNvPr>
          <xdr:cNvGraphicFramePr>
            <a:graphicFrameLocks/>
          </xdr:cNvGraphicFramePr>
        </xdr:nvGraphicFramePr>
        <xdr:xfrm>
          <a:off x="3083203" y="2712223"/>
          <a:ext cx="2613327" cy="905374"/>
        </xdr:xfrm>
        <a:graphic>
          <a:graphicData uri="http://schemas.openxmlformats.org/drawingml/2006/chart">
            <c:chart xmlns:c="http://schemas.openxmlformats.org/drawingml/2006/chart" xmlns:r="http://schemas.openxmlformats.org/officeDocument/2006/relationships" r:id="rId17"/>
          </a:graphicData>
        </a:graphic>
      </xdr:graphicFrame>
      <xdr:sp macro="" textlink="">
        <xdr:nvSpPr>
          <xdr:cNvPr id="77" name="Tekstvak 76">
            <a:extLst>
              <a:ext uri="{FF2B5EF4-FFF2-40B4-BE49-F238E27FC236}">
                <a16:creationId xmlns:a16="http://schemas.microsoft.com/office/drawing/2014/main" id="{F2A91D08-1A9B-7AA8-4980-6CDCDDEBB207}"/>
              </a:ext>
            </a:extLst>
          </xdr:cNvPr>
          <xdr:cNvSpPr txBox="1"/>
        </xdr:nvSpPr>
        <xdr:spPr>
          <a:xfrm>
            <a:off x="3013796" y="2385143"/>
            <a:ext cx="1864660" cy="268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Additional</a:t>
            </a:r>
            <a:r>
              <a:rPr lang="nl-NL" sz="1000" b="0" baseline="0">
                <a:solidFill>
                  <a:srgbClr val="BAE1FF"/>
                </a:solidFill>
                <a:latin typeface="Arial Nova" panose="020B0504020202020204" pitchFamily="34" charset="0"/>
              </a:rPr>
              <a:t> </a:t>
            </a:r>
            <a:r>
              <a:rPr lang="nl-NL" sz="1000" b="0">
                <a:solidFill>
                  <a:srgbClr val="BAE1FF"/>
                </a:solidFill>
                <a:latin typeface="Arial Nova" panose="020B0504020202020204" pitchFamily="34" charset="0"/>
              </a:rPr>
              <a:t>Employer Costs</a:t>
            </a:r>
          </a:p>
        </xdr:txBody>
      </xdr:sp>
      <xdr:sp macro="" textlink="Pivot!U11">
        <xdr:nvSpPr>
          <xdr:cNvPr id="78" name="Tekstvak 77">
            <a:extLst>
              <a:ext uri="{FF2B5EF4-FFF2-40B4-BE49-F238E27FC236}">
                <a16:creationId xmlns:a16="http://schemas.microsoft.com/office/drawing/2014/main" id="{274CE993-B998-567D-B11D-1FEA6887A908}"/>
              </a:ext>
            </a:extLst>
          </xdr:cNvPr>
          <xdr:cNvSpPr txBox="1"/>
        </xdr:nvSpPr>
        <xdr:spPr>
          <a:xfrm>
            <a:off x="4734671" y="2370400"/>
            <a:ext cx="1075183" cy="247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73C21C7-219B-4D52-8ADD-BE9B84CF9460}" type="TxLink">
              <a:rPr lang="en-US" sz="1400" b="0" i="0" u="none" strike="noStrike">
                <a:solidFill>
                  <a:srgbClr val="FFD08B"/>
                </a:solidFill>
                <a:latin typeface="Arial Black" panose="020B0A04020102020204" pitchFamily="34" charset="0"/>
                <a:ea typeface="Calibri"/>
                <a:cs typeface="Calibri"/>
              </a:rPr>
              <a:pPr marL="0" indent="0" algn="ctr"/>
              <a:t>€ 76 K</a:t>
            </a:fld>
            <a:endParaRPr lang="nl-NL" sz="4000" b="0" i="0" u="none" strike="noStrike">
              <a:solidFill>
                <a:srgbClr val="FFD08B"/>
              </a:solidFill>
              <a:latin typeface="Arial Black" panose="020B0A04020102020204" pitchFamily="34" charset="0"/>
              <a:ea typeface="Calibri"/>
              <a:cs typeface="Calibri"/>
            </a:endParaRPr>
          </a:p>
        </xdr:txBody>
      </xdr:sp>
    </xdr:grpSp>
    <xdr:clientData/>
  </xdr:twoCellAnchor>
  <xdr:twoCellAnchor editAs="absolute">
    <xdr:from>
      <xdr:col>3</xdr:col>
      <xdr:colOff>440884</xdr:colOff>
      <xdr:row>20</xdr:row>
      <xdr:rowOff>113960</xdr:rowOff>
    </xdr:from>
    <xdr:to>
      <xdr:col>8</xdr:col>
      <xdr:colOff>171779</xdr:colOff>
      <xdr:row>30</xdr:row>
      <xdr:rowOff>98232</xdr:rowOff>
    </xdr:to>
    <xdr:grpSp>
      <xdr:nvGrpSpPr>
        <xdr:cNvPr id="79" name="Groep 78">
          <a:extLst>
            <a:ext uri="{FF2B5EF4-FFF2-40B4-BE49-F238E27FC236}">
              <a16:creationId xmlns:a16="http://schemas.microsoft.com/office/drawing/2014/main" id="{8F104D95-8B8B-4889-B781-13F89DBF311B}"/>
            </a:ext>
          </a:extLst>
        </xdr:cNvPr>
        <xdr:cNvGrpSpPr/>
      </xdr:nvGrpSpPr>
      <xdr:grpSpPr>
        <a:xfrm>
          <a:off x="2275813" y="3758308"/>
          <a:ext cx="2795460" cy="1802636"/>
          <a:chOff x="2964077" y="1930429"/>
          <a:chExt cx="2880638" cy="1823593"/>
        </a:xfrm>
      </xdr:grpSpPr>
      <xdr:sp macro="" textlink="">
        <xdr:nvSpPr>
          <xdr:cNvPr id="80" name="Rechthoek: afgeronde hoeken 79">
            <a:extLst>
              <a:ext uri="{FF2B5EF4-FFF2-40B4-BE49-F238E27FC236}">
                <a16:creationId xmlns:a16="http://schemas.microsoft.com/office/drawing/2014/main" id="{F5892618-625D-0181-833E-7CD24920A935}"/>
              </a:ext>
            </a:extLst>
          </xdr:cNvPr>
          <xdr:cNvSpPr/>
        </xdr:nvSpPr>
        <xdr:spPr>
          <a:xfrm>
            <a:off x="2964077" y="1930429"/>
            <a:ext cx="2880638" cy="1823593"/>
          </a:xfrm>
          <a:prstGeom prst="roundRect">
            <a:avLst>
              <a:gd name="adj" fmla="val 3708"/>
            </a:avLst>
          </a:prstGeom>
          <a:gradFill>
            <a:gsLst>
              <a:gs pos="0">
                <a:srgbClr val="002060">
                  <a:alpha val="54000"/>
                </a:srgbClr>
              </a:gs>
              <a:gs pos="100000">
                <a:srgbClr val="002060">
                  <a:alpha val="32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81" name="Tekstvak 80">
            <a:extLst>
              <a:ext uri="{FF2B5EF4-FFF2-40B4-BE49-F238E27FC236}">
                <a16:creationId xmlns:a16="http://schemas.microsoft.com/office/drawing/2014/main" id="{9C18DD2F-7316-E4F3-E1E6-C86AA8BCFC91}"/>
              </a:ext>
            </a:extLst>
          </xdr:cNvPr>
          <xdr:cNvSpPr txBox="1"/>
        </xdr:nvSpPr>
        <xdr:spPr>
          <a:xfrm>
            <a:off x="3003609" y="1963310"/>
            <a:ext cx="1794890" cy="258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a:solidFill>
                  <a:schemeClr val="bg1"/>
                </a:solidFill>
                <a:latin typeface="Arial Nova" panose="020B0504020202020204" pitchFamily="34" charset="0"/>
              </a:rPr>
              <a:t>North America</a:t>
            </a:r>
          </a:p>
        </xdr:txBody>
      </xdr:sp>
      <xdr:graphicFrame macro="">
        <xdr:nvGraphicFramePr>
          <xdr:cNvPr id="82" name="Grafiek 81">
            <a:extLst>
              <a:ext uri="{FF2B5EF4-FFF2-40B4-BE49-F238E27FC236}">
                <a16:creationId xmlns:a16="http://schemas.microsoft.com/office/drawing/2014/main" id="{861E7F82-5006-7438-E8E0-62C686B7DF6B}"/>
              </a:ext>
            </a:extLst>
          </xdr:cNvPr>
          <xdr:cNvGraphicFramePr>
            <a:graphicFrameLocks/>
          </xdr:cNvGraphicFramePr>
        </xdr:nvGraphicFramePr>
        <xdr:xfrm>
          <a:off x="3083203" y="2712223"/>
          <a:ext cx="2613327" cy="905374"/>
        </xdr:xfrm>
        <a:graphic>
          <a:graphicData uri="http://schemas.openxmlformats.org/drawingml/2006/chart">
            <c:chart xmlns:c="http://schemas.openxmlformats.org/drawingml/2006/chart" xmlns:r="http://schemas.openxmlformats.org/officeDocument/2006/relationships" r:id="rId18"/>
          </a:graphicData>
        </a:graphic>
      </xdr:graphicFrame>
      <xdr:sp macro="" textlink="">
        <xdr:nvSpPr>
          <xdr:cNvPr id="83" name="Tekstvak 82">
            <a:extLst>
              <a:ext uri="{FF2B5EF4-FFF2-40B4-BE49-F238E27FC236}">
                <a16:creationId xmlns:a16="http://schemas.microsoft.com/office/drawing/2014/main" id="{165BDEFC-8615-4301-DBF8-228CCFD60AD1}"/>
              </a:ext>
            </a:extLst>
          </xdr:cNvPr>
          <xdr:cNvSpPr txBox="1"/>
        </xdr:nvSpPr>
        <xdr:spPr>
          <a:xfrm>
            <a:off x="3013796" y="2385143"/>
            <a:ext cx="1864660" cy="268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Additional</a:t>
            </a:r>
            <a:r>
              <a:rPr lang="nl-NL" sz="1000" b="0" baseline="0">
                <a:solidFill>
                  <a:srgbClr val="BAE1FF"/>
                </a:solidFill>
                <a:latin typeface="Arial Nova" panose="020B0504020202020204" pitchFamily="34" charset="0"/>
              </a:rPr>
              <a:t> </a:t>
            </a:r>
            <a:r>
              <a:rPr lang="nl-NL" sz="1000" b="0">
                <a:solidFill>
                  <a:srgbClr val="BAE1FF"/>
                </a:solidFill>
                <a:latin typeface="Arial Nova" panose="020B0504020202020204" pitchFamily="34" charset="0"/>
              </a:rPr>
              <a:t>Employer Costs</a:t>
            </a:r>
          </a:p>
        </xdr:txBody>
      </xdr:sp>
      <xdr:sp macro="" textlink="Pivot!U9">
        <xdr:nvSpPr>
          <xdr:cNvPr id="84" name="Tekstvak 83">
            <a:extLst>
              <a:ext uri="{FF2B5EF4-FFF2-40B4-BE49-F238E27FC236}">
                <a16:creationId xmlns:a16="http://schemas.microsoft.com/office/drawing/2014/main" id="{470E0EEA-5C44-B4FA-13BA-819A2F5100EE}"/>
              </a:ext>
            </a:extLst>
          </xdr:cNvPr>
          <xdr:cNvSpPr txBox="1"/>
        </xdr:nvSpPr>
        <xdr:spPr>
          <a:xfrm>
            <a:off x="4734671" y="2370400"/>
            <a:ext cx="1075183" cy="247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D4E6854-52CE-4844-A579-21262E907C8E}" type="TxLink">
              <a:rPr lang="en-US" sz="1400" b="0" i="0" u="none" strike="noStrike">
                <a:solidFill>
                  <a:srgbClr val="FFD08B"/>
                </a:solidFill>
                <a:latin typeface="Arial Black" panose="020B0A04020102020204" pitchFamily="34" charset="0"/>
                <a:ea typeface="Calibri"/>
                <a:cs typeface="Calibri"/>
              </a:rPr>
              <a:pPr marL="0" indent="0" algn="ctr"/>
              <a:t>€ 21 K</a:t>
            </a:fld>
            <a:endParaRPr lang="nl-NL" sz="3200" b="0" i="0" u="none" strike="noStrike">
              <a:solidFill>
                <a:srgbClr val="FFD08B"/>
              </a:solidFill>
              <a:latin typeface="Arial Black" panose="020B0A04020102020204" pitchFamily="34" charset="0"/>
              <a:ea typeface="Calibri"/>
              <a:cs typeface="Calibri"/>
            </a:endParaRPr>
          </a:p>
        </xdr:txBody>
      </xdr:sp>
    </xdr:grpSp>
    <xdr:clientData/>
  </xdr:twoCellAnchor>
  <xdr:twoCellAnchor editAs="absolute">
    <xdr:from>
      <xdr:col>8</xdr:col>
      <xdr:colOff>339835</xdr:colOff>
      <xdr:row>20</xdr:row>
      <xdr:rowOff>94910</xdr:rowOff>
    </xdr:from>
    <xdr:to>
      <xdr:col>13</xdr:col>
      <xdr:colOff>60190</xdr:colOff>
      <xdr:row>30</xdr:row>
      <xdr:rowOff>115377</xdr:rowOff>
    </xdr:to>
    <xdr:grpSp>
      <xdr:nvGrpSpPr>
        <xdr:cNvPr id="85" name="Groep 84">
          <a:extLst>
            <a:ext uri="{FF2B5EF4-FFF2-40B4-BE49-F238E27FC236}">
              <a16:creationId xmlns:a16="http://schemas.microsoft.com/office/drawing/2014/main" id="{3A5B86DC-CB0F-4854-8722-D3006EEF23DF}"/>
            </a:ext>
          </a:extLst>
        </xdr:cNvPr>
        <xdr:cNvGrpSpPr/>
      </xdr:nvGrpSpPr>
      <xdr:grpSpPr>
        <a:xfrm>
          <a:off x="5243139" y="3743068"/>
          <a:ext cx="2781111" cy="1838831"/>
          <a:chOff x="2967993" y="1920894"/>
          <a:chExt cx="2872800" cy="1821686"/>
        </a:xfrm>
      </xdr:grpSpPr>
      <xdr:sp macro="" textlink="">
        <xdr:nvSpPr>
          <xdr:cNvPr id="86" name="Rechthoek: afgeronde hoeken 85">
            <a:extLst>
              <a:ext uri="{FF2B5EF4-FFF2-40B4-BE49-F238E27FC236}">
                <a16:creationId xmlns:a16="http://schemas.microsoft.com/office/drawing/2014/main" id="{A2F28349-8A76-1B5D-6793-1EF2DBC85E8B}"/>
              </a:ext>
            </a:extLst>
          </xdr:cNvPr>
          <xdr:cNvSpPr/>
        </xdr:nvSpPr>
        <xdr:spPr>
          <a:xfrm>
            <a:off x="2967993" y="1920894"/>
            <a:ext cx="2872800" cy="1821686"/>
          </a:xfrm>
          <a:prstGeom prst="roundRect">
            <a:avLst>
              <a:gd name="adj" fmla="val 3708"/>
            </a:avLst>
          </a:prstGeom>
          <a:gradFill>
            <a:gsLst>
              <a:gs pos="0">
                <a:srgbClr val="002060">
                  <a:alpha val="54000"/>
                </a:srgbClr>
              </a:gs>
              <a:gs pos="100000">
                <a:srgbClr val="002060">
                  <a:alpha val="32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87" name="Tekstvak 86">
            <a:extLst>
              <a:ext uri="{FF2B5EF4-FFF2-40B4-BE49-F238E27FC236}">
                <a16:creationId xmlns:a16="http://schemas.microsoft.com/office/drawing/2014/main" id="{A14F6DA9-B417-0A8F-AA5F-FF471789E059}"/>
              </a:ext>
            </a:extLst>
          </xdr:cNvPr>
          <xdr:cNvSpPr txBox="1"/>
        </xdr:nvSpPr>
        <xdr:spPr>
          <a:xfrm>
            <a:off x="3003609" y="1963310"/>
            <a:ext cx="1794890" cy="258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a:solidFill>
                  <a:schemeClr val="bg1"/>
                </a:solidFill>
                <a:latin typeface="Arial Nova" panose="020B0504020202020204" pitchFamily="34" charset="0"/>
              </a:rPr>
              <a:t>South America</a:t>
            </a:r>
          </a:p>
        </xdr:txBody>
      </xdr:sp>
      <xdr:graphicFrame macro="">
        <xdr:nvGraphicFramePr>
          <xdr:cNvPr id="88" name="Grafiek 87">
            <a:extLst>
              <a:ext uri="{FF2B5EF4-FFF2-40B4-BE49-F238E27FC236}">
                <a16:creationId xmlns:a16="http://schemas.microsoft.com/office/drawing/2014/main" id="{7EA7CFCD-099B-DC25-DDD7-8F899E3C0DF2}"/>
              </a:ext>
            </a:extLst>
          </xdr:cNvPr>
          <xdr:cNvGraphicFramePr>
            <a:graphicFrameLocks/>
          </xdr:cNvGraphicFramePr>
        </xdr:nvGraphicFramePr>
        <xdr:xfrm>
          <a:off x="3083203" y="2712223"/>
          <a:ext cx="2613327" cy="905374"/>
        </xdr:xfrm>
        <a:graphic>
          <a:graphicData uri="http://schemas.openxmlformats.org/drawingml/2006/chart">
            <c:chart xmlns:c="http://schemas.openxmlformats.org/drawingml/2006/chart" xmlns:r="http://schemas.openxmlformats.org/officeDocument/2006/relationships" r:id="rId19"/>
          </a:graphicData>
        </a:graphic>
      </xdr:graphicFrame>
      <xdr:sp macro="" textlink="">
        <xdr:nvSpPr>
          <xdr:cNvPr id="89" name="Tekstvak 88">
            <a:extLst>
              <a:ext uri="{FF2B5EF4-FFF2-40B4-BE49-F238E27FC236}">
                <a16:creationId xmlns:a16="http://schemas.microsoft.com/office/drawing/2014/main" id="{A56A332F-E717-56C3-5D24-A3C05902044C}"/>
              </a:ext>
            </a:extLst>
          </xdr:cNvPr>
          <xdr:cNvSpPr txBox="1"/>
        </xdr:nvSpPr>
        <xdr:spPr>
          <a:xfrm>
            <a:off x="3013796" y="2385143"/>
            <a:ext cx="1864660" cy="268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Additional</a:t>
            </a:r>
            <a:r>
              <a:rPr lang="nl-NL" sz="1000" b="0" baseline="0">
                <a:solidFill>
                  <a:srgbClr val="BAE1FF"/>
                </a:solidFill>
                <a:latin typeface="Arial Nova" panose="020B0504020202020204" pitchFamily="34" charset="0"/>
              </a:rPr>
              <a:t> </a:t>
            </a:r>
            <a:r>
              <a:rPr lang="nl-NL" sz="1000" b="0">
                <a:solidFill>
                  <a:srgbClr val="BAE1FF"/>
                </a:solidFill>
                <a:latin typeface="Arial Nova" panose="020B0504020202020204" pitchFamily="34" charset="0"/>
              </a:rPr>
              <a:t>Employer Costs</a:t>
            </a:r>
          </a:p>
        </xdr:txBody>
      </xdr:sp>
      <xdr:sp macro="" textlink="Pivot!U8">
        <xdr:nvSpPr>
          <xdr:cNvPr id="90" name="Tekstvak 89">
            <a:extLst>
              <a:ext uri="{FF2B5EF4-FFF2-40B4-BE49-F238E27FC236}">
                <a16:creationId xmlns:a16="http://schemas.microsoft.com/office/drawing/2014/main" id="{2A926118-F2DF-7109-E7FD-E48CA17BC2C8}"/>
              </a:ext>
            </a:extLst>
          </xdr:cNvPr>
          <xdr:cNvSpPr txBox="1"/>
        </xdr:nvSpPr>
        <xdr:spPr>
          <a:xfrm>
            <a:off x="4734671" y="2370400"/>
            <a:ext cx="1075183" cy="247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CBA7A4D-38BF-4593-A304-51D24961E6DC}" type="TxLink">
              <a:rPr lang="en-US" sz="1400" b="0" i="0" u="none" strike="noStrike">
                <a:solidFill>
                  <a:srgbClr val="FFD08B"/>
                </a:solidFill>
                <a:latin typeface="Arial Black" panose="020B0A04020102020204" pitchFamily="34" charset="0"/>
                <a:ea typeface="Calibri"/>
                <a:cs typeface="Calibri"/>
              </a:rPr>
              <a:pPr marL="0" indent="0" algn="ctr"/>
              <a:t>€ 46 K</a:t>
            </a:fld>
            <a:endParaRPr lang="nl-NL" sz="4000" b="0" i="0" u="none" strike="noStrike">
              <a:solidFill>
                <a:srgbClr val="FFD08B"/>
              </a:solidFill>
              <a:latin typeface="Arial Black" panose="020B0A04020102020204" pitchFamily="34" charset="0"/>
              <a:ea typeface="Calibri"/>
              <a:cs typeface="Calibri"/>
            </a:endParaRPr>
          </a:p>
        </xdr:txBody>
      </xdr:sp>
    </xdr:grpSp>
    <xdr:clientData/>
  </xdr:twoCellAnchor>
  <xdr:twoCellAnchor editAs="absolute">
    <xdr:from>
      <xdr:col>13</xdr:col>
      <xdr:colOff>251106</xdr:colOff>
      <xdr:row>20</xdr:row>
      <xdr:rowOff>113960</xdr:rowOff>
    </xdr:from>
    <xdr:to>
      <xdr:col>17</xdr:col>
      <xdr:colOff>593944</xdr:colOff>
      <xdr:row>30</xdr:row>
      <xdr:rowOff>98232</xdr:rowOff>
    </xdr:to>
    <xdr:grpSp>
      <xdr:nvGrpSpPr>
        <xdr:cNvPr id="91" name="Groep 90">
          <a:extLst>
            <a:ext uri="{FF2B5EF4-FFF2-40B4-BE49-F238E27FC236}">
              <a16:creationId xmlns:a16="http://schemas.microsoft.com/office/drawing/2014/main" id="{66B05F35-70A6-4FD0-819E-4B4EADE601D3}"/>
            </a:ext>
          </a:extLst>
        </xdr:cNvPr>
        <xdr:cNvGrpSpPr/>
      </xdr:nvGrpSpPr>
      <xdr:grpSpPr>
        <a:xfrm>
          <a:off x="8215166" y="3758308"/>
          <a:ext cx="2794490" cy="1802636"/>
          <a:chOff x="2967993" y="1920894"/>
          <a:chExt cx="2872800" cy="1821686"/>
        </a:xfrm>
      </xdr:grpSpPr>
      <xdr:sp macro="" textlink="">
        <xdr:nvSpPr>
          <xdr:cNvPr id="92" name="Rechthoek: afgeronde hoeken 91">
            <a:extLst>
              <a:ext uri="{FF2B5EF4-FFF2-40B4-BE49-F238E27FC236}">
                <a16:creationId xmlns:a16="http://schemas.microsoft.com/office/drawing/2014/main" id="{279B159A-3B5F-4D59-A7D6-319BC2FF65AC}"/>
              </a:ext>
            </a:extLst>
          </xdr:cNvPr>
          <xdr:cNvSpPr/>
        </xdr:nvSpPr>
        <xdr:spPr>
          <a:xfrm>
            <a:off x="2967993" y="1920894"/>
            <a:ext cx="2872800" cy="1821686"/>
          </a:xfrm>
          <a:prstGeom prst="roundRect">
            <a:avLst>
              <a:gd name="adj" fmla="val 3708"/>
            </a:avLst>
          </a:prstGeom>
          <a:gradFill>
            <a:gsLst>
              <a:gs pos="0">
                <a:srgbClr val="002060">
                  <a:alpha val="54000"/>
                </a:srgbClr>
              </a:gs>
              <a:gs pos="100000">
                <a:srgbClr val="002060">
                  <a:alpha val="32000"/>
                </a:srgb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93" name="Tekstvak 92">
            <a:extLst>
              <a:ext uri="{FF2B5EF4-FFF2-40B4-BE49-F238E27FC236}">
                <a16:creationId xmlns:a16="http://schemas.microsoft.com/office/drawing/2014/main" id="{5B9767C9-02B1-09A6-59D1-E5CCCAEA9934}"/>
              </a:ext>
            </a:extLst>
          </xdr:cNvPr>
          <xdr:cNvSpPr txBox="1"/>
        </xdr:nvSpPr>
        <xdr:spPr>
          <a:xfrm>
            <a:off x="3003609" y="1963310"/>
            <a:ext cx="1794890" cy="258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a:solidFill>
                  <a:schemeClr val="bg1"/>
                </a:solidFill>
                <a:latin typeface="Arial Nova" panose="020B0504020202020204" pitchFamily="34" charset="0"/>
              </a:rPr>
              <a:t>Asia</a:t>
            </a:r>
          </a:p>
        </xdr:txBody>
      </xdr:sp>
      <xdr:graphicFrame macro="">
        <xdr:nvGraphicFramePr>
          <xdr:cNvPr id="94" name="Grafiek 93">
            <a:extLst>
              <a:ext uri="{FF2B5EF4-FFF2-40B4-BE49-F238E27FC236}">
                <a16:creationId xmlns:a16="http://schemas.microsoft.com/office/drawing/2014/main" id="{20A56E08-074C-0361-BBFA-02CB42B8DCA4}"/>
              </a:ext>
            </a:extLst>
          </xdr:cNvPr>
          <xdr:cNvGraphicFramePr>
            <a:graphicFrameLocks/>
          </xdr:cNvGraphicFramePr>
        </xdr:nvGraphicFramePr>
        <xdr:xfrm>
          <a:off x="3083203" y="2712223"/>
          <a:ext cx="2613327" cy="905374"/>
        </xdr:xfrm>
        <a:graphic>
          <a:graphicData uri="http://schemas.openxmlformats.org/drawingml/2006/chart">
            <c:chart xmlns:c="http://schemas.openxmlformats.org/drawingml/2006/chart" xmlns:r="http://schemas.openxmlformats.org/officeDocument/2006/relationships" r:id="rId20"/>
          </a:graphicData>
        </a:graphic>
      </xdr:graphicFrame>
      <xdr:sp macro="" textlink="">
        <xdr:nvSpPr>
          <xdr:cNvPr id="95" name="Tekstvak 94">
            <a:extLst>
              <a:ext uri="{FF2B5EF4-FFF2-40B4-BE49-F238E27FC236}">
                <a16:creationId xmlns:a16="http://schemas.microsoft.com/office/drawing/2014/main" id="{241FC3D9-5116-FFD7-24B1-92EA7F092104}"/>
              </a:ext>
            </a:extLst>
          </xdr:cNvPr>
          <xdr:cNvSpPr txBox="1"/>
        </xdr:nvSpPr>
        <xdr:spPr>
          <a:xfrm>
            <a:off x="3013796" y="2385143"/>
            <a:ext cx="1864660" cy="268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b="0">
                <a:solidFill>
                  <a:srgbClr val="BAE1FF"/>
                </a:solidFill>
                <a:latin typeface="Arial Nova" panose="020B0504020202020204" pitchFamily="34" charset="0"/>
              </a:rPr>
              <a:t>Additional</a:t>
            </a:r>
            <a:r>
              <a:rPr lang="nl-NL" sz="1000" b="0" baseline="0">
                <a:solidFill>
                  <a:srgbClr val="BAE1FF"/>
                </a:solidFill>
                <a:latin typeface="Arial Nova" panose="020B0504020202020204" pitchFamily="34" charset="0"/>
              </a:rPr>
              <a:t> </a:t>
            </a:r>
            <a:r>
              <a:rPr lang="nl-NL" sz="1000" b="0">
                <a:solidFill>
                  <a:srgbClr val="BAE1FF"/>
                </a:solidFill>
                <a:latin typeface="Arial Nova" panose="020B0504020202020204" pitchFamily="34" charset="0"/>
              </a:rPr>
              <a:t>Employer Costs</a:t>
            </a:r>
          </a:p>
        </xdr:txBody>
      </xdr:sp>
      <xdr:sp macro="" textlink="Pivot!U10">
        <xdr:nvSpPr>
          <xdr:cNvPr id="96" name="Tekstvak 95">
            <a:extLst>
              <a:ext uri="{FF2B5EF4-FFF2-40B4-BE49-F238E27FC236}">
                <a16:creationId xmlns:a16="http://schemas.microsoft.com/office/drawing/2014/main" id="{8E6A59E3-D78C-309F-5266-A6E7417A5FE5}"/>
              </a:ext>
            </a:extLst>
          </xdr:cNvPr>
          <xdr:cNvSpPr txBox="1"/>
        </xdr:nvSpPr>
        <xdr:spPr>
          <a:xfrm>
            <a:off x="4734671" y="2370400"/>
            <a:ext cx="1075183" cy="247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353AA46-4858-4C34-B7E2-F1FA26515DBA}" type="TxLink">
              <a:rPr lang="en-US" sz="1400" b="0" i="0" u="none" strike="noStrike">
                <a:solidFill>
                  <a:srgbClr val="FFD08B"/>
                </a:solidFill>
                <a:latin typeface="Arial Black" panose="020B0A04020102020204" pitchFamily="34" charset="0"/>
                <a:ea typeface="Calibri"/>
                <a:cs typeface="Calibri"/>
              </a:rPr>
              <a:pPr marL="0" indent="0" algn="ctr"/>
              <a:t>€ 140 K</a:t>
            </a:fld>
            <a:endParaRPr lang="nl-NL" sz="4000" b="0" i="0" u="none" strike="noStrike">
              <a:solidFill>
                <a:srgbClr val="FFD08B"/>
              </a:solidFill>
              <a:latin typeface="Arial Black" panose="020B0A04020102020204" pitchFamily="34" charset="0"/>
              <a:ea typeface="Calibri"/>
              <a:cs typeface="Calibri"/>
            </a:endParaRPr>
          </a:p>
        </xdr:txBody>
      </xdr:sp>
    </xdr:grpSp>
    <xdr:clientData/>
  </xdr:twoCellAnchor>
  <xdr:twoCellAnchor editAs="absolute">
    <xdr:from>
      <xdr:col>8</xdr:col>
      <xdr:colOff>339915</xdr:colOff>
      <xdr:row>9</xdr:row>
      <xdr:rowOff>111483</xdr:rowOff>
    </xdr:from>
    <xdr:to>
      <xdr:col>13</xdr:col>
      <xdr:colOff>55614</xdr:colOff>
      <xdr:row>11</xdr:row>
      <xdr:rowOff>97169</xdr:rowOff>
    </xdr:to>
    <xdr:sp macro="" textlink="">
      <xdr:nvSpPr>
        <xdr:cNvPr id="97" name="Rechthoek: afgeronde bovenhoeken 96">
          <a:extLst>
            <a:ext uri="{FF2B5EF4-FFF2-40B4-BE49-F238E27FC236}">
              <a16:creationId xmlns:a16="http://schemas.microsoft.com/office/drawing/2014/main" id="{CF339D47-0087-4F13-AC3C-369473C308DD}"/>
            </a:ext>
          </a:extLst>
        </xdr:cNvPr>
        <xdr:cNvSpPr/>
      </xdr:nvSpPr>
      <xdr:spPr>
        <a:xfrm>
          <a:off x="5243219" y="1751440"/>
          <a:ext cx="2789790" cy="353930"/>
        </a:xfrm>
        <a:prstGeom prst="round2SameRect">
          <a:avLst>
            <a:gd name="adj1" fmla="val 18190"/>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absolute">
    <xdr:from>
      <xdr:col>3</xdr:col>
      <xdr:colOff>441295</xdr:colOff>
      <xdr:row>9</xdr:row>
      <xdr:rowOff>94338</xdr:rowOff>
    </xdr:from>
    <xdr:to>
      <xdr:col>8</xdr:col>
      <xdr:colOff>173930</xdr:colOff>
      <xdr:row>11</xdr:row>
      <xdr:rowOff>93359</xdr:rowOff>
    </xdr:to>
    <xdr:sp macro="" textlink="">
      <xdr:nvSpPr>
        <xdr:cNvPr id="98" name="Rechthoek: afgeronde bovenhoeken 97">
          <a:extLst>
            <a:ext uri="{FF2B5EF4-FFF2-40B4-BE49-F238E27FC236}">
              <a16:creationId xmlns:a16="http://schemas.microsoft.com/office/drawing/2014/main" id="{F41F5B4B-4F30-495F-8B18-F7CD51D05E08}"/>
            </a:ext>
          </a:extLst>
        </xdr:cNvPr>
        <xdr:cNvSpPr/>
      </xdr:nvSpPr>
      <xdr:spPr>
        <a:xfrm>
          <a:off x="2283844" y="1747630"/>
          <a:ext cx="2797200" cy="346310"/>
        </a:xfrm>
        <a:prstGeom prst="round2SameRect">
          <a:avLst>
            <a:gd name="adj1" fmla="val 18190"/>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absolute">
    <xdr:from>
      <xdr:col>13</xdr:col>
      <xdr:colOff>250712</xdr:colOff>
      <xdr:row>9</xdr:row>
      <xdr:rowOff>110821</xdr:rowOff>
    </xdr:from>
    <xdr:to>
      <xdr:col>17</xdr:col>
      <xdr:colOff>588640</xdr:colOff>
      <xdr:row>11</xdr:row>
      <xdr:rowOff>94602</xdr:rowOff>
    </xdr:to>
    <xdr:sp macro="" textlink="">
      <xdr:nvSpPr>
        <xdr:cNvPr id="99" name="Rechthoek: afgeronde bovenhoeken 98">
          <a:extLst>
            <a:ext uri="{FF2B5EF4-FFF2-40B4-BE49-F238E27FC236}">
              <a16:creationId xmlns:a16="http://schemas.microsoft.com/office/drawing/2014/main" id="{F8F65178-2DEE-4356-901B-A30C6BC4C7D8}"/>
            </a:ext>
          </a:extLst>
        </xdr:cNvPr>
        <xdr:cNvSpPr/>
      </xdr:nvSpPr>
      <xdr:spPr>
        <a:xfrm>
          <a:off x="8214772" y="1750778"/>
          <a:ext cx="2797200" cy="344405"/>
        </a:xfrm>
        <a:prstGeom prst="round2SameRect">
          <a:avLst>
            <a:gd name="adj1" fmla="val 18190"/>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absolute">
    <xdr:from>
      <xdr:col>18</xdr:col>
      <xdr:colOff>172939</xdr:colOff>
      <xdr:row>9</xdr:row>
      <xdr:rowOff>110821</xdr:rowOff>
    </xdr:from>
    <xdr:to>
      <xdr:col>22</xdr:col>
      <xdr:colOff>510867</xdr:colOff>
      <xdr:row>11</xdr:row>
      <xdr:rowOff>98412</xdr:rowOff>
    </xdr:to>
    <xdr:sp macro="" textlink="">
      <xdr:nvSpPr>
        <xdr:cNvPr id="100" name="Rechthoek: afgeronde bovenhoeken 99">
          <a:extLst>
            <a:ext uri="{FF2B5EF4-FFF2-40B4-BE49-F238E27FC236}">
              <a16:creationId xmlns:a16="http://schemas.microsoft.com/office/drawing/2014/main" id="{4A440B39-AD95-4D42-AC89-14E8296B197E}"/>
            </a:ext>
          </a:extLst>
        </xdr:cNvPr>
        <xdr:cNvSpPr/>
      </xdr:nvSpPr>
      <xdr:spPr>
        <a:xfrm>
          <a:off x="11209184" y="1750778"/>
          <a:ext cx="2789580" cy="348215"/>
        </a:xfrm>
        <a:prstGeom prst="round2SameRect">
          <a:avLst>
            <a:gd name="adj1" fmla="val 18190"/>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absolute">
    <xdr:from>
      <xdr:col>3</xdr:col>
      <xdr:colOff>438811</xdr:colOff>
      <xdr:row>20</xdr:row>
      <xdr:rowOff>97652</xdr:rowOff>
    </xdr:from>
    <xdr:to>
      <xdr:col>8</xdr:col>
      <xdr:colOff>171446</xdr:colOff>
      <xdr:row>22</xdr:row>
      <xdr:rowOff>94767</xdr:rowOff>
    </xdr:to>
    <xdr:sp macro="" textlink="">
      <xdr:nvSpPr>
        <xdr:cNvPr id="101" name="Rechthoek: afgeronde bovenhoeken 100">
          <a:extLst>
            <a:ext uri="{FF2B5EF4-FFF2-40B4-BE49-F238E27FC236}">
              <a16:creationId xmlns:a16="http://schemas.microsoft.com/office/drawing/2014/main" id="{65769ADC-7CDC-4484-877C-85A41A407869}"/>
            </a:ext>
          </a:extLst>
        </xdr:cNvPr>
        <xdr:cNvSpPr/>
      </xdr:nvSpPr>
      <xdr:spPr>
        <a:xfrm>
          <a:off x="2281360" y="3753430"/>
          <a:ext cx="2797200" cy="359645"/>
        </a:xfrm>
        <a:prstGeom prst="round2SameRect">
          <a:avLst>
            <a:gd name="adj1" fmla="val 18190"/>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absolute">
    <xdr:from>
      <xdr:col>8</xdr:col>
      <xdr:colOff>327243</xdr:colOff>
      <xdr:row>20</xdr:row>
      <xdr:rowOff>95001</xdr:rowOff>
    </xdr:from>
    <xdr:to>
      <xdr:col>13</xdr:col>
      <xdr:colOff>59877</xdr:colOff>
      <xdr:row>22</xdr:row>
      <xdr:rowOff>111166</xdr:rowOff>
    </xdr:to>
    <xdr:sp macro="" textlink="">
      <xdr:nvSpPr>
        <xdr:cNvPr id="102" name="Rechthoek: afgeronde bovenhoeken 101">
          <a:extLst>
            <a:ext uri="{FF2B5EF4-FFF2-40B4-BE49-F238E27FC236}">
              <a16:creationId xmlns:a16="http://schemas.microsoft.com/office/drawing/2014/main" id="{98A8E9F3-F786-46A8-879C-DEA6A5F0F09D}"/>
            </a:ext>
          </a:extLst>
        </xdr:cNvPr>
        <xdr:cNvSpPr/>
      </xdr:nvSpPr>
      <xdr:spPr>
        <a:xfrm>
          <a:off x="5241977" y="3752684"/>
          <a:ext cx="2797200" cy="367265"/>
        </a:xfrm>
        <a:prstGeom prst="round2SameRect">
          <a:avLst>
            <a:gd name="adj1" fmla="val 18190"/>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absolute">
    <xdr:from>
      <xdr:col>13</xdr:col>
      <xdr:colOff>250877</xdr:colOff>
      <xdr:row>20</xdr:row>
      <xdr:rowOff>115624</xdr:rowOff>
    </xdr:from>
    <xdr:to>
      <xdr:col>17</xdr:col>
      <xdr:colOff>586900</xdr:colOff>
      <xdr:row>22</xdr:row>
      <xdr:rowOff>97499</xdr:rowOff>
    </xdr:to>
    <xdr:sp macro="" textlink="">
      <xdr:nvSpPr>
        <xdr:cNvPr id="103" name="Rechthoek: afgeronde bovenhoeken 102">
          <a:extLst>
            <a:ext uri="{FF2B5EF4-FFF2-40B4-BE49-F238E27FC236}">
              <a16:creationId xmlns:a16="http://schemas.microsoft.com/office/drawing/2014/main" id="{9987D65F-DA0C-4A03-A1C1-9A4B2ADE9AC0}"/>
            </a:ext>
          </a:extLst>
        </xdr:cNvPr>
        <xdr:cNvSpPr/>
      </xdr:nvSpPr>
      <xdr:spPr>
        <a:xfrm>
          <a:off x="8222557" y="3759972"/>
          <a:ext cx="2787675" cy="353930"/>
        </a:xfrm>
        <a:prstGeom prst="round2SameRect">
          <a:avLst>
            <a:gd name="adj1" fmla="val 18190"/>
            <a:gd name="adj2" fmla="val 0"/>
          </a:avLst>
        </a:prstGeom>
        <a:solidFill>
          <a:srgbClr val="FFFFFF">
            <a:alpha val="1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outer Favejee" refreshedDate="45000.414414583334" createdVersion="8" refreshedVersion="8" minRefreshableVersion="3" recordCount="2562" xr:uid="{09E38313-B774-4296-8F0B-F3BC5F83B530}">
  <cacheSource type="worksheet">
    <worksheetSource name="EE_Data_2023"/>
  </cacheSource>
  <cacheFields count="40">
    <cacheField name="Month" numFmtId="164">
      <sharedItems count="6">
        <s v="1. January"/>
        <s v="2. February"/>
        <s v="3. March"/>
        <s v="February" u="1"/>
        <s v="March" u="1"/>
        <s v="January" u="1"/>
      </sharedItems>
    </cacheField>
    <cacheField name="Start of Month" numFmtId="166">
      <sharedItems containsSemiMixedTypes="0" containsNonDate="0" containsDate="1" containsString="0" minDate="2023-01-01T00:00:00" maxDate="2023-03-02T00:00:00"/>
    </cacheField>
    <cacheField name="End of Month" numFmtId="166">
      <sharedItems containsSemiMixedTypes="0" containsNonDate="0" containsDate="1" containsString="0" minDate="2023-01-31T00:00:00" maxDate="2023-04-01T00:00:00"/>
    </cacheField>
    <cacheField name="Year" numFmtId="0">
      <sharedItems containsSemiMixedTypes="0" containsString="0" containsNumber="1" containsInteger="1" minValue="2023" maxValue="2023" count="1">
        <n v="2023"/>
      </sharedItems>
    </cacheField>
    <cacheField name="Company Entity" numFmtId="0">
      <sharedItems/>
    </cacheField>
    <cacheField name="Country" numFmtId="0">
      <sharedItems count="45">
        <s v="Finland"/>
        <s v="Singapore"/>
        <s v="Côte d'Ivoire"/>
        <s v="Poland"/>
        <s v="Portugal"/>
        <s v="Brazil"/>
        <s v="Netherlands"/>
        <s v="Hong Kong"/>
        <s v="Kenya"/>
        <s v="Luxembourg"/>
        <s v="Indonesia"/>
        <s v="Qatar"/>
        <s v="Romania"/>
        <s v="Belgium"/>
        <s v="Australia"/>
        <s v="Germany"/>
        <s v="India"/>
        <s v="Hungary"/>
        <s v="France"/>
        <s v="South Africa"/>
        <s v="Sweden"/>
        <s v="Norway"/>
        <s v="Iceland"/>
        <s v="Greece"/>
        <s v="Spain"/>
        <s v="Croatia"/>
        <s v="Ukraine"/>
        <s v="United Kingdom"/>
        <s v="United Arab Emirates"/>
        <s v="Argentina"/>
        <s v="Israel"/>
        <s v="Japan"/>
        <s v="Morocco"/>
        <s v="Ghana"/>
        <s v="Czech Republic"/>
        <s v="Bulgaria"/>
        <s v="Ireland"/>
        <s v="Denmark"/>
        <s v="Egypt"/>
        <s v="United States"/>
        <s v="Canada"/>
        <s v="Austria"/>
        <s v="Nigeria"/>
        <s v="Italy"/>
        <s v="Switzerland"/>
      </sharedItems>
    </cacheField>
    <cacheField name="Region" numFmtId="0">
      <sharedItems count="9">
        <s v="Europe"/>
        <s v="Asia"/>
        <s v="Africa"/>
        <s v="South America"/>
        <s v="Middle East"/>
        <s v="Pacific"/>
        <s v="North America"/>
        <s v="APAC" u="1"/>
        <s v="Americas" u="1"/>
      </sharedItems>
    </cacheField>
    <cacheField name="EEID" numFmtId="0">
      <sharedItems/>
    </cacheField>
    <cacheField name="Full Name" numFmtId="0">
      <sharedItems/>
    </cacheField>
    <cacheField name="Job Title" numFmtId="0">
      <sharedItems/>
    </cacheField>
    <cacheField name="Department" numFmtId="0">
      <sharedItems/>
    </cacheField>
    <cacheField name="Business Unit" numFmtId="0">
      <sharedItems count="4">
        <s v="Manufacturing"/>
        <s v="Speciality Products"/>
        <s v="Corporate"/>
        <s v="Research &amp; Development"/>
      </sharedItems>
    </cacheField>
    <cacheField name="Country of Origin" numFmtId="0">
      <sharedItems/>
    </cacheField>
    <cacheField name="Contract" numFmtId="0">
      <sharedItems/>
    </cacheField>
    <cacheField name="Gender" numFmtId="0">
      <sharedItems/>
    </cacheField>
    <cacheField name="Age" numFmtId="0">
      <sharedItems containsSemiMixedTypes="0" containsString="0" containsNumber="1" containsInteger="1" minValue="25" maxValue="65"/>
    </cacheField>
    <cacheField name="Hire Date" numFmtId="14">
      <sharedItems containsSemiMixedTypes="0" containsNonDate="0" containsDate="1" containsString="0" minDate="2000-01-29T00:00:00" maxDate="2023-03-26T00:00:00"/>
    </cacheField>
    <cacheField name="Contract End date" numFmtId="14">
      <sharedItems containsNonDate="0" containsDate="1" containsString="0" containsBlank="1" minDate="2023-01-02T00:00:00" maxDate="2024-03-25T00:00:00"/>
    </cacheField>
    <cacheField name="Hrs per week" numFmtId="0">
      <sharedItems containsSemiMixedTypes="0" containsString="0" containsNumber="1" containsInteger="1" minValue="24" maxValue="40"/>
    </cacheField>
    <cacheField name="Annual Salary" numFmtId="2">
      <sharedItems containsSemiMixedTypes="0" containsString="0" containsNumber="1" containsInteger="1" minValue="40063" maxValue="258426"/>
    </cacheField>
    <cacheField name="Monthly Salary" numFmtId="2">
      <sharedItems containsSemiMixedTypes="0" containsString="0" containsNumber="1" minValue="3338.5833333333335" maxValue="21535.5"/>
    </cacheField>
    <cacheField name="Hr_Rate" numFmtId="2">
      <sharedItems containsSemiMixedTypes="0" containsString="0" containsNumber="1" minValue="19.290384615384617" maxValue="206.79567307692309"/>
    </cacheField>
    <cacheField name="Employer Costs" numFmtId="2">
      <sharedItems containsSemiMixedTypes="0" containsString="0" containsNumber="1" minValue="0" maxValue="0.45"/>
    </cacheField>
    <cacheField name="Employer Cost" numFmtId="2">
      <sharedItems containsSemiMixedTypes="0" containsString="0" containsNumber="1" minValue="0" maxValue="8792.5874999999996"/>
    </cacheField>
    <cacheField name="Tax_SocSec" numFmtId="10">
      <sharedItems containsSemiMixedTypes="0" containsString="0" containsNumber="1" minValue="0.113" maxValue="1.0629999999999999"/>
    </cacheField>
    <cacheField name="Net wage" numFmtId="2">
      <sharedItems containsSemiMixedTypes="0" containsString="0" containsNumber="1" minValue="-846.31574999999975" maxValue="18425.2075"/>
    </cacheField>
    <cacheField name="Currency" numFmtId="0">
      <sharedItems/>
    </cacheField>
    <cacheField name="Xrate in EUR" numFmtId="0">
      <sharedItems containsSemiMixedTypes="0" containsString="0" containsNumber="1" minValue="0.88870000000000005" maxValue="16295.86"/>
    </cacheField>
    <cacheField name="Bonus %" numFmtId="0">
      <sharedItems containsSemiMixedTypes="0" containsString="0" containsNumber="1" minValue="0" maxValue="0.4"/>
    </cacheField>
    <cacheField name="Exit Date" numFmtId="14">
      <sharedItems containsDate="1" containsBlank="1" containsMixedTypes="1" minDate="2023-01-31T00:00:00" maxDate="2023-03-15T00:00:00"/>
    </cacheField>
    <cacheField name="Leave balance" numFmtId="0">
      <sharedItems containsSemiMixedTypes="0" containsString="0" containsNumber="1" minValue="25" maxValue="400"/>
    </cacheField>
    <cacheField name="Errors" numFmtId="0">
      <sharedItems containsString="0" containsBlank="1" containsNumber="1" containsInteger="1" minValue="1" maxValue="1"/>
    </cacheField>
    <cacheField name="Cost p/p" numFmtId="0">
      <sharedItems containsBlank="1" containsMixedTypes="1" containsNumber="1" containsInteger="1" minValue="20" maxValue="20"/>
    </cacheField>
    <cacheField name="Expenses" numFmtId="0">
      <sharedItems containsString="0" containsBlank="1" containsNumber="1" containsInteger="1" minValue="20" maxValue="649"/>
    </cacheField>
    <cacheField name="Overtime" numFmtId="0">
      <sharedItems containsString="0" containsBlank="1" containsNumber="1" minValue="1" maxValue="641"/>
    </cacheField>
    <cacheField name="Kolom1" numFmtId="0">
      <sharedItems containsString="0" containsBlank="1" containsNumber="1" minValue="1" maxValue="30"/>
    </cacheField>
    <cacheField name="Kolom2" numFmtId="0">
      <sharedItems containsBlank="1"/>
    </cacheField>
    <cacheField name="#New Hires" numFmtId="0">
      <sharedItems containsSemiMixedTypes="0" containsString="0" containsNumber="1" containsInteger="1" minValue="0" maxValue="1"/>
    </cacheField>
    <cacheField name="#Leavers" numFmtId="0">
      <sharedItems containsSemiMixedTypes="0" containsString="0" containsNumber="1" containsInteger="1" minValue="0" maxValue="1"/>
    </cacheField>
    <cacheField name="Value Leave Balance" numFmtId="0">
      <sharedItems containsSemiMixedTypes="0" containsString="0" containsNumber="1" minValue="601.90805288461547" maxValue="63813.007211538461"/>
    </cacheField>
  </cacheFields>
  <extLst>
    <ext xmlns:x14="http://schemas.microsoft.com/office/spreadsheetml/2009/9/main" uri="{725AE2AE-9491-48be-B2B4-4EB974FC3084}">
      <x14:pivotCacheDefinition pivotCacheId="13580760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62">
  <r>
    <x v="0"/>
    <d v="2023-01-01T00:00:00"/>
    <d v="2023-01-31T00:00:00"/>
    <x v="0"/>
    <s v="Demo Company Finland Oy"/>
    <x v="0"/>
    <x v="0"/>
    <s v="E04105"/>
    <s v="Theodore Dinh"/>
    <s v="Technical Architect"/>
    <s v="IT"/>
    <x v="0"/>
    <s v="Finland"/>
    <s v="Temporary"/>
    <s v="Male"/>
    <n v="59"/>
    <d v="2023-01-01T00:00:00"/>
    <d v="2024-01-01T00:00:00"/>
    <n v="40"/>
    <n v="99975"/>
    <n v="8331.25"/>
    <n v="48.064903846153847"/>
    <n v="0.20760000000000001"/>
    <n v="1729.5675000000001"/>
    <n v="0.36599999999999999"/>
    <n v="5282.0125000000007"/>
    <s v="EUR"/>
    <n v="1"/>
    <n v="0"/>
    <s v=""/>
    <n v="304"/>
    <m/>
    <n v="20"/>
    <n v="397"/>
    <n v="18"/>
    <m/>
    <m/>
    <n v="1"/>
    <n v="0"/>
    <n v="14611.73076923077"/>
  </r>
  <r>
    <x v="0"/>
    <d v="2023-01-01T00:00:00"/>
    <d v="2023-01-31T00:00:00"/>
    <x v="0"/>
    <s v="Demo Company Singapore Pte Ltd"/>
    <x v="1"/>
    <x v="1"/>
    <s v="E02572"/>
    <s v="Luna Sanders"/>
    <s v="Network Engineer"/>
    <s v="Finance"/>
    <x v="1"/>
    <s v="Singapore"/>
    <s v="Temporary"/>
    <s v="Female"/>
    <n v="50"/>
    <d v="2023-01-01T00:00:00"/>
    <d v="2024-01-01T00:00:00"/>
    <n v="40"/>
    <n v="163099"/>
    <n v="13591.583333333334"/>
    <n v="78.412980769230771"/>
    <n v="0.17"/>
    <n v="2310.5691666666671"/>
    <n v="0.21"/>
    <n v="10737.350833333334"/>
    <s v="SGD"/>
    <n v="1.4280999999999999"/>
    <n v="0.2"/>
    <s v=""/>
    <n v="74"/>
    <m/>
    <n v="20"/>
    <n v="224"/>
    <n v="20"/>
    <m/>
    <m/>
    <n v="1"/>
    <n v="0"/>
    <n v="5802.560576923077"/>
  </r>
  <r>
    <x v="0"/>
    <d v="2023-01-01T00:00:00"/>
    <d v="2023-01-31T00:00:00"/>
    <x v="0"/>
    <s v="Demo Company Côte d'Ivoire SARL"/>
    <x v="2"/>
    <x v="2"/>
    <s v="E02832"/>
    <s v="Penelope Jordan"/>
    <s v="Computer Systems Manager"/>
    <s v="IT"/>
    <x v="0"/>
    <s v="Côte d'Ivoire"/>
    <s v="Temporary"/>
    <s v="Female"/>
    <n v="26"/>
    <d v="2023-01-01T00:00:00"/>
    <d v="2024-01-01T00:00:00"/>
    <n v="40"/>
    <n v="84913"/>
    <n v="7076.083333333333"/>
    <n v="40.823557692307688"/>
    <n v="0.25"/>
    <n v="1769.0208333333333"/>
    <n v="0.501"/>
    <n v="3530.9655833333331"/>
    <s v="XOF"/>
    <n v="657.27"/>
    <n v="7.0000000000000007E-2"/>
    <s v=""/>
    <n v="193"/>
    <m/>
    <n v="20"/>
    <m/>
    <n v="4"/>
    <m/>
    <m/>
    <n v="1"/>
    <n v="0"/>
    <n v="7878.946634615384"/>
  </r>
  <r>
    <x v="0"/>
    <d v="2023-01-01T00:00:00"/>
    <d v="2023-01-31T00:00:00"/>
    <x v="0"/>
    <s v="Demo Company Poland Sp. z o.o."/>
    <x v="3"/>
    <x v="0"/>
    <s v="E01639"/>
    <s v="Austin Vo"/>
    <s v="Sr. Analyst"/>
    <s v="Finance"/>
    <x v="0"/>
    <s v="Poland"/>
    <s v="Temporary"/>
    <s v="Male"/>
    <n v="55"/>
    <d v="2023-01-01T00:00:00"/>
    <d v="2024-01-01T00:00:00"/>
    <n v="32"/>
    <n v="95409"/>
    <n v="7950.75"/>
    <n v="57.33713942307692"/>
    <n v="0.22140000000000001"/>
    <n v="1760.2960500000002"/>
    <n v="0.40799999999999997"/>
    <n v="4706.8440000000001"/>
    <s v="PLN"/>
    <n v="4.6844999999999999"/>
    <n v="0"/>
    <s v=""/>
    <n v="267"/>
    <m/>
    <n v="20"/>
    <m/>
    <m/>
    <m/>
    <m/>
    <n v="1"/>
    <n v="0"/>
    <n v="15309.016225961537"/>
  </r>
  <r>
    <x v="0"/>
    <d v="2023-01-01T00:00:00"/>
    <d v="2023-01-31T00:00:00"/>
    <x v="0"/>
    <s v="Demo Company Portugal Lda"/>
    <x v="4"/>
    <x v="0"/>
    <s v="E00644"/>
    <s v="Joshua Gupta"/>
    <s v="Account Representative"/>
    <s v="Sales"/>
    <x v="2"/>
    <s v="Portugal"/>
    <s v="Permanent"/>
    <s v="Male"/>
    <n v="57"/>
    <d v="2017-01-24T00:00:00"/>
    <m/>
    <n v="32"/>
    <n v="50994"/>
    <n v="4249.5"/>
    <n v="30.645432692307693"/>
    <n v="0.23749999999999999"/>
    <n v="1009.2562499999999"/>
    <n v="0.39799999999999996"/>
    <n v="2558.1990000000001"/>
    <s v="EUR"/>
    <n v="1"/>
    <n v="0"/>
    <s v=""/>
    <n v="341"/>
    <m/>
    <n v="20"/>
    <m/>
    <m/>
    <m/>
    <m/>
    <n v="0"/>
    <n v="0"/>
    <n v="10450.092548076924"/>
  </r>
  <r>
    <x v="0"/>
    <d v="2023-01-01T00:00:00"/>
    <d v="2023-01-31T00:00:00"/>
    <x v="0"/>
    <s v="Demo Company Brazil Ltda."/>
    <x v="5"/>
    <x v="3"/>
    <s v="E01550"/>
    <s v="Ruby Barnes"/>
    <s v="Manager"/>
    <s v="IT"/>
    <x v="2"/>
    <s v="Brazil"/>
    <s v="Permanent"/>
    <s v="Female"/>
    <n v="27"/>
    <d v="2020-07-01T00:00:00"/>
    <m/>
    <n v="32"/>
    <n v="119746"/>
    <n v="9978.8333333333339"/>
    <n v="71.962740384615387"/>
    <n v="0.28999999999999998"/>
    <n v="2893.8616666666667"/>
    <n v="0.65099999999999991"/>
    <n v="3482.6128333333345"/>
    <s v="BRL"/>
    <n v="5.4378000000000002"/>
    <n v="0.1"/>
    <s v=""/>
    <n v="339"/>
    <m/>
    <n v="20"/>
    <m/>
    <m/>
    <m/>
    <m/>
    <n v="0"/>
    <n v="0"/>
    <n v="24395.368990384617"/>
  </r>
  <r>
    <x v="0"/>
    <d v="2023-01-01T00:00:00"/>
    <d v="2023-01-31T00:00:00"/>
    <x v="0"/>
    <s v="Demo Company Netherlands BV"/>
    <x v="6"/>
    <x v="0"/>
    <s v="E04533"/>
    <s v="Easton Bailey"/>
    <s v="Manager"/>
    <s v="Accounting"/>
    <x v="0"/>
    <s v="Netherlands"/>
    <s v="Temporary"/>
    <s v="Male"/>
    <n v="29"/>
    <d v="2023-01-01T00:00:00"/>
    <d v="2024-01-01T00:00:00"/>
    <n v="40"/>
    <n v="113527"/>
    <n v="9460.5833333333339"/>
    <n v="54.580288461538466"/>
    <n v="0.23190000000000002"/>
    <n v="2193.9092750000004"/>
    <n v="0.41200000000000003"/>
    <n v="5562.8230000000003"/>
    <s v="EUR"/>
    <n v="1"/>
    <n v="0.06"/>
    <s v=""/>
    <n v="30"/>
    <m/>
    <n v="20"/>
    <m/>
    <n v="2"/>
    <m/>
    <m/>
    <n v="1"/>
    <n v="0"/>
    <n v="1637.408653846154"/>
  </r>
  <r>
    <x v="0"/>
    <d v="2023-01-01T00:00:00"/>
    <d v="2023-01-31T00:00:00"/>
    <x v="0"/>
    <s v="Demo Company Hong Kong Ltd"/>
    <x v="7"/>
    <x v="1"/>
    <s v="E03838"/>
    <s v="Madeline Walker"/>
    <s v="Sr. Analyst"/>
    <s v="Finance"/>
    <x v="1"/>
    <s v="Hong Kong"/>
    <s v="Permanent"/>
    <s v="Female"/>
    <n v="34"/>
    <d v="2018-06-13T00:00:00"/>
    <m/>
    <n v="40"/>
    <n v="77203"/>
    <n v="6433.583333333333"/>
    <n v="37.116826923076921"/>
    <n v="0.25"/>
    <n v="1608.3958333333333"/>
    <n v="0.21899999999999997"/>
    <n v="5024.6285833333332"/>
    <s v="HKD"/>
    <n v="8.2957999999999998"/>
    <n v="0"/>
    <s v=""/>
    <n v="363"/>
    <m/>
    <n v="20"/>
    <m/>
    <n v="7"/>
    <m/>
    <m/>
    <n v="0"/>
    <n v="0"/>
    <n v="13473.408173076923"/>
  </r>
  <r>
    <x v="0"/>
    <d v="2023-01-01T00:00:00"/>
    <d v="2023-01-31T00:00:00"/>
    <x v="0"/>
    <s v="Demo Company Kenya Ltd"/>
    <x v="8"/>
    <x v="2"/>
    <s v="E00591"/>
    <s v="Savannah Ali"/>
    <s v="Sr. Manager"/>
    <s v="Human Resources"/>
    <x v="0"/>
    <s v="Kenya"/>
    <s v="Permanent"/>
    <s v="Female"/>
    <n v="36"/>
    <d v="2009-02-11T00:00:00"/>
    <m/>
    <n v="40"/>
    <n v="157333"/>
    <n v="13111.083333333334"/>
    <n v="75.640865384615381"/>
    <n v="0"/>
    <n v="0"/>
    <n v="0.37200000000000005"/>
    <n v="8233.7603333333318"/>
    <s v="KES"/>
    <n v="136.33000000000001"/>
    <n v="0.15"/>
    <s v=""/>
    <n v="69"/>
    <m/>
    <n v="20"/>
    <m/>
    <n v="19"/>
    <m/>
    <m/>
    <n v="0"/>
    <n v="0"/>
    <n v="5219.2197115384615"/>
  </r>
  <r>
    <x v="0"/>
    <d v="2023-01-01T00:00:00"/>
    <d v="2023-01-31T00:00:00"/>
    <x v="0"/>
    <s v="Demo Company Hong Kong Ltd"/>
    <x v="7"/>
    <x v="1"/>
    <s v="E03344"/>
    <s v="Camila Rogers"/>
    <s v="Controls Engineer"/>
    <s v="Engineering"/>
    <x v="1"/>
    <s v="Hong Kong"/>
    <s v="Temporary"/>
    <s v="Female"/>
    <n v="27"/>
    <d v="2021-10-21T00:00:00"/>
    <d v="2023-10-21T00:00:00"/>
    <n v="40"/>
    <n v="109851"/>
    <n v="9154.25"/>
    <n v="52.812980769230776"/>
    <n v="0.25"/>
    <n v="2288.5625"/>
    <n v="0.21899999999999997"/>
    <n v="7149.4692500000001"/>
    <s v="HKD"/>
    <n v="8.2957999999999998"/>
    <n v="0"/>
    <s v=""/>
    <n v="279"/>
    <m/>
    <n v="20"/>
    <n v="212"/>
    <n v="8"/>
    <m/>
    <m/>
    <n v="0"/>
    <n v="0"/>
    <n v="14734.821634615386"/>
  </r>
  <r>
    <x v="0"/>
    <d v="2023-01-01T00:00:00"/>
    <d v="2023-01-31T00:00:00"/>
    <x v="0"/>
    <s v="Demo Company Luxembourg SA"/>
    <x v="9"/>
    <x v="0"/>
    <s v="E00530"/>
    <s v="Eli Jones"/>
    <s v="Manager"/>
    <s v="Human Resources"/>
    <x v="0"/>
    <s v="Luxembourg"/>
    <s v="Temporary"/>
    <s v="Male"/>
    <n v="59"/>
    <d v="2022-03-14T00:00:00"/>
    <d v="2023-03-14T00:00:00"/>
    <n v="40"/>
    <n v="105086"/>
    <n v="8757.1666666666661"/>
    <n v="50.52211538461539"/>
    <n v="0.14990000000000001"/>
    <n v="1312.6992833333334"/>
    <n v="0.20399999999999999"/>
    <n v="6970.7046666666665"/>
    <s v="EUR"/>
    <n v="1"/>
    <n v="0.09"/>
    <s v=""/>
    <n v="383"/>
    <m/>
    <n v="20"/>
    <m/>
    <n v="16"/>
    <m/>
    <m/>
    <n v="0"/>
    <n v="0"/>
    <n v="19349.970192307694"/>
  </r>
  <r>
    <x v="0"/>
    <d v="2023-01-01T00:00:00"/>
    <d v="2023-01-31T00:00:00"/>
    <x v="0"/>
    <s v="Demo Company Indonesia PT"/>
    <x v="10"/>
    <x v="1"/>
    <s v="E04239"/>
    <s v="Everleigh Ng"/>
    <s v="Sr. Manager"/>
    <s v="Finance"/>
    <x v="3"/>
    <s v="Indonesia"/>
    <s v="Permanent"/>
    <s v="Female"/>
    <n v="51"/>
    <d v="2021-06-10T00:00:00"/>
    <m/>
    <n v="40"/>
    <n v="146742"/>
    <n v="12228.5"/>
    <n v="70.549038461538458"/>
    <n v="5.74E-2"/>
    <n v="701.91589999999997"/>
    <n v="0.30099999999999999"/>
    <n v="8547.7214999999997"/>
    <s v="IDR"/>
    <n v="16295.86"/>
    <n v="0.1"/>
    <s v=""/>
    <n v="108"/>
    <m/>
    <n v="20"/>
    <n v="180"/>
    <n v="20"/>
    <m/>
    <m/>
    <n v="0"/>
    <n v="0"/>
    <n v="7619.2961538461532"/>
  </r>
  <r>
    <x v="0"/>
    <d v="2023-01-01T00:00:00"/>
    <d v="2023-01-31T00:00:00"/>
    <x v="0"/>
    <s v="Demo Company Qatar WLL"/>
    <x v="11"/>
    <x v="4"/>
    <s v="E00549"/>
    <s v="Isabella Xi"/>
    <s v="Operations Engineer"/>
    <s v="Marketing"/>
    <x v="3"/>
    <s v="Netherlands"/>
    <s v="Permanent"/>
    <s v="Female"/>
    <n v="41"/>
    <d v="2013-03-13T00:00:00"/>
    <m/>
    <n v="40"/>
    <n v="249270"/>
    <n v="20772.5"/>
    <n v="119.84134615384615"/>
    <n v="0"/>
    <n v="0"/>
    <n v="0.113"/>
    <n v="18425.2075"/>
    <s v="QAR"/>
    <n v="3.8468"/>
    <n v="0.3"/>
    <s v=""/>
    <n v="38"/>
    <m/>
    <n v="20"/>
    <m/>
    <n v="15"/>
    <m/>
    <m/>
    <n v="0"/>
    <n v="0"/>
    <n v="4553.9711538461534"/>
  </r>
  <r>
    <x v="0"/>
    <d v="2023-01-01T00:00:00"/>
    <d v="2023-01-31T00:00:00"/>
    <x v="0"/>
    <s v="Demo Company Netherlands BV"/>
    <x v="6"/>
    <x v="0"/>
    <s v="E00163"/>
    <s v="Bella Powell"/>
    <s v="Network Engineer"/>
    <s v="Finance"/>
    <x v="3"/>
    <s v="United States"/>
    <s v="Temporary"/>
    <s v="Female"/>
    <n v="65"/>
    <d v="2023-01-01T00:00:00"/>
    <d v="2024-01-01T00:00:00"/>
    <n v="40"/>
    <n v="175837"/>
    <n v="14653.083333333334"/>
    <n v="84.537019230769232"/>
    <n v="0.23190000000000002"/>
    <n v="3398.0500250000005"/>
    <n v="0.41200000000000003"/>
    <n v="8616.012999999999"/>
    <s v="EUR"/>
    <n v="1"/>
    <n v="0.2"/>
    <s v=""/>
    <n v="249"/>
    <m/>
    <n v="20"/>
    <m/>
    <n v="1"/>
    <m/>
    <m/>
    <n v="1"/>
    <n v="0"/>
    <n v="21049.717788461538"/>
  </r>
  <r>
    <x v="0"/>
    <d v="2023-01-01T00:00:00"/>
    <d v="2023-01-31T00:00:00"/>
    <x v="0"/>
    <s v="Demo Company Indonesia PT"/>
    <x v="10"/>
    <x v="1"/>
    <s v="E00884"/>
    <s v="Camila Silva"/>
    <s v="Sr. Manager"/>
    <s v="Marketing"/>
    <x v="1"/>
    <s v="Indonesia"/>
    <s v="Permanent"/>
    <s v="Female"/>
    <n v="64"/>
    <d v="2003-12-01T00:00:00"/>
    <m/>
    <n v="40"/>
    <n v="154828"/>
    <n v="12902.333333333334"/>
    <n v="74.436538461538461"/>
    <n v="5.74E-2"/>
    <n v="740.59393333333333"/>
    <n v="0.30099999999999999"/>
    <n v="9018.7309999999998"/>
    <s v="IDR"/>
    <n v="16295.86"/>
    <n v="0.13"/>
    <s v=""/>
    <n v="194"/>
    <m/>
    <n v="20"/>
    <n v="59"/>
    <n v="6"/>
    <m/>
    <m/>
    <n v="0"/>
    <n v="0"/>
    <n v="14440.688461538461"/>
  </r>
  <r>
    <x v="0"/>
    <d v="2023-01-01T00:00:00"/>
    <d v="2023-01-31T00:00:00"/>
    <x v="0"/>
    <s v="Demo Company Romania SRL"/>
    <x v="12"/>
    <x v="0"/>
    <s v="E04116"/>
    <s v="David Barnes"/>
    <s v="Network Engineer"/>
    <s v="IT"/>
    <x v="2"/>
    <s v="Romania"/>
    <s v="Permanent"/>
    <s v="Male"/>
    <n v="64"/>
    <d v="2013-11-03T00:00:00"/>
    <m/>
    <n v="40"/>
    <n v="186503"/>
    <n v="15541.916666666666"/>
    <n v="89.664903846153848"/>
    <n v="2.2499999999999999E-2"/>
    <n v="349.69312499999995"/>
    <n v="0.2"/>
    <n v="12433.533333333333"/>
    <s v="RON"/>
    <n v="4.9107000000000003"/>
    <n v="0.24"/>
    <s v=""/>
    <n v="319"/>
    <n v="1"/>
    <n v="20"/>
    <m/>
    <n v="8"/>
    <m/>
    <m/>
    <n v="0"/>
    <n v="0"/>
    <n v="28603.104326923076"/>
  </r>
  <r>
    <x v="0"/>
    <d v="2023-01-01T00:00:00"/>
    <d v="2023-01-31T00:00:00"/>
    <x v="0"/>
    <s v="Demo Company Belgium BV"/>
    <x v="13"/>
    <x v="0"/>
    <s v="E04625"/>
    <s v="Adam Dang"/>
    <s v="Network Engineer"/>
    <s v="Sales"/>
    <x v="3"/>
    <s v="France"/>
    <s v="Permanent"/>
    <s v="Male"/>
    <n v="45"/>
    <d v="2002-07-09T00:00:00"/>
    <m/>
    <n v="40"/>
    <n v="166331"/>
    <n v="13860.916666666666"/>
    <n v="79.966826923076923"/>
    <n v="0.27500000000000002"/>
    <n v="3811.7520833333333"/>
    <n v="0.55399999999999994"/>
    <n v="6181.9688333333343"/>
    <s v="EUR"/>
    <n v="1"/>
    <n v="0.18"/>
    <s v=""/>
    <n v="200"/>
    <m/>
    <n v="20"/>
    <m/>
    <n v="1"/>
    <m/>
    <m/>
    <n v="0"/>
    <n v="0"/>
    <n v="15993.365384615385"/>
  </r>
  <r>
    <x v="0"/>
    <d v="2023-01-01T00:00:00"/>
    <d v="2023-01-31T00:00:00"/>
    <x v="0"/>
    <s v="Demo Company Qatar WLL"/>
    <x v="11"/>
    <x v="4"/>
    <s v="E03680"/>
    <s v="Elias Alvarado"/>
    <s v="Sr. Manager"/>
    <s v="IT"/>
    <x v="0"/>
    <s v="Netherlands"/>
    <s v="Permanent"/>
    <s v="Male"/>
    <n v="56"/>
    <d v="2012-01-09T00:00:00"/>
    <m/>
    <n v="40"/>
    <n v="146140"/>
    <n v="12178.333333333334"/>
    <n v="70.259615384615387"/>
    <n v="0"/>
    <n v="0"/>
    <n v="0.113"/>
    <n v="10802.181666666667"/>
    <s v="QAR"/>
    <n v="3.8468"/>
    <n v="0.1"/>
    <s v=""/>
    <n v="135"/>
    <m/>
    <n v="20"/>
    <n v="372"/>
    <n v="5"/>
    <m/>
    <m/>
    <n v="0"/>
    <n v="0"/>
    <n v="9485.048076923078"/>
  </r>
  <r>
    <x v="0"/>
    <d v="2023-01-01T00:00:00"/>
    <d v="2023-01-31T00:00:00"/>
    <x v="0"/>
    <s v="Demo Company Australia Pty Ltd"/>
    <x v="14"/>
    <x v="5"/>
    <s v="E04732"/>
    <s v="Eva Rivera"/>
    <s v="Network Engineer"/>
    <s v="Sales"/>
    <x v="0"/>
    <s v="New Zealand"/>
    <s v="Permanent"/>
    <s v="Female"/>
    <n v="36"/>
    <d v="2021-04-02T00:00:00"/>
    <m/>
    <n v="40"/>
    <n v="151703"/>
    <n v="12641.916666666666"/>
    <n v="72.934134615384622"/>
    <n v="0.25"/>
    <n v="3160.4791666666665"/>
    <n v="0.34600000000000003"/>
    <n v="8267.8135000000002"/>
    <s v="NZD"/>
    <n v="1.7225999999999999"/>
    <n v="0.21"/>
    <s v=""/>
    <n v="182"/>
    <m/>
    <n v="20"/>
    <m/>
    <n v="12"/>
    <m/>
    <m/>
    <n v="0"/>
    <n v="0"/>
    <n v="13274.012500000001"/>
  </r>
  <r>
    <x v="0"/>
    <d v="2023-01-01T00:00:00"/>
    <d v="2023-01-31T00:00:00"/>
    <x v="0"/>
    <s v="Demo Company Germany GmbH"/>
    <x v="15"/>
    <x v="0"/>
    <s v="E03484"/>
    <s v="Logan Rivera"/>
    <s v="Network Engineer"/>
    <s v="IT"/>
    <x v="3"/>
    <s v="Germany"/>
    <s v="Permanent"/>
    <s v="Male"/>
    <n v="59"/>
    <d v="2002-05-24T00:00:00"/>
    <m/>
    <n v="40"/>
    <n v="172787"/>
    <n v="14398.916666666666"/>
    <n v="83.070673076923072"/>
    <n v="0.19879999999999998"/>
    <n v="2862.504633333333"/>
    <n v="0.48799999999999999"/>
    <n v="7372.2453333333333"/>
    <s v="EUR"/>
    <n v="1"/>
    <n v="0.28000000000000003"/>
    <s v=""/>
    <n v="385"/>
    <m/>
    <n v="20"/>
    <m/>
    <n v="9"/>
    <m/>
    <m/>
    <n v="0"/>
    <n v="0"/>
    <n v="31982.209134615383"/>
  </r>
  <r>
    <x v="0"/>
    <d v="2023-01-01T00:00:00"/>
    <d v="2023-01-31T00:00:00"/>
    <x v="0"/>
    <s v="Demo Company Finland Oy"/>
    <x v="0"/>
    <x v="0"/>
    <s v="E00671"/>
    <s v="Leonardo Dixon"/>
    <s v="Analyst"/>
    <s v="Sales"/>
    <x v="1"/>
    <s v="Finland"/>
    <s v="Permanent"/>
    <s v="Male"/>
    <n v="37"/>
    <d v="2019-09-05T00:00:00"/>
    <m/>
    <n v="40"/>
    <n v="49998"/>
    <n v="4166.5"/>
    <n v="24.037500000000001"/>
    <n v="0.20760000000000001"/>
    <n v="864.96540000000005"/>
    <n v="0.36599999999999999"/>
    <n v="2641.5609999999997"/>
    <s v="EUR"/>
    <n v="1"/>
    <n v="0"/>
    <s v=""/>
    <n v="30"/>
    <m/>
    <n v="20"/>
    <m/>
    <n v="6"/>
    <m/>
    <m/>
    <n v="0"/>
    <n v="0"/>
    <n v="721.125"/>
  </r>
  <r>
    <x v="0"/>
    <d v="2023-01-01T00:00:00"/>
    <d v="2023-01-31T00:00:00"/>
    <x v="0"/>
    <s v="Demo Company India Pvt. Ltd."/>
    <x v="16"/>
    <x v="1"/>
    <s v="E02071"/>
    <s v="Mateo Her"/>
    <s v="Operations Engineer"/>
    <s v="Sales"/>
    <x v="1"/>
    <s v="India"/>
    <s v="Permanent"/>
    <s v="Male"/>
    <n v="44"/>
    <d v="2014-03-02T00:00:00"/>
    <m/>
    <n v="40"/>
    <n v="207172"/>
    <n v="17264.333333333332"/>
    <n v="99.601923076923072"/>
    <n v="0.12"/>
    <n v="2071.7199999999998"/>
    <n v="0.49700000000000005"/>
    <n v="8683.9596666666657"/>
    <s v="INR"/>
    <n v="86.649000000000001"/>
    <n v="0.31"/>
    <s v=""/>
    <n v="387"/>
    <m/>
    <n v="20"/>
    <m/>
    <n v="7"/>
    <m/>
    <m/>
    <n v="0"/>
    <n v="0"/>
    <n v="38545.94423076923"/>
  </r>
  <r>
    <x v="0"/>
    <d v="2023-01-01T00:00:00"/>
    <d v="2023-01-31T00:00:00"/>
    <x v="0"/>
    <s v="Demo Company Hungary Kft."/>
    <x v="17"/>
    <x v="0"/>
    <s v="E02206"/>
    <s v="Jose Henderson"/>
    <s v="Network Engineer"/>
    <s v="Human Resources"/>
    <x v="1"/>
    <s v="Hungary"/>
    <s v="Permanent"/>
    <s v="Male"/>
    <n v="41"/>
    <d v="2015-04-17T00:00:00"/>
    <m/>
    <n v="40"/>
    <n v="152239"/>
    <n v="12686.583333333334"/>
    <n v="73.191826923076931"/>
    <n v="0.21"/>
    <n v="2664.1824999999999"/>
    <n v="0.379"/>
    <n v="7878.3682500000004"/>
    <s v="HUF"/>
    <n v="378.97"/>
    <n v="0.23"/>
    <s v=""/>
    <n v="391"/>
    <m/>
    <n v="20"/>
    <m/>
    <m/>
    <m/>
    <m/>
    <n v="0"/>
    <n v="0"/>
    <n v="28618.004326923081"/>
  </r>
  <r>
    <x v="0"/>
    <d v="2023-01-01T00:00:00"/>
    <d v="2023-01-31T00:00:00"/>
    <x v="0"/>
    <s v="Demo Company France SARL"/>
    <x v="18"/>
    <x v="0"/>
    <s v="E04545"/>
    <s v="Abigail Mejia"/>
    <s v="Quality Engineer"/>
    <s v="Engineering"/>
    <x v="2"/>
    <s v="France"/>
    <s v="Permanent"/>
    <s v="Female"/>
    <n v="56"/>
    <d v="2005-02-05T00:00:00"/>
    <m/>
    <n v="40"/>
    <n v="98581"/>
    <n v="8215.0833333333339"/>
    <n v="47.394711538461536"/>
    <n v="8.3000000000000004E-2"/>
    <n v="681.85191666666674"/>
    <n v="0.22399999999999998"/>
    <n v="6374.9046666666673"/>
    <s v="EUR"/>
    <n v="1"/>
    <n v="0"/>
    <s v=""/>
    <n v="329"/>
    <m/>
    <n v="20"/>
    <m/>
    <n v="1"/>
    <m/>
    <m/>
    <n v="0"/>
    <n v="0"/>
    <n v="15592.860096153845"/>
  </r>
  <r>
    <x v="0"/>
    <d v="2023-01-01T00:00:00"/>
    <d v="2023-01-31T00:00:00"/>
    <x v="0"/>
    <s v="Demo Company Qatar WLL"/>
    <x v="11"/>
    <x v="4"/>
    <s v="E00154"/>
    <s v="Wyatt Chin"/>
    <s v="Operations Engineer"/>
    <s v="Engineering"/>
    <x v="1"/>
    <s v="Netherlands"/>
    <s v="Permanent"/>
    <s v="Male"/>
    <n v="43"/>
    <d v="2004-06-07T00:00:00"/>
    <m/>
    <n v="40"/>
    <n v="246231"/>
    <n v="20519.25"/>
    <n v="118.38028846153846"/>
    <n v="0"/>
    <n v="0"/>
    <n v="0.113"/>
    <n v="18200.57475"/>
    <s v="QAR"/>
    <n v="3.8468"/>
    <n v="0.31"/>
    <s v=""/>
    <n v="124"/>
    <m/>
    <n v="20"/>
    <m/>
    <n v="13"/>
    <m/>
    <m/>
    <n v="0"/>
    <n v="0"/>
    <n v="14679.155769230769"/>
  </r>
  <r>
    <x v="0"/>
    <d v="2023-01-01T00:00:00"/>
    <d v="2023-01-31T00:00:00"/>
    <x v="0"/>
    <s v="Demo Company South Africa PTY Ltd"/>
    <x v="19"/>
    <x v="2"/>
    <s v="E03343"/>
    <s v="Carson Lu"/>
    <s v="Engineering Manager"/>
    <s v="Engineering"/>
    <x v="1"/>
    <s v="South Africa"/>
    <s v="Permanent"/>
    <s v="Male"/>
    <n v="64"/>
    <d v="2021-12-04T00:00:00"/>
    <m/>
    <n v="40"/>
    <n v="99354"/>
    <n v="8279.5"/>
    <n v="47.766346153846158"/>
    <n v="0"/>
    <n v="0"/>
    <n v="0.29199999999999998"/>
    <n v="5861.8860000000004"/>
    <s v="ZAR"/>
    <n v="19.621099999999998"/>
    <n v="0.12"/>
    <s v=""/>
    <n v="279"/>
    <m/>
    <n v="20"/>
    <m/>
    <n v="11"/>
    <m/>
    <m/>
    <n v="0"/>
    <n v="0"/>
    <n v="13326.810576923079"/>
  </r>
  <r>
    <x v="0"/>
    <d v="2023-01-01T00:00:00"/>
    <d v="2023-01-31T00:00:00"/>
    <x v="0"/>
    <s v="Demo Company Indonesia PT"/>
    <x v="10"/>
    <x v="1"/>
    <s v="E00304"/>
    <s v="Dylan Choi"/>
    <s v="Operations Engineer"/>
    <s v="IT"/>
    <x v="2"/>
    <s v="Indonesia"/>
    <s v="Permanent"/>
    <s v="Male"/>
    <n v="63"/>
    <d v="2012-05-11T00:00:00"/>
    <m/>
    <n v="40"/>
    <n v="231141"/>
    <n v="19261.75"/>
    <n v="111.12548076923076"/>
    <n v="5.74E-2"/>
    <n v="1105.62445"/>
    <n v="0.30099999999999999"/>
    <n v="13463.963250000001"/>
    <s v="IDR"/>
    <n v="16295.86"/>
    <n v="0.34"/>
    <s v=""/>
    <n v="166"/>
    <m/>
    <n v="20"/>
    <m/>
    <n v="18"/>
    <m/>
    <m/>
    <n v="0"/>
    <n v="0"/>
    <n v="18446.829807692306"/>
  </r>
  <r>
    <x v="0"/>
    <d v="2023-01-01T00:00:00"/>
    <d v="2023-01-31T00:00:00"/>
    <x v="0"/>
    <s v="Demo Company Netherlands BV"/>
    <x v="6"/>
    <x v="0"/>
    <s v="E02594"/>
    <s v="Ezekiel Kumar"/>
    <s v="IT Coordinator"/>
    <s v="IT"/>
    <x v="3"/>
    <s v="Netherlands"/>
    <s v="Temporary"/>
    <s v="Male"/>
    <n v="28"/>
    <d v="2023-01-01T00:00:00"/>
    <d v="2024-01-01T00:00:00"/>
    <n v="40"/>
    <n v="54775"/>
    <n v="4564.583333333333"/>
    <n v="26.334134615384613"/>
    <n v="0.23190000000000002"/>
    <n v="1058.526875"/>
    <n v="0.41200000000000003"/>
    <n v="2683.9749999999995"/>
    <s v="EUR"/>
    <n v="1"/>
    <n v="0"/>
    <s v=""/>
    <n v="193"/>
    <m/>
    <n v="20"/>
    <m/>
    <n v="2"/>
    <m/>
    <m/>
    <n v="1"/>
    <n v="0"/>
    <n v="5082.4879807692305"/>
  </r>
  <r>
    <x v="0"/>
    <d v="2023-01-01T00:00:00"/>
    <d v="2023-01-31T00:00:00"/>
    <x v="0"/>
    <s v="Demo Company France SARL"/>
    <x v="18"/>
    <x v="0"/>
    <s v="E00402"/>
    <s v="Dominic Guzman"/>
    <s v="Analyst"/>
    <s v="Finance"/>
    <x v="0"/>
    <s v="France"/>
    <s v="Temporary"/>
    <s v="Male"/>
    <n v="65"/>
    <d v="2023-01-01T00:00:00"/>
    <d v="2024-01-01T00:00:00"/>
    <n v="32"/>
    <n v="55499"/>
    <n v="4624.916666666667"/>
    <n v="33.35276442307692"/>
    <n v="0.45"/>
    <n v="2081.2125000000001"/>
    <n v="0.60699999999999998"/>
    <n v="1817.5922500000001"/>
    <s v="EUR"/>
    <n v="1"/>
    <n v="0"/>
    <s v=""/>
    <n v="90"/>
    <m/>
    <n v="20"/>
    <m/>
    <m/>
    <m/>
    <m/>
    <n v="1"/>
    <n v="0"/>
    <n v="3001.7487980769229"/>
  </r>
  <r>
    <x v="0"/>
    <d v="2023-01-01T00:00:00"/>
    <d v="2023-01-31T00:00:00"/>
    <x v="0"/>
    <s v="Demo Company Luxembourg SA"/>
    <x v="9"/>
    <x v="0"/>
    <s v="E01994"/>
    <s v="Angel Powell"/>
    <s v="Analyst II"/>
    <s v="Sales"/>
    <x v="3"/>
    <s v="Luxembourg"/>
    <s v="Permanent"/>
    <s v="Male"/>
    <n v="61"/>
    <d v="2008-07-11T00:00:00"/>
    <m/>
    <n v="32"/>
    <n v="66521"/>
    <n v="5543.416666666667"/>
    <n v="39.9765625"/>
    <n v="0.14990000000000001"/>
    <n v="830.95815833333336"/>
    <n v="0.20399999999999999"/>
    <n v="4412.559666666667"/>
    <s v="EUR"/>
    <n v="1"/>
    <n v="0"/>
    <s v=""/>
    <n v="77"/>
    <m/>
    <n v="20"/>
    <n v="519"/>
    <m/>
    <m/>
    <m/>
    <n v="0"/>
    <n v="0"/>
    <n v="3078.1953125"/>
  </r>
  <r>
    <x v="0"/>
    <d v="2023-01-01T00:00:00"/>
    <d v="2023-01-31T00:00:00"/>
    <x v="0"/>
    <s v="Demo Company Netherlands BV"/>
    <x v="6"/>
    <x v="0"/>
    <s v="E03549"/>
    <s v="Mateo Vu"/>
    <s v="Account Representative"/>
    <s v="Sales"/>
    <x v="1"/>
    <s v="Netherlands"/>
    <s v="Permanent"/>
    <s v="Male"/>
    <n v="30"/>
    <d v="2016-09-29T00:00:00"/>
    <m/>
    <n v="32"/>
    <n v="59100"/>
    <n v="4925"/>
    <n v="35.51682692307692"/>
    <n v="0.23190000000000002"/>
    <n v="1142.1075000000001"/>
    <n v="0.41200000000000003"/>
    <n v="2895.8999999999996"/>
    <s v="EUR"/>
    <n v="1"/>
    <n v="0"/>
    <s v=""/>
    <n v="117"/>
    <m/>
    <n v="20"/>
    <m/>
    <m/>
    <m/>
    <m/>
    <n v="0"/>
    <n v="0"/>
    <n v="4155.46875"/>
  </r>
  <r>
    <x v="0"/>
    <d v="2023-01-01T00:00:00"/>
    <d v="2023-01-31T00:00:00"/>
    <x v="0"/>
    <s v="Demo Company Sweden AB"/>
    <x v="20"/>
    <x v="0"/>
    <s v="E03247"/>
    <s v="Caroline Jenkins"/>
    <s v="Analyst"/>
    <s v="Finance"/>
    <x v="3"/>
    <s v="Sweden"/>
    <s v="Permanent"/>
    <s v="Female"/>
    <n v="27"/>
    <d v="2018-05-06T00:00:00"/>
    <m/>
    <n v="32"/>
    <n v="49011"/>
    <n v="4084.25"/>
    <n v="29.45372596153846"/>
    <n v="0.31420000000000003"/>
    <n v="1283.2713500000002"/>
    <n v="0.49099999999999999"/>
    <n v="2078.8832499999999"/>
    <s v="SEK"/>
    <n v="11.300800000000001"/>
    <n v="0"/>
    <s v=""/>
    <n v="62"/>
    <m/>
    <n v="20"/>
    <m/>
    <m/>
    <m/>
    <m/>
    <n v="0"/>
    <n v="0"/>
    <n v="1826.1310096153845"/>
  </r>
  <r>
    <x v="0"/>
    <d v="2023-01-01T00:00:00"/>
    <d v="2023-01-31T00:00:00"/>
    <x v="0"/>
    <s v="Demo Company Netherlands BV"/>
    <x v="6"/>
    <x v="0"/>
    <s v="E02074"/>
    <s v="Nora Brown"/>
    <s v="Enterprise Architect"/>
    <s v="IT"/>
    <x v="0"/>
    <s v="Netherlands"/>
    <s v="Permanent"/>
    <s v="Female"/>
    <n v="32"/>
    <d v="2014-02-11T00:00:00"/>
    <m/>
    <n v="40"/>
    <n v="99575"/>
    <n v="8297.9166666666661"/>
    <n v="47.872596153846153"/>
    <n v="0.23190000000000002"/>
    <n v="1924.286875"/>
    <n v="0.41200000000000003"/>
    <n v="4879.1749999999993"/>
    <s v="EUR"/>
    <n v="1"/>
    <n v="0"/>
    <s v=""/>
    <n v="103"/>
    <m/>
    <n v="20"/>
    <m/>
    <n v="19"/>
    <m/>
    <m/>
    <n v="0"/>
    <n v="0"/>
    <n v="4930.8774038461534"/>
  </r>
  <r>
    <x v="0"/>
    <d v="2023-01-01T00:00:00"/>
    <d v="2023-01-31T00:00:00"/>
    <x v="0"/>
    <s v="Demo Company Norway AS"/>
    <x v="21"/>
    <x v="0"/>
    <s v="E04152"/>
    <s v="Adeline Huang"/>
    <s v="Controls Engineer"/>
    <s v="Engineering"/>
    <x v="0"/>
    <s v="Norway"/>
    <s v="Permanent"/>
    <s v="Female"/>
    <n v="34"/>
    <d v="2019-12-16T00:00:00"/>
    <m/>
    <n v="40"/>
    <n v="99989"/>
    <n v="8332.4166666666661"/>
    <n v="48.07163461538461"/>
    <n v="0.14099999999999999"/>
    <n v="1174.8707499999998"/>
    <n v="0.36200000000000004"/>
    <n v="5316.0818333333327"/>
    <s v="NOK"/>
    <n v="11.2597"/>
    <n v="0"/>
    <s v=""/>
    <n v="349"/>
    <m/>
    <n v="20"/>
    <n v="276"/>
    <n v="5"/>
    <m/>
    <m/>
    <n v="0"/>
    <n v="0"/>
    <n v="16777.000480769228"/>
  </r>
  <r>
    <x v="0"/>
    <d v="2023-01-01T00:00:00"/>
    <d v="2023-01-31T00:00:00"/>
    <x v="0"/>
    <s v="Demo Company Iceland hf."/>
    <x v="22"/>
    <x v="0"/>
    <s v="E01628"/>
    <s v="Jackson Perry"/>
    <s v="Operations Engineer"/>
    <s v="Marketing"/>
    <x v="3"/>
    <s v="Iceland"/>
    <s v="Temporary"/>
    <s v="Male"/>
    <n v="27"/>
    <d v="2022-10-20T00:00:00"/>
    <d v="2023-10-20T00:00:00"/>
    <n v="40"/>
    <n v="256420"/>
    <n v="21368.333333333332"/>
    <n v="123.27884615384615"/>
    <n v="6.3500000000000001E-2"/>
    <n v="1356.8891666666666"/>
    <n v="0.31900000000000001"/>
    <n v="14551.834999999999"/>
    <s v="ISK"/>
    <n v="149.69999999999999"/>
    <n v="0.3"/>
    <s v=""/>
    <n v="222"/>
    <m/>
    <n v="20"/>
    <m/>
    <n v="12"/>
    <m/>
    <m/>
    <n v="0"/>
    <n v="0"/>
    <n v="27367.903846153844"/>
  </r>
  <r>
    <x v="0"/>
    <d v="2023-01-01T00:00:00"/>
    <d v="2023-01-31T00:00:00"/>
    <x v="0"/>
    <s v="Demo Company Qatar WLL"/>
    <x v="11"/>
    <x v="4"/>
    <s v="E04285"/>
    <s v="Riley Padilla"/>
    <s v="Technical Architect"/>
    <s v="IT"/>
    <x v="0"/>
    <s v="Qatar"/>
    <s v="Temporary"/>
    <s v="Female"/>
    <n v="35"/>
    <d v="2023-01-01T00:00:00"/>
    <d v="2024-01-01T00:00:00"/>
    <n v="40"/>
    <n v="78940"/>
    <n v="6578.333333333333"/>
    <n v="37.95192307692308"/>
    <n v="0"/>
    <n v="0"/>
    <n v="0.113"/>
    <n v="5834.9816666666666"/>
    <s v="QAR"/>
    <n v="3.8468"/>
    <n v="0"/>
    <s v=""/>
    <n v="28"/>
    <m/>
    <n v="20"/>
    <n v="460"/>
    <n v="9"/>
    <m/>
    <m/>
    <n v="1"/>
    <n v="0"/>
    <n v="1062.6538461538462"/>
  </r>
  <r>
    <x v="0"/>
    <d v="2023-01-01T00:00:00"/>
    <d v="2023-01-31T00:00:00"/>
    <x v="0"/>
    <s v="Demo Company Greece IKE"/>
    <x v="23"/>
    <x v="0"/>
    <s v="E01417"/>
    <s v="Leah Pena"/>
    <s v="Enterprise Architect"/>
    <s v="IT"/>
    <x v="2"/>
    <s v="Greece"/>
    <s v="Temporary"/>
    <s v="Female"/>
    <n v="57"/>
    <d v="2022-01-03T00:00:00"/>
    <d v="2023-01-03T00:00:00"/>
    <n v="40"/>
    <n v="82872"/>
    <n v="6906"/>
    <n v="39.842307692307692"/>
    <n v="0.24809999999999999"/>
    <n v="1713.3786"/>
    <n v="0.51900000000000002"/>
    <n v="3321.7860000000001"/>
    <s v="EUR"/>
    <n v="1"/>
    <n v="0"/>
    <s v=""/>
    <n v="200"/>
    <m/>
    <n v="20"/>
    <m/>
    <n v="14"/>
    <m/>
    <m/>
    <n v="0"/>
    <n v="0"/>
    <n v="7968.4615384615381"/>
  </r>
  <r>
    <x v="0"/>
    <d v="2023-01-01T00:00:00"/>
    <d v="2023-01-31T00:00:00"/>
    <x v="0"/>
    <s v="Demo Company Norway AS"/>
    <x v="21"/>
    <x v="0"/>
    <s v="E03749"/>
    <s v="Kennedy Foster"/>
    <s v="Manager"/>
    <s v="Marketing"/>
    <x v="1"/>
    <s v="Norway"/>
    <s v="Permanent"/>
    <s v="Female"/>
    <n v="53"/>
    <d v="2013-11-23T00:00:00"/>
    <m/>
    <n v="40"/>
    <n v="113135"/>
    <n v="9427.9166666666661"/>
    <n v="54.391826923076927"/>
    <n v="0.14099999999999999"/>
    <n v="1329.3362499999998"/>
    <n v="0.36200000000000004"/>
    <n v="6015.0108333333319"/>
    <s v="NOK"/>
    <n v="11.2597"/>
    <n v="0.05"/>
    <s v=""/>
    <n v="234"/>
    <m/>
    <n v="20"/>
    <m/>
    <n v="14"/>
    <m/>
    <m/>
    <n v="0"/>
    <n v="0"/>
    <n v="12727.6875"/>
  </r>
  <r>
    <x v="0"/>
    <d v="2023-01-01T00:00:00"/>
    <d v="2023-01-31T00:00:00"/>
    <x v="0"/>
    <s v="Demo Company Portugal Lda"/>
    <x v="4"/>
    <x v="0"/>
    <s v="E03574"/>
    <s v="John Moore"/>
    <s v="Operations Engineer"/>
    <s v="IT"/>
    <x v="1"/>
    <s v="Portugal"/>
    <s v="Permanent"/>
    <s v="Male"/>
    <n v="52"/>
    <d v="2005-11-08T00:00:00"/>
    <m/>
    <n v="40"/>
    <n v="199808"/>
    <n v="16650.666666666668"/>
    <n v="96.061538461538461"/>
    <n v="0.23749999999999999"/>
    <n v="3954.5333333333333"/>
    <n v="0.39799999999999996"/>
    <n v="10023.701333333334"/>
    <s v="EUR"/>
    <n v="1"/>
    <n v="0.32"/>
    <s v=""/>
    <n v="286"/>
    <m/>
    <n v="20"/>
    <m/>
    <n v="14"/>
    <m/>
    <m/>
    <n v="0"/>
    <n v="0"/>
    <n v="27473.599999999999"/>
  </r>
  <r>
    <x v="0"/>
    <d v="2023-01-01T00:00:00"/>
    <d v="2023-01-31T00:00:00"/>
    <x v="0"/>
    <s v="Demo Company Netherlands BV"/>
    <x v="6"/>
    <x v="0"/>
    <s v="E04600"/>
    <s v="William Vu"/>
    <s v="Account Representative"/>
    <s v="Sales"/>
    <x v="1"/>
    <s v="Netherlands"/>
    <s v="Permanent"/>
    <s v="Male"/>
    <n v="37"/>
    <d v="2013-11-14T00:00:00"/>
    <m/>
    <n v="40"/>
    <n v="56037"/>
    <n v="4669.75"/>
    <n v="26.940865384615385"/>
    <n v="0.23190000000000002"/>
    <n v="1082.915025"/>
    <n v="0.41200000000000003"/>
    <n v="2745.8130000000001"/>
    <s v="EUR"/>
    <n v="1"/>
    <n v="0"/>
    <s v=""/>
    <n v="163"/>
    <m/>
    <n v="20"/>
    <m/>
    <n v="2"/>
    <m/>
    <m/>
    <n v="0"/>
    <n v="0"/>
    <n v="4391.3610576923074"/>
  </r>
  <r>
    <x v="0"/>
    <d v="2023-01-01T00:00:00"/>
    <d v="2023-01-31T00:00:00"/>
    <x v="0"/>
    <s v="Demo Company Spain S.L."/>
    <x v="24"/>
    <x v="0"/>
    <s v="E00586"/>
    <s v="Sadie Washington"/>
    <s v="Sr. Manager"/>
    <s v="Marketing"/>
    <x v="3"/>
    <s v="Spain"/>
    <s v="Temporary"/>
    <s v="Female"/>
    <n v="29"/>
    <d v="2022-05-24T00:00:00"/>
    <d v="2023-05-24T00:00:00"/>
    <n v="40"/>
    <n v="122350"/>
    <n v="10195.833333333334"/>
    <n v="58.82211538461538"/>
    <n v="0.29899999999999999"/>
    <n v="3048.5541666666668"/>
    <n v="0.47"/>
    <n v="5403.791666666667"/>
    <s v="EUR"/>
    <n v="1"/>
    <n v="0.12"/>
    <s v=""/>
    <n v="392"/>
    <m/>
    <n v="20"/>
    <m/>
    <n v="1"/>
    <m/>
    <m/>
    <n v="0"/>
    <n v="0"/>
    <n v="23058.26923076923"/>
  </r>
  <r>
    <x v="0"/>
    <d v="2023-01-01T00:00:00"/>
    <d v="2023-01-31T00:00:00"/>
    <x v="0"/>
    <s v="Demo Company Hungary Kft."/>
    <x v="17"/>
    <x v="0"/>
    <s v="E03538"/>
    <s v="Gabriel Holmes"/>
    <s v="Enterprise Architect"/>
    <s v="IT"/>
    <x v="3"/>
    <s v="Hungary"/>
    <s v="Permanent"/>
    <s v="Male"/>
    <n v="40"/>
    <d v="2010-11-04T00:00:00"/>
    <m/>
    <n v="40"/>
    <n v="92952"/>
    <n v="7746"/>
    <n v="44.688461538461539"/>
    <n v="0.21"/>
    <n v="1626.6599999999999"/>
    <n v="0.379"/>
    <n v="4810.2659999999996"/>
    <s v="HUF"/>
    <n v="378.97"/>
    <n v="0"/>
    <s v=""/>
    <n v="378"/>
    <m/>
    <n v="20"/>
    <m/>
    <n v="14"/>
    <m/>
    <m/>
    <n v="0"/>
    <n v="0"/>
    <n v="16892.238461538462"/>
  </r>
  <r>
    <x v="0"/>
    <d v="2023-01-01T00:00:00"/>
    <d v="2023-01-31T00:00:00"/>
    <x v="0"/>
    <s v="Demo Company Portugal Lda"/>
    <x v="4"/>
    <x v="0"/>
    <s v="E02185"/>
    <s v="Wyatt Rojas"/>
    <s v="Computer Systems Manager"/>
    <s v="IT"/>
    <x v="2"/>
    <s v="Portugal"/>
    <s v="Permanent"/>
    <s v="Male"/>
    <n v="32"/>
    <d v="2013-03-20T00:00:00"/>
    <m/>
    <n v="32"/>
    <n v="79921"/>
    <n v="6660.083333333333"/>
    <n v="48.029447115384613"/>
    <n v="0.23749999999999999"/>
    <n v="1581.7697916666666"/>
    <n v="0.39799999999999996"/>
    <n v="4009.3701666666666"/>
    <s v="EUR"/>
    <n v="1"/>
    <n v="0.05"/>
    <s v=""/>
    <n v="256"/>
    <m/>
    <n v="20"/>
    <m/>
    <m/>
    <m/>
    <m/>
    <n v="0"/>
    <n v="0"/>
    <n v="12295.538461538461"/>
  </r>
  <r>
    <x v="0"/>
    <d v="2023-01-01T00:00:00"/>
    <d v="2023-01-31T00:00:00"/>
    <x v="0"/>
    <s v="Demo Company Australia Pty Ltd"/>
    <x v="14"/>
    <x v="5"/>
    <s v="E03830"/>
    <s v="Eva Coleman"/>
    <s v="Network Engineer"/>
    <s v="IT"/>
    <x v="3"/>
    <s v="New Zealand"/>
    <s v="Permanent"/>
    <s v="Female"/>
    <n v="37"/>
    <d v="2009-09-20T00:00:00"/>
    <m/>
    <n v="40"/>
    <n v="167199"/>
    <n v="13933.25"/>
    <n v="80.384134615384625"/>
    <n v="0.25"/>
    <n v="3483.3125"/>
    <n v="0.34600000000000003"/>
    <n v="9112.3454999999994"/>
    <s v="NZD"/>
    <n v="1.7225999999999999"/>
    <n v="0.2"/>
    <d v="2023-01-31T00:00:00"/>
    <n v="242"/>
    <m/>
    <n v="20"/>
    <n v="274"/>
    <n v="16"/>
    <m/>
    <m/>
    <n v="0"/>
    <n v="1"/>
    <n v="19452.96057692308"/>
  </r>
  <r>
    <x v="0"/>
    <d v="2023-01-01T00:00:00"/>
    <d v="2023-01-31T00:00:00"/>
    <x v="0"/>
    <s v="Demo Company Romania SRL"/>
    <x v="12"/>
    <x v="0"/>
    <s v="E03720"/>
    <s v="Dominic Clark"/>
    <s v="Quality Engineer"/>
    <s v="Engineering"/>
    <x v="3"/>
    <s v="Romania"/>
    <s v="Permanent"/>
    <s v="Male"/>
    <n v="52"/>
    <d v="2012-10-17T00:00:00"/>
    <m/>
    <n v="40"/>
    <n v="71476"/>
    <n v="5956.333333333333"/>
    <n v="34.363461538461536"/>
    <n v="2.2499999999999999E-2"/>
    <n v="134.01749999999998"/>
    <n v="0.2"/>
    <n v="4765.0666666666666"/>
    <s v="RON"/>
    <n v="4.9107000000000003"/>
    <n v="0"/>
    <s v=""/>
    <n v="34"/>
    <m/>
    <n v="20"/>
    <m/>
    <m/>
    <m/>
    <m/>
    <n v="0"/>
    <n v="0"/>
    <n v="1168.3576923076921"/>
  </r>
  <r>
    <x v="0"/>
    <d v="2023-01-01T00:00:00"/>
    <d v="2023-01-31T00:00:00"/>
    <x v="0"/>
    <s v="Demo Company Qatar WLL"/>
    <x v="11"/>
    <x v="4"/>
    <s v="E03025"/>
    <s v="Lucy Alexander"/>
    <s v="Network Engineer"/>
    <s v="Engineering"/>
    <x v="0"/>
    <s v="Qatar"/>
    <s v="Permanent"/>
    <s v="Female"/>
    <n v="45"/>
    <d v="2014-10-29T00:00:00"/>
    <m/>
    <n v="40"/>
    <n v="189420"/>
    <n v="15785"/>
    <n v="91.067307692307693"/>
    <n v="0"/>
    <n v="0"/>
    <n v="0.113"/>
    <n v="14001.295"/>
    <s v="QAR"/>
    <n v="3.8468"/>
    <n v="0.2"/>
    <s v=""/>
    <n v="390"/>
    <m/>
    <n v="20"/>
    <m/>
    <n v="1"/>
    <m/>
    <m/>
    <n v="0"/>
    <n v="0"/>
    <n v="35516.25"/>
  </r>
  <r>
    <x v="0"/>
    <d v="2023-01-01T00:00:00"/>
    <d v="2023-01-31T00:00:00"/>
    <x v="0"/>
    <s v="Demo Company Singapore Pte Ltd"/>
    <x v="1"/>
    <x v="1"/>
    <s v="E04917"/>
    <s v="Everleigh Washington"/>
    <s v="HRIS Analyst"/>
    <s v="Human Resources"/>
    <x v="3"/>
    <s v="Singapore"/>
    <s v="Permanent"/>
    <s v="Female"/>
    <n v="64"/>
    <d v="2001-10-20T00:00:00"/>
    <m/>
    <n v="40"/>
    <n v="64057"/>
    <n v="5338.083333333333"/>
    <n v="30.796634615384612"/>
    <n v="0.17"/>
    <n v="907.47416666666663"/>
    <n v="0.21"/>
    <n v="4217.0858333333326"/>
    <s v="SGD"/>
    <n v="1.4280999999999999"/>
    <n v="0"/>
    <s v=""/>
    <n v="300"/>
    <m/>
    <n v="20"/>
    <m/>
    <n v="5"/>
    <m/>
    <m/>
    <n v="0"/>
    <n v="0"/>
    <n v="9238.9903846153829"/>
  </r>
  <r>
    <x v="0"/>
    <d v="2023-01-01T00:00:00"/>
    <d v="2023-01-31T00:00:00"/>
    <x v="0"/>
    <s v="Demo Company Hungary Kft."/>
    <x v="17"/>
    <x v="0"/>
    <s v="E00415"/>
    <s v="Leilani Butler"/>
    <s v="Analyst II"/>
    <s v="Marketing"/>
    <x v="0"/>
    <s v="Hungary"/>
    <s v="Temporary"/>
    <s v="Female"/>
    <n v="27"/>
    <d v="2023-01-01T00:00:00"/>
    <d v="2024-01-01T00:00:00"/>
    <n v="40"/>
    <n v="68728"/>
    <n v="5727.333333333333"/>
    <n v="33.042307692307688"/>
    <n v="0.21"/>
    <n v="1202.7399999999998"/>
    <n v="0.379"/>
    <n v="3556.674"/>
    <s v="HUF"/>
    <n v="378.97"/>
    <n v="0"/>
    <s v=""/>
    <n v="184"/>
    <m/>
    <n v="20"/>
    <m/>
    <m/>
    <m/>
    <m/>
    <n v="1"/>
    <n v="0"/>
    <n v="6079.7846153846149"/>
  </r>
  <r>
    <x v="0"/>
    <d v="2023-01-01T00:00:00"/>
    <d v="2023-01-31T00:00:00"/>
    <x v="0"/>
    <s v="Demo Company Hungary Kft."/>
    <x v="17"/>
    <x v="0"/>
    <s v="E02862"/>
    <s v="Peyton Huang"/>
    <s v="Sr. Manager"/>
    <s v="IT"/>
    <x v="0"/>
    <s v="Hungary"/>
    <s v="Temporary"/>
    <s v="Female"/>
    <n v="25"/>
    <d v="2023-01-01T00:00:00"/>
    <d v="2024-01-01T00:00:00"/>
    <n v="40"/>
    <n v="125633"/>
    <n v="10469.416666666666"/>
    <n v="60.400480769230775"/>
    <n v="0.21"/>
    <n v="2198.5774999999999"/>
    <n v="0.379"/>
    <n v="6501.5077499999998"/>
    <s v="HUF"/>
    <n v="378.97"/>
    <n v="0.11"/>
    <s v=""/>
    <n v="273"/>
    <m/>
    <n v="20"/>
    <n v="225"/>
    <n v="19"/>
    <m/>
    <m/>
    <n v="1"/>
    <n v="0"/>
    <n v="16489.331250000003"/>
  </r>
  <r>
    <x v="0"/>
    <d v="2023-01-01T00:00:00"/>
    <d v="2023-01-31T00:00:00"/>
    <x v="0"/>
    <s v="Demo Company Luxembourg SA"/>
    <x v="9"/>
    <x v="0"/>
    <s v="E04207"/>
    <s v="John Contreras"/>
    <s v="Analyst II"/>
    <s v="Marketing"/>
    <x v="0"/>
    <s v="Luxembourg"/>
    <s v="Permanent"/>
    <s v="Male"/>
    <n v="35"/>
    <d v="2011-05-15T00:00:00"/>
    <m/>
    <n v="32"/>
    <n v="66889"/>
    <n v="5574.083333333333"/>
    <n v="40.197716346153847"/>
    <n v="0.14990000000000001"/>
    <n v="835.55509166666661"/>
    <n v="0.20399999999999999"/>
    <n v="4436.9703333333327"/>
    <s v="EUR"/>
    <n v="1"/>
    <n v="0"/>
    <s v=""/>
    <n v="387"/>
    <m/>
    <n v="20"/>
    <m/>
    <m/>
    <m/>
    <m/>
    <n v="0"/>
    <n v="0"/>
    <n v="15556.516225961539"/>
  </r>
  <r>
    <x v="0"/>
    <d v="2023-01-01T00:00:00"/>
    <d v="2023-01-31T00:00:00"/>
    <x v="0"/>
    <s v="Demo Company Indonesia PT"/>
    <x v="10"/>
    <x v="1"/>
    <s v="E02139"/>
    <s v="Rylee Yu"/>
    <s v="Network Engineer"/>
    <s v="Accounting"/>
    <x v="3"/>
    <s v="Indonesia"/>
    <s v="Permanent"/>
    <s v="Female"/>
    <n v="36"/>
    <d v="2015-09-29T00:00:00"/>
    <m/>
    <n v="40"/>
    <n v="178700"/>
    <n v="14891.666666666666"/>
    <n v="85.913461538461533"/>
    <n v="5.74E-2"/>
    <n v="854.78166666666664"/>
    <n v="0.30099999999999999"/>
    <n v="10409.275"/>
    <s v="IDR"/>
    <n v="16295.86"/>
    <n v="0.28999999999999998"/>
    <s v=""/>
    <n v="336"/>
    <m/>
    <n v="20"/>
    <m/>
    <n v="2"/>
    <m/>
    <m/>
    <n v="0"/>
    <n v="0"/>
    <n v="28866.923076923074"/>
  </r>
  <r>
    <x v="0"/>
    <d v="2023-01-01T00:00:00"/>
    <d v="2023-01-31T00:00:00"/>
    <x v="0"/>
    <s v="Demo Company Netherlands BV"/>
    <x v="6"/>
    <x v="0"/>
    <s v="E01797"/>
    <s v="Piper Lewis"/>
    <s v="Field Engineer"/>
    <s v="Engineering"/>
    <x v="3"/>
    <s v="Netherlands"/>
    <s v="Permanent"/>
    <s v="Female"/>
    <n v="33"/>
    <d v="2018-12-22T00:00:00"/>
    <m/>
    <n v="40"/>
    <n v="83990"/>
    <n v="6999.166666666667"/>
    <n v="40.379807692307693"/>
    <n v="0.23190000000000002"/>
    <n v="1623.1067500000001"/>
    <n v="0.41200000000000003"/>
    <n v="4115.51"/>
    <s v="EUR"/>
    <n v="1"/>
    <n v="0"/>
    <s v=""/>
    <n v="396"/>
    <m/>
    <n v="20"/>
    <n v="57"/>
    <n v="2"/>
    <m/>
    <m/>
    <n v="0"/>
    <n v="0"/>
    <n v="15990.403846153846"/>
  </r>
  <r>
    <x v="0"/>
    <d v="2023-01-01T00:00:00"/>
    <d v="2023-01-31T00:00:00"/>
    <x v="0"/>
    <s v="Demo Company Croatia d.o.o."/>
    <x v="25"/>
    <x v="0"/>
    <s v="E01839"/>
    <s v="Stella Alexander"/>
    <s v="Automation Engineer"/>
    <s v="Engineering"/>
    <x v="2"/>
    <s v="Croatia"/>
    <s v="Permanent"/>
    <s v="Female"/>
    <n v="52"/>
    <d v="2005-12-10T00:00:00"/>
    <m/>
    <n v="40"/>
    <n v="102043"/>
    <n v="8503.5833333333339"/>
    <n v="49.059134615384615"/>
    <n v="0.16500000000000001"/>
    <n v="1403.0912500000002"/>
    <n v="0.20499999999999999"/>
    <n v="6760.348750000001"/>
    <s v="EUR"/>
    <n v="1"/>
    <n v="0"/>
    <s v=""/>
    <n v="246"/>
    <m/>
    <n v="20"/>
    <m/>
    <n v="16"/>
    <m/>
    <m/>
    <n v="0"/>
    <n v="0"/>
    <n v="12068.547115384616"/>
  </r>
  <r>
    <x v="0"/>
    <d v="2023-01-01T00:00:00"/>
    <d v="2023-01-31T00:00:00"/>
    <x v="0"/>
    <s v="Demo Company Norway AS"/>
    <x v="21"/>
    <x v="0"/>
    <s v="E01633"/>
    <s v="Addison Do"/>
    <s v="Operations Engineer"/>
    <s v="Engineering"/>
    <x v="0"/>
    <s v="Norway"/>
    <s v="Permanent"/>
    <s v="Female"/>
    <n v="46"/>
    <d v="2001-05-30T00:00:00"/>
    <m/>
    <n v="40"/>
    <n v="90678"/>
    <n v="7556.5"/>
    <n v="43.595192307692308"/>
    <n v="0.14099999999999999"/>
    <n v="1065.4665"/>
    <n v="0.36200000000000004"/>
    <n v="4821.0469999999996"/>
    <s v="NOK"/>
    <n v="11.2597"/>
    <n v="0"/>
    <s v=""/>
    <n v="363"/>
    <m/>
    <n v="20"/>
    <m/>
    <n v="6"/>
    <m/>
    <m/>
    <n v="0"/>
    <n v="0"/>
    <n v="15825.054807692308"/>
  </r>
  <r>
    <x v="0"/>
    <d v="2023-01-01T00:00:00"/>
    <d v="2023-01-31T00:00:00"/>
    <x v="0"/>
    <s v="Demo Company Australia Pty Ltd"/>
    <x v="14"/>
    <x v="5"/>
    <s v="E01848"/>
    <s v="Zoey Jackson"/>
    <s v="Business Partner"/>
    <s v="Human Resources"/>
    <x v="0"/>
    <s v="New Zealand"/>
    <s v="Permanent"/>
    <s v="Female"/>
    <n v="46"/>
    <d v="2008-08-21T00:00:00"/>
    <m/>
    <n v="40"/>
    <n v="59067"/>
    <n v="4922.25"/>
    <n v="28.397596153846155"/>
    <n v="0.25"/>
    <n v="1230.5625"/>
    <n v="0.34600000000000003"/>
    <n v="3219.1514999999999"/>
    <s v="NZD"/>
    <n v="1.7225999999999999"/>
    <n v="0"/>
    <s v=""/>
    <n v="119"/>
    <m/>
    <n v="20"/>
    <m/>
    <n v="18"/>
    <m/>
    <m/>
    <n v="0"/>
    <n v="0"/>
    <n v="3379.3139423076923"/>
  </r>
  <r>
    <x v="0"/>
    <d v="2023-01-01T00:00:00"/>
    <d v="2023-01-31T00:00:00"/>
    <x v="0"/>
    <s v="Demo Company Netherlands BV"/>
    <x v="6"/>
    <x v="0"/>
    <s v="E00716"/>
    <s v="John Chow"/>
    <s v="Sr. Manager"/>
    <s v="Marketing"/>
    <x v="3"/>
    <s v="Netherlands"/>
    <s v="Temporary"/>
    <s v="Male"/>
    <n v="45"/>
    <d v="2021-03-11T00:00:00"/>
    <d v="2023-03-11T00:00:00"/>
    <n v="32"/>
    <n v="135062"/>
    <n v="11255.166666666666"/>
    <n v="81.167067307692307"/>
    <n v="0.23190000000000002"/>
    <n v="2610.0731500000002"/>
    <n v="0.41200000000000003"/>
    <n v="6618.0379999999996"/>
    <s v="EUR"/>
    <n v="1"/>
    <n v="0.15"/>
    <s v=""/>
    <n v="187"/>
    <m/>
    <n v="20"/>
    <m/>
    <m/>
    <m/>
    <m/>
    <n v="0"/>
    <n v="0"/>
    <n v="15178.241586538461"/>
  </r>
  <r>
    <x v="0"/>
    <d v="2023-01-01T00:00:00"/>
    <d v="2023-01-31T00:00:00"/>
    <x v="0"/>
    <s v="Demo Company Luxembourg SA"/>
    <x v="9"/>
    <x v="0"/>
    <s v="E00699"/>
    <s v="Ava Ayala"/>
    <s v="Sr. Manager"/>
    <s v="IT"/>
    <x v="2"/>
    <s v="Luxembourg"/>
    <s v="Permanent"/>
    <s v="Female"/>
    <n v="55"/>
    <d v="2006-08-16T00:00:00"/>
    <m/>
    <n v="40"/>
    <n v="159044"/>
    <n v="13253.666666666666"/>
    <n v="76.46346153846153"/>
    <n v="0.14990000000000001"/>
    <n v="1986.7246333333333"/>
    <n v="0.20399999999999999"/>
    <n v="10549.918666666666"/>
    <s v="EUR"/>
    <n v="1"/>
    <n v="0.1"/>
    <s v=""/>
    <n v="100"/>
    <m/>
    <n v="20"/>
    <m/>
    <n v="5"/>
    <m/>
    <m/>
    <n v="0"/>
    <n v="0"/>
    <n v="7646.3461538461534"/>
  </r>
  <r>
    <x v="0"/>
    <d v="2023-01-01T00:00:00"/>
    <d v="2023-01-31T00:00:00"/>
    <x v="0"/>
    <s v="Demo Company Spain S.L."/>
    <x v="24"/>
    <x v="0"/>
    <s v="E02112"/>
    <s v="Christian Sanders"/>
    <s v="Operations Engineer"/>
    <s v="Human Resources"/>
    <x v="1"/>
    <s v="Spain"/>
    <s v="Permanent"/>
    <s v="Male"/>
    <n v="45"/>
    <d v="2013-08-07T00:00:00"/>
    <m/>
    <n v="32"/>
    <n v="236946"/>
    <n v="19745.5"/>
    <n v="142.39543269230768"/>
    <n v="0.29899999999999999"/>
    <n v="5903.9044999999996"/>
    <n v="0.47"/>
    <n v="10465.115"/>
    <s v="EUR"/>
    <n v="1"/>
    <n v="0.37"/>
    <s v=""/>
    <n v="155"/>
    <m/>
    <n v="20"/>
    <m/>
    <m/>
    <m/>
    <m/>
    <n v="0"/>
    <n v="0"/>
    <n v="22071.292067307691"/>
  </r>
  <r>
    <x v="0"/>
    <d v="2023-01-01T00:00:00"/>
    <d v="2023-01-31T00:00:00"/>
    <x v="0"/>
    <s v="Demo Company Sweden AB"/>
    <x v="20"/>
    <x v="0"/>
    <s v="E03824"/>
    <s v="Penelope Coleman"/>
    <s v="Analyst"/>
    <s v="Finance"/>
    <x v="2"/>
    <s v="Sweden"/>
    <s v="Permanent"/>
    <s v="Female"/>
    <n v="36"/>
    <d v="2021-08-27T00:00:00"/>
    <m/>
    <n v="40"/>
    <n v="48906"/>
    <n v="4075.5"/>
    <n v="23.512499999999999"/>
    <n v="0.31420000000000003"/>
    <n v="1280.5221000000001"/>
    <n v="0.49099999999999999"/>
    <n v="2074.4295000000002"/>
    <s v="SEK"/>
    <n v="11.300800000000001"/>
    <n v="0"/>
    <s v=""/>
    <n v="304"/>
    <m/>
    <n v="20"/>
    <m/>
    <n v="9"/>
    <m/>
    <m/>
    <n v="0"/>
    <n v="0"/>
    <n v="7147.8"/>
  </r>
  <r>
    <x v="0"/>
    <d v="2023-01-01T00:00:00"/>
    <d v="2023-01-31T00:00:00"/>
    <x v="0"/>
    <s v="Demo Company Germany GmbH"/>
    <x v="15"/>
    <x v="0"/>
    <s v="E03906"/>
    <s v="Piper Richardson"/>
    <s v="Sr. Analyst"/>
    <s v="Sales"/>
    <x v="2"/>
    <s v="Germany"/>
    <s v="Temporary"/>
    <s v="Female"/>
    <n v="38"/>
    <d v="2023-01-01T00:00:00"/>
    <d v="2024-01-01T00:00:00"/>
    <n v="40"/>
    <n v="80024"/>
    <n v="6668.666666666667"/>
    <n v="38.473076923076924"/>
    <n v="0.19879999999999998"/>
    <n v="1325.7309333333333"/>
    <n v="0.48799999999999999"/>
    <n v="3414.3573333333334"/>
    <s v="EUR"/>
    <n v="1"/>
    <n v="0"/>
    <s v=""/>
    <n v="372"/>
    <m/>
    <n v="20"/>
    <n v="522"/>
    <n v="15"/>
    <m/>
    <m/>
    <n v="1"/>
    <n v="0"/>
    <n v="14311.984615384616"/>
  </r>
  <r>
    <x v="0"/>
    <d v="2023-01-01T00:00:00"/>
    <d v="2023-01-31T00:00:00"/>
    <x v="0"/>
    <s v="Demo Company Iceland hf."/>
    <x v="22"/>
    <x v="0"/>
    <s v="E04798"/>
    <s v="Aurora Ali"/>
    <s v="Manager"/>
    <s v="Marketing"/>
    <x v="3"/>
    <s v="Iceland"/>
    <s v="Permanent"/>
    <s v="Female"/>
    <n v="30"/>
    <d v="2016-04-24T00:00:00"/>
    <m/>
    <n v="40"/>
    <n v="120341"/>
    <n v="10028.416666666666"/>
    <n v="57.856250000000003"/>
    <n v="6.3500000000000001E-2"/>
    <n v="636.80445833333329"/>
    <n v="0.31900000000000001"/>
    <n v="6829.3517499999998"/>
    <s v="ISK"/>
    <n v="149.69999999999999"/>
    <n v="7.0000000000000007E-2"/>
    <d v="2023-01-31T00:00:00"/>
    <n v="388"/>
    <m/>
    <n v="20"/>
    <m/>
    <n v="3"/>
    <m/>
    <m/>
    <n v="0"/>
    <n v="1"/>
    <n v="22448.225000000002"/>
  </r>
  <r>
    <x v="0"/>
    <d v="2023-01-01T00:00:00"/>
    <d v="2023-01-31T00:00:00"/>
    <x v="0"/>
    <s v="Demo Company Finland Oy"/>
    <x v="0"/>
    <x v="0"/>
    <s v="E01249"/>
    <s v="Penelope Guerrero"/>
    <s v="Operations Engineer"/>
    <s v="IT"/>
    <x v="1"/>
    <s v="Finland"/>
    <s v="Permanent"/>
    <s v="Female"/>
    <n v="43"/>
    <d v="2009-08-04T00:00:00"/>
    <m/>
    <n v="40"/>
    <n v="208415"/>
    <n v="17367.916666666668"/>
    <n v="100.19951923076923"/>
    <n v="0.20760000000000001"/>
    <n v="3605.5795000000003"/>
    <n v="0.36599999999999999"/>
    <n v="11011.259166666667"/>
    <s v="EUR"/>
    <n v="1"/>
    <n v="0.35"/>
    <s v=""/>
    <n v="38"/>
    <m/>
    <n v="20"/>
    <n v="391"/>
    <n v="2"/>
    <m/>
    <m/>
    <n v="0"/>
    <n v="0"/>
    <n v="3807.5817307692305"/>
  </r>
  <r>
    <x v="0"/>
    <d v="2023-01-01T00:00:00"/>
    <d v="2023-01-31T00:00:00"/>
    <x v="0"/>
    <s v="Demo Company Ukraine PLC"/>
    <x v="26"/>
    <x v="0"/>
    <s v="E03349"/>
    <s v="Anna Mehta"/>
    <s v="Cloud Infrastructure Architect"/>
    <s v="IT"/>
    <x v="1"/>
    <s v="Ukraine"/>
    <s v="Permanent"/>
    <s v="Female"/>
    <n v="32"/>
    <d v="2020-01-05T00:00:00"/>
    <m/>
    <n v="32"/>
    <n v="78844"/>
    <n v="6570.333333333333"/>
    <n v="47.38221153846154"/>
    <n v="0.22"/>
    <n v="1445.4733333333334"/>
    <n v="0.45200000000000001"/>
    <n v="3600.5426666666663"/>
    <s v="UAH"/>
    <n v="39.026600000000002"/>
    <n v="0"/>
    <s v=""/>
    <n v="396"/>
    <m/>
    <n v="20"/>
    <n v="240"/>
    <m/>
    <m/>
    <m/>
    <n v="0"/>
    <n v="0"/>
    <n v="18763.35576923077"/>
  </r>
  <r>
    <x v="0"/>
    <d v="2023-01-01T00:00:00"/>
    <d v="2023-01-31T00:00:00"/>
    <x v="0"/>
    <s v="Demo Company Romania SRL"/>
    <x v="12"/>
    <x v="0"/>
    <s v="E01499"/>
    <s v="Jade Rojas"/>
    <s v="Network Engineer"/>
    <s v="Finance"/>
    <x v="1"/>
    <s v="Romania"/>
    <s v="Temporary"/>
    <s v="Female"/>
    <n v="37"/>
    <d v="2023-01-01T00:00:00"/>
    <d v="2024-01-01T00:00:00"/>
    <n v="32"/>
    <n v="165927"/>
    <n v="13827.25"/>
    <n v="99.715745192307693"/>
    <n v="2.2499999999999999E-2"/>
    <n v="311.11312499999997"/>
    <n v="0.2"/>
    <n v="11061.8"/>
    <s v="RON"/>
    <n v="4.9107000000000003"/>
    <n v="0.2"/>
    <s v=""/>
    <n v="381"/>
    <m/>
    <n v="20"/>
    <m/>
    <m/>
    <m/>
    <m/>
    <n v="1"/>
    <n v="0"/>
    <n v="37991.698918269234"/>
  </r>
  <r>
    <x v="0"/>
    <d v="2023-01-01T00:00:00"/>
    <d v="2023-01-31T00:00:00"/>
    <x v="0"/>
    <s v="Demo Company South Africa PTY Ltd"/>
    <x v="19"/>
    <x v="2"/>
    <s v="E00105"/>
    <s v="Isla Espinoza"/>
    <s v="Manager"/>
    <s v="Accounting"/>
    <x v="1"/>
    <s v="South Africa"/>
    <s v="Permanent"/>
    <s v="Female"/>
    <n v="38"/>
    <d v="2021-11-16T00:00:00"/>
    <m/>
    <n v="40"/>
    <n v="109812"/>
    <n v="9151"/>
    <n v="52.794230769230772"/>
    <n v="0"/>
    <n v="0"/>
    <n v="0.29199999999999998"/>
    <n v="6478.9080000000004"/>
    <s v="ZAR"/>
    <n v="19.621099999999998"/>
    <n v="0.09"/>
    <s v=""/>
    <n v="275"/>
    <m/>
    <n v="20"/>
    <m/>
    <n v="18"/>
    <m/>
    <m/>
    <n v="0"/>
    <n v="0"/>
    <n v="14518.413461538463"/>
  </r>
  <r>
    <x v="0"/>
    <d v="2023-01-01T00:00:00"/>
    <d v="2023-01-31T00:00:00"/>
    <x v="0"/>
    <s v="Demo Company Kenya Ltd"/>
    <x v="8"/>
    <x v="2"/>
    <s v="E00665"/>
    <s v="David Chu"/>
    <s v="Controls Engineer"/>
    <s v="Engineering"/>
    <x v="2"/>
    <s v="Kenya"/>
    <s v="Temporary"/>
    <s v="Male"/>
    <n v="55"/>
    <d v="2022-09-03T00:00:00"/>
    <d v="2023-09-03T00:00:00"/>
    <n v="40"/>
    <n v="86299"/>
    <n v="7191.583333333333"/>
    <n v="41.489903846153844"/>
    <n v="0"/>
    <n v="0"/>
    <n v="0.37200000000000005"/>
    <n v="4516.3143333333328"/>
    <s v="KES"/>
    <n v="136.33000000000001"/>
    <n v="0"/>
    <s v=""/>
    <n v="170"/>
    <m/>
    <n v="20"/>
    <m/>
    <n v="17"/>
    <m/>
    <m/>
    <n v="0"/>
    <n v="0"/>
    <n v="7053.2836538461534"/>
  </r>
  <r>
    <x v="0"/>
    <d v="2023-01-01T00:00:00"/>
    <d v="2023-01-31T00:00:00"/>
    <x v="0"/>
    <s v="Demo Company Qatar WLL"/>
    <x v="11"/>
    <x v="4"/>
    <s v="E00791"/>
    <s v="Thomas Padilla"/>
    <s v="Operations Engineer"/>
    <s v="Marketing"/>
    <x v="3"/>
    <s v="Qatar"/>
    <s v="Permanent"/>
    <s v="Male"/>
    <n v="57"/>
    <d v="2003-07-26T00:00:00"/>
    <m/>
    <n v="40"/>
    <n v="206624"/>
    <n v="17218.666666666668"/>
    <n v="99.33846153846153"/>
    <n v="0"/>
    <n v="0"/>
    <n v="0.113"/>
    <n v="15272.957333333334"/>
    <s v="QAR"/>
    <n v="3.8468"/>
    <n v="0.4"/>
    <s v=""/>
    <n v="135"/>
    <m/>
    <n v="20"/>
    <n v="372"/>
    <n v="8"/>
    <m/>
    <m/>
    <n v="0"/>
    <n v="0"/>
    <n v="13410.692307692307"/>
  </r>
  <r>
    <x v="0"/>
    <d v="2023-01-01T00:00:00"/>
    <d v="2023-01-31T00:00:00"/>
    <x v="0"/>
    <s v="Demo Company South Africa PTY Ltd"/>
    <x v="19"/>
    <x v="2"/>
    <s v="E03417"/>
    <s v="Benjamin Moua"/>
    <s v="Computer Systems Manager"/>
    <s v="IT"/>
    <x v="0"/>
    <s v="South Africa"/>
    <s v="Permanent"/>
    <s v="Male"/>
    <n v="40"/>
    <d v="2007-07-02T00:00:00"/>
    <m/>
    <n v="40"/>
    <n v="93971"/>
    <n v="7830.916666666667"/>
    <n v="45.17836538461539"/>
    <n v="0"/>
    <n v="0"/>
    <n v="0.29199999999999998"/>
    <n v="5544.2890000000007"/>
    <s v="ZAR"/>
    <n v="19.621099999999998"/>
    <n v="0.08"/>
    <s v=""/>
    <n v="101"/>
    <m/>
    <n v="20"/>
    <m/>
    <n v="16"/>
    <m/>
    <m/>
    <n v="0"/>
    <n v="0"/>
    <n v="4563.0149038461541"/>
  </r>
  <r>
    <x v="0"/>
    <d v="2023-01-01T00:00:00"/>
    <d v="2023-01-31T00:00:00"/>
    <x v="0"/>
    <s v="Demo Company United Kingdom Ltd"/>
    <x v="27"/>
    <x v="0"/>
    <s v="E00254"/>
    <s v="Samuel Morales"/>
    <s v="Analyst II"/>
    <s v="Finance"/>
    <x v="2"/>
    <s v="United Kingdom"/>
    <s v="Permanent"/>
    <s v="Male"/>
    <n v="34"/>
    <d v="2015-06-27T00:00:00"/>
    <m/>
    <n v="40"/>
    <n v="57008"/>
    <n v="4750.666666666667"/>
    <n v="27.407692307692308"/>
    <n v="0.13800000000000001"/>
    <n v="655.5920000000001"/>
    <n v="0.30599999999999999"/>
    <n v="3296.9626666666668"/>
    <s v="GBP"/>
    <n v="0.88870000000000005"/>
    <n v="0"/>
    <s v=""/>
    <n v="302"/>
    <m/>
    <n v="20"/>
    <m/>
    <n v="6"/>
    <m/>
    <m/>
    <n v="0"/>
    <n v="0"/>
    <n v="8277.123076923077"/>
  </r>
  <r>
    <x v="0"/>
    <d v="2023-01-01T00:00:00"/>
    <d v="2023-01-31T00:00:00"/>
    <x v="0"/>
    <s v="Demo Company United Arab Emirates LLC"/>
    <x v="28"/>
    <x v="4"/>
    <s v="E02166"/>
    <s v="John Soto"/>
    <s v="Sr. Manager"/>
    <s v="Finance"/>
    <x v="0"/>
    <s v="United Arab Emirates"/>
    <s v="Permanent"/>
    <s v="Male"/>
    <n v="60"/>
    <d v="2015-09-23T00:00:00"/>
    <m/>
    <n v="40"/>
    <n v="141899"/>
    <n v="11824.916666666666"/>
    <n v="68.220673076923077"/>
    <n v="0"/>
    <n v="0"/>
    <n v="0.159"/>
    <n v="9944.7549166666668"/>
    <s v="AED"/>
    <n v="3.8807"/>
    <n v="0.15"/>
    <s v=""/>
    <n v="280"/>
    <m/>
    <n v="20"/>
    <m/>
    <n v="10"/>
    <m/>
    <m/>
    <n v="0"/>
    <n v="0"/>
    <n v="19101.788461538461"/>
  </r>
  <r>
    <x v="0"/>
    <d v="2023-01-01T00:00:00"/>
    <d v="2023-01-31T00:00:00"/>
    <x v="0"/>
    <s v="Demo Company Belgium BV"/>
    <x v="13"/>
    <x v="0"/>
    <s v="E00935"/>
    <s v="Joseph Martin"/>
    <s v="Analyst II"/>
    <s v="Marketing"/>
    <x v="2"/>
    <s v="Belgium"/>
    <s v="Permanent"/>
    <s v="Male"/>
    <n v="41"/>
    <d v="2016-09-13T00:00:00"/>
    <m/>
    <n v="40"/>
    <n v="64847"/>
    <n v="5403.916666666667"/>
    <n v="31.176442307692309"/>
    <n v="0.27500000000000002"/>
    <n v="1486.0770833333336"/>
    <n v="0.55399999999999994"/>
    <n v="2410.1468333333337"/>
    <s v="EUR"/>
    <n v="1"/>
    <n v="0"/>
    <s v=""/>
    <n v="192"/>
    <m/>
    <n v="20"/>
    <m/>
    <n v="20"/>
    <m/>
    <m/>
    <n v="0"/>
    <n v="0"/>
    <n v="5985.876923076923"/>
  </r>
  <r>
    <x v="0"/>
    <d v="2023-01-01T00:00:00"/>
    <d v="2023-01-31T00:00:00"/>
    <x v="0"/>
    <s v="Demo Company Argentina S.A."/>
    <x v="29"/>
    <x v="3"/>
    <s v="E01525"/>
    <s v="Jose Ross"/>
    <s v="Engineering Manager"/>
    <s v="Engineering"/>
    <x v="3"/>
    <s v="Argentina"/>
    <s v="Permanent"/>
    <s v="Male"/>
    <n v="53"/>
    <d v="2021-04-08T00:00:00"/>
    <m/>
    <n v="40"/>
    <n v="116878"/>
    <n v="9739.8333333333339"/>
    <n v="56.191346153846155"/>
    <n v="0.20399999999999999"/>
    <n v="1986.9259999999999"/>
    <n v="1.0629999999999999"/>
    <n v="-613.60949999999866"/>
    <s v="ARS"/>
    <n v="211.32830000000001"/>
    <n v="0.11"/>
    <s v=""/>
    <n v="205"/>
    <m/>
    <n v="20"/>
    <n v="521"/>
    <n v="18"/>
    <m/>
    <m/>
    <n v="0"/>
    <n v="0"/>
    <n v="11519.225961538461"/>
  </r>
  <r>
    <x v="0"/>
    <d v="2023-01-01T00:00:00"/>
    <d v="2023-01-31T00:00:00"/>
    <x v="0"/>
    <s v="Demo Company United Arab Emirates LLC"/>
    <x v="28"/>
    <x v="4"/>
    <s v="E00386"/>
    <s v="Parker James"/>
    <s v="Quality Engineer"/>
    <s v="Engineering"/>
    <x v="1"/>
    <s v="United Arab Emirates"/>
    <s v="Permanent"/>
    <s v="Male"/>
    <n v="45"/>
    <d v="2005-02-05T00:00:00"/>
    <m/>
    <n v="40"/>
    <n v="70505"/>
    <n v="5875.416666666667"/>
    <n v="33.896634615384613"/>
    <n v="0"/>
    <n v="0"/>
    <n v="0.159"/>
    <n v="4941.2254166666671"/>
    <s v="AED"/>
    <n v="3.8807"/>
    <n v="0"/>
    <s v=""/>
    <n v="28"/>
    <m/>
    <n v="20"/>
    <m/>
    <n v="7"/>
    <m/>
    <m/>
    <n v="0"/>
    <n v="0"/>
    <n v="949.10576923076917"/>
  </r>
  <r>
    <x v="0"/>
    <d v="2023-01-01T00:00:00"/>
    <d v="2023-01-31T00:00:00"/>
    <x v="0"/>
    <s v="Demo Company Hong Kong Ltd"/>
    <x v="7"/>
    <x v="1"/>
    <s v="E03383"/>
    <s v="Lincoln Hall"/>
    <s v="Network Engineer"/>
    <s v="Accounting"/>
    <x v="1"/>
    <s v="Hong Kong"/>
    <s v="Permanent"/>
    <s v="Male"/>
    <n v="26"/>
    <d v="2020-07-28T00:00:00"/>
    <m/>
    <n v="40"/>
    <n v="180664"/>
    <n v="15055.333333333334"/>
    <n v="86.857692307692304"/>
    <n v="0.25"/>
    <n v="3763.8333333333335"/>
    <n v="0.21899999999999997"/>
    <n v="11758.215333333334"/>
    <s v="HKD"/>
    <n v="8.2957999999999998"/>
    <n v="0.27"/>
    <s v=""/>
    <n v="137"/>
    <m/>
    <n v="20"/>
    <m/>
    <n v="16"/>
    <m/>
    <m/>
    <n v="0"/>
    <n v="0"/>
    <n v="11899.503846153846"/>
  </r>
  <r>
    <x v="0"/>
    <d v="2023-01-01T00:00:00"/>
    <d v="2023-01-31T00:00:00"/>
    <x v="0"/>
    <s v="Demo Company Ukraine PLC"/>
    <x v="26"/>
    <x v="0"/>
    <s v="E01516"/>
    <s v="Willow Mai"/>
    <s v="Business Partner"/>
    <s v="Human Resources"/>
    <x v="0"/>
    <s v="Ukraine"/>
    <s v="Permanent"/>
    <s v="Female"/>
    <n v="45"/>
    <d v="2003-12-17T00:00:00"/>
    <m/>
    <n v="32"/>
    <n v="48345"/>
    <n v="4028.75"/>
    <n v="29.053485576923077"/>
    <n v="0.22"/>
    <n v="886.32500000000005"/>
    <n v="0.45200000000000001"/>
    <n v="2207.7550000000001"/>
    <s v="UAH"/>
    <n v="39.026600000000002"/>
    <n v="0"/>
    <s v=""/>
    <n v="255"/>
    <m/>
    <n v="20"/>
    <m/>
    <m/>
    <m/>
    <m/>
    <n v="0"/>
    <n v="0"/>
    <n v="7408.6388221153848"/>
  </r>
  <r>
    <x v="0"/>
    <d v="2023-01-01T00:00:00"/>
    <d v="2023-01-31T00:00:00"/>
    <x v="0"/>
    <s v="Demo Company Singapore Pte Ltd"/>
    <x v="1"/>
    <x v="1"/>
    <s v="E01234"/>
    <s v="Jack Cheng"/>
    <s v="Network Engineer"/>
    <s v="Human Resources"/>
    <x v="0"/>
    <s v="Singapore"/>
    <s v="Permanent"/>
    <s v="Male"/>
    <n v="42"/>
    <d v="2014-01-16T00:00:00"/>
    <m/>
    <n v="40"/>
    <n v="152214"/>
    <n v="12684.5"/>
    <n v="73.179807692307691"/>
    <n v="0.17"/>
    <n v="2156.3650000000002"/>
    <n v="0.21"/>
    <n v="10020.755000000001"/>
    <s v="SGD"/>
    <n v="1.4280999999999999"/>
    <n v="0.3"/>
    <s v=""/>
    <n v="315"/>
    <m/>
    <n v="20"/>
    <n v="68"/>
    <n v="12"/>
    <m/>
    <m/>
    <n v="0"/>
    <n v="0"/>
    <n v="23051.639423076922"/>
  </r>
  <r>
    <x v="0"/>
    <d v="2023-01-01T00:00:00"/>
    <d v="2023-01-31T00:00:00"/>
    <x v="0"/>
    <s v="Demo Company Israel Ltd"/>
    <x v="30"/>
    <x v="4"/>
    <s v="E03440"/>
    <s v="Genesis Navarro"/>
    <s v="Cloud Infrastructure Architect"/>
    <s v="IT"/>
    <x v="2"/>
    <s v="Israel"/>
    <s v="Permanent"/>
    <s v="Female"/>
    <n v="41"/>
    <d v="2009-04-28T00:00:00"/>
    <m/>
    <n v="40"/>
    <n v="69803"/>
    <n v="5816.916666666667"/>
    <n v="33.559134615384615"/>
    <n v="7.5999999999999998E-2"/>
    <n v="442.08566666666667"/>
    <n v="0.253"/>
    <n v="4345.23675"/>
    <s v="ILS"/>
    <n v="3.7942999999999998"/>
    <n v="0"/>
    <s v=""/>
    <n v="322"/>
    <n v="1"/>
    <n v="20"/>
    <m/>
    <n v="12"/>
    <m/>
    <m/>
    <n v="0"/>
    <n v="0"/>
    <n v="10806.041346153846"/>
  </r>
  <r>
    <x v="0"/>
    <d v="2023-01-01T00:00:00"/>
    <d v="2023-01-31T00:00:00"/>
    <x v="0"/>
    <s v="Demo Company Hungary Kft."/>
    <x v="17"/>
    <x v="0"/>
    <s v="E00431"/>
    <s v="Eliza Hernandez"/>
    <s v="Network Architect"/>
    <s v="IT"/>
    <x v="2"/>
    <s v="Hungary"/>
    <s v="Temporary"/>
    <s v="Female"/>
    <n v="48"/>
    <d v="2022-07-04T00:00:00"/>
    <d v="2023-07-04T00:00:00"/>
    <n v="40"/>
    <n v="76588"/>
    <n v="6382.333333333333"/>
    <n v="36.821153846153848"/>
    <n v="0.21"/>
    <n v="1340.29"/>
    <n v="0.379"/>
    <n v="3963.4289999999996"/>
    <s v="HUF"/>
    <n v="378.97"/>
    <n v="0"/>
    <s v=""/>
    <n v="96"/>
    <m/>
    <n v="20"/>
    <m/>
    <n v="10"/>
    <m/>
    <m/>
    <n v="0"/>
    <n v="0"/>
    <n v="3534.8307692307694"/>
  </r>
  <r>
    <x v="0"/>
    <d v="2023-01-01T00:00:00"/>
    <d v="2023-01-31T00:00:00"/>
    <x v="0"/>
    <s v="Demo Company Luxembourg SA"/>
    <x v="9"/>
    <x v="0"/>
    <s v="E01258"/>
    <s v="Gabriel Brooks"/>
    <s v="Network Engineer"/>
    <s v="IT"/>
    <x v="0"/>
    <s v="Luxembourg"/>
    <s v="Permanent"/>
    <s v="Male"/>
    <n v="29"/>
    <d v="2018-12-10T00:00:00"/>
    <m/>
    <n v="40"/>
    <n v="84596"/>
    <n v="7049.666666666667"/>
    <n v="40.671153846153842"/>
    <n v="0.14990000000000001"/>
    <n v="1056.7450333333334"/>
    <n v="0.20399999999999999"/>
    <n v="5611.5346666666665"/>
    <s v="EUR"/>
    <n v="1"/>
    <n v="0"/>
    <s v=""/>
    <n v="238"/>
    <m/>
    <n v="20"/>
    <m/>
    <n v="2"/>
    <m/>
    <m/>
    <n v="0"/>
    <n v="0"/>
    <n v="9679.7346153846138"/>
  </r>
  <r>
    <x v="0"/>
    <d v="2023-01-01T00:00:00"/>
    <d v="2023-01-31T00:00:00"/>
    <x v="0"/>
    <s v="Demo Company Netherlands BV"/>
    <x v="6"/>
    <x v="0"/>
    <s v="E00595"/>
    <s v="Everly Chow"/>
    <s v="Sr. Manager"/>
    <s v="Finance"/>
    <x v="1"/>
    <s v="Netherlands"/>
    <s v="Permanent"/>
    <s v="Female"/>
    <n v="33"/>
    <d v="2018-04-21T00:00:00"/>
    <m/>
    <n v="40"/>
    <n v="140402"/>
    <n v="11700.166666666666"/>
    <n v="67.500961538461539"/>
    <n v="0.23190000000000002"/>
    <n v="2713.26865"/>
    <n v="0.41200000000000003"/>
    <n v="6879.6979999999994"/>
    <s v="EUR"/>
    <n v="1"/>
    <n v="0.15"/>
    <s v=""/>
    <n v="210"/>
    <m/>
    <n v="20"/>
    <m/>
    <n v="13"/>
    <m/>
    <m/>
    <n v="0"/>
    <n v="0"/>
    <n v="14175.201923076924"/>
  </r>
  <r>
    <x v="0"/>
    <d v="2023-01-01T00:00:00"/>
    <d v="2023-01-31T00:00:00"/>
    <x v="0"/>
    <s v="Demo Company Belgium BV"/>
    <x v="13"/>
    <x v="0"/>
    <s v="E00972"/>
    <s v="Amelia Salazar"/>
    <s v="Analyst II"/>
    <s v="Finance"/>
    <x v="2"/>
    <s v="Belgium"/>
    <s v="Temporary"/>
    <s v="Female"/>
    <n v="26"/>
    <d v="2022-04-23T00:00:00"/>
    <d v="2023-04-23T00:00:00"/>
    <n v="32"/>
    <n v="59817"/>
    <n v="4984.75"/>
    <n v="35.947716346153847"/>
    <n v="0.27500000000000002"/>
    <n v="1370.8062500000001"/>
    <n v="0.55399999999999994"/>
    <n v="2223.1985000000004"/>
    <s v="EUR"/>
    <n v="1"/>
    <n v="0"/>
    <s v=""/>
    <n v="148"/>
    <m/>
    <n v="20"/>
    <n v="592"/>
    <m/>
    <m/>
    <m/>
    <n v="0"/>
    <n v="0"/>
    <n v="5320.2620192307695"/>
  </r>
  <r>
    <x v="0"/>
    <d v="2023-01-01T00:00:00"/>
    <d v="2023-01-31T00:00:00"/>
    <x v="0"/>
    <s v="Demo Company South Africa PTY Ltd"/>
    <x v="19"/>
    <x v="2"/>
    <s v="E04562"/>
    <s v="Xavier Zheng"/>
    <s v="Account Representative"/>
    <s v="Sales"/>
    <x v="0"/>
    <s v="South Africa"/>
    <s v="Permanent"/>
    <s v="Male"/>
    <n v="31"/>
    <d v="2017-07-22T00:00:00"/>
    <m/>
    <n v="40"/>
    <n v="55854"/>
    <n v="4654.5"/>
    <n v="26.852884615384614"/>
    <n v="0"/>
    <n v="0"/>
    <n v="0.29199999999999998"/>
    <n v="3295.3860000000004"/>
    <s v="ZAR"/>
    <n v="19.621099999999998"/>
    <n v="0"/>
    <s v=""/>
    <n v="118"/>
    <m/>
    <n v="20"/>
    <m/>
    <n v="2"/>
    <m/>
    <m/>
    <n v="0"/>
    <n v="0"/>
    <n v="3168.6403846153844"/>
  </r>
  <r>
    <x v="0"/>
    <d v="2023-01-01T00:00:00"/>
    <d v="2023-01-31T00:00:00"/>
    <x v="0"/>
    <s v="Demo Company Netherlands BV"/>
    <x v="6"/>
    <x v="0"/>
    <s v="E02802"/>
    <s v="Matthew Chau"/>
    <s v="Sr. Business Partner"/>
    <s v="Human Resources"/>
    <x v="3"/>
    <s v="Netherlands"/>
    <s v="Permanent"/>
    <s v="Male"/>
    <n v="53"/>
    <d v="2002-11-16T00:00:00"/>
    <m/>
    <n v="40"/>
    <n v="95998"/>
    <n v="7999.833333333333"/>
    <n v="46.152884615384615"/>
    <n v="0.23190000000000002"/>
    <n v="1855.1613500000001"/>
    <n v="0.41200000000000003"/>
    <n v="4703.902"/>
    <s v="EUR"/>
    <n v="1"/>
    <n v="0"/>
    <s v=""/>
    <n v="301"/>
    <m/>
    <n v="20"/>
    <m/>
    <n v="13"/>
    <m/>
    <m/>
    <n v="0"/>
    <n v="0"/>
    <n v="13892.01826923077"/>
  </r>
  <r>
    <x v="0"/>
    <d v="2023-01-01T00:00:00"/>
    <d v="2023-01-31T00:00:00"/>
    <x v="0"/>
    <s v="Demo Company Japan Kabushiki Kaisha"/>
    <x v="31"/>
    <x v="1"/>
    <s v="E01427"/>
    <s v="Mia Cheng"/>
    <s v="Sr. Manager"/>
    <s v="Sales"/>
    <x v="0"/>
    <s v="Japan"/>
    <s v="Permanent"/>
    <s v="Female"/>
    <n v="34"/>
    <d v="2015-04-22T00:00:00"/>
    <m/>
    <n v="40"/>
    <n v="154941"/>
    <n v="12911.75"/>
    <n v="74.490865384615375"/>
    <n v="0.15490000000000001"/>
    <n v="2000.0300750000001"/>
    <n v="0.46700000000000003"/>
    <n v="6881.9627499999997"/>
    <s v="JPY"/>
    <n v="143.86000000000001"/>
    <n v="0.13"/>
    <s v=""/>
    <n v="84"/>
    <m/>
    <n v="20"/>
    <m/>
    <n v="11"/>
    <m/>
    <m/>
    <n v="0"/>
    <n v="0"/>
    <n v="6257.2326923076917"/>
  </r>
  <r>
    <x v="0"/>
    <d v="2023-01-01T00:00:00"/>
    <d v="2023-01-31T00:00:00"/>
    <x v="0"/>
    <s v="Demo Company Luxembourg SA"/>
    <x v="9"/>
    <x v="0"/>
    <s v="E04568"/>
    <s v="Rylee Yu"/>
    <s v="Operations Engineer"/>
    <s v="Finance"/>
    <x v="1"/>
    <s v="Luxembourg"/>
    <s v="Permanent"/>
    <s v="Female"/>
    <n v="54"/>
    <d v="2011-07-10T00:00:00"/>
    <m/>
    <n v="40"/>
    <n v="247022"/>
    <n v="20585.166666666668"/>
    <n v="118.76057692307693"/>
    <n v="0.14990000000000001"/>
    <n v="3085.7164833333336"/>
    <n v="0.20399999999999999"/>
    <n v="16385.792666666668"/>
    <s v="EUR"/>
    <n v="1"/>
    <n v="0.3"/>
    <s v=""/>
    <n v="227"/>
    <m/>
    <n v="20"/>
    <m/>
    <n v="11"/>
    <m/>
    <m/>
    <n v="0"/>
    <n v="0"/>
    <n v="26958.650961538464"/>
  </r>
  <r>
    <x v="0"/>
    <d v="2023-01-01T00:00:00"/>
    <d v="2023-01-31T00:00:00"/>
    <x v="0"/>
    <s v="Demo Company Ukraine PLC"/>
    <x v="26"/>
    <x v="0"/>
    <s v="E04931"/>
    <s v="Zoe Romero"/>
    <s v="Network Architect"/>
    <s v="IT"/>
    <x v="0"/>
    <s v="Ukraine"/>
    <s v="Permanent"/>
    <s v="Female"/>
    <n v="32"/>
    <d v="2021-10-05T00:00:00"/>
    <m/>
    <n v="40"/>
    <n v="88072"/>
    <n v="7339.333333333333"/>
    <n v="42.342307692307692"/>
    <n v="0.22"/>
    <n v="1614.6533333333332"/>
    <n v="0.45200000000000001"/>
    <n v="4021.9546666666665"/>
    <s v="UAH"/>
    <n v="39.026600000000002"/>
    <n v="0"/>
    <s v=""/>
    <n v="131"/>
    <m/>
    <n v="20"/>
    <m/>
    <n v="18"/>
    <m/>
    <m/>
    <n v="0"/>
    <n v="0"/>
    <n v="5546.8423076923073"/>
  </r>
  <r>
    <x v="0"/>
    <d v="2023-01-01T00:00:00"/>
    <d v="2023-01-31T00:00:00"/>
    <x v="0"/>
    <s v="Demo Company Qatar WLL"/>
    <x v="11"/>
    <x v="4"/>
    <s v="E00443"/>
    <s v="Nolan Bui"/>
    <s v="Computer Systems Manager"/>
    <s v="IT"/>
    <x v="3"/>
    <s v="Qatar"/>
    <s v="Temporary"/>
    <s v="Male"/>
    <n v="28"/>
    <d v="2020-05-26T00:00:00"/>
    <d v="2023-05-26T00:00:00"/>
    <n v="40"/>
    <n v="67925"/>
    <n v="5660.416666666667"/>
    <n v="32.65625"/>
    <n v="0"/>
    <n v="0"/>
    <n v="0.113"/>
    <n v="5020.7895833333332"/>
    <s v="QAR"/>
    <n v="3.8468"/>
    <n v="0.08"/>
    <s v=""/>
    <n v="282"/>
    <m/>
    <n v="20"/>
    <m/>
    <n v="17"/>
    <m/>
    <m/>
    <n v="0"/>
    <n v="0"/>
    <n v="9209.0625"/>
  </r>
  <r>
    <x v="0"/>
    <d v="2023-01-01T00:00:00"/>
    <d v="2023-01-31T00:00:00"/>
    <x v="0"/>
    <s v="Demo Company Japan Kabushiki Kaisha"/>
    <x v="31"/>
    <x v="1"/>
    <s v="E03890"/>
    <s v="Nevaeh Jones"/>
    <s v="Operations Engineer"/>
    <s v="Sales"/>
    <x v="0"/>
    <s v="Japan"/>
    <s v="Permanent"/>
    <s v="Female"/>
    <n v="31"/>
    <d v="2020-08-20T00:00:00"/>
    <m/>
    <n v="40"/>
    <n v="219693"/>
    <n v="18307.75"/>
    <n v="105.62163461538462"/>
    <n v="0.15490000000000001"/>
    <n v="2835.8704750000002"/>
    <n v="0.46700000000000003"/>
    <n v="9758.0307499999999"/>
    <s v="JPY"/>
    <n v="143.86000000000001"/>
    <n v="0.3"/>
    <s v=""/>
    <n v="82"/>
    <m/>
    <n v="20"/>
    <m/>
    <n v="20"/>
    <m/>
    <m/>
    <n v="0"/>
    <n v="0"/>
    <n v="8660.9740384615397"/>
  </r>
  <r>
    <x v="0"/>
    <d v="2023-01-01T00:00:00"/>
    <d v="2023-01-31T00:00:00"/>
    <x v="0"/>
    <s v="Demo Company Qatar WLL"/>
    <x v="11"/>
    <x v="4"/>
    <s v="E01194"/>
    <s v="Samantha Adams"/>
    <s v="Test Engineer"/>
    <s v="Engineering"/>
    <x v="3"/>
    <s v="Qatar"/>
    <s v="Permanent"/>
    <s v="Female"/>
    <n v="45"/>
    <d v="2013-04-22T00:00:00"/>
    <m/>
    <n v="40"/>
    <n v="61773"/>
    <n v="5147.75"/>
    <n v="29.698557692307691"/>
    <n v="0"/>
    <n v="0"/>
    <n v="0.113"/>
    <n v="4566.0542500000001"/>
    <s v="QAR"/>
    <n v="3.8468"/>
    <n v="0"/>
    <s v=""/>
    <n v="199"/>
    <m/>
    <n v="20"/>
    <m/>
    <n v="12"/>
    <m/>
    <m/>
    <n v="0"/>
    <n v="0"/>
    <n v="5910.0129807692301"/>
  </r>
  <r>
    <x v="0"/>
    <d v="2023-01-01T00:00:00"/>
    <d v="2023-01-31T00:00:00"/>
    <x v="0"/>
    <s v="Demo Company Singapore Pte Ltd"/>
    <x v="1"/>
    <x v="1"/>
    <s v="E02875"/>
    <s v="Madeline Shin"/>
    <s v="Computer Systems Manager"/>
    <s v="IT"/>
    <x v="1"/>
    <s v="Singapore"/>
    <s v="Permanent"/>
    <s v="Female"/>
    <n v="48"/>
    <d v="2007-01-09T00:00:00"/>
    <m/>
    <n v="40"/>
    <n v="74546"/>
    <n v="6212.166666666667"/>
    <n v="35.839423076923076"/>
    <n v="0.17"/>
    <n v="1056.0683333333334"/>
    <n v="0.21"/>
    <n v="4907.6116666666667"/>
    <s v="SGD"/>
    <n v="1.4280999999999999"/>
    <n v="0.09"/>
    <s v=""/>
    <n v="91"/>
    <m/>
    <n v="20"/>
    <m/>
    <n v="18"/>
    <m/>
    <m/>
    <n v="0"/>
    <n v="0"/>
    <n v="3261.3874999999998"/>
  </r>
  <r>
    <x v="0"/>
    <d v="2023-01-01T00:00:00"/>
    <d v="2023-01-31T00:00:00"/>
    <x v="0"/>
    <s v="Demo Company Australia Pty Ltd"/>
    <x v="14"/>
    <x v="5"/>
    <s v="E04959"/>
    <s v="Noah King"/>
    <s v="Development Engineer"/>
    <s v="Engineering"/>
    <x v="1"/>
    <s v="New Zealand"/>
    <s v="Permanent"/>
    <s v="Male"/>
    <n v="56"/>
    <d v="2015-01-27T00:00:00"/>
    <m/>
    <n v="40"/>
    <n v="62575"/>
    <n v="5214.583333333333"/>
    <n v="30.084134615384613"/>
    <n v="0.25"/>
    <n v="1303.6458333333333"/>
    <n v="0.34600000000000003"/>
    <n v="3410.3374999999996"/>
    <s v="NZD"/>
    <n v="1.7225999999999999"/>
    <n v="0"/>
    <s v=""/>
    <n v="313"/>
    <m/>
    <n v="20"/>
    <m/>
    <n v="4"/>
    <m/>
    <m/>
    <n v="0"/>
    <n v="0"/>
    <n v="9416.3341346153848"/>
  </r>
  <r>
    <x v="0"/>
    <d v="2023-01-01T00:00:00"/>
    <d v="2023-01-31T00:00:00"/>
    <x v="0"/>
    <s v="Demo Company France SARL"/>
    <x v="18"/>
    <x v="0"/>
    <s v="E03816"/>
    <s v="Leilani Chow"/>
    <s v="Network Engineer"/>
    <s v="Human Resources"/>
    <x v="2"/>
    <s v="France"/>
    <s v="Temporary"/>
    <s v="Female"/>
    <n v="27"/>
    <d v="2021-02-23T00:00:00"/>
    <d v="2023-02-23T00:00:00"/>
    <n v="40"/>
    <n v="199041"/>
    <n v="16586.75"/>
    <n v="95.69278846153847"/>
    <n v="8.3000000000000004E-2"/>
    <n v="1376.7002500000001"/>
    <n v="0.22399999999999998"/>
    <n v="12871.317999999999"/>
    <s v="EUR"/>
    <n v="1"/>
    <n v="0.16"/>
    <s v=""/>
    <n v="268"/>
    <m/>
    <n v="20"/>
    <m/>
    <n v="19"/>
    <m/>
    <m/>
    <n v="0"/>
    <n v="0"/>
    <n v="25645.667307692311"/>
  </r>
  <r>
    <x v="0"/>
    <d v="2023-01-01T00:00:00"/>
    <d v="2023-01-31T00:00:00"/>
    <x v="0"/>
    <s v="Demo Company Argentina S.A."/>
    <x v="29"/>
    <x v="3"/>
    <s v="E03612"/>
    <s v="Grayson Cooper"/>
    <s v="Sr. Manager"/>
    <s v="Finance"/>
    <x v="1"/>
    <s v="Argentina"/>
    <s v="Permanent"/>
    <s v="Male"/>
    <n v="64"/>
    <d v="2013-06-29T00:00:00"/>
    <m/>
    <n v="40"/>
    <n v="159571"/>
    <n v="13297.583333333334"/>
    <n v="76.716826923076923"/>
    <n v="0.20399999999999999"/>
    <n v="2712.7069999999999"/>
    <n v="1.0629999999999999"/>
    <n v="-837.74774999999863"/>
    <s v="ARS"/>
    <n v="211.32830000000001"/>
    <n v="0.1"/>
    <s v=""/>
    <n v="42"/>
    <m/>
    <n v="20"/>
    <n v="80"/>
    <n v="16"/>
    <m/>
    <m/>
    <n v="0"/>
    <n v="0"/>
    <n v="3222.1067307692306"/>
  </r>
  <r>
    <x v="0"/>
    <d v="2023-01-01T00:00:00"/>
    <d v="2023-01-31T00:00:00"/>
    <x v="0"/>
    <s v="Demo Company Morocco SARL"/>
    <x v="32"/>
    <x v="2"/>
    <s v="E01388"/>
    <s v="Ivy Soto"/>
    <s v="Field Engineer"/>
    <s v="Engineering"/>
    <x v="3"/>
    <s v="Morocco"/>
    <s v="Permanent"/>
    <s v="Female"/>
    <n v="50"/>
    <d v="2022-10-23T00:00:00"/>
    <m/>
    <n v="40"/>
    <n v="91763"/>
    <n v="7646.916666666667"/>
    <n v="44.116826923076921"/>
    <n v="0.2109"/>
    <n v="1612.734725"/>
    <n v="0.45799999999999996"/>
    <n v="4144.6288333333341"/>
    <s v="MAD"/>
    <n v="11.0573"/>
    <n v="0"/>
    <s v=""/>
    <n v="169"/>
    <m/>
    <n v="20"/>
    <m/>
    <n v="15"/>
    <m/>
    <m/>
    <n v="0"/>
    <n v="0"/>
    <n v="7455.7437499999996"/>
  </r>
  <r>
    <x v="0"/>
    <d v="2023-01-01T00:00:00"/>
    <d v="2023-01-31T00:00:00"/>
    <x v="0"/>
    <s v="Demo Company Ghana Ltd"/>
    <x v="33"/>
    <x v="2"/>
    <s v="E03875"/>
    <s v="Aurora Simmons"/>
    <s v="Development Engineer"/>
    <s v="Engineering"/>
    <x v="2"/>
    <s v="Ghana"/>
    <s v="Temporary"/>
    <s v="Female"/>
    <n v="51"/>
    <d v="2022-12-22T00:00:00"/>
    <d v="2023-12-22T00:00:00"/>
    <n v="40"/>
    <n v="96475"/>
    <n v="8039.583333333333"/>
    <n v="46.382211538461533"/>
    <n v="0.13"/>
    <n v="1045.1458333333333"/>
    <n v="0.55399999999999994"/>
    <n v="3585.6541666666672"/>
    <s v="GHS"/>
    <n v="12.6816"/>
    <n v="0"/>
    <s v=""/>
    <n v="99"/>
    <m/>
    <n v="20"/>
    <m/>
    <n v="12"/>
    <m/>
    <m/>
    <n v="0"/>
    <n v="0"/>
    <n v="4591.8389423076915"/>
  </r>
  <r>
    <x v="0"/>
    <d v="2023-01-01T00:00:00"/>
    <d v="2023-01-31T00:00:00"/>
    <x v="0"/>
    <s v="Demo Company Sweden AB"/>
    <x v="20"/>
    <x v="0"/>
    <s v="E04413"/>
    <s v="Andrew Thomas"/>
    <s v="Controls Engineer"/>
    <s v="Engineering"/>
    <x v="0"/>
    <s v="Sweden"/>
    <s v="Permanent"/>
    <s v="Male"/>
    <n v="36"/>
    <d v="2016-12-02T00:00:00"/>
    <m/>
    <n v="40"/>
    <n v="113781"/>
    <n v="9481.75"/>
    <n v="54.702403846153842"/>
    <n v="0.31420000000000003"/>
    <n v="2979.1658500000003"/>
    <n v="0.49099999999999999"/>
    <n v="4826.2107500000002"/>
    <s v="SEK"/>
    <n v="11.300800000000001"/>
    <n v="0"/>
    <s v=""/>
    <n v="392"/>
    <m/>
    <n v="20"/>
    <m/>
    <n v="16"/>
    <m/>
    <m/>
    <n v="0"/>
    <n v="0"/>
    <n v="21443.342307692306"/>
  </r>
  <r>
    <x v="0"/>
    <d v="2023-01-01T00:00:00"/>
    <d v="2023-01-31T00:00:00"/>
    <x v="0"/>
    <s v="Demo Company Israel Ltd"/>
    <x v="30"/>
    <x v="4"/>
    <s v="E00691"/>
    <s v="Ezekiel Desai"/>
    <s v="Network Engineer"/>
    <s v="Finance"/>
    <x v="3"/>
    <s v="Israel"/>
    <s v="Permanent"/>
    <s v="Male"/>
    <n v="42"/>
    <d v="2003-01-15T00:00:00"/>
    <m/>
    <n v="40"/>
    <n v="166599"/>
    <n v="13883.25"/>
    <n v="80.095673076923077"/>
    <n v="7.5999999999999998E-2"/>
    <n v="1055.127"/>
    <n v="0.253"/>
    <n v="10370.78775"/>
    <s v="ILS"/>
    <n v="3.7942999999999998"/>
    <n v="0.26"/>
    <s v=""/>
    <n v="367"/>
    <m/>
    <n v="20"/>
    <n v="429"/>
    <n v="10"/>
    <m/>
    <m/>
    <n v="0"/>
    <n v="0"/>
    <n v="29395.112019230768"/>
  </r>
  <r>
    <x v="0"/>
    <d v="2023-01-01T00:00:00"/>
    <d v="2023-01-31T00:00:00"/>
    <x v="0"/>
    <s v="Demo Company Morocco SARL"/>
    <x v="32"/>
    <x v="2"/>
    <s v="E03047"/>
    <s v="Gabriella Gupta"/>
    <s v="Sr. Account Representative"/>
    <s v="Sales"/>
    <x v="2"/>
    <s v="Morocco"/>
    <s v="Permanent"/>
    <s v="Female"/>
    <n v="41"/>
    <d v="2005-02-15T00:00:00"/>
    <m/>
    <n v="40"/>
    <n v="95372"/>
    <n v="7947.666666666667"/>
    <n v="45.851923076923079"/>
    <n v="0.2109"/>
    <n v="1676.1629"/>
    <n v="0.45799999999999996"/>
    <n v="4307.6353333333336"/>
    <s v="MAD"/>
    <n v="11.0573"/>
    <n v="0"/>
    <s v=""/>
    <n v="344"/>
    <m/>
    <n v="20"/>
    <m/>
    <n v="11"/>
    <m/>
    <m/>
    <n v="0"/>
    <n v="0"/>
    <n v="15773.061538461539"/>
  </r>
  <r>
    <x v="0"/>
    <d v="2023-01-01T00:00:00"/>
    <d v="2023-01-31T00:00:00"/>
    <x v="0"/>
    <s v="Demo Company Argentina S.A."/>
    <x v="29"/>
    <x v="3"/>
    <s v="E04903"/>
    <s v="Skylar Liu"/>
    <s v="Network Engineer"/>
    <s v="IT"/>
    <x v="3"/>
    <s v="Argentina"/>
    <s v="Permanent"/>
    <s v="Female"/>
    <n v="29"/>
    <d v="2020-08-09T00:00:00"/>
    <m/>
    <n v="40"/>
    <n v="161203"/>
    <n v="13433.583333333334"/>
    <n v="77.501442307692315"/>
    <n v="0.20399999999999999"/>
    <n v="2740.451"/>
    <n v="1.0629999999999999"/>
    <n v="-846.31574999999975"/>
    <s v="ARS"/>
    <n v="211.32830000000001"/>
    <n v="0.15"/>
    <s v=""/>
    <n v="345"/>
    <m/>
    <n v="20"/>
    <n v="264"/>
    <n v="11"/>
    <m/>
    <m/>
    <n v="0"/>
    <n v="0"/>
    <n v="26737.997596153848"/>
  </r>
  <r>
    <x v="0"/>
    <d v="2023-01-01T00:00:00"/>
    <d v="2023-01-31T00:00:00"/>
    <x v="0"/>
    <s v="Demo Company Romania SRL"/>
    <x v="12"/>
    <x v="0"/>
    <s v="E04735"/>
    <s v="Nova Coleman"/>
    <s v="System Administrator "/>
    <s v="IT"/>
    <x v="0"/>
    <s v="Romania"/>
    <s v="Permanent"/>
    <s v="Female"/>
    <n v="44"/>
    <d v="2006-12-13T00:00:00"/>
    <m/>
    <n v="40"/>
    <n v="74738"/>
    <n v="6228.166666666667"/>
    <n v="35.931730769230768"/>
    <n v="2.2499999999999999E-2"/>
    <n v="140.13374999999999"/>
    <n v="0.2"/>
    <n v="4982.5333333333338"/>
    <s v="RON"/>
    <n v="4.9107000000000003"/>
    <n v="0"/>
    <d v="2023-01-31T00:00:00"/>
    <n v="314"/>
    <m/>
    <n v="20"/>
    <n v="383"/>
    <n v="3"/>
    <m/>
    <m/>
    <n v="0"/>
    <n v="1"/>
    <n v="11282.563461538461"/>
  </r>
  <r>
    <x v="0"/>
    <d v="2023-01-01T00:00:00"/>
    <d v="2023-01-31T00:00:00"/>
    <x v="0"/>
    <s v="Demo Company Singapore Pte Ltd"/>
    <x v="1"/>
    <x v="1"/>
    <s v="E02850"/>
    <s v="Evelyn Dinh"/>
    <s v="Network Engineer"/>
    <s v="Sales"/>
    <x v="3"/>
    <s v="Singapore"/>
    <s v="Permanent"/>
    <s v="Female"/>
    <n v="41"/>
    <d v="2018-08-10T00:00:00"/>
    <m/>
    <n v="40"/>
    <n v="171173"/>
    <n v="14264.416666666666"/>
    <n v="82.294711538461542"/>
    <n v="0.17"/>
    <n v="2424.9508333333333"/>
    <n v="0.21"/>
    <n v="11268.889166666666"/>
    <s v="SGD"/>
    <n v="1.4280999999999999"/>
    <n v="0.21"/>
    <s v=""/>
    <n v="354"/>
    <m/>
    <n v="20"/>
    <n v="219"/>
    <n v="5"/>
    <m/>
    <m/>
    <n v="0"/>
    <n v="0"/>
    <n v="29132.327884615384"/>
  </r>
  <r>
    <x v="0"/>
    <d v="2023-01-01T00:00:00"/>
    <d v="2023-01-31T00:00:00"/>
    <x v="0"/>
    <s v="Demo Company United Arab Emirates LLC"/>
    <x v="28"/>
    <x v="4"/>
    <s v="E03583"/>
    <s v="Brooks Marquez"/>
    <s v="Operations Engineer"/>
    <s v="Sales"/>
    <x v="2"/>
    <s v="United Arab Emirates"/>
    <s v="Temporary"/>
    <s v="Male"/>
    <n v="61"/>
    <d v="2022-09-24T00:00:00"/>
    <d v="2023-09-24T00:00:00"/>
    <n v="40"/>
    <n v="201464"/>
    <n v="16788.666666666668"/>
    <n v="96.857692307692304"/>
    <n v="0"/>
    <n v="0"/>
    <n v="0.159"/>
    <n v="14119.268666666667"/>
    <s v="AED"/>
    <n v="3.8807"/>
    <n v="0.37"/>
    <s v=""/>
    <n v="226"/>
    <m/>
    <n v="20"/>
    <m/>
    <n v="18"/>
    <m/>
    <m/>
    <n v="0"/>
    <n v="0"/>
    <n v="21889.83846153846"/>
  </r>
  <r>
    <x v="0"/>
    <d v="2023-01-01T00:00:00"/>
    <d v="2023-01-31T00:00:00"/>
    <x v="0"/>
    <s v="Demo Company Portugal Lda"/>
    <x v="4"/>
    <x v="0"/>
    <s v="E02017"/>
    <s v="Connor Joseph"/>
    <s v="Network Engineer"/>
    <s v="Human Resources"/>
    <x v="2"/>
    <s v="Portugal"/>
    <s v="Temporary"/>
    <s v="Male"/>
    <n v="50"/>
    <d v="2022-07-22T00:00:00"/>
    <d v="2023-07-22T00:00:00"/>
    <n v="32"/>
    <n v="174895"/>
    <n v="14574.583333333334"/>
    <n v="105.10516826923077"/>
    <n v="0.23749999999999999"/>
    <n v="3461.4635416666665"/>
    <n v="0.39799999999999996"/>
    <n v="8773.899166666668"/>
    <s v="EUR"/>
    <n v="1"/>
    <n v="0.15"/>
    <s v=""/>
    <n v="242"/>
    <m/>
    <n v="20"/>
    <m/>
    <m/>
    <m/>
    <m/>
    <n v="0"/>
    <n v="0"/>
    <n v="25435.450721153848"/>
  </r>
  <r>
    <x v="0"/>
    <d v="2023-01-01T00:00:00"/>
    <d v="2023-01-31T00:00:00"/>
    <x v="0"/>
    <s v="Demo Company Israel Ltd"/>
    <x v="30"/>
    <x v="4"/>
    <s v="E01642"/>
    <s v="Mia Lam"/>
    <s v="Sr. Manager"/>
    <s v="IT"/>
    <x v="0"/>
    <s v="Israel"/>
    <s v="Permanent"/>
    <s v="Female"/>
    <n v="49"/>
    <d v="2006-04-18T00:00:00"/>
    <m/>
    <n v="40"/>
    <n v="134486"/>
    <n v="11207.166666666666"/>
    <n v="64.656730769230776"/>
    <n v="7.5999999999999998E-2"/>
    <n v="851.7446666666666"/>
    <n v="0.253"/>
    <n v="8371.7534999999989"/>
    <s v="ILS"/>
    <n v="3.7942999999999998"/>
    <n v="0.14000000000000001"/>
    <s v=""/>
    <n v="372"/>
    <m/>
    <n v="20"/>
    <n v="547"/>
    <n v="7"/>
    <m/>
    <m/>
    <n v="0"/>
    <n v="0"/>
    <n v="24052.303846153849"/>
  </r>
  <r>
    <x v="0"/>
    <d v="2023-01-01T00:00:00"/>
    <d v="2023-01-31T00:00:00"/>
    <x v="0"/>
    <s v="Demo Company Czech Republic s.r.o."/>
    <x v="34"/>
    <x v="0"/>
    <s v="E04379"/>
    <s v="Scarlett Rodriguez"/>
    <s v="Sr. Analyst"/>
    <s v="Finance"/>
    <x v="0"/>
    <s v="Czech Republic"/>
    <s v="Permanent"/>
    <s v="Female"/>
    <n v="60"/>
    <d v="2007-02-24T00:00:00"/>
    <m/>
    <n v="32"/>
    <n v="71699"/>
    <n v="5974.916666666667"/>
    <n v="43.088341346153847"/>
    <n v="0.33799999999999997"/>
    <n v="2019.5218333333332"/>
    <n v="0.46100000000000002"/>
    <n v="3220.4800833333334"/>
    <s v="CZK"/>
    <n v="23.619"/>
    <n v="0"/>
    <s v=""/>
    <n v="48"/>
    <m/>
    <n v="20"/>
    <m/>
    <m/>
    <m/>
    <m/>
    <n v="0"/>
    <n v="0"/>
    <n v="2068.2403846153848"/>
  </r>
  <r>
    <x v="0"/>
    <d v="2023-01-01T00:00:00"/>
    <d v="2023-01-31T00:00:00"/>
    <x v="0"/>
    <s v="Demo Company Hong Kong Ltd"/>
    <x v="7"/>
    <x v="1"/>
    <s v="E04131"/>
    <s v="Cora Rivera"/>
    <s v="Sr. Analyst"/>
    <s v="Marketing"/>
    <x v="2"/>
    <s v="Hong Kong"/>
    <s v="Temporary"/>
    <s v="Female"/>
    <n v="42"/>
    <d v="2021-01-02T00:00:00"/>
    <d v="2023-01-02T00:00:00"/>
    <n v="40"/>
    <n v="94430"/>
    <n v="7869.166666666667"/>
    <n v="45.399038461538467"/>
    <n v="0.25"/>
    <n v="1967.2916666666667"/>
    <n v="0.21899999999999997"/>
    <n v="6145.8191666666671"/>
    <s v="HKD"/>
    <n v="8.2957999999999998"/>
    <n v="0"/>
    <s v=""/>
    <n v="214"/>
    <m/>
    <n v="20"/>
    <m/>
    <n v="19"/>
    <m/>
    <m/>
    <n v="0"/>
    <n v="0"/>
    <n v="9715.3942307692323"/>
  </r>
  <r>
    <x v="0"/>
    <d v="2023-01-01T00:00:00"/>
    <d v="2023-01-31T00:00:00"/>
    <x v="0"/>
    <s v="Demo Company India Pvt. Ltd."/>
    <x v="16"/>
    <x v="1"/>
    <s v="E02872"/>
    <s v="Liam Jung"/>
    <s v="Manager"/>
    <s v="Finance"/>
    <x v="2"/>
    <s v="India"/>
    <s v="Permanent"/>
    <s v="Male"/>
    <n v="39"/>
    <d v="2010-01-14T00:00:00"/>
    <m/>
    <n v="40"/>
    <n v="103504"/>
    <n v="8625.3333333333339"/>
    <n v="49.761538461538464"/>
    <n v="0.12"/>
    <n v="1035.04"/>
    <n v="0.49700000000000005"/>
    <n v="4338.5426666666663"/>
    <s v="INR"/>
    <n v="86.649000000000001"/>
    <n v="7.0000000000000007E-2"/>
    <s v=""/>
    <n v="101"/>
    <m/>
    <n v="20"/>
    <m/>
    <n v="4"/>
    <m/>
    <m/>
    <n v="0"/>
    <n v="0"/>
    <n v="5025.9153846153849"/>
  </r>
  <r>
    <x v="0"/>
    <d v="2023-01-01T00:00:00"/>
    <d v="2023-01-31T00:00:00"/>
    <x v="0"/>
    <s v="Demo Company Bulgaria EOOD"/>
    <x v="35"/>
    <x v="0"/>
    <s v="E02331"/>
    <s v="Sophia Huynh"/>
    <s v="Enterprise Architect"/>
    <s v="IT"/>
    <x v="0"/>
    <s v="Bulgaria"/>
    <s v="Permanent"/>
    <s v="Female"/>
    <n v="55"/>
    <d v="2005-08-09T00:00:00"/>
    <m/>
    <n v="40"/>
    <n v="92771"/>
    <n v="7730.916666666667"/>
    <n v="44.601442307692309"/>
    <n v="0.19020000000000001"/>
    <n v="1470.4203500000001"/>
    <n v="0.28300000000000003"/>
    <n v="5543.0672500000001"/>
    <s v="BGN"/>
    <n v="1.9574"/>
    <n v="0"/>
    <s v=""/>
    <n v="169"/>
    <m/>
    <n v="20"/>
    <m/>
    <n v="4"/>
    <m/>
    <m/>
    <n v="0"/>
    <n v="0"/>
    <n v="7537.6437500000002"/>
  </r>
  <r>
    <x v="0"/>
    <d v="2023-01-01T00:00:00"/>
    <d v="2023-01-31T00:00:00"/>
    <x v="0"/>
    <s v="Demo Company Ireland Ltd"/>
    <x v="36"/>
    <x v="0"/>
    <s v="E00417"/>
    <s v="Athena Carrillo"/>
    <s v="Analyst II"/>
    <s v="Finance"/>
    <x v="1"/>
    <s v="Ireland"/>
    <s v="Permanent"/>
    <s v="Female"/>
    <n v="39"/>
    <d v="2006-04-06T00:00:00"/>
    <m/>
    <n v="40"/>
    <n v="71531"/>
    <n v="5960.916666666667"/>
    <n v="34.389903846153842"/>
    <n v="0.1105"/>
    <n v="658.68129166666665"/>
    <n v="0.26100000000000001"/>
    <n v="4405.1174166666669"/>
    <s v="EUR"/>
    <n v="1"/>
    <n v="0"/>
    <s v=""/>
    <n v="350"/>
    <m/>
    <n v="20"/>
    <m/>
    <m/>
    <m/>
    <m/>
    <n v="0"/>
    <n v="0"/>
    <n v="12036.466346153846"/>
  </r>
  <r>
    <x v="0"/>
    <d v="2023-01-01T00:00:00"/>
    <d v="2023-01-31T00:00:00"/>
    <x v="0"/>
    <s v="Demo Company Poland Sp. z o.o."/>
    <x v="3"/>
    <x v="0"/>
    <s v="E04267"/>
    <s v="Greyson Sanders"/>
    <s v="Cloud Infrastructure Architect"/>
    <s v="IT"/>
    <x v="1"/>
    <s v="Poland"/>
    <s v="Permanent"/>
    <s v="Male"/>
    <n v="28"/>
    <d v="2022-03-06T00:00:00"/>
    <m/>
    <n v="40"/>
    <n v="90304"/>
    <n v="7525.333333333333"/>
    <n v="43.41538461538461"/>
    <n v="0.22140000000000001"/>
    <n v="1666.1088"/>
    <n v="0.40799999999999997"/>
    <n v="4454.9973333333328"/>
    <s v="PLN"/>
    <n v="4.6844999999999999"/>
    <n v="0"/>
    <s v=""/>
    <n v="272"/>
    <n v="1"/>
    <n v="20"/>
    <m/>
    <n v="6"/>
    <m/>
    <m/>
    <n v="0"/>
    <n v="0"/>
    <n v="11808.984615384614"/>
  </r>
  <r>
    <x v="0"/>
    <d v="2023-01-01T00:00:00"/>
    <d v="2023-01-31T00:00:00"/>
    <x v="0"/>
    <s v="Demo Company Hong Kong Ltd"/>
    <x v="7"/>
    <x v="1"/>
    <s v="E03061"/>
    <s v="Vivian Lewis"/>
    <s v="Manager"/>
    <s v="Marketing"/>
    <x v="0"/>
    <s v="Hong Kong"/>
    <s v="Permanent"/>
    <s v="Female"/>
    <n v="65"/>
    <d v="2011-09-07T00:00:00"/>
    <m/>
    <n v="40"/>
    <n v="104903"/>
    <n v="8741.9166666666661"/>
    <n v="50.434134615384615"/>
    <n v="0.25"/>
    <n v="2185.4791666666665"/>
    <n v="0.21899999999999997"/>
    <n v="6827.4369166666665"/>
    <s v="HKD"/>
    <n v="8.2957999999999998"/>
    <n v="0.1"/>
    <s v=""/>
    <n v="186"/>
    <m/>
    <n v="20"/>
    <m/>
    <n v="20"/>
    <m/>
    <m/>
    <n v="0"/>
    <n v="0"/>
    <n v="9380.7490384615376"/>
  </r>
  <r>
    <x v="0"/>
    <d v="2023-01-01T00:00:00"/>
    <d v="2023-01-31T00:00:00"/>
    <x v="0"/>
    <s v="Demo Company Indonesia PT"/>
    <x v="10"/>
    <x v="1"/>
    <s v="E00013"/>
    <s v="Elena Vang"/>
    <s v="Analyst"/>
    <s v="Finance"/>
    <x v="2"/>
    <s v="Indonesia"/>
    <s v="Temporary"/>
    <s v="Female"/>
    <n v="52"/>
    <d v="2022-02-19T00:00:00"/>
    <d v="2023-02-19T00:00:00"/>
    <n v="40"/>
    <n v="55859"/>
    <n v="4654.916666666667"/>
    <n v="26.855288461538464"/>
    <n v="5.74E-2"/>
    <n v="267.1922166666667"/>
    <n v="0.30099999999999999"/>
    <n v="3253.7867500000002"/>
    <s v="IDR"/>
    <n v="16295.86"/>
    <n v="0"/>
    <s v=""/>
    <n v="296"/>
    <m/>
    <n v="20"/>
    <m/>
    <m/>
    <m/>
    <m/>
    <n v="0"/>
    <n v="0"/>
    <n v="7949.1653846153858"/>
  </r>
  <r>
    <x v="0"/>
    <d v="2023-01-01T00:00:00"/>
    <d v="2023-01-31T00:00:00"/>
    <x v="0"/>
    <s v="Demo Company Czech Republic s.r.o."/>
    <x v="34"/>
    <x v="0"/>
    <s v="E04265"/>
    <s v="Natalia Diaz"/>
    <s v="Operations Engineer"/>
    <s v="Engineering"/>
    <x v="2"/>
    <s v="Czech Republic"/>
    <s v="Permanent"/>
    <s v="Female"/>
    <n v="62"/>
    <d v="2006-10-12T00:00:00"/>
    <m/>
    <n v="40"/>
    <n v="79785"/>
    <n v="6648.75"/>
    <n v="38.35817307692308"/>
    <n v="0.33799999999999997"/>
    <n v="2247.2774999999997"/>
    <n v="0.46100000000000002"/>
    <n v="3583.67625"/>
    <s v="CZK"/>
    <n v="23.619"/>
    <n v="0"/>
    <s v=""/>
    <n v="210"/>
    <m/>
    <n v="20"/>
    <m/>
    <n v="17"/>
    <m/>
    <m/>
    <n v="0"/>
    <n v="0"/>
    <n v="8055.2163461538466"/>
  </r>
  <r>
    <x v="0"/>
    <d v="2023-01-01T00:00:00"/>
    <d v="2023-01-31T00:00:00"/>
    <x v="0"/>
    <s v="Demo Company Portugal Lda"/>
    <x v="4"/>
    <x v="0"/>
    <s v="E04769"/>
    <s v="Mila Leung"/>
    <s v="Sr. Analyst"/>
    <s v="Marketing"/>
    <x v="2"/>
    <s v="Portugal"/>
    <s v="Permanent"/>
    <s v="Female"/>
    <n v="39"/>
    <d v="2007-11-05T00:00:00"/>
    <m/>
    <n v="32"/>
    <n v="99017"/>
    <n v="8251.4166666666661"/>
    <n v="59.505408653846153"/>
    <n v="0.23749999999999999"/>
    <n v="1959.711458333333"/>
    <n v="0.39799999999999996"/>
    <n v="4967.3528333333334"/>
    <s v="EUR"/>
    <n v="1"/>
    <n v="0"/>
    <s v=""/>
    <n v="145"/>
    <n v="1"/>
    <n v="20"/>
    <n v="536"/>
    <m/>
    <m/>
    <m/>
    <n v="0"/>
    <n v="0"/>
    <n v="8628.2842548076915"/>
  </r>
  <r>
    <x v="0"/>
    <d v="2023-01-01T00:00:00"/>
    <d v="2023-01-31T00:00:00"/>
    <x v="0"/>
    <s v="Demo Company France SARL"/>
    <x v="18"/>
    <x v="0"/>
    <s v="E03042"/>
    <s v="Ava Nelson"/>
    <s v="Systems Analyst"/>
    <s v="IT"/>
    <x v="0"/>
    <s v="France"/>
    <s v="Permanent"/>
    <s v="Female"/>
    <n v="63"/>
    <d v="2021-04-01T00:00:00"/>
    <m/>
    <n v="40"/>
    <n v="53809"/>
    <n v="4484.083333333333"/>
    <n v="25.869711538461537"/>
    <n v="0.45"/>
    <n v="2017.8374999999999"/>
    <n v="0.60699999999999998"/>
    <n v="1762.2447499999998"/>
    <s v="EUR"/>
    <n v="1"/>
    <n v="0"/>
    <s v=""/>
    <n v="208"/>
    <m/>
    <n v="20"/>
    <m/>
    <n v="14"/>
    <m/>
    <m/>
    <n v="0"/>
    <n v="0"/>
    <n v="5380.9"/>
  </r>
  <r>
    <x v="0"/>
    <d v="2023-01-01T00:00:00"/>
    <d v="2023-01-31T00:00:00"/>
    <x v="0"/>
    <s v="Demo Company Finland Oy"/>
    <x v="0"/>
    <x v="0"/>
    <s v="E00527"/>
    <s v="Mateo Chu"/>
    <s v="Field Engineer"/>
    <s v="Engineering"/>
    <x v="1"/>
    <s v="Finland"/>
    <s v="Permanent"/>
    <s v="Male"/>
    <n v="27"/>
    <d v="2020-04-16T00:00:00"/>
    <m/>
    <n v="40"/>
    <n v="71864"/>
    <n v="5988.666666666667"/>
    <n v="34.549999999999997"/>
    <n v="0.20760000000000001"/>
    <n v="1243.2472"/>
    <n v="0.36599999999999999"/>
    <n v="3796.8146666666671"/>
    <s v="EUR"/>
    <n v="1"/>
    <n v="0"/>
    <s v=""/>
    <n v="301"/>
    <m/>
    <n v="20"/>
    <m/>
    <n v="19"/>
    <m/>
    <m/>
    <n v="0"/>
    <n v="0"/>
    <n v="10399.549999999999"/>
  </r>
  <r>
    <x v="0"/>
    <d v="2023-01-01T00:00:00"/>
    <d v="2023-01-31T00:00:00"/>
    <x v="0"/>
    <s v="Demo Company Japan Kabushiki Kaisha"/>
    <x v="31"/>
    <x v="1"/>
    <s v="E01095"/>
    <s v="Isla Lai"/>
    <s v="Operations Engineer"/>
    <s v="Finance"/>
    <x v="2"/>
    <s v="Japan"/>
    <s v="Permanent"/>
    <s v="Female"/>
    <n v="37"/>
    <d v="2011-12-06T00:00:00"/>
    <m/>
    <n v="40"/>
    <n v="225558"/>
    <n v="18796.5"/>
    <n v="108.44134615384614"/>
    <n v="0.15490000000000001"/>
    <n v="2911.5778500000001"/>
    <n v="0.46700000000000003"/>
    <n v="10018.5345"/>
    <s v="JPY"/>
    <n v="143.86000000000001"/>
    <n v="0.33"/>
    <s v=""/>
    <n v="341"/>
    <m/>
    <n v="20"/>
    <m/>
    <n v="16"/>
    <m/>
    <m/>
    <n v="0"/>
    <n v="0"/>
    <n v="36978.49903846153"/>
  </r>
  <r>
    <x v="0"/>
    <d v="2023-01-01T00:00:00"/>
    <d v="2023-01-31T00:00:00"/>
    <x v="0"/>
    <s v="Demo Company Netherlands BV"/>
    <x v="6"/>
    <x v="0"/>
    <s v="E01713"/>
    <s v="Nolan Guzman"/>
    <s v="Field Engineer"/>
    <s v="Engineering"/>
    <x v="1"/>
    <s v="Netherlands"/>
    <s v="Temporary"/>
    <s v="Male"/>
    <n v="46"/>
    <d v="2022-06-20T00:00:00"/>
    <d v="2023-06-20T00:00:00"/>
    <n v="40"/>
    <n v="96997"/>
    <n v="8083.083333333333"/>
    <n v="46.633173076923079"/>
    <n v="0.23190000000000002"/>
    <n v="1874.4670250000001"/>
    <n v="0.41200000000000003"/>
    <n v="4752.8529999999992"/>
    <s v="EUR"/>
    <n v="1"/>
    <n v="0"/>
    <s v=""/>
    <n v="57"/>
    <m/>
    <n v="20"/>
    <m/>
    <n v="20"/>
    <m/>
    <m/>
    <n v="0"/>
    <n v="0"/>
    <n v="2658.0908653846154"/>
  </r>
  <r>
    <x v="0"/>
    <d v="2023-01-01T00:00:00"/>
    <d v="2023-01-31T00:00:00"/>
    <x v="0"/>
    <s v="Demo Company Ukraine PLC"/>
    <x v="26"/>
    <x v="0"/>
    <s v="E00128"/>
    <s v="Everleigh Espinoza"/>
    <s v="Network Engineer"/>
    <s v="Human Resources"/>
    <x v="0"/>
    <s v="Ukraine"/>
    <s v="Permanent"/>
    <s v="Female"/>
    <n v="54"/>
    <d v="2018-01-22T00:00:00"/>
    <m/>
    <n v="40"/>
    <n v="176294"/>
    <n v="14691.166666666666"/>
    <n v="84.756730769230771"/>
    <n v="0.22"/>
    <n v="3232.0566666666664"/>
    <n v="0.45200000000000001"/>
    <n v="8050.7593333333325"/>
    <s v="UAH"/>
    <n v="39.026600000000002"/>
    <n v="0.28000000000000003"/>
    <s v=""/>
    <n v="103"/>
    <m/>
    <n v="20"/>
    <m/>
    <n v="12"/>
    <m/>
    <m/>
    <n v="0"/>
    <n v="0"/>
    <n v="8729.9432692307691"/>
  </r>
  <r>
    <x v="0"/>
    <d v="2023-01-01T00:00:00"/>
    <d v="2023-01-31T00:00:00"/>
    <x v="0"/>
    <s v="Demo Company Denmark ApS"/>
    <x v="37"/>
    <x v="0"/>
    <s v="E03849"/>
    <s v="Evelyn Jung"/>
    <s v="Analyst"/>
    <s v="Sales"/>
    <x v="3"/>
    <s v="Denmark"/>
    <s v="Permanent"/>
    <s v="Female"/>
    <n v="30"/>
    <d v="2021-02-14T00:00:00"/>
    <m/>
    <n v="32"/>
    <n v="48340"/>
    <n v="4028.3333333333335"/>
    <n v="29.05048076923077"/>
    <n v="0"/>
    <n v="0"/>
    <n v="0.23800000000000002"/>
    <n v="3069.59"/>
    <s v="DKK"/>
    <n v="7.4398"/>
    <n v="0"/>
    <s v=""/>
    <n v="143"/>
    <m/>
    <n v="20"/>
    <n v="407"/>
    <m/>
    <m/>
    <m/>
    <n v="0"/>
    <n v="0"/>
    <n v="4154.21875"/>
  </r>
  <r>
    <x v="0"/>
    <d v="2023-01-01T00:00:00"/>
    <d v="2023-01-31T00:00:00"/>
    <x v="0"/>
    <s v="Demo Company Côte d'Ivoire SARL"/>
    <x v="2"/>
    <x v="2"/>
    <s v="E02464"/>
    <s v="Sophie Silva"/>
    <s v="Operations Engineer"/>
    <s v="Engineering"/>
    <x v="2"/>
    <s v="Netherlands"/>
    <s v="Permanent"/>
    <s v="Female"/>
    <n v="28"/>
    <d v="2017-07-06T00:00:00"/>
    <m/>
    <n v="40"/>
    <n v="240488"/>
    <n v="20040.666666666668"/>
    <n v="115.61923076923077"/>
    <n v="0.25"/>
    <n v="5010.166666666667"/>
    <n v="0.501"/>
    <n v="10000.292666666668"/>
    <s v="XOF"/>
    <n v="657.27"/>
    <n v="0.4"/>
    <s v=""/>
    <n v="296"/>
    <m/>
    <n v="20"/>
    <m/>
    <n v="4"/>
    <m/>
    <m/>
    <n v="0"/>
    <n v="0"/>
    <n v="34223.292307692311"/>
  </r>
  <r>
    <x v="0"/>
    <d v="2023-01-01T00:00:00"/>
    <d v="2023-01-31T00:00:00"/>
    <x v="0"/>
    <s v="Demo Company Qatar WLL"/>
    <x v="11"/>
    <x v="4"/>
    <s v="E00306"/>
    <s v="Mateo Williams"/>
    <s v="Enterprise Architect"/>
    <s v="IT"/>
    <x v="0"/>
    <s v="Qatar"/>
    <s v="Permanent"/>
    <s v="Male"/>
    <n v="40"/>
    <d v="2011-01-22T00:00:00"/>
    <m/>
    <n v="40"/>
    <n v="97339"/>
    <n v="8111.583333333333"/>
    <n v="46.797596153846158"/>
    <n v="0"/>
    <n v="0"/>
    <n v="0.113"/>
    <n v="7194.974416666666"/>
    <s v="QAR"/>
    <n v="3.8468"/>
    <n v="0"/>
    <s v=""/>
    <n v="391"/>
    <m/>
    <n v="20"/>
    <m/>
    <n v="17"/>
    <m/>
    <m/>
    <n v="0"/>
    <n v="0"/>
    <n v="18297.860096153847"/>
  </r>
  <r>
    <x v="0"/>
    <d v="2023-01-01T00:00:00"/>
    <d v="2023-01-31T00:00:00"/>
    <x v="0"/>
    <s v="Demo Company Egypt SAE"/>
    <x v="38"/>
    <x v="2"/>
    <s v="E03737"/>
    <s v="Kennedy Rahman"/>
    <s v="Operations Engineer"/>
    <s v="Human Resources"/>
    <x v="0"/>
    <s v="Egypt"/>
    <s v="Permanent"/>
    <s v="Female"/>
    <n v="49"/>
    <d v="2003-02-28T00:00:00"/>
    <m/>
    <n v="40"/>
    <n v="211291"/>
    <n v="17607.583333333332"/>
    <n v="101.58221153846154"/>
    <n v="0.26"/>
    <n v="4577.9716666666664"/>
    <n v="0.44400000000000001"/>
    <n v="9789.8163333333323"/>
    <s v="EGP"/>
    <n v="32.686700000000002"/>
    <n v="0.37"/>
    <s v=""/>
    <n v="383"/>
    <m/>
    <n v="20"/>
    <m/>
    <n v="17"/>
    <m/>
    <m/>
    <n v="0"/>
    <n v="0"/>
    <n v="38905.987019230772"/>
  </r>
  <r>
    <x v="0"/>
    <d v="2023-01-01T00:00:00"/>
    <d v="2023-01-31T00:00:00"/>
    <x v="0"/>
    <s v="Demo Company Netherlands BV"/>
    <x v="6"/>
    <x v="0"/>
    <s v="E02783"/>
    <s v="Levi Mendez"/>
    <s v="Operations Engineer"/>
    <s v="Sales"/>
    <x v="3"/>
    <s v="Netherlands"/>
    <s v="Permanent"/>
    <s v="Male"/>
    <n v="39"/>
    <d v="2011-08-23T00:00:00"/>
    <m/>
    <n v="32"/>
    <n v="249506"/>
    <n v="20792.166666666668"/>
    <n v="149.94350961538461"/>
    <n v="0.23190000000000002"/>
    <n v="4821.7034500000009"/>
    <n v="0.41200000000000003"/>
    <n v="12225.794"/>
    <s v="EUR"/>
    <n v="1"/>
    <n v="0.3"/>
    <d v="2023-01-31T00:00:00"/>
    <n v="152"/>
    <m/>
    <n v="20"/>
    <m/>
    <m/>
    <m/>
    <m/>
    <n v="0"/>
    <n v="1"/>
    <n v="22791.413461538461"/>
  </r>
  <r>
    <x v="0"/>
    <d v="2023-01-01T00:00:00"/>
    <d v="2023-01-31T00:00:00"/>
    <x v="0"/>
    <s v="Demo Company Czech Republic s.r.o."/>
    <x v="34"/>
    <x v="0"/>
    <s v="E02939"/>
    <s v="Julian Fong"/>
    <s v="Quality Engineer"/>
    <s v="Engineering"/>
    <x v="1"/>
    <s v="Czech Republic"/>
    <s v="Permanent"/>
    <s v="Male"/>
    <n v="61"/>
    <d v="2002-11-22T00:00:00"/>
    <m/>
    <n v="40"/>
    <n v="80950"/>
    <n v="6745.833333333333"/>
    <n v="38.918269230769234"/>
    <n v="0.33799999999999997"/>
    <n v="2280.0916666666662"/>
    <n v="0.46100000000000002"/>
    <n v="3636.0041666666662"/>
    <s v="CZK"/>
    <n v="23.619"/>
    <n v="0"/>
    <s v=""/>
    <n v="282"/>
    <m/>
    <n v="20"/>
    <m/>
    <n v="4"/>
    <m/>
    <m/>
    <n v="0"/>
    <n v="0"/>
    <n v="10974.951923076924"/>
  </r>
  <r>
    <x v="0"/>
    <d v="2023-01-01T00:00:00"/>
    <d v="2023-01-31T00:00:00"/>
    <x v="0"/>
    <s v="Demo Company Greece IKE"/>
    <x v="23"/>
    <x v="0"/>
    <s v="E02706"/>
    <s v="Nevaeh Kang"/>
    <s v="Automation Engineer"/>
    <s v="Engineering"/>
    <x v="3"/>
    <s v="Greece"/>
    <s v="Temporary"/>
    <s v="Female"/>
    <n v="46"/>
    <d v="2021-01-10T00:00:00"/>
    <d v="2023-01-10T00:00:00"/>
    <n v="40"/>
    <n v="86538"/>
    <n v="7211.5"/>
    <n v="41.604807692307688"/>
    <n v="0.24809999999999999"/>
    <n v="1789.1731499999999"/>
    <n v="0.51900000000000002"/>
    <n v="3468.7314999999999"/>
    <s v="EUR"/>
    <n v="1"/>
    <n v="0"/>
    <s v=""/>
    <n v="179"/>
    <m/>
    <n v="20"/>
    <m/>
    <n v="5"/>
    <m/>
    <m/>
    <n v="0"/>
    <n v="0"/>
    <n v="7447.2605769230759"/>
  </r>
  <r>
    <x v="0"/>
    <d v="2023-01-01T00:00:00"/>
    <d v="2023-01-31T00:00:00"/>
    <x v="0"/>
    <s v="Demo Company Netherlands BV"/>
    <x v="6"/>
    <x v="0"/>
    <s v="E00170"/>
    <s v="Hannah Nelson"/>
    <s v="Sr. Analyst"/>
    <s v="Marketing"/>
    <x v="1"/>
    <s v="Netherlands"/>
    <s v="Temporary"/>
    <s v="Female"/>
    <n v="35"/>
    <d v="2022-09-07T00:00:00"/>
    <d v="2023-09-07T00:00:00"/>
    <n v="40"/>
    <n v="70992"/>
    <n v="5916"/>
    <n v="34.130769230769232"/>
    <n v="0.23190000000000002"/>
    <n v="1371.9204000000002"/>
    <n v="0.41200000000000003"/>
    <n v="3478.6079999999997"/>
    <s v="EUR"/>
    <n v="1"/>
    <n v="0"/>
    <s v=""/>
    <n v="208"/>
    <m/>
    <n v="20"/>
    <n v="138"/>
    <n v="15"/>
    <m/>
    <m/>
    <n v="0"/>
    <n v="0"/>
    <n v="7099.2000000000007"/>
  </r>
  <r>
    <x v="0"/>
    <d v="2023-01-01T00:00:00"/>
    <d v="2023-01-31T00:00:00"/>
    <x v="0"/>
    <s v="Demo Company Côte d'Ivoire SARL"/>
    <x v="2"/>
    <x v="2"/>
    <s v="E01425"/>
    <s v="Anthony Rogers"/>
    <s v="Operations Engineer"/>
    <s v="Engineering"/>
    <x v="2"/>
    <s v="France"/>
    <s v="Permanent"/>
    <s v="Male"/>
    <n v="33"/>
    <d v="2015-06-18T00:00:00"/>
    <m/>
    <n v="40"/>
    <n v="205314"/>
    <n v="17109.5"/>
    <n v="98.708653846153851"/>
    <n v="0.25"/>
    <n v="4277.375"/>
    <n v="0.501"/>
    <n v="8537.6404999999995"/>
    <s v="XOF"/>
    <n v="657.27"/>
    <n v="0.3"/>
    <s v=""/>
    <n v="164"/>
    <m/>
    <n v="20"/>
    <m/>
    <n v="8"/>
    <m/>
    <m/>
    <n v="0"/>
    <n v="0"/>
    <n v="16188.219230769231"/>
  </r>
  <r>
    <x v="0"/>
    <d v="2023-01-01T00:00:00"/>
    <d v="2023-01-31T00:00:00"/>
    <x v="0"/>
    <s v="Demo Company Côte d'Ivoire SARL"/>
    <x v="2"/>
    <x v="2"/>
    <s v="E00130"/>
    <s v="Paisley Kang"/>
    <s v="Operations Engineer"/>
    <s v="Human Resources"/>
    <x v="2"/>
    <s v="France"/>
    <s v="Permanent"/>
    <s v="Female"/>
    <n v="61"/>
    <d v="2017-03-10T00:00:00"/>
    <m/>
    <n v="40"/>
    <n v="196951"/>
    <n v="16412.583333333332"/>
    <n v="94.687980769230776"/>
    <n v="0.25"/>
    <n v="4103.145833333333"/>
    <n v="0.501"/>
    <n v="8189.8790833333333"/>
    <s v="XOF"/>
    <n v="657.27"/>
    <n v="0.33"/>
    <s v=""/>
    <n v="138"/>
    <m/>
    <n v="20"/>
    <n v="439"/>
    <n v="5"/>
    <m/>
    <m/>
    <n v="0"/>
    <n v="0"/>
    <n v="13066.941346153848"/>
  </r>
  <r>
    <x v="0"/>
    <d v="2023-01-01T00:00:00"/>
    <d v="2023-01-31T00:00:00"/>
    <x v="0"/>
    <s v="Demo Company Denmark ApS"/>
    <x v="37"/>
    <x v="0"/>
    <s v="E02094"/>
    <s v="Matthew Gupta"/>
    <s v="Network Engineer"/>
    <s v="IT"/>
    <x v="1"/>
    <s v="Denmark"/>
    <s v="Permanent"/>
    <s v="Male"/>
    <n v="45"/>
    <d v="2005-09-18T00:00:00"/>
    <m/>
    <n v="40"/>
    <n v="67686"/>
    <n v="5640.5"/>
    <n v="32.541346153846156"/>
    <n v="0"/>
    <n v="0"/>
    <n v="0.23800000000000002"/>
    <n v="4298.0609999999997"/>
    <s v="DKK"/>
    <n v="7.4398"/>
    <n v="0"/>
    <s v=""/>
    <n v="108"/>
    <m/>
    <n v="20"/>
    <m/>
    <n v="16"/>
    <m/>
    <m/>
    <n v="0"/>
    <n v="0"/>
    <n v="3514.4653846153847"/>
  </r>
  <r>
    <x v="0"/>
    <d v="2023-01-01T00:00:00"/>
    <d v="2023-01-31T00:00:00"/>
    <x v="0"/>
    <s v="Demo Company Luxembourg SA"/>
    <x v="9"/>
    <x v="0"/>
    <s v="E03567"/>
    <s v="Silas Chavez"/>
    <s v="Technical Architect"/>
    <s v="IT"/>
    <x v="3"/>
    <s v="Luxembourg"/>
    <s v="Permanent"/>
    <s v="Male"/>
    <n v="51"/>
    <d v="2008-04-15T00:00:00"/>
    <m/>
    <n v="40"/>
    <n v="86431"/>
    <n v="7202.583333333333"/>
    <n v="41.55336538461539"/>
    <n v="0.14990000000000001"/>
    <n v="1079.6672416666668"/>
    <n v="0.20399999999999999"/>
    <n v="5733.2563333333328"/>
    <s v="EUR"/>
    <n v="1"/>
    <n v="0"/>
    <s v=""/>
    <n v="340"/>
    <m/>
    <n v="20"/>
    <m/>
    <n v="3"/>
    <m/>
    <m/>
    <n v="0"/>
    <n v="0"/>
    <n v="14128.144230769232"/>
  </r>
  <r>
    <x v="0"/>
    <d v="2023-01-01T00:00:00"/>
    <d v="2023-01-31T00:00:00"/>
    <x v="0"/>
    <s v="Demo Company Sweden AB"/>
    <x v="20"/>
    <x v="0"/>
    <s v="E04682"/>
    <s v="Colton Thao"/>
    <s v="Manager"/>
    <s v="Human Resources"/>
    <x v="0"/>
    <s v="Sweden"/>
    <s v="Temporary"/>
    <s v="Male"/>
    <n v="55"/>
    <d v="2022-11-16T00:00:00"/>
    <d v="2023-11-16T00:00:00"/>
    <n v="40"/>
    <n v="125936"/>
    <n v="10494.666666666666"/>
    <n v="60.546153846153842"/>
    <n v="0.31420000000000003"/>
    <n v="3297.4242666666669"/>
    <n v="0.49099999999999999"/>
    <n v="5341.7853333333333"/>
    <s v="SEK"/>
    <n v="11.300800000000001"/>
    <n v="0.08"/>
    <s v=""/>
    <n v="198"/>
    <m/>
    <n v="20"/>
    <n v="92"/>
    <n v="20"/>
    <m/>
    <m/>
    <n v="0"/>
    <n v="0"/>
    <n v="11988.138461538461"/>
  </r>
  <r>
    <x v="0"/>
    <d v="2023-01-01T00:00:00"/>
    <d v="2023-01-31T00:00:00"/>
    <x v="0"/>
    <s v="Demo Company Kenya Ltd"/>
    <x v="8"/>
    <x v="2"/>
    <s v="E00957"/>
    <s v="Genesis Perry"/>
    <s v="Sr. Manager"/>
    <s v="Sales"/>
    <x v="2"/>
    <s v="Kenya"/>
    <s v="Permanent"/>
    <s v="Female"/>
    <n v="46"/>
    <d v="2013-07-18T00:00:00"/>
    <m/>
    <n v="40"/>
    <n v="149712"/>
    <n v="12476"/>
    <n v="71.976923076923072"/>
    <n v="0"/>
    <n v="0"/>
    <n v="0.37200000000000005"/>
    <n v="7834.927999999999"/>
    <s v="KES"/>
    <n v="136.33000000000001"/>
    <n v="0.14000000000000001"/>
    <s v=""/>
    <n v="267"/>
    <m/>
    <n v="20"/>
    <m/>
    <n v="11"/>
    <m/>
    <m/>
    <n v="0"/>
    <n v="0"/>
    <n v="19217.83846153846"/>
  </r>
  <r>
    <x v="0"/>
    <d v="2023-01-01T00:00:00"/>
    <d v="2023-01-31T00:00:00"/>
    <x v="0"/>
    <s v="Demo Company Australia Pty Ltd"/>
    <x v="14"/>
    <x v="5"/>
    <s v="E04458"/>
    <s v="Alexander Bryant"/>
    <s v="Field Engineer"/>
    <s v="Engineering"/>
    <x v="1"/>
    <s v="New Zealand"/>
    <s v="Temporary"/>
    <s v="Male"/>
    <n v="30"/>
    <d v="2021-10-02T00:00:00"/>
    <d v="2023-10-02T00:00:00"/>
    <n v="40"/>
    <n v="88758"/>
    <n v="7396.5"/>
    <n v="42.672115384615388"/>
    <n v="0.25"/>
    <n v="1849.125"/>
    <n v="0.34600000000000003"/>
    <n v="4837.3109999999997"/>
    <s v="NZD"/>
    <n v="1.7225999999999999"/>
    <n v="0"/>
    <s v=""/>
    <n v="74"/>
    <m/>
    <n v="20"/>
    <m/>
    <n v="16"/>
    <m/>
    <m/>
    <n v="0"/>
    <n v="0"/>
    <n v="3157.7365384615387"/>
  </r>
  <r>
    <x v="0"/>
    <d v="2023-01-01T00:00:00"/>
    <d v="2023-01-31T00:00:00"/>
    <x v="0"/>
    <s v="Demo Company Ghana Ltd"/>
    <x v="33"/>
    <x v="2"/>
    <s v="E01499"/>
    <s v="Elias Zhang"/>
    <s v="Solutions Architect"/>
    <s v="IT"/>
    <x v="3"/>
    <s v="Ghana"/>
    <s v="Permanent"/>
    <s v="Male"/>
    <n v="54"/>
    <d v="2013-07-13T00:00:00"/>
    <m/>
    <n v="40"/>
    <n v="83639"/>
    <n v="6969.916666666667"/>
    <n v="40.211057692307691"/>
    <n v="0.13"/>
    <n v="906.08916666666676"/>
    <n v="0.55399999999999994"/>
    <n v="3108.5828333333338"/>
    <s v="GHS"/>
    <n v="12.6816"/>
    <n v="0"/>
    <s v=""/>
    <n v="161"/>
    <m/>
    <n v="20"/>
    <m/>
    <n v="18"/>
    <m/>
    <m/>
    <n v="0"/>
    <n v="0"/>
    <n v="6473.9802884615383"/>
  </r>
  <r>
    <x v="0"/>
    <d v="2023-01-01T00:00:00"/>
    <d v="2023-01-31T00:00:00"/>
    <x v="0"/>
    <s v="Demo Company India Pvt. Ltd."/>
    <x v="16"/>
    <x v="1"/>
    <s v="E00521"/>
    <s v="Lily Carter"/>
    <s v="Network Architect"/>
    <s v="IT"/>
    <x v="3"/>
    <s v="India"/>
    <s v="Temporary"/>
    <s v="Female"/>
    <n v="54"/>
    <d v="2022-05-18T00:00:00"/>
    <d v="2023-05-18T00:00:00"/>
    <n v="40"/>
    <n v="68268"/>
    <n v="5689"/>
    <n v="32.821153846153848"/>
    <n v="0.12"/>
    <n v="682.68"/>
    <n v="0.49700000000000005"/>
    <n v="2861.5669999999996"/>
    <s v="INR"/>
    <n v="86.649000000000001"/>
    <n v="0"/>
    <s v=""/>
    <n v="251"/>
    <m/>
    <n v="20"/>
    <n v="93"/>
    <n v="1"/>
    <m/>
    <m/>
    <n v="0"/>
    <n v="0"/>
    <n v="8238.1096153846156"/>
  </r>
  <r>
    <x v="0"/>
    <d v="2023-01-01T00:00:00"/>
    <d v="2023-01-31T00:00:00"/>
    <x v="0"/>
    <s v="Demo Company Sweden AB"/>
    <x v="20"/>
    <x v="0"/>
    <s v="E03717"/>
    <s v="Joseph Ruiz"/>
    <s v="Field Engineer"/>
    <s v="Engineering"/>
    <x v="0"/>
    <s v="Sweden"/>
    <s v="Permanent"/>
    <s v="Male"/>
    <n v="45"/>
    <d v="2002-02-26T00:00:00"/>
    <m/>
    <n v="32"/>
    <n v="75819"/>
    <n v="6318.25"/>
    <n v="45.564302884615387"/>
    <n v="0.31420000000000003"/>
    <n v="1985.1941500000003"/>
    <n v="0.49099999999999999"/>
    <n v="3215.9892500000001"/>
    <s v="SEK"/>
    <n v="11.300800000000001"/>
    <n v="0"/>
    <s v=""/>
    <n v="193"/>
    <m/>
    <n v="20"/>
    <m/>
    <m/>
    <m/>
    <m/>
    <n v="0"/>
    <n v="0"/>
    <n v="8793.9104567307695"/>
  </r>
  <r>
    <x v="0"/>
    <d v="2023-01-01T00:00:00"/>
    <d v="2023-01-31T00:00:00"/>
    <x v="0"/>
    <s v="Demo Company Indonesia PT"/>
    <x v="10"/>
    <x v="1"/>
    <s v="E01533"/>
    <s v="Avery Bailey"/>
    <s v="Sr. Analyst"/>
    <s v="Sales"/>
    <x v="1"/>
    <s v="Indonesia"/>
    <s v="Permanent"/>
    <s v="Female"/>
    <n v="49"/>
    <d v="2021-05-15T00:00:00"/>
    <m/>
    <n v="40"/>
    <n v="86658"/>
    <n v="7221.5"/>
    <n v="41.662500000000001"/>
    <n v="5.74E-2"/>
    <n v="414.51409999999998"/>
    <n v="0.30099999999999999"/>
    <n v="5047.8284999999996"/>
    <s v="IDR"/>
    <n v="16295.86"/>
    <n v="0"/>
    <s v=""/>
    <n v="326"/>
    <m/>
    <n v="20"/>
    <m/>
    <n v="5"/>
    <m/>
    <m/>
    <n v="0"/>
    <n v="0"/>
    <n v="13581.975"/>
  </r>
  <r>
    <x v="0"/>
    <d v="2023-01-01T00:00:00"/>
    <d v="2023-01-31T00:00:00"/>
    <x v="0"/>
    <s v="Demo Company United Arab Emirates LLC"/>
    <x v="28"/>
    <x v="4"/>
    <s v="E04449"/>
    <s v="Miles Hsu"/>
    <s v="Analyst II"/>
    <s v="Finance"/>
    <x v="3"/>
    <s v="United Arab Emirates"/>
    <s v="Permanent"/>
    <s v="Male"/>
    <n v="55"/>
    <d v="2014-03-16T00:00:00"/>
    <m/>
    <n v="40"/>
    <n v="74552"/>
    <n v="6212.666666666667"/>
    <n v="35.842307692307692"/>
    <n v="0"/>
    <n v="0"/>
    <n v="0.159"/>
    <n v="5224.8526666666667"/>
    <s v="AED"/>
    <n v="3.8807"/>
    <n v="0"/>
    <s v=""/>
    <n v="287"/>
    <m/>
    <n v="20"/>
    <m/>
    <n v="7"/>
    <m/>
    <m/>
    <n v="0"/>
    <n v="0"/>
    <n v="10286.742307692308"/>
  </r>
  <r>
    <x v="0"/>
    <d v="2023-01-01T00:00:00"/>
    <d v="2023-01-31T00:00:00"/>
    <x v="0"/>
    <s v="Demo Company Netherlands BV"/>
    <x v="6"/>
    <x v="0"/>
    <s v="E02855"/>
    <s v="Piper Cheng"/>
    <s v="Enterprise Architect"/>
    <s v="IT"/>
    <x v="0"/>
    <s v="Netherlands"/>
    <s v="Permanent"/>
    <s v="Female"/>
    <n v="62"/>
    <d v="2009-03-15T00:00:00"/>
    <m/>
    <n v="32"/>
    <n v="82839"/>
    <n v="6903.25"/>
    <n v="49.783052884615387"/>
    <n v="0.23190000000000002"/>
    <n v="1600.8636750000001"/>
    <n v="0.41200000000000003"/>
    <n v="4059.1109999999999"/>
    <s v="EUR"/>
    <n v="1"/>
    <n v="0"/>
    <s v=""/>
    <n v="149"/>
    <m/>
    <n v="20"/>
    <m/>
    <m/>
    <m/>
    <m/>
    <n v="0"/>
    <n v="0"/>
    <n v="7417.6748798076924"/>
  </r>
  <r>
    <x v="0"/>
    <d v="2023-01-01T00:00:00"/>
    <d v="2023-01-31T00:00:00"/>
    <x v="0"/>
    <s v="Demo Company Netherlands BV"/>
    <x v="6"/>
    <x v="0"/>
    <s v="E00816"/>
    <s v="Skylar Watson"/>
    <s v="Network Architect"/>
    <s v="IT"/>
    <x v="1"/>
    <s v="Netherlands"/>
    <s v="Temporary"/>
    <s v="Female"/>
    <n v="28"/>
    <d v="2021-10-08T00:00:00"/>
    <d v="2023-10-08T00:00:00"/>
    <n v="32"/>
    <n v="64475"/>
    <n v="5372.916666666667"/>
    <n v="38.746995192307693"/>
    <n v="0.23190000000000002"/>
    <n v="1245.9793750000001"/>
    <n v="0.41200000000000003"/>
    <n v="3159.2750000000001"/>
    <s v="EUR"/>
    <n v="1"/>
    <n v="0"/>
    <s v=""/>
    <n v="151"/>
    <m/>
    <n v="20"/>
    <m/>
    <m/>
    <m/>
    <m/>
    <n v="0"/>
    <n v="0"/>
    <n v="5850.7962740384619"/>
  </r>
  <r>
    <x v="0"/>
    <d v="2023-01-01T00:00:00"/>
    <d v="2023-01-31T00:00:00"/>
    <x v="0"/>
    <s v="Demo Company Netherlands BV"/>
    <x v="6"/>
    <x v="0"/>
    <s v="E02283"/>
    <s v="Jaxon Park"/>
    <s v="Network Architect"/>
    <s v="IT"/>
    <x v="0"/>
    <s v="Netherlands"/>
    <s v="Permanent"/>
    <s v="Male"/>
    <n v="33"/>
    <d v="2020-07-24T00:00:00"/>
    <m/>
    <n v="40"/>
    <n v="69453"/>
    <n v="5787.75"/>
    <n v="33.390865384615388"/>
    <n v="0.23190000000000002"/>
    <n v="1342.1792250000001"/>
    <n v="0.41200000000000003"/>
    <n v="3403.1969999999997"/>
    <s v="EUR"/>
    <n v="1"/>
    <n v="0"/>
    <s v=""/>
    <n v="56"/>
    <m/>
    <n v="20"/>
    <m/>
    <n v="12"/>
    <m/>
    <m/>
    <n v="0"/>
    <n v="0"/>
    <n v="1869.8884615384618"/>
  </r>
  <r>
    <x v="0"/>
    <d v="2023-01-01T00:00:00"/>
    <d v="2023-01-31T00:00:00"/>
    <x v="0"/>
    <s v="Demo Company Poland Sp. z o.o."/>
    <x v="3"/>
    <x v="0"/>
    <s v="E04888"/>
    <s v="Elijah Henry"/>
    <s v="Manager"/>
    <s v="IT"/>
    <x v="2"/>
    <s v="Poland"/>
    <s v="Permanent"/>
    <s v="Male"/>
    <n v="32"/>
    <d v="2014-01-03T00:00:00"/>
    <m/>
    <n v="40"/>
    <n v="127148"/>
    <n v="10595.666666666666"/>
    <n v="61.128846153846155"/>
    <n v="0.22140000000000001"/>
    <n v="2345.8806"/>
    <n v="0.40799999999999997"/>
    <n v="6272.6346666666668"/>
    <s v="PLN"/>
    <n v="4.6844999999999999"/>
    <n v="0.1"/>
    <s v=""/>
    <n v="316"/>
    <m/>
    <n v="20"/>
    <m/>
    <n v="9"/>
    <m/>
    <m/>
    <n v="0"/>
    <n v="0"/>
    <n v="19316.715384615385"/>
  </r>
  <r>
    <x v="0"/>
    <d v="2023-01-01T00:00:00"/>
    <d v="2023-01-31T00:00:00"/>
    <x v="0"/>
    <s v="Demo Company South Africa PTY Ltd"/>
    <x v="19"/>
    <x v="2"/>
    <s v="E03907"/>
    <s v="Camila Watson"/>
    <s v="Operations Engineer"/>
    <s v="Finance"/>
    <x v="1"/>
    <s v="South Africa"/>
    <s v="Permanent"/>
    <s v="Female"/>
    <n v="32"/>
    <d v="2018-01-02T00:00:00"/>
    <m/>
    <n v="40"/>
    <n v="190253"/>
    <n v="15854.416666666666"/>
    <n v="91.467788461538461"/>
    <n v="0"/>
    <n v="0"/>
    <n v="0.29199999999999998"/>
    <n v="11224.927"/>
    <s v="ZAR"/>
    <n v="19.621099999999998"/>
    <n v="0.33"/>
    <s v=""/>
    <n v="163"/>
    <m/>
    <n v="20"/>
    <n v="219"/>
    <n v="6"/>
    <m/>
    <m/>
    <n v="0"/>
    <n v="0"/>
    <n v="14909.249519230769"/>
  </r>
  <r>
    <x v="0"/>
    <d v="2023-01-01T00:00:00"/>
    <d v="2023-01-31T00:00:00"/>
    <x v="0"/>
    <s v="Demo Company Hungary Kft."/>
    <x v="17"/>
    <x v="0"/>
    <s v="E02166"/>
    <s v="Lucas Thomas"/>
    <s v="Manager"/>
    <s v="Accounting"/>
    <x v="3"/>
    <s v="Hungary"/>
    <s v="Permanent"/>
    <s v="Male"/>
    <n v="55"/>
    <d v="2000-04-28T00:00:00"/>
    <m/>
    <n v="40"/>
    <n v="115798"/>
    <n v="9649.8333333333339"/>
    <n v="55.672115384615381"/>
    <n v="0.21"/>
    <n v="2026.4650000000001"/>
    <n v="0.379"/>
    <n v="5992.5465000000004"/>
    <s v="HUF"/>
    <n v="378.97"/>
    <n v="0.05"/>
    <s v=""/>
    <n v="353"/>
    <m/>
    <n v="20"/>
    <n v="578"/>
    <n v="20"/>
    <m/>
    <m/>
    <n v="0"/>
    <n v="0"/>
    <n v="19652.25673076923"/>
  </r>
  <r>
    <x v="0"/>
    <d v="2023-01-01T00:00:00"/>
    <d v="2023-01-31T00:00:00"/>
    <x v="0"/>
    <s v="Demo Company Morocco SARL"/>
    <x v="32"/>
    <x v="2"/>
    <s v="E01501"/>
    <s v="Hudson Liu"/>
    <s v="Engineering Manager"/>
    <s v="Engineering"/>
    <x v="1"/>
    <s v="Morocco"/>
    <s v="Permanent"/>
    <s v="Male"/>
    <n v="34"/>
    <d v="2017-11-16T00:00:00"/>
    <m/>
    <n v="40"/>
    <n v="110054"/>
    <n v="9171.1666666666661"/>
    <n v="52.910576923076931"/>
    <n v="0.2109"/>
    <n v="1934.1990499999999"/>
    <n v="0.45799999999999996"/>
    <n v="4970.7723333333333"/>
    <s v="MAD"/>
    <n v="11.0573"/>
    <n v="0.15"/>
    <s v=""/>
    <n v="169"/>
    <n v="1"/>
    <n v="20"/>
    <n v="622"/>
    <n v="5"/>
    <m/>
    <m/>
    <n v="0"/>
    <n v="0"/>
    <n v="8941.8875000000007"/>
  </r>
  <r>
    <x v="0"/>
    <d v="2023-01-01T00:00:00"/>
    <d v="2023-01-31T00:00:00"/>
    <x v="0"/>
    <s v="Demo Company South Africa PTY Ltd"/>
    <x v="19"/>
    <x v="2"/>
    <s v="E01141"/>
    <s v="Gianna Williams"/>
    <s v="Quality Engineer"/>
    <s v="Engineering"/>
    <x v="3"/>
    <s v="South Africa"/>
    <s v="Temporary"/>
    <s v="Female"/>
    <n v="27"/>
    <d v="2021-01-28T00:00:00"/>
    <d v="2023-01-28T00:00:00"/>
    <n v="40"/>
    <n v="95786"/>
    <n v="7982.166666666667"/>
    <n v="46.050961538461536"/>
    <n v="0"/>
    <n v="0"/>
    <n v="0.29199999999999998"/>
    <n v="5651.3739999999998"/>
    <s v="ZAR"/>
    <n v="19.621099999999998"/>
    <n v="0"/>
    <s v=""/>
    <n v="141"/>
    <m/>
    <n v="20"/>
    <m/>
    <n v="1"/>
    <m/>
    <m/>
    <n v="0"/>
    <n v="0"/>
    <n v="6493.185576923077"/>
  </r>
  <r>
    <x v="0"/>
    <d v="2023-01-01T00:00:00"/>
    <d v="2023-01-31T00:00:00"/>
    <x v="0"/>
    <s v="Demo Company France SARL"/>
    <x v="18"/>
    <x v="0"/>
    <s v="E02254"/>
    <s v="Jaxson Sandoval"/>
    <s v="Sr. Analyst"/>
    <s v="Sales"/>
    <x v="1"/>
    <s v="France"/>
    <s v="Permanent"/>
    <s v="Male"/>
    <n v="61"/>
    <d v="2017-05-03T00:00:00"/>
    <m/>
    <n v="40"/>
    <n v="90855"/>
    <n v="7571.25"/>
    <n v="43.680288461538467"/>
    <n v="0.45"/>
    <n v="3407.0625"/>
    <n v="0.60699999999999998"/>
    <n v="2975.5012500000003"/>
    <s v="EUR"/>
    <n v="1"/>
    <n v="0"/>
    <s v=""/>
    <n v="35"/>
    <m/>
    <n v="20"/>
    <m/>
    <n v="20"/>
    <m/>
    <m/>
    <n v="0"/>
    <n v="0"/>
    <n v="1528.8100961538464"/>
  </r>
  <r>
    <x v="0"/>
    <d v="2023-01-01T00:00:00"/>
    <d v="2023-01-31T00:00:00"/>
    <x v="0"/>
    <s v="Demo Company Luxembourg SA"/>
    <x v="9"/>
    <x v="0"/>
    <s v="E04504"/>
    <s v="Jameson Alvarado"/>
    <s v="Enterprise Architect"/>
    <s v="IT"/>
    <x v="0"/>
    <s v="Luxembourg"/>
    <s v="Temporary"/>
    <s v="Male"/>
    <n v="47"/>
    <d v="2022-03-14T00:00:00"/>
    <d v="2023-03-14T00:00:00"/>
    <n v="40"/>
    <n v="92897"/>
    <n v="7741.416666666667"/>
    <n v="44.662019230769232"/>
    <n v="0.14990000000000001"/>
    <n v="1160.4383583333333"/>
    <n v="0.20399999999999999"/>
    <n v="6162.1676666666672"/>
    <s v="EUR"/>
    <n v="1"/>
    <n v="0"/>
    <s v=""/>
    <n v="197"/>
    <m/>
    <n v="20"/>
    <n v="613"/>
    <n v="6"/>
    <m/>
    <m/>
    <n v="0"/>
    <n v="0"/>
    <n v="8798.4177884615383"/>
  </r>
  <r>
    <x v="0"/>
    <d v="2023-01-01T00:00:00"/>
    <d v="2023-01-31T00:00:00"/>
    <x v="0"/>
    <s v="Demo Company Australia Pty Ltd"/>
    <x v="14"/>
    <x v="5"/>
    <s v="E03394"/>
    <s v="Joseph Ly"/>
    <s v="Operations Engineer"/>
    <s v="Marketing"/>
    <x v="1"/>
    <s v="New Zealand"/>
    <s v="Permanent"/>
    <s v="Male"/>
    <n v="40"/>
    <d v="2009-02-28T00:00:00"/>
    <m/>
    <n v="40"/>
    <n v="242919"/>
    <n v="20243.25"/>
    <n v="116.78798076923076"/>
    <n v="0.25"/>
    <n v="5060.8125"/>
    <n v="0.34600000000000003"/>
    <n v="13239.085499999999"/>
    <s v="NZD"/>
    <n v="1.7225999999999999"/>
    <n v="0.31"/>
    <s v=""/>
    <n v="228"/>
    <m/>
    <n v="20"/>
    <m/>
    <n v="14"/>
    <m/>
    <m/>
    <n v="0"/>
    <n v="0"/>
    <n v="26627.659615384611"/>
  </r>
  <r>
    <x v="0"/>
    <d v="2023-01-01T00:00:00"/>
    <d v="2023-01-31T00:00:00"/>
    <x v="0"/>
    <s v="Demo Company Kenya Ltd"/>
    <x v="8"/>
    <x v="2"/>
    <s v="E02942"/>
    <s v="Daniel Richardson"/>
    <s v="Network Engineer"/>
    <s v="Engineering"/>
    <x v="1"/>
    <s v="Kenya"/>
    <s v="Permanent"/>
    <s v="Male"/>
    <n v="30"/>
    <d v="2018-05-20T00:00:00"/>
    <m/>
    <n v="40"/>
    <n v="184368"/>
    <n v="15364"/>
    <n v="88.638461538461542"/>
    <n v="0"/>
    <n v="0"/>
    <n v="0.37200000000000005"/>
    <n v="9648.5919999999987"/>
    <s v="KES"/>
    <n v="136.33000000000001"/>
    <n v="0.28999999999999998"/>
    <s v=""/>
    <n v="62"/>
    <m/>
    <n v="20"/>
    <m/>
    <n v="18"/>
    <m/>
    <m/>
    <n v="0"/>
    <n v="0"/>
    <n v="5495.584615384616"/>
  </r>
  <r>
    <x v="0"/>
    <d v="2023-01-01T00:00:00"/>
    <d v="2023-01-31T00:00:00"/>
    <x v="0"/>
    <s v="Demo Company Netherlands BV"/>
    <x v="6"/>
    <x v="0"/>
    <s v="E04130"/>
    <s v="Elias Figueroa"/>
    <s v="Sr. Manager"/>
    <s v="Finance"/>
    <x v="2"/>
    <s v="Netherlands"/>
    <s v="Temporary"/>
    <s v="Male"/>
    <n v="45"/>
    <d v="2021-12-24T00:00:00"/>
    <d v="2023-12-24T00:00:00"/>
    <n v="40"/>
    <n v="144754"/>
    <n v="12062.833333333334"/>
    <n v="69.593269230769224"/>
    <n v="0.23190000000000002"/>
    <n v="2797.3710500000002"/>
    <n v="0.41200000000000003"/>
    <n v="7092.9459999999999"/>
    <s v="EUR"/>
    <n v="1"/>
    <n v="0.15"/>
    <s v=""/>
    <n v="255"/>
    <m/>
    <n v="20"/>
    <m/>
    <n v="9"/>
    <m/>
    <m/>
    <n v="0"/>
    <n v="0"/>
    <n v="17746.283653846152"/>
  </r>
  <r>
    <x v="0"/>
    <d v="2023-01-01T00:00:00"/>
    <d v="2023-01-31T00:00:00"/>
    <x v="0"/>
    <s v="Demo Company Iceland hf."/>
    <x v="22"/>
    <x v="0"/>
    <s v="E02848"/>
    <s v="Emma Brooks"/>
    <s v="Sr. Account Representative"/>
    <s v="Sales"/>
    <x v="3"/>
    <s v="Iceland"/>
    <s v="Permanent"/>
    <s v="Female"/>
    <n v="30"/>
    <d v="2016-12-18T00:00:00"/>
    <m/>
    <n v="40"/>
    <n v="89458"/>
    <n v="7454.833333333333"/>
    <n v="43.008653846153848"/>
    <n v="6.3500000000000001E-2"/>
    <n v="473.38191666666665"/>
    <n v="0.31900000000000001"/>
    <n v="5076.7415000000001"/>
    <s v="ISK"/>
    <n v="149.69999999999999"/>
    <n v="0"/>
    <s v=""/>
    <n v="338"/>
    <m/>
    <n v="20"/>
    <m/>
    <n v="18"/>
    <m/>
    <m/>
    <n v="0"/>
    <n v="0"/>
    <n v="14536.925000000001"/>
  </r>
  <r>
    <x v="0"/>
    <d v="2023-01-01T00:00:00"/>
    <d v="2023-01-31T00:00:00"/>
    <x v="0"/>
    <s v="Demo Company Australia Pty Ltd"/>
    <x v="14"/>
    <x v="5"/>
    <s v="E00085"/>
    <s v="Isla Wong"/>
    <s v="Operations Engineer"/>
    <s v="Accounting"/>
    <x v="2"/>
    <s v="New Zealand"/>
    <s v="Permanent"/>
    <s v="Female"/>
    <n v="56"/>
    <d v="2014-03-16T00:00:00"/>
    <m/>
    <n v="40"/>
    <n v="190815"/>
    <n v="15901.25"/>
    <n v="91.737980769230774"/>
    <n v="0.25"/>
    <n v="3975.3125"/>
    <n v="0.34600000000000003"/>
    <n v="10399.4175"/>
    <s v="NZD"/>
    <n v="1.7225999999999999"/>
    <n v="0.4"/>
    <s v=""/>
    <n v="134"/>
    <m/>
    <n v="20"/>
    <m/>
    <n v="15"/>
    <m/>
    <m/>
    <n v="0"/>
    <n v="0"/>
    <n v="12292.889423076924"/>
  </r>
  <r>
    <x v="0"/>
    <d v="2023-01-01T00:00:00"/>
    <d v="2023-01-31T00:00:00"/>
    <x v="0"/>
    <s v="Demo Company Bulgaria EOOD"/>
    <x v="35"/>
    <x v="0"/>
    <s v="E03956"/>
    <s v="Everly Walker"/>
    <s v="Sr. Manager"/>
    <s v="Sales"/>
    <x v="3"/>
    <s v="Bulgaria"/>
    <s v="Temporary"/>
    <s v="Female"/>
    <n v="62"/>
    <d v="2022-08-02T00:00:00"/>
    <d v="2023-08-02T00:00:00"/>
    <n v="32"/>
    <n v="137995"/>
    <n v="11499.583333333334"/>
    <n v="82.9296875"/>
    <n v="0.19020000000000001"/>
    <n v="2187.2207500000004"/>
    <n v="0.28300000000000003"/>
    <n v="8245.2012500000001"/>
    <s v="BGN"/>
    <n v="1.9574"/>
    <n v="0.14000000000000001"/>
    <s v=""/>
    <n v="166"/>
    <m/>
    <n v="20"/>
    <n v="248"/>
    <m/>
    <m/>
    <m/>
    <n v="0"/>
    <n v="0"/>
    <n v="13766.328125"/>
  </r>
  <r>
    <x v="0"/>
    <d v="2023-01-01T00:00:00"/>
    <d v="2023-01-31T00:00:00"/>
    <x v="0"/>
    <s v="Demo Company Australia Pty Ltd"/>
    <x v="14"/>
    <x v="5"/>
    <s v="E00672"/>
    <s v="Mila Pena"/>
    <s v="Sr. Business Partner"/>
    <s v="Human Resources"/>
    <x v="0"/>
    <s v="New Zealand"/>
    <s v="Permanent"/>
    <s v="Female"/>
    <n v="45"/>
    <d v="2007-12-21T00:00:00"/>
    <m/>
    <n v="40"/>
    <n v="93840"/>
    <n v="7820"/>
    <n v="45.115384615384613"/>
    <n v="0.25"/>
    <n v="1955"/>
    <n v="0.34600000000000003"/>
    <n v="5114.28"/>
    <s v="NZD"/>
    <n v="1.7225999999999999"/>
    <n v="0"/>
    <s v=""/>
    <n v="76"/>
    <m/>
    <n v="20"/>
    <m/>
    <n v="11"/>
    <m/>
    <m/>
    <n v="0"/>
    <n v="0"/>
    <n v="3428.7692307692305"/>
  </r>
  <r>
    <x v="0"/>
    <d v="2023-01-01T00:00:00"/>
    <d v="2023-01-31T00:00:00"/>
    <x v="0"/>
    <s v="Demo Company Ireland Ltd"/>
    <x v="36"/>
    <x v="0"/>
    <s v="E04618"/>
    <s v="Mason Zhao"/>
    <s v="Technical Architect"/>
    <s v="IT"/>
    <x v="3"/>
    <s v="Ireland"/>
    <s v="Permanent"/>
    <s v="Male"/>
    <n v="46"/>
    <d v="2021-10-26T00:00:00"/>
    <m/>
    <n v="40"/>
    <n v="94790"/>
    <n v="7899.166666666667"/>
    <n v="45.572115384615387"/>
    <n v="0.1105"/>
    <n v="872.85791666666671"/>
    <n v="0.26100000000000001"/>
    <n v="5837.4841666666671"/>
    <s v="EUR"/>
    <n v="1"/>
    <n v="0"/>
    <s v=""/>
    <n v="147"/>
    <m/>
    <n v="20"/>
    <m/>
    <n v="2"/>
    <m/>
    <m/>
    <n v="0"/>
    <n v="0"/>
    <n v="6699.1009615384619"/>
  </r>
  <r>
    <x v="0"/>
    <d v="2023-01-01T00:00:00"/>
    <d v="2023-01-31T00:00:00"/>
    <x v="0"/>
    <s v="Demo Company Belgium BV"/>
    <x v="13"/>
    <x v="0"/>
    <s v="E03506"/>
    <s v="Jaxson Mai"/>
    <s v="Operations Engineer"/>
    <s v="Human Resources"/>
    <x v="3"/>
    <s v="Belgium"/>
    <s v="Permanent"/>
    <s v="Male"/>
    <n v="48"/>
    <d v="2014-03-08T00:00:00"/>
    <m/>
    <n v="40"/>
    <n v="197367"/>
    <n v="16447.25"/>
    <n v="94.887980769230779"/>
    <n v="0.27500000000000002"/>
    <n v="4522.9937500000005"/>
    <n v="0.55399999999999994"/>
    <n v="7335.4735000000019"/>
    <s v="EUR"/>
    <n v="1"/>
    <n v="0.39"/>
    <s v=""/>
    <n v="26"/>
    <n v="1"/>
    <n v="20"/>
    <m/>
    <n v="5"/>
    <m/>
    <m/>
    <n v="0"/>
    <n v="0"/>
    <n v="2467.0875000000001"/>
  </r>
  <r>
    <x v="0"/>
    <d v="2023-01-01T00:00:00"/>
    <d v="2023-01-31T00:00:00"/>
    <x v="0"/>
    <s v="Demo Company Ireland Ltd"/>
    <x v="36"/>
    <x v="0"/>
    <s v="E00568"/>
    <s v="Ava Garza"/>
    <s v="Network Engineer"/>
    <s v="Accounting"/>
    <x v="0"/>
    <s v="Ireland"/>
    <s v="Permanent"/>
    <s v="Female"/>
    <n v="27"/>
    <d v="2018-06-25T00:00:00"/>
    <m/>
    <n v="40"/>
    <n v="174097"/>
    <n v="14508.083333333334"/>
    <n v="83.700480769230779"/>
    <n v="0.1105"/>
    <n v="1603.1432083333334"/>
    <n v="0.26100000000000001"/>
    <n v="10721.473583333334"/>
    <s v="EUR"/>
    <n v="1"/>
    <n v="0.21"/>
    <s v=""/>
    <n v="345"/>
    <m/>
    <n v="20"/>
    <m/>
    <n v="13"/>
    <m/>
    <m/>
    <n v="0"/>
    <n v="0"/>
    <n v="28876.665865384617"/>
  </r>
  <r>
    <x v="0"/>
    <d v="2023-01-01T00:00:00"/>
    <d v="2023-01-31T00:00:00"/>
    <x v="0"/>
    <s v="Demo Company Romania SRL"/>
    <x v="12"/>
    <x v="0"/>
    <s v="E00535"/>
    <s v="Nathan Mendez"/>
    <s v="Manager"/>
    <s v="IT"/>
    <x v="1"/>
    <s v="Romania"/>
    <s v="Permanent"/>
    <s v="Male"/>
    <n v="53"/>
    <d v="2006-10-31T00:00:00"/>
    <m/>
    <n v="40"/>
    <n v="120128"/>
    <n v="10010.666666666666"/>
    <n v="57.753846153846155"/>
    <n v="2.2499999999999999E-2"/>
    <n v="225.23999999999998"/>
    <n v="0.2"/>
    <n v="8008.5333333333328"/>
    <s v="RON"/>
    <n v="4.9107000000000003"/>
    <n v="0.1"/>
    <s v=""/>
    <n v="51"/>
    <m/>
    <n v="20"/>
    <m/>
    <n v="15"/>
    <m/>
    <m/>
    <n v="0"/>
    <n v="0"/>
    <n v="2945.4461538461537"/>
  </r>
  <r>
    <x v="0"/>
    <d v="2023-01-01T00:00:00"/>
    <d v="2023-01-31T00:00:00"/>
    <x v="0"/>
    <s v="Demo Company United States LLC"/>
    <x v="39"/>
    <x v="6"/>
    <s v="E04630"/>
    <s v="Maria Griffin"/>
    <s v="Manager"/>
    <s v="Marketing"/>
    <x v="0"/>
    <s v="United States"/>
    <s v="Permanent"/>
    <s v="Female"/>
    <n v="59"/>
    <d v="2007-04-25T00:00:00"/>
    <m/>
    <n v="40"/>
    <n v="129708"/>
    <n v="10809"/>
    <n v="62.359615384615381"/>
    <n v="7.6499999999999999E-2"/>
    <n v="826.88850000000002"/>
    <n v="0.36599999999999999"/>
    <n v="6852.9059999999999"/>
    <s v="USD"/>
    <n v="1.0568"/>
    <n v="0.05"/>
    <s v=""/>
    <n v="317"/>
    <n v="1"/>
    <n v="20"/>
    <n v="649"/>
    <n v="5"/>
    <m/>
    <m/>
    <n v="0"/>
    <n v="0"/>
    <n v="19767.998076923075"/>
  </r>
  <r>
    <x v="0"/>
    <d v="2023-01-01T00:00:00"/>
    <d v="2023-01-31T00:00:00"/>
    <x v="0"/>
    <s v="Demo Company Canada Inc."/>
    <x v="40"/>
    <x v="6"/>
    <s v="E00874"/>
    <s v="Alexander Choi"/>
    <s v="Manager"/>
    <s v="Marketing"/>
    <x v="3"/>
    <s v="Canada"/>
    <s v="Temporary"/>
    <s v="Male"/>
    <n v="55"/>
    <d v="2022-09-18T00:00:00"/>
    <d v="2023-09-18T00:00:00"/>
    <n v="32"/>
    <n v="102270"/>
    <n v="8522.5"/>
    <n v="61.46033653846154"/>
    <n v="7.3700000000000002E-2"/>
    <n v="628.10825"/>
    <n v="0.245"/>
    <n v="6434.4875000000002"/>
    <s v="CAD"/>
    <n v="1.4572000000000001"/>
    <n v="0.1"/>
    <s v=""/>
    <n v="299"/>
    <m/>
    <n v="20"/>
    <n v="264"/>
    <m/>
    <m/>
    <m/>
    <n v="0"/>
    <n v="0"/>
    <n v="18376.640625"/>
  </r>
  <r>
    <x v="0"/>
    <d v="2023-01-01T00:00:00"/>
    <d v="2023-01-31T00:00:00"/>
    <x v="0"/>
    <s v="Demo Company Portugal Lda"/>
    <x v="4"/>
    <x v="0"/>
    <s v="E01546"/>
    <s v="Maria Hong"/>
    <s v="Operations Engineer"/>
    <s v="Finance"/>
    <x v="1"/>
    <s v="Portugal"/>
    <s v="Permanent"/>
    <s v="Female"/>
    <n v="43"/>
    <d v="2005-07-31T00:00:00"/>
    <m/>
    <n v="40"/>
    <n v="249686"/>
    <n v="20807.166666666668"/>
    <n v="120.04134615384615"/>
    <n v="0.23749999999999999"/>
    <n v="4941.7020833333336"/>
    <n v="0.39799999999999996"/>
    <n v="12525.914333333334"/>
    <s v="EUR"/>
    <n v="1"/>
    <n v="0.31"/>
    <s v=""/>
    <n v="46"/>
    <m/>
    <n v="20"/>
    <m/>
    <n v="9"/>
    <m/>
    <m/>
    <n v="0"/>
    <n v="0"/>
    <n v="5521.9019230769227"/>
  </r>
  <r>
    <x v="0"/>
    <d v="2023-01-01T00:00:00"/>
    <d v="2023-01-31T00:00:00"/>
    <x v="0"/>
    <s v="Demo Company Netherlands BV"/>
    <x v="6"/>
    <x v="0"/>
    <s v="E00941"/>
    <s v="Sophie Ali"/>
    <s v="Analyst"/>
    <s v="Finance"/>
    <x v="0"/>
    <s v="Netherlands"/>
    <s v="Permanent"/>
    <s v="Female"/>
    <n v="55"/>
    <d v="2002-03-28T00:00:00"/>
    <m/>
    <n v="40"/>
    <n v="50475"/>
    <n v="4206.25"/>
    <n v="24.266826923076923"/>
    <n v="0.23190000000000002"/>
    <n v="975.42937500000005"/>
    <n v="0.41200000000000003"/>
    <n v="2473.2749999999996"/>
    <s v="EUR"/>
    <n v="1"/>
    <n v="0"/>
    <s v=""/>
    <n v="205"/>
    <m/>
    <n v="20"/>
    <m/>
    <n v="18"/>
    <m/>
    <m/>
    <n v="0"/>
    <n v="0"/>
    <n v="4974.6995192307695"/>
  </r>
  <r>
    <x v="0"/>
    <d v="2023-01-01T00:00:00"/>
    <d v="2023-01-31T00:00:00"/>
    <x v="0"/>
    <s v="Demo Company Iceland hf."/>
    <x v="22"/>
    <x v="0"/>
    <s v="E03446"/>
    <s v="Julian Ross"/>
    <s v="Manager"/>
    <s v="Marketing"/>
    <x v="3"/>
    <s v="Iceland"/>
    <s v="Permanent"/>
    <s v="Male"/>
    <n v="51"/>
    <d v="2020-07-02T00:00:00"/>
    <m/>
    <n v="32"/>
    <n v="100099"/>
    <n v="8341.5833333333339"/>
    <n v="60.15564903846154"/>
    <n v="6.3500000000000001E-2"/>
    <n v="529.69054166666672"/>
    <n v="0.31900000000000001"/>
    <n v="5680.6182500000004"/>
    <s v="ISK"/>
    <n v="149.69999999999999"/>
    <n v="0.08"/>
    <s v=""/>
    <n v="371"/>
    <m/>
    <n v="20"/>
    <m/>
    <m/>
    <m/>
    <m/>
    <n v="0"/>
    <n v="0"/>
    <n v="22317.74579326923"/>
  </r>
  <r>
    <x v="0"/>
    <d v="2023-01-01T00:00:00"/>
    <d v="2023-01-31T00:00:00"/>
    <x v="0"/>
    <s v="Demo Company Ireland Ltd"/>
    <x v="36"/>
    <x v="0"/>
    <s v="E01361"/>
    <s v="Emma Hill"/>
    <s v="IT Coordinator"/>
    <s v="IT"/>
    <x v="0"/>
    <s v="Ireland"/>
    <s v="Permanent"/>
    <s v="Female"/>
    <n v="54"/>
    <d v="2016-12-27T00:00:00"/>
    <m/>
    <n v="40"/>
    <n v="41673"/>
    <n v="3472.75"/>
    <n v="20.035096153846155"/>
    <n v="0.1105"/>
    <n v="383.73887500000001"/>
    <n v="0.26100000000000001"/>
    <n v="2566.3622500000001"/>
    <s v="EUR"/>
    <n v="1"/>
    <n v="0"/>
    <s v=""/>
    <n v="59"/>
    <m/>
    <n v="20"/>
    <m/>
    <n v="9"/>
    <m/>
    <m/>
    <n v="0"/>
    <n v="0"/>
    <n v="1182.0706730769232"/>
  </r>
  <r>
    <x v="0"/>
    <d v="2023-01-01T00:00:00"/>
    <d v="2023-01-31T00:00:00"/>
    <x v="0"/>
    <s v="Demo Company Bulgaria EOOD"/>
    <x v="35"/>
    <x v="0"/>
    <s v="E01631"/>
    <s v="Leilani Yee"/>
    <s v="Sr. Analyst"/>
    <s v="Marketing"/>
    <x v="1"/>
    <s v="Bulgaria"/>
    <s v="Permanent"/>
    <s v="Female"/>
    <n v="47"/>
    <d v="2017-07-12T00:00:00"/>
    <m/>
    <n v="40"/>
    <n v="70996"/>
    <n v="5916.333333333333"/>
    <n v="34.132692307692309"/>
    <n v="0.19020000000000001"/>
    <n v="1125.2865999999999"/>
    <n v="0.28300000000000003"/>
    <n v="4242.0109999999995"/>
    <s v="BGN"/>
    <n v="1.9574"/>
    <n v="0"/>
    <s v=""/>
    <n v="329"/>
    <m/>
    <n v="20"/>
    <m/>
    <n v="4"/>
    <m/>
    <m/>
    <n v="0"/>
    <n v="0"/>
    <n v="11229.655769230771"/>
  </r>
  <r>
    <x v="0"/>
    <d v="2023-01-01T00:00:00"/>
    <d v="2023-01-31T00:00:00"/>
    <x v="0"/>
    <s v="Demo Company Singapore Pte Ltd"/>
    <x v="1"/>
    <x v="1"/>
    <s v="E03719"/>
    <s v="Jack Brown"/>
    <s v="Analyst"/>
    <s v="Marketing"/>
    <x v="2"/>
    <s v="Singapore"/>
    <s v="Permanent"/>
    <s v="Male"/>
    <n v="55"/>
    <d v="2004-12-07T00:00:00"/>
    <m/>
    <n v="40"/>
    <n v="40752"/>
    <n v="3396"/>
    <n v="19.592307692307692"/>
    <n v="0.17"/>
    <n v="577.32000000000005"/>
    <n v="0.21"/>
    <n v="2682.84"/>
    <s v="SGD"/>
    <n v="1.4280999999999999"/>
    <n v="0"/>
    <d v="2023-01-31T00:00:00"/>
    <n v="253"/>
    <m/>
    <n v="20"/>
    <m/>
    <n v="17"/>
    <m/>
    <m/>
    <n v="0"/>
    <n v="1"/>
    <n v="4956.8538461538465"/>
  </r>
  <r>
    <x v="0"/>
    <d v="2023-01-01T00:00:00"/>
    <d v="2023-01-31T00:00:00"/>
    <x v="0"/>
    <s v="Demo Company United States LLC"/>
    <x v="39"/>
    <x v="6"/>
    <s v="E03269"/>
    <s v="Charlotte Chu"/>
    <s v="Network Engineer"/>
    <s v="IT"/>
    <x v="0"/>
    <s v="United States"/>
    <s v="Permanent"/>
    <s v="Female"/>
    <n v="50"/>
    <d v="2001-01-23T00:00:00"/>
    <m/>
    <n v="40"/>
    <n v="97537"/>
    <n v="8128.083333333333"/>
    <n v="46.892788461538466"/>
    <n v="7.6499999999999999E-2"/>
    <n v="621.79837499999996"/>
    <n v="0.36599999999999999"/>
    <n v="5153.2048333333332"/>
    <s v="USD"/>
    <n v="1.0568"/>
    <n v="0"/>
    <s v=""/>
    <n v="297"/>
    <m/>
    <n v="20"/>
    <m/>
    <n v="16"/>
    <m/>
    <m/>
    <n v="0"/>
    <n v="0"/>
    <n v="13927.158173076925"/>
  </r>
  <r>
    <x v="0"/>
    <d v="2023-01-01T00:00:00"/>
    <d v="2023-01-31T00:00:00"/>
    <x v="0"/>
    <s v="Demo Company Ghana Ltd"/>
    <x v="33"/>
    <x v="2"/>
    <s v="E01037"/>
    <s v="Jeremiah Chu"/>
    <s v="IT Systems Architect"/>
    <s v="IT"/>
    <x v="3"/>
    <s v="Ghana"/>
    <s v="Permanent"/>
    <s v="Male"/>
    <n v="31"/>
    <d v="2020-09-12T00:00:00"/>
    <m/>
    <n v="40"/>
    <n v="96567"/>
    <n v="8047.25"/>
    <n v="46.426442307692312"/>
    <n v="0.13"/>
    <n v="1046.1424999999999"/>
    <n v="0.55399999999999994"/>
    <n v="3589.0735000000004"/>
    <s v="GHS"/>
    <n v="12.6816"/>
    <n v="0"/>
    <s v=""/>
    <n v="329"/>
    <m/>
    <n v="20"/>
    <m/>
    <n v="13"/>
    <m/>
    <m/>
    <n v="0"/>
    <n v="0"/>
    <n v="15274.29951923077"/>
  </r>
  <r>
    <x v="0"/>
    <d v="2023-01-01T00:00:00"/>
    <d v="2023-01-31T00:00:00"/>
    <x v="0"/>
    <s v="Demo Company Kenya Ltd"/>
    <x v="8"/>
    <x v="2"/>
    <s v="E00671"/>
    <s v="Miles Cho"/>
    <s v="Systems Analyst"/>
    <s v="IT"/>
    <x v="1"/>
    <s v="Kenya"/>
    <s v="Permanent"/>
    <s v="Male"/>
    <n v="47"/>
    <d v="2022-03-10T00:00:00"/>
    <m/>
    <n v="40"/>
    <n v="49404"/>
    <n v="4117"/>
    <n v="23.751923076923077"/>
    <n v="0"/>
    <n v="0"/>
    <n v="0.37200000000000005"/>
    <n v="2585.4759999999997"/>
    <s v="KES"/>
    <n v="136.33000000000001"/>
    <n v="0"/>
    <s v=""/>
    <n v="276"/>
    <m/>
    <n v="20"/>
    <m/>
    <n v="11"/>
    <m/>
    <m/>
    <n v="0"/>
    <n v="0"/>
    <n v="6555.5307692307697"/>
  </r>
  <r>
    <x v="0"/>
    <d v="2023-01-01T00:00:00"/>
    <d v="2023-01-31T00:00:00"/>
    <x v="0"/>
    <s v="Demo Company Japan Kabushiki Kaisha"/>
    <x v="31"/>
    <x v="1"/>
    <s v="E02216"/>
    <s v="Caleb Marquez"/>
    <s v="IT Systems Architect"/>
    <s v="IT"/>
    <x v="3"/>
    <s v="Japan"/>
    <s v="Temporary"/>
    <s v="Male"/>
    <n v="29"/>
    <d v="2022-10-15T00:00:00"/>
    <d v="2023-10-15T00:00:00"/>
    <n v="40"/>
    <n v="66819"/>
    <n v="5568.25"/>
    <n v="32.124519230769231"/>
    <n v="0.15490000000000001"/>
    <n v="862.52192500000001"/>
    <n v="0.46700000000000003"/>
    <n v="2967.87725"/>
    <s v="JPY"/>
    <n v="143.86000000000001"/>
    <n v="0"/>
    <s v=""/>
    <n v="399"/>
    <m/>
    <n v="20"/>
    <m/>
    <n v="10"/>
    <m/>
    <m/>
    <n v="0"/>
    <n v="0"/>
    <n v="12817.683173076923"/>
  </r>
  <r>
    <x v="0"/>
    <d v="2023-01-01T00:00:00"/>
    <d v="2023-01-31T00:00:00"/>
    <x v="0"/>
    <s v="Demo Company Luxembourg SA"/>
    <x v="9"/>
    <x v="0"/>
    <s v="E02803"/>
    <s v="Eli Soto"/>
    <s v="Analyst"/>
    <s v="Marketing"/>
    <x v="1"/>
    <s v="Luxembourg"/>
    <s v="Permanent"/>
    <s v="Male"/>
    <n v="38"/>
    <d v="2016-05-02T00:00:00"/>
    <m/>
    <n v="40"/>
    <n v="50784"/>
    <n v="4232"/>
    <n v="24.415384615384617"/>
    <n v="0.14990000000000001"/>
    <n v="634.3768"/>
    <n v="0.20399999999999999"/>
    <n v="3368.672"/>
    <s v="EUR"/>
    <n v="1"/>
    <n v="0"/>
    <s v=""/>
    <n v="101"/>
    <m/>
    <n v="20"/>
    <n v="459"/>
    <n v="10"/>
    <m/>
    <m/>
    <n v="0"/>
    <n v="0"/>
    <n v="2465.9538461538464"/>
  </r>
  <r>
    <x v="0"/>
    <d v="2023-01-01T00:00:00"/>
    <d v="2023-01-31T00:00:00"/>
    <x v="0"/>
    <s v="Demo Company Qatar WLL"/>
    <x v="11"/>
    <x v="4"/>
    <s v="E01584"/>
    <s v="Carter Mejia"/>
    <s v="Sr. Manager"/>
    <s v="Human Resources"/>
    <x v="3"/>
    <s v="Qatar"/>
    <s v="Temporary"/>
    <s v="Male"/>
    <n v="29"/>
    <d v="2022-05-09T00:00:00"/>
    <d v="2023-05-09T00:00:00"/>
    <n v="40"/>
    <n v="125828"/>
    <n v="10485.666666666666"/>
    <n v="60.494230769230775"/>
    <n v="0"/>
    <n v="0"/>
    <n v="0.113"/>
    <n v="9300.7863333333335"/>
    <s v="QAR"/>
    <n v="3.8468"/>
    <n v="0.15"/>
    <s v=""/>
    <n v="305"/>
    <m/>
    <n v="20"/>
    <m/>
    <n v="6"/>
    <m/>
    <m/>
    <n v="0"/>
    <n v="0"/>
    <n v="18450.740384615387"/>
  </r>
  <r>
    <x v="0"/>
    <d v="2023-01-01T00:00:00"/>
    <d v="2023-01-31T00:00:00"/>
    <x v="0"/>
    <s v="Demo Company Luxembourg SA"/>
    <x v="9"/>
    <x v="0"/>
    <s v="E02489"/>
    <s v="Ethan Clark"/>
    <s v="Sr. Business Partner"/>
    <s v="Human Resources"/>
    <x v="0"/>
    <s v="Luxembourg"/>
    <s v="Permanent"/>
    <s v="Male"/>
    <n v="33"/>
    <d v="2017-08-04T00:00:00"/>
    <m/>
    <n v="40"/>
    <n v="92610"/>
    <n v="7717.5"/>
    <n v="44.524038461538467"/>
    <n v="0.14990000000000001"/>
    <n v="1156.8532500000001"/>
    <n v="0.20399999999999999"/>
    <n v="6143.13"/>
    <s v="EUR"/>
    <n v="1"/>
    <n v="0"/>
    <s v=""/>
    <n v="360"/>
    <m/>
    <n v="20"/>
    <m/>
    <n v="18"/>
    <m/>
    <m/>
    <n v="0"/>
    <n v="0"/>
    <n v="16028.653846153848"/>
  </r>
  <r>
    <x v="0"/>
    <d v="2023-01-01T00:00:00"/>
    <d v="2023-01-31T00:00:00"/>
    <x v="0"/>
    <s v="Demo Company Ghana Ltd"/>
    <x v="33"/>
    <x v="2"/>
    <s v="E03189"/>
    <s v="Asher Jackson"/>
    <s v="Sr. Manager"/>
    <s v="Sales"/>
    <x v="1"/>
    <s v="Ghana"/>
    <s v="Permanent"/>
    <s v="Male"/>
    <n v="50"/>
    <d v="2003-03-25T00:00:00"/>
    <m/>
    <n v="40"/>
    <n v="123405"/>
    <n v="10283.75"/>
    <n v="59.329326923076927"/>
    <n v="0.13"/>
    <n v="1336.8875"/>
    <n v="0.55399999999999994"/>
    <n v="4586.5525000000007"/>
    <s v="GHS"/>
    <n v="12.6816"/>
    <n v="0.13"/>
    <s v=""/>
    <n v="133"/>
    <m/>
    <n v="20"/>
    <m/>
    <n v="19"/>
    <m/>
    <m/>
    <n v="0"/>
    <n v="0"/>
    <n v="7890.8004807692314"/>
  </r>
  <r>
    <x v="0"/>
    <d v="2023-01-01T00:00:00"/>
    <d v="2023-01-31T00:00:00"/>
    <x v="0"/>
    <s v="Demo Company South Africa PTY Ltd"/>
    <x v="19"/>
    <x v="2"/>
    <s v="E03560"/>
    <s v="Ayla Ng"/>
    <s v="Account Representative"/>
    <s v="Sales"/>
    <x v="0"/>
    <s v="South Africa"/>
    <s v="Permanent"/>
    <s v="Female"/>
    <n v="46"/>
    <d v="2004-03-20T00:00:00"/>
    <m/>
    <n v="40"/>
    <n v="73004"/>
    <n v="6083.666666666667"/>
    <n v="35.098076923076924"/>
    <n v="0"/>
    <n v="0"/>
    <n v="0.29199999999999998"/>
    <n v="4307.2360000000008"/>
    <s v="ZAR"/>
    <n v="19.621099999999998"/>
    <n v="0"/>
    <s v=""/>
    <n v="158"/>
    <m/>
    <n v="20"/>
    <n v="418"/>
    <n v="7"/>
    <m/>
    <m/>
    <n v="0"/>
    <n v="0"/>
    <n v="5545.4961538461539"/>
  </r>
  <r>
    <x v="0"/>
    <d v="2023-01-01T00:00:00"/>
    <d v="2023-01-31T00:00:00"/>
    <x v="0"/>
    <s v="Demo Company Romania SRL"/>
    <x v="12"/>
    <x v="0"/>
    <s v="E00769"/>
    <s v="Jose Kang"/>
    <s v="Engineering Manager"/>
    <s v="Engineering"/>
    <x v="2"/>
    <s v="Romania"/>
    <s v="Temporary"/>
    <s v="Male"/>
    <n v="57"/>
    <d v="2022-04-25T00:00:00"/>
    <d v="2023-04-25T00:00:00"/>
    <n v="32"/>
    <n v="95061"/>
    <n v="7921.75"/>
    <n v="57.128004807692307"/>
    <n v="2.2499999999999999E-2"/>
    <n v="178.239375"/>
    <n v="0.2"/>
    <n v="6337.4"/>
    <s v="RON"/>
    <n v="4.9107000000000003"/>
    <n v="0.1"/>
    <s v=""/>
    <n v="315"/>
    <m/>
    <n v="20"/>
    <m/>
    <m/>
    <m/>
    <m/>
    <n v="0"/>
    <n v="0"/>
    <n v="17995.321514423078"/>
  </r>
  <r>
    <x v="0"/>
    <d v="2023-01-01T00:00:00"/>
    <d v="2023-01-31T00:00:00"/>
    <x v="0"/>
    <s v="Demo Company United Kingdom Ltd"/>
    <x v="27"/>
    <x v="0"/>
    <s v="E02791"/>
    <s v="Aubrey Romero"/>
    <s v="Network Engineer"/>
    <s v="Sales"/>
    <x v="2"/>
    <s v="United Kingdom"/>
    <s v="Permanent"/>
    <s v="Female"/>
    <n v="49"/>
    <d v="2022-04-02T00:00:00"/>
    <m/>
    <n v="40"/>
    <n v="160832"/>
    <n v="13402.666666666666"/>
    <n v="77.323076923076925"/>
    <n v="0.13800000000000001"/>
    <n v="1849.568"/>
    <n v="0.30599999999999999"/>
    <n v="9301.4506666666675"/>
    <s v="GBP"/>
    <n v="0.88870000000000005"/>
    <n v="0.3"/>
    <s v=""/>
    <n v="66"/>
    <m/>
    <n v="20"/>
    <m/>
    <n v="15"/>
    <m/>
    <m/>
    <n v="0"/>
    <n v="0"/>
    <n v="5103.3230769230768"/>
  </r>
  <r>
    <x v="0"/>
    <d v="2023-01-01T00:00:00"/>
    <d v="2023-01-31T00:00:00"/>
    <x v="0"/>
    <s v="Demo Company Canada Inc."/>
    <x v="40"/>
    <x v="6"/>
    <s v="E02333"/>
    <s v="Jaxson Wright"/>
    <s v="Service Desk Analyst"/>
    <s v="IT"/>
    <x v="0"/>
    <s v="Canada"/>
    <s v="Permanent"/>
    <s v="Male"/>
    <n v="54"/>
    <d v="2010-12-28T00:00:00"/>
    <m/>
    <n v="32"/>
    <n v="64417"/>
    <n v="5368.083333333333"/>
    <n v="38.71213942307692"/>
    <n v="7.3700000000000002E-2"/>
    <n v="395.62774166666668"/>
    <n v="0.245"/>
    <n v="4052.9029166666664"/>
    <s v="CAD"/>
    <n v="1.4572000000000001"/>
    <n v="0"/>
    <s v=""/>
    <n v="167"/>
    <m/>
    <n v="20"/>
    <m/>
    <m/>
    <m/>
    <m/>
    <n v="0"/>
    <n v="0"/>
    <n v="6464.9272836538457"/>
  </r>
  <r>
    <x v="0"/>
    <d v="2023-01-01T00:00:00"/>
    <d v="2023-01-31T00:00:00"/>
    <x v="0"/>
    <s v="Demo Company Australia Pty Ltd"/>
    <x v="14"/>
    <x v="5"/>
    <s v="E01002"/>
    <s v="Elias Ali"/>
    <s v="Manager"/>
    <s v="Sales"/>
    <x v="2"/>
    <s v="New Zealand"/>
    <s v="Temporary"/>
    <s v="Male"/>
    <n v="28"/>
    <d v="2021-03-19T00:00:00"/>
    <d v="2023-03-19T00:00:00"/>
    <n v="40"/>
    <n v="127543"/>
    <n v="10628.583333333334"/>
    <n v="61.318750000000001"/>
    <n v="0.25"/>
    <n v="2657.1458333333335"/>
    <n v="0.34600000000000003"/>
    <n v="6951.0934999999999"/>
    <s v="NZD"/>
    <n v="1.7225999999999999"/>
    <n v="0.06"/>
    <s v=""/>
    <n v="63"/>
    <m/>
    <n v="20"/>
    <n v="454"/>
    <n v="1"/>
    <m/>
    <m/>
    <n v="0"/>
    <n v="0"/>
    <n v="3863.0812500000002"/>
  </r>
  <r>
    <x v="0"/>
    <d v="2023-01-01T00:00:00"/>
    <d v="2023-01-31T00:00:00"/>
    <x v="0"/>
    <s v="Demo Company Australia Pty Ltd"/>
    <x v="14"/>
    <x v="5"/>
    <s v="E03520"/>
    <s v="Nolan Pena"/>
    <s v="Analyst"/>
    <s v="Marketing"/>
    <x v="0"/>
    <s v="New Zealand"/>
    <s v="Permanent"/>
    <s v="Male"/>
    <n v="30"/>
    <d v="2018-06-21T00:00:00"/>
    <m/>
    <n v="40"/>
    <n v="56154"/>
    <n v="4679.5"/>
    <n v="26.997115384615388"/>
    <n v="0.25"/>
    <n v="1169.875"/>
    <n v="0.34600000000000003"/>
    <n v="3060.393"/>
    <s v="NZD"/>
    <n v="1.7225999999999999"/>
    <n v="0"/>
    <s v=""/>
    <n v="396"/>
    <m/>
    <n v="20"/>
    <m/>
    <n v="5"/>
    <m/>
    <m/>
    <n v="0"/>
    <n v="0"/>
    <n v="10690.857692307693"/>
  </r>
  <r>
    <x v="0"/>
    <d v="2023-01-01T00:00:00"/>
    <d v="2023-01-31T00:00:00"/>
    <x v="0"/>
    <s v="Demo Company Norway AS"/>
    <x v="21"/>
    <x v="0"/>
    <s v="E00752"/>
    <s v="Luna Liu"/>
    <s v="Operations Engineer"/>
    <s v="Sales"/>
    <x v="0"/>
    <s v="Norway"/>
    <s v="Permanent"/>
    <s v="Female"/>
    <n v="36"/>
    <d v="2014-02-22T00:00:00"/>
    <m/>
    <n v="32"/>
    <n v="218530"/>
    <n v="18210.833333333332"/>
    <n v="131.328125"/>
    <n v="0.14099999999999999"/>
    <n v="2567.7274999999995"/>
    <n v="0.36200000000000004"/>
    <n v="11618.511666666665"/>
    <s v="NOK"/>
    <n v="11.2597"/>
    <n v="0.3"/>
    <s v=""/>
    <n v="130"/>
    <m/>
    <n v="20"/>
    <m/>
    <m/>
    <m/>
    <m/>
    <n v="0"/>
    <n v="0"/>
    <n v="17072.65625"/>
  </r>
  <r>
    <x v="0"/>
    <d v="2023-01-01T00:00:00"/>
    <d v="2023-01-31T00:00:00"/>
    <x v="0"/>
    <s v="Demo Company Australia Pty Ltd"/>
    <x v="14"/>
    <x v="5"/>
    <s v="E00233"/>
    <s v="Brooklyn Reyes"/>
    <s v="Service Desk Analyst"/>
    <s v="IT"/>
    <x v="0"/>
    <s v="New Zealand"/>
    <s v="Permanent"/>
    <s v="Female"/>
    <n v="36"/>
    <d v="2022-12-19T00:00:00"/>
    <m/>
    <n v="40"/>
    <n v="91954"/>
    <n v="7662.833333333333"/>
    <n v="44.208653846153844"/>
    <n v="0.25"/>
    <n v="1915.7083333333333"/>
    <n v="0.34600000000000003"/>
    <n v="5011.4929999999995"/>
    <s v="NZD"/>
    <n v="1.7225999999999999"/>
    <n v="0"/>
    <s v=""/>
    <n v="290"/>
    <m/>
    <n v="20"/>
    <n v="365"/>
    <n v="17"/>
    <m/>
    <m/>
    <n v="0"/>
    <n v="0"/>
    <n v="12820.509615384615"/>
  </r>
  <r>
    <x v="0"/>
    <d v="2023-01-01T00:00:00"/>
    <d v="2023-01-31T00:00:00"/>
    <x v="0"/>
    <s v="Demo Company Iceland hf."/>
    <x v="22"/>
    <x v="0"/>
    <s v="E00697"/>
    <s v="Jonathan Chavez"/>
    <s v="System Administrator "/>
    <s v="IT"/>
    <x v="0"/>
    <s v="Iceland"/>
    <s v="Permanent"/>
    <s v="Male"/>
    <n v="29"/>
    <d v="2017-05-11T00:00:00"/>
    <m/>
    <n v="40"/>
    <n v="87536"/>
    <n v="7294.666666666667"/>
    <n v="42.08461538461539"/>
    <n v="6.3500000000000001E-2"/>
    <n v="463.21133333333336"/>
    <n v="0.31900000000000001"/>
    <n v="4967.6679999999997"/>
    <s v="ISK"/>
    <n v="149.69999999999999"/>
    <n v="0"/>
    <s v=""/>
    <n v="167"/>
    <m/>
    <n v="20"/>
    <m/>
    <n v="16"/>
    <m/>
    <m/>
    <n v="0"/>
    <n v="0"/>
    <n v="7028.1307692307701"/>
  </r>
  <r>
    <x v="0"/>
    <d v="2023-01-01T00:00:00"/>
    <d v="2023-01-31T00:00:00"/>
    <x v="0"/>
    <s v="Demo Company Greece IKE"/>
    <x v="23"/>
    <x v="0"/>
    <s v="E02183"/>
    <s v="Sarah Ayala"/>
    <s v="Analyst"/>
    <s v="Sales"/>
    <x v="2"/>
    <s v="Greece"/>
    <s v="Permanent"/>
    <s v="Female"/>
    <n v="47"/>
    <d v="2015-06-09T00:00:00"/>
    <m/>
    <n v="40"/>
    <n v="41429"/>
    <n v="3452.4166666666665"/>
    <n v="19.917788461538461"/>
    <n v="0.24809999999999999"/>
    <n v="856.5445749999999"/>
    <n v="0.51900000000000002"/>
    <n v="1660.6124166666666"/>
    <s v="EUR"/>
    <n v="1"/>
    <n v="0"/>
    <s v=""/>
    <n v="323"/>
    <m/>
    <n v="20"/>
    <n v="228"/>
    <n v="19"/>
    <m/>
    <m/>
    <n v="0"/>
    <n v="0"/>
    <n v="6433.4456730769225"/>
  </r>
  <r>
    <x v="0"/>
    <d v="2023-01-01T00:00:00"/>
    <d v="2023-01-31T00:00:00"/>
    <x v="0"/>
    <s v="Demo Company Canada Inc."/>
    <x v="40"/>
    <x v="6"/>
    <s v="E00715"/>
    <s v="Elijah Kang"/>
    <s v="Operations Engineer"/>
    <s v="Engineering"/>
    <x v="0"/>
    <s v="Canada"/>
    <s v="Permanent"/>
    <s v="Male"/>
    <n v="35"/>
    <d v="2011-10-10T00:00:00"/>
    <m/>
    <n v="32"/>
    <n v="245482"/>
    <n v="20456.833333333332"/>
    <n v="147.52524038461539"/>
    <n v="7.3700000000000002E-2"/>
    <n v="1507.6686166666666"/>
    <n v="0.245"/>
    <n v="15444.909166666665"/>
    <s v="CAD"/>
    <n v="1.4572000000000001"/>
    <n v="0.39"/>
    <s v=""/>
    <n v="96"/>
    <m/>
    <n v="20"/>
    <m/>
    <m/>
    <m/>
    <m/>
    <n v="0"/>
    <n v="0"/>
    <n v="14162.423076923078"/>
  </r>
  <r>
    <x v="0"/>
    <d v="2023-01-01T00:00:00"/>
    <d v="2023-01-31T00:00:00"/>
    <x v="0"/>
    <s v="Demo Company Australia Pty Ltd"/>
    <x v="14"/>
    <x v="5"/>
    <s v="E04288"/>
    <s v="Ella White"/>
    <s v="Development Engineer"/>
    <s v="Engineering"/>
    <x v="0"/>
    <s v="New Zealand"/>
    <s v="Permanent"/>
    <s v="Female"/>
    <n v="25"/>
    <d v="2020-01-20T00:00:00"/>
    <m/>
    <n v="40"/>
    <n v="71359"/>
    <n v="5946.583333333333"/>
    <n v="34.307211538461537"/>
    <n v="0.25"/>
    <n v="1486.6458333333333"/>
    <n v="0.34600000000000003"/>
    <n v="3889.0654999999997"/>
    <s v="NZD"/>
    <n v="1.7225999999999999"/>
    <n v="0"/>
    <s v=""/>
    <n v="360"/>
    <m/>
    <n v="20"/>
    <m/>
    <n v="10"/>
    <m/>
    <m/>
    <n v="0"/>
    <n v="0"/>
    <n v="12350.596153846154"/>
  </r>
  <r>
    <x v="0"/>
    <d v="2023-01-01T00:00:00"/>
    <d v="2023-01-31T00:00:00"/>
    <x v="0"/>
    <s v="Demo Company Austria GmbH"/>
    <x v="41"/>
    <x v="0"/>
    <s v="E02421"/>
    <s v="Jordan Truong"/>
    <s v="Network Engineer"/>
    <s v="Engineering"/>
    <x v="1"/>
    <s v="Austria"/>
    <s v="Permanent"/>
    <s v="Male"/>
    <n v="45"/>
    <d v="2014-08-28T00:00:00"/>
    <m/>
    <n v="32"/>
    <n v="183161"/>
    <n v="15263.416666666666"/>
    <n v="110.07271634615384"/>
    <n v="0.21379999999999999"/>
    <n v="3263.318483333333"/>
    <n v="0.51400000000000001"/>
    <n v="7418.0204999999996"/>
    <s v="EUR"/>
    <n v="1"/>
    <n v="0.22"/>
    <s v=""/>
    <n v="204"/>
    <m/>
    <n v="20"/>
    <n v="523"/>
    <m/>
    <m/>
    <m/>
    <n v="0"/>
    <n v="0"/>
    <n v="22454.834134615383"/>
  </r>
  <r>
    <x v="0"/>
    <d v="2023-01-01T00:00:00"/>
    <d v="2023-01-31T00:00:00"/>
    <x v="0"/>
    <s v="Demo Company Brazil Ltda."/>
    <x v="5"/>
    <x v="3"/>
    <s v="E00523"/>
    <s v="Daniel Jordan"/>
    <s v="Network Administrator"/>
    <s v="IT"/>
    <x v="2"/>
    <s v="Brazil"/>
    <s v="Permanent"/>
    <s v="Male"/>
    <n v="58"/>
    <d v="2021-07-26T00:00:00"/>
    <m/>
    <n v="40"/>
    <n v="69260"/>
    <n v="5771.666666666667"/>
    <n v="33.29807692307692"/>
    <n v="0.28999999999999998"/>
    <n v="1673.7833333333333"/>
    <n v="0.65099999999999991"/>
    <n v="2014.3116666666674"/>
    <s v="BRL"/>
    <n v="5.4378000000000002"/>
    <n v="0"/>
    <s v=""/>
    <n v="243"/>
    <m/>
    <n v="20"/>
    <m/>
    <n v="8"/>
    <m/>
    <m/>
    <n v="0"/>
    <n v="0"/>
    <n v="8091.4326923076915"/>
  </r>
  <r>
    <x v="0"/>
    <d v="2023-01-01T00:00:00"/>
    <d v="2023-01-31T00:00:00"/>
    <x v="0"/>
    <s v="Demo Company Iceland hf."/>
    <x v="22"/>
    <x v="0"/>
    <s v="E03615"/>
    <s v="Daniel Dixon"/>
    <s v="Operations Engineer"/>
    <s v="Engineering"/>
    <x v="1"/>
    <s v="Iceland"/>
    <s v="Temporary"/>
    <s v="Male"/>
    <n v="51"/>
    <d v="2022-10-09T00:00:00"/>
    <d v="2023-10-09T00:00:00"/>
    <n v="40"/>
    <n v="95639"/>
    <n v="7969.916666666667"/>
    <n v="45.980288461538464"/>
    <n v="6.3500000000000001E-2"/>
    <n v="506.08970833333336"/>
    <n v="0.31900000000000001"/>
    <n v="5427.51325"/>
    <s v="ISK"/>
    <n v="149.69999999999999"/>
    <n v="0"/>
    <s v=""/>
    <n v="275"/>
    <m/>
    <n v="20"/>
    <m/>
    <n v="19"/>
    <m/>
    <m/>
    <n v="0"/>
    <n v="0"/>
    <n v="12644.579326923078"/>
  </r>
  <r>
    <x v="0"/>
    <d v="2023-01-01T00:00:00"/>
    <d v="2023-01-31T00:00:00"/>
    <x v="0"/>
    <s v="Demo Company Egypt SAE"/>
    <x v="38"/>
    <x v="2"/>
    <s v="E02761"/>
    <s v="Luca Duong"/>
    <s v="Manager"/>
    <s v="Human Resources"/>
    <x v="3"/>
    <s v="Egypt"/>
    <s v="Permanent"/>
    <s v="Male"/>
    <n v="48"/>
    <d v="2004-06-30T00:00:00"/>
    <m/>
    <n v="40"/>
    <n v="120660"/>
    <n v="10055"/>
    <n v="58.00961538461538"/>
    <n v="0.26"/>
    <n v="2614.3000000000002"/>
    <n v="0.44400000000000001"/>
    <n v="5590.58"/>
    <s v="EGP"/>
    <n v="32.686700000000002"/>
    <n v="7.0000000000000007E-2"/>
    <s v=""/>
    <n v="310"/>
    <m/>
    <n v="20"/>
    <m/>
    <n v="3"/>
    <m/>
    <m/>
    <n v="0"/>
    <n v="0"/>
    <n v="17982.98076923077"/>
  </r>
  <r>
    <x v="0"/>
    <d v="2023-01-01T00:00:00"/>
    <d v="2023-01-31T00:00:00"/>
    <x v="0"/>
    <s v="Demo Company India Pvt. Ltd."/>
    <x v="16"/>
    <x v="1"/>
    <s v="E02121"/>
    <s v="Levi Brown"/>
    <s v="Sr. Analyst"/>
    <s v="Sales"/>
    <x v="2"/>
    <s v="India"/>
    <s v="Temporary"/>
    <s v="Male"/>
    <n v="36"/>
    <d v="2021-12-26T00:00:00"/>
    <d v="2023-12-26T00:00:00"/>
    <n v="40"/>
    <n v="75119"/>
    <n v="6259.916666666667"/>
    <n v="36.114903846153844"/>
    <n v="0.12"/>
    <n v="751.19"/>
    <n v="0.49700000000000005"/>
    <n v="3148.7380833333332"/>
    <s v="INR"/>
    <n v="86.649000000000001"/>
    <n v="0"/>
    <s v=""/>
    <n v="46"/>
    <m/>
    <n v="20"/>
    <m/>
    <n v="14"/>
    <m/>
    <m/>
    <n v="0"/>
    <n v="0"/>
    <n v="1661.2855769230769"/>
  </r>
  <r>
    <x v="0"/>
    <d v="2023-01-01T00:00:00"/>
    <d v="2023-01-31T00:00:00"/>
    <x v="0"/>
    <s v="Demo Company Spain S.L."/>
    <x v="24"/>
    <x v="0"/>
    <s v="E01486"/>
    <s v="Mason Cho"/>
    <s v="Operations Engineer"/>
    <s v="Accounting"/>
    <x v="3"/>
    <s v="Spain"/>
    <s v="Permanent"/>
    <s v="Male"/>
    <n v="59"/>
    <d v="2011-05-18T00:00:00"/>
    <m/>
    <n v="32"/>
    <n v="192213"/>
    <n v="16017.75"/>
    <n v="115.51262019230769"/>
    <n v="0.29899999999999999"/>
    <n v="4789.3072499999998"/>
    <n v="0.47"/>
    <n v="8489.4075000000012"/>
    <s v="EUR"/>
    <n v="1"/>
    <n v="0.4"/>
    <s v=""/>
    <n v="211"/>
    <m/>
    <n v="20"/>
    <m/>
    <m/>
    <m/>
    <m/>
    <n v="0"/>
    <n v="0"/>
    <n v="24373.162860576922"/>
  </r>
  <r>
    <x v="0"/>
    <d v="2023-01-01T00:00:00"/>
    <d v="2023-01-31T00:00:00"/>
    <x v="0"/>
    <s v="Demo Company Netherlands BV"/>
    <x v="6"/>
    <x v="0"/>
    <s v="E00725"/>
    <s v="Nova Herrera"/>
    <s v="Account Representative"/>
    <s v="Sales"/>
    <x v="1"/>
    <s v="Netherlands"/>
    <s v="Permanent"/>
    <s v="Female"/>
    <n v="45"/>
    <d v="2014-05-10T00:00:00"/>
    <m/>
    <n v="40"/>
    <n v="65047"/>
    <n v="5420.583333333333"/>
    <n v="31.272596153846155"/>
    <n v="0.23190000000000002"/>
    <n v="1257.033275"/>
    <n v="0.41200000000000003"/>
    <n v="3187.3029999999994"/>
    <s v="EUR"/>
    <n v="1"/>
    <n v="0"/>
    <s v=""/>
    <n v="96"/>
    <m/>
    <n v="20"/>
    <n v="198"/>
    <n v="14"/>
    <m/>
    <m/>
    <n v="0"/>
    <n v="0"/>
    <n v="3002.169230769231"/>
  </r>
  <r>
    <x v="0"/>
    <d v="2023-01-01T00:00:00"/>
    <d v="2023-01-31T00:00:00"/>
    <x v="0"/>
    <s v="Demo Company Belgium BV"/>
    <x v="13"/>
    <x v="0"/>
    <s v="E03027"/>
    <s v="Elijah Watson"/>
    <s v="Sr. Manager"/>
    <s v="Sales"/>
    <x v="0"/>
    <s v="Belgium"/>
    <s v="Permanent"/>
    <s v="Male"/>
    <n v="29"/>
    <d v="2017-03-16T00:00:00"/>
    <m/>
    <n v="32"/>
    <n v="151413"/>
    <n v="12617.75"/>
    <n v="90.99338942307692"/>
    <n v="0.27500000000000002"/>
    <n v="3469.8812500000004"/>
    <n v="0.55399999999999994"/>
    <n v="5627.5165000000006"/>
    <s v="EUR"/>
    <n v="1"/>
    <n v="0.15"/>
    <s v=""/>
    <n v="229"/>
    <m/>
    <n v="20"/>
    <m/>
    <m/>
    <m/>
    <m/>
    <n v="0"/>
    <n v="0"/>
    <n v="20837.486177884613"/>
  </r>
  <r>
    <x v="0"/>
    <d v="2023-01-01T00:00:00"/>
    <d v="2023-01-31T00:00:00"/>
    <x v="0"/>
    <s v="Demo Company Luxembourg SA"/>
    <x v="9"/>
    <x v="0"/>
    <s v="E03689"/>
    <s v="Wesley Gray"/>
    <s v="Sr. Analyst"/>
    <s v="Accounting"/>
    <x v="1"/>
    <s v="Luxembourg"/>
    <s v="Permanent"/>
    <s v="Male"/>
    <n v="62"/>
    <d v="2003-04-22T00:00:00"/>
    <m/>
    <n v="40"/>
    <n v="76906"/>
    <n v="6408.833333333333"/>
    <n v="36.974038461538463"/>
    <n v="0.14990000000000001"/>
    <n v="960.68411666666668"/>
    <n v="0.20399999999999999"/>
    <n v="5101.431333333333"/>
    <s v="EUR"/>
    <n v="1"/>
    <n v="0"/>
    <s v=""/>
    <n v="152"/>
    <m/>
    <n v="20"/>
    <m/>
    <n v="6"/>
    <m/>
    <m/>
    <n v="0"/>
    <n v="0"/>
    <n v="5620.0538461538463"/>
  </r>
  <r>
    <x v="0"/>
    <d v="2023-01-01T00:00:00"/>
    <d v="2023-01-31T00:00:00"/>
    <x v="0"/>
    <s v="Demo Company Israel Ltd"/>
    <x v="30"/>
    <x v="4"/>
    <s v="E01986"/>
    <s v="Wesley Sharma"/>
    <s v="Manager"/>
    <s v="IT"/>
    <x v="2"/>
    <s v="Israel"/>
    <s v="Temporary"/>
    <s v="Male"/>
    <n v="51"/>
    <d v="2022-02-23T00:00:00"/>
    <d v="2023-02-23T00:00:00"/>
    <n v="40"/>
    <n v="122802"/>
    <n v="10233.5"/>
    <n v="59.039423076923072"/>
    <n v="7.5999999999999998E-2"/>
    <n v="777.74599999999998"/>
    <n v="0.253"/>
    <n v="7644.4245000000001"/>
    <s v="ILS"/>
    <n v="3.7942999999999998"/>
    <n v="0.05"/>
    <s v=""/>
    <n v="354"/>
    <m/>
    <n v="20"/>
    <m/>
    <m/>
    <m/>
    <m/>
    <n v="0"/>
    <n v="0"/>
    <n v="20899.955769230768"/>
  </r>
  <r>
    <x v="0"/>
    <d v="2023-01-01T00:00:00"/>
    <d v="2023-01-31T00:00:00"/>
    <x v="0"/>
    <s v="Demo Company United Arab Emirates LLC"/>
    <x v="28"/>
    <x v="4"/>
    <s v="E01286"/>
    <s v="Mateo Mendez"/>
    <s v="Development Engineer"/>
    <s v="Engineering"/>
    <x v="3"/>
    <s v="United Arab Emirates"/>
    <s v="Temporary"/>
    <s v="Male"/>
    <n v="47"/>
    <d v="2022-07-14T00:00:00"/>
    <d v="2023-07-14T00:00:00"/>
    <n v="40"/>
    <n v="99091"/>
    <n v="8257.5833333333339"/>
    <n v="47.639903846153842"/>
    <n v="0"/>
    <n v="0"/>
    <n v="0.159"/>
    <n v="6944.6275833333339"/>
    <s v="AED"/>
    <n v="3.8807"/>
    <n v="0"/>
    <s v=""/>
    <n v="72"/>
    <m/>
    <n v="20"/>
    <m/>
    <n v="11"/>
    <m/>
    <m/>
    <n v="0"/>
    <n v="0"/>
    <n v="3430.0730769230768"/>
  </r>
  <r>
    <x v="0"/>
    <d v="2023-01-01T00:00:00"/>
    <d v="2023-01-31T00:00:00"/>
    <x v="0"/>
    <s v="Demo Company Netherlands BV"/>
    <x v="6"/>
    <x v="0"/>
    <s v="E01409"/>
    <s v="Jose Molina"/>
    <s v="Controls Engineer"/>
    <s v="Engineering"/>
    <x v="0"/>
    <s v="Netherlands"/>
    <s v="Permanent"/>
    <s v="Male"/>
    <n v="40"/>
    <d v="2008-02-28T00:00:00"/>
    <m/>
    <n v="40"/>
    <n v="113987"/>
    <n v="9498.9166666666661"/>
    <n v="54.801442307692312"/>
    <n v="0.23190000000000002"/>
    <n v="2202.7987750000002"/>
    <n v="0.41200000000000003"/>
    <n v="5585.3629999999994"/>
    <s v="EUR"/>
    <n v="1"/>
    <n v="0"/>
    <s v=""/>
    <n v="120"/>
    <m/>
    <n v="20"/>
    <n v="126"/>
    <n v="18"/>
    <m/>
    <m/>
    <n v="0"/>
    <n v="0"/>
    <n v="6576.1730769230771"/>
  </r>
  <r>
    <x v="0"/>
    <d v="2023-01-01T00:00:00"/>
    <d v="2023-01-31T00:00:00"/>
    <x v="0"/>
    <s v="Demo Company Spain S.L."/>
    <x v="24"/>
    <x v="0"/>
    <s v="E00626"/>
    <s v="Luna Simmons"/>
    <s v="Sr. Analyst"/>
    <s v="Finance"/>
    <x v="2"/>
    <s v="Spain"/>
    <s v="Temporary"/>
    <s v="Female"/>
    <n v="28"/>
    <d v="2020-09-04T00:00:00"/>
    <d v="2023-09-04T00:00:00"/>
    <n v="40"/>
    <n v="95045"/>
    <n v="7920.416666666667"/>
    <n v="45.694711538461533"/>
    <n v="0.29899999999999999"/>
    <n v="2368.2045833333332"/>
    <n v="0.47"/>
    <n v="4197.8208333333332"/>
    <s v="EUR"/>
    <n v="1"/>
    <n v="0"/>
    <s v=""/>
    <n v="326"/>
    <m/>
    <n v="20"/>
    <m/>
    <n v="9"/>
    <m/>
    <m/>
    <n v="0"/>
    <n v="0"/>
    <n v="14896.475961538459"/>
  </r>
  <r>
    <x v="0"/>
    <d v="2023-01-01T00:00:00"/>
    <d v="2023-01-31T00:00:00"/>
    <x v="0"/>
    <s v="Demo Company Bulgaria EOOD"/>
    <x v="35"/>
    <x v="0"/>
    <s v="E04342"/>
    <s v="Samantha Barnes"/>
    <s v="Operations Engineer"/>
    <s v="Marketing"/>
    <x v="1"/>
    <s v="Bulgaria"/>
    <s v="Permanent"/>
    <s v="Female"/>
    <n v="29"/>
    <d v="2017-01-05T00:00:00"/>
    <m/>
    <n v="40"/>
    <n v="190401"/>
    <n v="15866.75"/>
    <n v="91.538942307692309"/>
    <n v="0.19020000000000001"/>
    <n v="3017.8558499999999"/>
    <n v="0.28300000000000003"/>
    <n v="11376.45975"/>
    <s v="BGN"/>
    <n v="1.9574"/>
    <n v="0.37"/>
    <s v=""/>
    <n v="225"/>
    <m/>
    <n v="20"/>
    <m/>
    <m/>
    <m/>
    <m/>
    <n v="0"/>
    <n v="0"/>
    <n v="20596.26201923077"/>
  </r>
  <r>
    <x v="0"/>
    <d v="2023-01-01T00:00:00"/>
    <d v="2023-01-31T00:00:00"/>
    <x v="0"/>
    <s v="Demo Company Australia Pty Ltd"/>
    <x v="14"/>
    <x v="5"/>
    <s v="E03904"/>
    <s v="Hunter Ortiz"/>
    <s v="Sr. Analyst"/>
    <s v="Finance"/>
    <x v="2"/>
    <s v="New Zealand"/>
    <s v="Permanent"/>
    <s v="Male"/>
    <n v="46"/>
    <d v="2013-01-20T00:00:00"/>
    <m/>
    <n v="40"/>
    <n v="86061"/>
    <n v="7171.75"/>
    <n v="41.375480769230769"/>
    <n v="0.25"/>
    <n v="1792.9375"/>
    <n v="0.34600000000000003"/>
    <n v="4690.3244999999997"/>
    <s v="NZD"/>
    <n v="1.7225999999999999"/>
    <n v="0"/>
    <s v=""/>
    <n v="320"/>
    <m/>
    <n v="20"/>
    <m/>
    <n v="9"/>
    <m/>
    <m/>
    <n v="0"/>
    <n v="0"/>
    <n v="13240.153846153846"/>
  </r>
  <r>
    <x v="0"/>
    <d v="2023-01-01T00:00:00"/>
    <d v="2023-01-31T00:00:00"/>
    <x v="0"/>
    <s v="Demo Company India Pvt. Ltd."/>
    <x v="16"/>
    <x v="1"/>
    <s v="E01291"/>
    <s v="Thomas Aguilar"/>
    <s v="Sr. Account Representative"/>
    <s v="Sales"/>
    <x v="1"/>
    <s v="India"/>
    <s v="Temporary"/>
    <s v="Male"/>
    <n v="45"/>
    <d v="2021-02-10T00:00:00"/>
    <d v="2023-02-10T00:00:00"/>
    <n v="40"/>
    <n v="79882"/>
    <n v="6656.833333333333"/>
    <n v="38.404807692307692"/>
    <n v="0.12"/>
    <n v="798.81999999999994"/>
    <n v="0.49700000000000005"/>
    <n v="3348.387166666666"/>
    <s v="INR"/>
    <n v="86.649000000000001"/>
    <n v="0"/>
    <s v=""/>
    <n v="295"/>
    <m/>
    <n v="20"/>
    <m/>
    <n v="1"/>
    <m/>
    <m/>
    <n v="0"/>
    <n v="0"/>
    <n v="11329.41826923077"/>
  </r>
  <r>
    <x v="0"/>
    <d v="2023-01-01T00:00:00"/>
    <d v="2023-01-31T00:00:00"/>
    <x v="0"/>
    <s v="Demo Company Netherlands BV"/>
    <x v="6"/>
    <x v="0"/>
    <s v="E00917"/>
    <s v="Skylar Bell"/>
    <s v="Operations Engineer"/>
    <s v="Engineering"/>
    <x v="0"/>
    <s v="Netherlands"/>
    <s v="Permanent"/>
    <s v="Female"/>
    <n v="30"/>
    <d v="2018-03-06T00:00:00"/>
    <m/>
    <n v="40"/>
    <n v="255431"/>
    <n v="21285.916666666668"/>
    <n v="122.80336538461538"/>
    <n v="0.23190000000000002"/>
    <n v="4936.2040750000006"/>
    <n v="0.41200000000000003"/>
    <n v="12516.119000000001"/>
    <s v="EUR"/>
    <n v="1"/>
    <n v="0.36"/>
    <s v=""/>
    <n v="91"/>
    <m/>
    <n v="20"/>
    <m/>
    <n v="8"/>
    <m/>
    <m/>
    <n v="0"/>
    <n v="0"/>
    <n v="11175.106249999999"/>
  </r>
  <r>
    <x v="0"/>
    <d v="2023-01-01T00:00:00"/>
    <d v="2023-01-31T00:00:00"/>
    <x v="0"/>
    <s v="Demo Company Japan Kabushiki Kaisha"/>
    <x v="31"/>
    <x v="1"/>
    <s v="E01484"/>
    <s v="Anna Zhu"/>
    <s v="Service Desk Analyst"/>
    <s v="IT"/>
    <x v="0"/>
    <s v="Japan"/>
    <s v="Permanent"/>
    <s v="Female"/>
    <n v="48"/>
    <d v="2003-08-22T00:00:00"/>
    <m/>
    <n v="40"/>
    <n v="82017"/>
    <n v="6834.75"/>
    <n v="39.431249999999999"/>
    <n v="0.15490000000000001"/>
    <n v="1058.702775"/>
    <n v="0.46700000000000003"/>
    <n v="3642.92175"/>
    <s v="JPY"/>
    <n v="143.86000000000001"/>
    <n v="0"/>
    <s v=""/>
    <n v="202"/>
    <m/>
    <n v="20"/>
    <m/>
    <m/>
    <m/>
    <m/>
    <n v="0"/>
    <n v="0"/>
    <n v="7965.1124999999993"/>
  </r>
  <r>
    <x v="0"/>
    <d v="2023-01-01T00:00:00"/>
    <d v="2023-01-31T00:00:00"/>
    <x v="0"/>
    <s v="Demo Company Spain S.L."/>
    <x v="24"/>
    <x v="0"/>
    <s v="E03864"/>
    <s v="Ella Hunter"/>
    <s v="Analyst"/>
    <s v="Finance"/>
    <x v="0"/>
    <s v="Spain"/>
    <s v="Permanent"/>
    <s v="Female"/>
    <n v="51"/>
    <d v="2017-01-18T00:00:00"/>
    <m/>
    <n v="40"/>
    <n v="53799"/>
    <n v="4483.25"/>
    <n v="25.864903846153844"/>
    <n v="0.29899999999999999"/>
    <n v="1340.4917499999999"/>
    <n v="0.47"/>
    <n v="2376.1224999999999"/>
    <s v="EUR"/>
    <n v="1"/>
    <n v="0"/>
    <s v=""/>
    <n v="144"/>
    <m/>
    <n v="20"/>
    <m/>
    <m/>
    <m/>
    <m/>
    <n v="0"/>
    <n v="0"/>
    <n v="3724.5461538461536"/>
  </r>
  <r>
    <x v="0"/>
    <d v="2023-01-01T00:00:00"/>
    <d v="2023-01-31T00:00:00"/>
    <x v="0"/>
    <s v="Demo Company Netherlands BV"/>
    <x v="6"/>
    <x v="0"/>
    <s v="E00488"/>
    <s v="Emery Hunter"/>
    <s v="Sr. Analyst"/>
    <s v="Sales"/>
    <x v="2"/>
    <s v="Netherlands"/>
    <s v="Temporary"/>
    <s v="Female"/>
    <n v="28"/>
    <d v="2021-07-03T00:00:00"/>
    <d v="2023-07-03T00:00:00"/>
    <n v="32"/>
    <n v="82739"/>
    <n v="6894.916666666667"/>
    <n v="49.722956730769234"/>
    <n v="0.23190000000000002"/>
    <n v="1598.9311750000002"/>
    <n v="0.41200000000000003"/>
    <n v="4054.2109999999998"/>
    <s v="EUR"/>
    <n v="1"/>
    <n v="0"/>
    <s v=""/>
    <n v="182"/>
    <m/>
    <n v="20"/>
    <m/>
    <m/>
    <m/>
    <m/>
    <n v="0"/>
    <n v="0"/>
    <n v="9049.578125"/>
  </r>
  <r>
    <x v="0"/>
    <d v="2023-01-01T00:00:00"/>
    <d v="2023-01-31T00:00:00"/>
    <x v="0"/>
    <s v="Demo Company Qatar WLL"/>
    <x v="11"/>
    <x v="4"/>
    <s v="E02227"/>
    <s v="Sofia Parker"/>
    <s v="Cloud Infrastructure Architect"/>
    <s v="IT"/>
    <x v="0"/>
    <s v="Qatar"/>
    <s v="Permanent"/>
    <s v="Female"/>
    <n v="36"/>
    <d v="2014-05-30T00:00:00"/>
    <m/>
    <n v="40"/>
    <n v="99080"/>
    <n v="8256.6666666666661"/>
    <n v="47.634615384615387"/>
    <n v="0"/>
    <n v="0"/>
    <n v="0.113"/>
    <n v="7323.663333333333"/>
    <s v="QAR"/>
    <n v="3.8468"/>
    <n v="0"/>
    <s v=""/>
    <n v="304"/>
    <m/>
    <n v="20"/>
    <m/>
    <m/>
    <m/>
    <m/>
    <n v="0"/>
    <n v="0"/>
    <n v="14480.923076923078"/>
  </r>
  <r>
    <x v="0"/>
    <d v="2023-01-01T00:00:00"/>
    <d v="2023-01-31T00:00:00"/>
    <x v="0"/>
    <s v="Demo Company Poland Sp. z o.o."/>
    <x v="3"/>
    <x v="0"/>
    <s v="E04802"/>
    <s v="Lucy Fong"/>
    <s v="Sr. Account Representative"/>
    <s v="Sales"/>
    <x v="2"/>
    <s v="Poland"/>
    <s v="Permanent"/>
    <s v="Female"/>
    <n v="40"/>
    <d v="2011-01-20T00:00:00"/>
    <m/>
    <n v="40"/>
    <n v="96719"/>
    <n v="8059.916666666667"/>
    <n v="46.499519230769231"/>
    <n v="0.22140000000000001"/>
    <n v="1784.4655500000001"/>
    <n v="0.40799999999999997"/>
    <n v="4771.4706666666671"/>
    <s v="PLN"/>
    <n v="4.6844999999999999"/>
    <n v="0"/>
    <s v=""/>
    <n v="246"/>
    <m/>
    <n v="20"/>
    <n v="525"/>
    <m/>
    <m/>
    <m/>
    <n v="0"/>
    <n v="0"/>
    <n v="11438.881730769232"/>
  </r>
  <r>
    <x v="0"/>
    <d v="2023-01-01T00:00:00"/>
    <d v="2023-01-31T00:00:00"/>
    <x v="0"/>
    <s v="Demo Company Czech Republic s.r.o."/>
    <x v="34"/>
    <x v="0"/>
    <s v="E01970"/>
    <s v="Vivian Barnes"/>
    <s v="Network Engineer"/>
    <s v="Human Resources"/>
    <x v="3"/>
    <s v="Czech Republic"/>
    <s v="Permanent"/>
    <s v="Female"/>
    <n v="51"/>
    <d v="2021-03-28T00:00:00"/>
    <m/>
    <n v="40"/>
    <n v="180687"/>
    <n v="15057.25"/>
    <n v="86.868750000000006"/>
    <n v="0.33799999999999997"/>
    <n v="5089.3504999999996"/>
    <n v="0.46100000000000002"/>
    <n v="8115.8577500000001"/>
    <s v="CZK"/>
    <n v="23.619"/>
    <n v="0.19"/>
    <s v=""/>
    <n v="297"/>
    <m/>
    <n v="20"/>
    <n v="613"/>
    <m/>
    <m/>
    <m/>
    <n v="0"/>
    <n v="0"/>
    <n v="25800.018750000003"/>
  </r>
  <r>
    <x v="0"/>
    <d v="2023-01-01T00:00:00"/>
    <d v="2023-01-31T00:00:00"/>
    <x v="0"/>
    <s v="Demo Company Côte d'Ivoire SARL"/>
    <x v="2"/>
    <x v="2"/>
    <s v="E02031"/>
    <s v="Melody Cooper"/>
    <s v="Development Engineer"/>
    <s v="Engineering"/>
    <x v="3"/>
    <s v="Côte d'Ivoire"/>
    <s v="Permanent"/>
    <s v="Female"/>
    <n v="44"/>
    <d v="2009-09-04T00:00:00"/>
    <m/>
    <n v="40"/>
    <n v="89695"/>
    <n v="7474.583333333333"/>
    <n v="43.122596153846153"/>
    <n v="0.25"/>
    <n v="1868.6458333333333"/>
    <n v="0.501"/>
    <n v="3729.8170833333334"/>
    <s v="XOF"/>
    <n v="657.27"/>
    <n v="0"/>
    <s v=""/>
    <n v="192"/>
    <m/>
    <n v="20"/>
    <n v="375"/>
    <m/>
    <m/>
    <m/>
    <n v="0"/>
    <n v="0"/>
    <n v="8279.538461538461"/>
  </r>
  <r>
    <x v="0"/>
    <d v="2023-01-01T00:00:00"/>
    <d v="2023-01-31T00:00:00"/>
    <x v="0"/>
    <s v="Demo Company Norway AS"/>
    <x v="21"/>
    <x v="0"/>
    <s v="E03252"/>
    <s v="James Bui"/>
    <s v="Manager"/>
    <s v="Finance"/>
    <x v="0"/>
    <s v="Norway"/>
    <s v="Temporary"/>
    <s v="Male"/>
    <n v="64"/>
    <d v="2022-07-20T00:00:00"/>
    <d v="2023-07-20T00:00:00"/>
    <n v="40"/>
    <n v="122753"/>
    <n v="10229.416666666666"/>
    <n v="59.015865384615381"/>
    <n v="0.14099999999999999"/>
    <n v="1442.3477499999997"/>
    <n v="0.36200000000000004"/>
    <n v="6526.3678333333319"/>
    <s v="NOK"/>
    <n v="11.2597"/>
    <n v="0.09"/>
    <s v=""/>
    <n v="90"/>
    <m/>
    <n v="20"/>
    <m/>
    <m/>
    <m/>
    <m/>
    <n v="0"/>
    <n v="0"/>
    <n v="5311.4278846153848"/>
  </r>
  <r>
    <x v="0"/>
    <d v="2023-01-01T00:00:00"/>
    <d v="2023-01-31T00:00:00"/>
    <x v="0"/>
    <s v="Demo Company Netherlands BV"/>
    <x v="6"/>
    <x v="0"/>
    <s v="E04871"/>
    <s v="Liam Grant"/>
    <s v="Sr. Business Partner"/>
    <s v="Human Resources"/>
    <x v="3"/>
    <s v="Netherlands"/>
    <s v="Permanent"/>
    <s v="Male"/>
    <n v="30"/>
    <d v="2015-03-15T00:00:00"/>
    <m/>
    <n v="40"/>
    <n v="93734"/>
    <n v="7811.166666666667"/>
    <n v="45.064423076923077"/>
    <n v="0.23190000000000002"/>
    <n v="1811.4095500000003"/>
    <n v="0.41200000000000003"/>
    <n v="4592.9660000000003"/>
    <s v="EUR"/>
    <n v="1"/>
    <n v="0"/>
    <s v=""/>
    <n v="310"/>
    <m/>
    <n v="20"/>
    <n v="489"/>
    <m/>
    <m/>
    <m/>
    <n v="0"/>
    <n v="0"/>
    <n v="13969.971153846154"/>
  </r>
  <r>
    <x v="0"/>
    <d v="2023-01-01T00:00:00"/>
    <d v="2023-01-31T00:00:00"/>
    <x v="0"/>
    <s v="Demo Company Luxembourg SA"/>
    <x v="9"/>
    <x v="0"/>
    <s v="E03547"/>
    <s v="Owen Han"/>
    <s v="Analyst"/>
    <s v="Accounting"/>
    <x v="2"/>
    <s v="Luxembourg"/>
    <s v="Permanent"/>
    <s v="Male"/>
    <n v="28"/>
    <d v="2017-05-12T00:00:00"/>
    <m/>
    <n v="40"/>
    <n v="52069"/>
    <n v="4339.083333333333"/>
    <n v="25.033173076923077"/>
    <n v="0.14990000000000001"/>
    <n v="650.42859166666665"/>
    <n v="0.20399999999999999"/>
    <n v="3453.9103333333333"/>
    <s v="EUR"/>
    <n v="1"/>
    <n v="0"/>
    <s v=""/>
    <n v="366"/>
    <m/>
    <n v="20"/>
    <m/>
    <m/>
    <m/>
    <m/>
    <n v="0"/>
    <n v="0"/>
    <n v="9162.1413461538468"/>
  </r>
  <r>
    <x v="0"/>
    <d v="2023-01-01T00:00:00"/>
    <d v="2023-01-31T00:00:00"/>
    <x v="0"/>
    <s v="Demo Company Côte d'Ivoire SARL"/>
    <x v="2"/>
    <x v="2"/>
    <s v="E04742"/>
    <s v="Kinsley Vega"/>
    <s v="Operations Engineer"/>
    <s v="Accounting"/>
    <x v="2"/>
    <s v="Côte d'Ivoire"/>
    <s v="Temporary"/>
    <s v="Female"/>
    <n v="33"/>
    <d v="2020-12-16T00:00:00"/>
    <d v="2023-12-16T00:00:00"/>
    <n v="40"/>
    <n v="258426"/>
    <n v="21535.5"/>
    <n v="124.24326923076924"/>
    <n v="0.25"/>
    <n v="5383.875"/>
    <n v="0.501"/>
    <n v="10746.2145"/>
    <s v="XOF"/>
    <n v="657.27"/>
    <n v="0.4"/>
    <s v=""/>
    <n v="249"/>
    <m/>
    <n v="20"/>
    <n v="248"/>
    <m/>
    <m/>
    <m/>
    <n v="0"/>
    <n v="0"/>
    <n v="30936.574038461542"/>
  </r>
  <r>
    <x v="0"/>
    <d v="2023-01-01T00:00:00"/>
    <d v="2023-01-31T00:00:00"/>
    <x v="0"/>
    <s v="Demo Company Croatia d.o.o."/>
    <x v="25"/>
    <x v="0"/>
    <s v="E01070"/>
    <s v="Leonardo Martin"/>
    <s v="Manager"/>
    <s v="Finance"/>
    <x v="1"/>
    <s v="Croatia"/>
    <s v="Temporary"/>
    <s v="Male"/>
    <n v="51"/>
    <d v="2022-02-16T00:00:00"/>
    <d v="2023-02-16T00:00:00"/>
    <n v="32"/>
    <n v="125375"/>
    <n v="10447.916666666666"/>
    <n v="75.345552884615387"/>
    <n v="0.16500000000000001"/>
    <n v="1723.90625"/>
    <n v="0.20499999999999999"/>
    <n v="8306.09375"/>
    <s v="EUR"/>
    <n v="1"/>
    <n v="0.09"/>
    <s v=""/>
    <n v="150"/>
    <m/>
    <n v="20"/>
    <m/>
    <m/>
    <m/>
    <m/>
    <n v="0"/>
    <n v="0"/>
    <n v="11301.832932692309"/>
  </r>
  <r>
    <x v="0"/>
    <d v="2023-01-01T00:00:00"/>
    <d v="2023-01-31T00:00:00"/>
    <x v="0"/>
    <s v="Demo Company Romania SRL"/>
    <x v="12"/>
    <x v="0"/>
    <s v="E04359"/>
    <s v="Greyson Lam"/>
    <s v="Operations Engineer"/>
    <s v="Accounting"/>
    <x v="0"/>
    <s v="Romania"/>
    <s v="Permanent"/>
    <s v="Male"/>
    <n v="25"/>
    <d v="2021-02-08T00:00:00"/>
    <m/>
    <n v="32"/>
    <n v="198243"/>
    <n v="16520.25"/>
    <n v="119.13641826923077"/>
    <n v="2.2499999999999999E-2"/>
    <n v="371.705625"/>
    <n v="0.2"/>
    <n v="13216.2"/>
    <s v="RON"/>
    <n v="4.9107000000000003"/>
    <n v="0.31"/>
    <s v=""/>
    <n v="391"/>
    <m/>
    <n v="20"/>
    <m/>
    <m/>
    <m/>
    <m/>
    <n v="0"/>
    <n v="0"/>
    <n v="46582.339543269234"/>
  </r>
  <r>
    <x v="0"/>
    <d v="2023-01-01T00:00:00"/>
    <d v="2023-01-31T00:00:00"/>
    <x v="0"/>
    <s v="Demo Company Sweden AB"/>
    <x v="20"/>
    <x v="0"/>
    <s v="E03268"/>
    <s v="Emilia Rivera"/>
    <s v="Test Engineer"/>
    <s v="Engineering"/>
    <x v="3"/>
    <s v="Sweden"/>
    <s v="Permanent"/>
    <s v="Female"/>
    <n v="42"/>
    <d v="2017-11-23T00:00:00"/>
    <m/>
    <n v="40"/>
    <n v="96023"/>
    <n v="8001.916666666667"/>
    <n v="46.164903846153848"/>
    <n v="0.31420000000000003"/>
    <n v="2514.202216666667"/>
    <n v="0.49099999999999999"/>
    <n v="4072.9755833333334"/>
    <s v="SEK"/>
    <n v="11.300800000000001"/>
    <n v="0"/>
    <s v=""/>
    <n v="118"/>
    <m/>
    <n v="20"/>
    <m/>
    <m/>
    <m/>
    <m/>
    <n v="0"/>
    <n v="0"/>
    <n v="5447.4586538461544"/>
  </r>
  <r>
    <x v="0"/>
    <d v="2023-01-01T00:00:00"/>
    <d v="2023-01-31T00:00:00"/>
    <x v="0"/>
    <s v="Demo Company Netherlands BV"/>
    <x v="6"/>
    <x v="0"/>
    <s v="E01221"/>
    <s v="Eva Figueroa"/>
    <s v="Analyst II"/>
    <s v="Sales"/>
    <x v="3"/>
    <s v="Netherlands"/>
    <s v="Permanent"/>
    <s v="Female"/>
    <n v="48"/>
    <d v="2014-05-14T00:00:00"/>
    <m/>
    <n v="32"/>
    <n v="61216"/>
    <n v="5101.333333333333"/>
    <n v="36.78846153846154"/>
    <n v="0.23190000000000002"/>
    <n v="1182.9992"/>
    <n v="0.41200000000000003"/>
    <n v="2999.5839999999998"/>
    <s v="EUR"/>
    <n v="1"/>
    <n v="0"/>
    <s v=""/>
    <n v="156"/>
    <m/>
    <n v="20"/>
    <n v="101"/>
    <m/>
    <m/>
    <m/>
    <n v="0"/>
    <n v="0"/>
    <n v="5739"/>
  </r>
  <r>
    <x v="0"/>
    <d v="2023-01-01T00:00:00"/>
    <d v="2023-01-31T00:00:00"/>
    <x v="0"/>
    <s v="Demo Company Netherlands BV"/>
    <x v="6"/>
    <x v="0"/>
    <s v="E01687"/>
    <s v="Luke Mai"/>
    <s v="HRIS Analyst"/>
    <s v="Human Resources"/>
    <x v="3"/>
    <s v="Netherlands"/>
    <s v="Permanent"/>
    <s v="Male"/>
    <n v="41"/>
    <d v="2007-10-24T00:00:00"/>
    <m/>
    <n v="40"/>
    <n v="51630"/>
    <n v="4302.5"/>
    <n v="24.822115384615383"/>
    <n v="0.23190000000000002"/>
    <n v="997.74975000000006"/>
    <n v="0.41200000000000003"/>
    <n v="2529.87"/>
    <s v="EUR"/>
    <n v="1"/>
    <n v="0"/>
    <s v=""/>
    <n v="255"/>
    <m/>
    <n v="20"/>
    <m/>
    <m/>
    <m/>
    <m/>
    <n v="0"/>
    <n v="0"/>
    <n v="6329.6394230769229"/>
  </r>
  <r>
    <x v="0"/>
    <d v="2023-01-01T00:00:00"/>
    <d v="2023-01-31T00:00:00"/>
    <x v="0"/>
    <s v="Demo Company Luxembourg SA"/>
    <x v="9"/>
    <x v="0"/>
    <s v="E02844"/>
    <s v="Charles Diaz"/>
    <s v="Sr. Manager"/>
    <s v="Sales"/>
    <x v="2"/>
    <s v="Luxembourg"/>
    <s v="Permanent"/>
    <s v="Male"/>
    <n v="55"/>
    <d v="2013-11-16T00:00:00"/>
    <m/>
    <n v="40"/>
    <n v="124129"/>
    <n v="10344.083333333334"/>
    <n v="59.677403846153844"/>
    <n v="0.14990000000000001"/>
    <n v="1550.5780916666668"/>
    <n v="0.20399999999999999"/>
    <n v="8233.8903333333328"/>
    <s v="EUR"/>
    <n v="1"/>
    <n v="0.15"/>
    <s v=""/>
    <n v="330"/>
    <m/>
    <n v="20"/>
    <m/>
    <m/>
    <m/>
    <m/>
    <n v="0"/>
    <n v="0"/>
    <n v="19693.54326923077"/>
  </r>
  <r>
    <x v="0"/>
    <d v="2023-01-01T00:00:00"/>
    <d v="2023-01-31T00:00:00"/>
    <x v="0"/>
    <s v="Demo Company Spain S.L."/>
    <x v="24"/>
    <x v="0"/>
    <s v="E01263"/>
    <s v="Adam Espinoza"/>
    <s v="Test Engineer"/>
    <s v="Engineering"/>
    <x v="0"/>
    <s v="Spain"/>
    <s v="Permanent"/>
    <s v="Male"/>
    <n v="36"/>
    <d v="2009-04-09T00:00:00"/>
    <m/>
    <n v="40"/>
    <n v="60055"/>
    <n v="5004.583333333333"/>
    <n v="28.872596153846153"/>
    <n v="0.29899999999999999"/>
    <n v="1496.3704166666664"/>
    <n v="0.47"/>
    <n v="2652.4291666666668"/>
    <s v="EUR"/>
    <n v="1"/>
    <n v="0"/>
    <s v=""/>
    <n v="59"/>
    <m/>
    <n v="20"/>
    <n v="345"/>
    <m/>
    <m/>
    <m/>
    <n v="0"/>
    <n v="0"/>
    <n v="1703.4831730769231"/>
  </r>
  <r>
    <x v="0"/>
    <d v="2023-01-01T00:00:00"/>
    <d v="2023-01-31T00:00:00"/>
    <x v="0"/>
    <s v="Demo Company United Arab Emirates LLC"/>
    <x v="28"/>
    <x v="4"/>
    <s v="E03935"/>
    <s v="Cora Jiang"/>
    <s v="Operations Engineer"/>
    <s v="IT"/>
    <x v="2"/>
    <s v="United Arab Emirates"/>
    <s v="Permanent"/>
    <s v="Female"/>
    <n v="53"/>
    <d v="2008-04-30T00:00:00"/>
    <m/>
    <n v="40"/>
    <n v="182202"/>
    <n v="15183.5"/>
    <n v="87.597115384615378"/>
    <n v="0"/>
    <n v="0"/>
    <n v="0.159"/>
    <n v="12769.3235"/>
    <s v="AED"/>
    <n v="3.8807"/>
    <n v="0.3"/>
    <s v=""/>
    <n v="289"/>
    <m/>
    <n v="20"/>
    <m/>
    <m/>
    <m/>
    <m/>
    <n v="0"/>
    <n v="0"/>
    <n v="25315.566346153846"/>
  </r>
  <r>
    <x v="0"/>
    <d v="2023-01-01T00:00:00"/>
    <d v="2023-01-31T00:00:00"/>
    <x v="0"/>
    <s v="Demo Company Japan Kabushiki Kaisha"/>
    <x v="31"/>
    <x v="1"/>
    <s v="E00742"/>
    <s v="Cooper Mitchell"/>
    <s v="Manager"/>
    <s v="Sales"/>
    <x v="1"/>
    <s v="Japan"/>
    <s v="Permanent"/>
    <s v="Male"/>
    <n v="43"/>
    <d v="2006-01-31T00:00:00"/>
    <m/>
    <n v="40"/>
    <n v="117518"/>
    <n v="9793.1666666666661"/>
    <n v="56.499038461538461"/>
    <n v="0.15490000000000001"/>
    <n v="1516.9615166666667"/>
    <n v="0.46700000000000003"/>
    <n v="5219.7578333333331"/>
    <s v="JPY"/>
    <n v="143.86000000000001"/>
    <n v="7.0000000000000007E-2"/>
    <s v=""/>
    <n v="391"/>
    <m/>
    <n v="20"/>
    <m/>
    <m/>
    <m/>
    <m/>
    <n v="0"/>
    <n v="0"/>
    <n v="22091.124038461538"/>
  </r>
  <r>
    <x v="0"/>
    <d v="2023-01-01T00:00:00"/>
    <d v="2023-01-31T00:00:00"/>
    <x v="0"/>
    <s v="Demo Company Iceland hf."/>
    <x v="22"/>
    <x v="0"/>
    <s v="E02810"/>
    <s v="Layla Torres"/>
    <s v="Sr. Manager"/>
    <s v="Finance"/>
    <x v="0"/>
    <s v="Iceland"/>
    <s v="Permanent"/>
    <s v="Female"/>
    <n v="37"/>
    <d v="2013-02-24T00:00:00"/>
    <m/>
    <n v="40"/>
    <n v="157474"/>
    <n v="13122.833333333334"/>
    <n v="75.708653846153851"/>
    <n v="6.3500000000000001E-2"/>
    <n v="833.29991666666672"/>
    <n v="0.31900000000000001"/>
    <n v="8936.6494999999995"/>
    <s v="ISK"/>
    <n v="149.69999999999999"/>
    <n v="0.11"/>
    <s v=""/>
    <n v="32"/>
    <m/>
    <n v="20"/>
    <m/>
    <m/>
    <m/>
    <m/>
    <n v="0"/>
    <n v="0"/>
    <n v="2422.6769230769232"/>
  </r>
  <r>
    <x v="0"/>
    <d v="2023-01-01T00:00:00"/>
    <d v="2023-01-31T00:00:00"/>
    <x v="0"/>
    <s v="Demo Company United States LLC"/>
    <x v="39"/>
    <x v="6"/>
    <s v="E01860"/>
    <s v="Jack Edwards"/>
    <s v="Manager"/>
    <s v="Marketing"/>
    <x v="0"/>
    <s v="United States"/>
    <s v="Permanent"/>
    <s v="Male"/>
    <n v="38"/>
    <d v="2008-04-06T00:00:00"/>
    <m/>
    <n v="40"/>
    <n v="126856"/>
    <n v="10571.333333333334"/>
    <n v="60.988461538461536"/>
    <n v="7.6499999999999999E-2"/>
    <n v="808.70699999999999"/>
    <n v="0.36599999999999999"/>
    <n v="6702.2253333333338"/>
    <s v="USD"/>
    <n v="1.0568"/>
    <n v="0.06"/>
    <s v=""/>
    <n v="135"/>
    <m/>
    <n v="20"/>
    <n v="95"/>
    <m/>
    <m/>
    <m/>
    <n v="0"/>
    <n v="0"/>
    <n v="8233.4423076923067"/>
  </r>
  <r>
    <x v="0"/>
    <d v="2023-01-01T00:00:00"/>
    <d v="2023-01-31T00:00:00"/>
    <x v="0"/>
    <s v="Demo Company Egypt SAE"/>
    <x v="38"/>
    <x v="2"/>
    <s v="E04890"/>
    <s v="Eleanor Chan"/>
    <s v="Sr. Manager"/>
    <s v="Accounting"/>
    <x v="0"/>
    <s v="Egypt"/>
    <s v="Permanent"/>
    <s v="Female"/>
    <n v="49"/>
    <d v="2001-04-02T00:00:00"/>
    <m/>
    <n v="40"/>
    <n v="129124"/>
    <n v="10760.333333333334"/>
    <n v="62.078846153846158"/>
    <n v="0.26"/>
    <n v="2797.686666666667"/>
    <n v="0.44400000000000001"/>
    <n v="5982.7453333333333"/>
    <s v="EGP"/>
    <n v="32.686700000000002"/>
    <n v="0.12"/>
    <s v=""/>
    <n v="332"/>
    <m/>
    <n v="20"/>
    <m/>
    <m/>
    <m/>
    <m/>
    <n v="0"/>
    <n v="0"/>
    <n v="20610.176923076924"/>
  </r>
  <r>
    <x v="0"/>
    <d v="2023-01-01T00:00:00"/>
    <d v="2023-01-31T00:00:00"/>
    <x v="0"/>
    <s v="Demo Company Australia Pty Ltd"/>
    <x v="14"/>
    <x v="5"/>
    <s v="E02285"/>
    <s v="Aria Xi"/>
    <s v="Network Engineer"/>
    <s v="Sales"/>
    <x v="3"/>
    <s v="New Zealand"/>
    <s v="Permanent"/>
    <s v="Female"/>
    <n v="45"/>
    <d v="2002-03-01T00:00:00"/>
    <m/>
    <n v="40"/>
    <n v="165181"/>
    <n v="13765.083333333334"/>
    <n v="79.413942307692309"/>
    <n v="0.25"/>
    <n v="3441.2708333333335"/>
    <n v="0.34600000000000003"/>
    <n v="9002.3644999999997"/>
    <s v="NZD"/>
    <n v="1.7225999999999999"/>
    <n v="0.16"/>
    <s v=""/>
    <n v="232"/>
    <m/>
    <n v="20"/>
    <m/>
    <m/>
    <m/>
    <m/>
    <n v="0"/>
    <n v="0"/>
    <n v="18424.034615384615"/>
  </r>
  <r>
    <x v="0"/>
    <d v="2023-01-01T00:00:00"/>
    <d v="2023-01-31T00:00:00"/>
    <x v="0"/>
    <s v="Demo Company Sweden AB"/>
    <x v="20"/>
    <x v="0"/>
    <s v="E00842"/>
    <s v="John Vega"/>
    <s v="Operations Engineer"/>
    <s v="Finance"/>
    <x v="2"/>
    <s v="Sweden"/>
    <s v="Permanent"/>
    <s v="Male"/>
    <n v="50"/>
    <d v="2004-01-18T00:00:00"/>
    <m/>
    <n v="40"/>
    <n v="247939"/>
    <n v="20661.583333333332"/>
    <n v="119.2014423076923"/>
    <n v="0.31420000000000003"/>
    <n v="6491.8694833333338"/>
    <n v="0.49099999999999999"/>
    <n v="10516.745916666667"/>
    <s v="SEK"/>
    <n v="11.300800000000001"/>
    <n v="0.35"/>
    <s v=""/>
    <n v="277"/>
    <m/>
    <n v="20"/>
    <n v="310"/>
    <m/>
    <m/>
    <m/>
    <n v="0"/>
    <n v="0"/>
    <n v="33018.799519230772"/>
  </r>
  <r>
    <x v="0"/>
    <d v="2023-01-01T00:00:00"/>
    <d v="2023-01-31T00:00:00"/>
    <x v="0"/>
    <s v="Demo Company United Kingdom Ltd"/>
    <x v="27"/>
    <x v="0"/>
    <s v="E01271"/>
    <s v="Luke Munoz"/>
    <s v="Network Engineer"/>
    <s v="Engineering"/>
    <x v="1"/>
    <s v="United Kingdom"/>
    <s v="Permanent"/>
    <s v="Male"/>
    <n v="64"/>
    <d v="2017-08-25T00:00:00"/>
    <m/>
    <n v="40"/>
    <n v="169509"/>
    <n v="14125.75"/>
    <n v="81.49471153846153"/>
    <n v="0.13800000000000001"/>
    <n v="1949.3535000000002"/>
    <n v="0.30599999999999999"/>
    <n v="9803.2704999999987"/>
    <s v="GBP"/>
    <n v="0.88870000000000005"/>
    <n v="0.18"/>
    <s v=""/>
    <n v="287"/>
    <m/>
    <n v="20"/>
    <n v="460"/>
    <m/>
    <m/>
    <m/>
    <n v="0"/>
    <n v="0"/>
    <n v="23388.98221153846"/>
  </r>
  <r>
    <x v="0"/>
    <d v="2023-01-01T00:00:00"/>
    <d v="2023-01-31T00:00:00"/>
    <x v="0"/>
    <s v="Demo Company Brazil Ltda."/>
    <x v="5"/>
    <x v="3"/>
    <s v="E01921"/>
    <s v="Sarah Daniels"/>
    <s v="Sr. Manager"/>
    <s v="Accounting"/>
    <x v="0"/>
    <s v="Brazil"/>
    <s v="Permanent"/>
    <s v="Female"/>
    <n v="55"/>
    <d v="2011-01-09T00:00:00"/>
    <m/>
    <n v="40"/>
    <n v="138521"/>
    <n v="11543.416666666666"/>
    <n v="66.596634615384616"/>
    <n v="0.28999999999999998"/>
    <n v="3347.5908333333327"/>
    <n v="0.65099999999999991"/>
    <n v="4028.6524166666677"/>
    <s v="BRL"/>
    <n v="5.4378000000000002"/>
    <n v="0.1"/>
    <s v=""/>
    <n v="60"/>
    <m/>
    <n v="20"/>
    <m/>
    <m/>
    <m/>
    <m/>
    <n v="0"/>
    <n v="0"/>
    <n v="3995.7980769230771"/>
  </r>
  <r>
    <x v="0"/>
    <d v="2023-01-01T00:00:00"/>
    <d v="2023-01-31T00:00:00"/>
    <x v="0"/>
    <s v="Demo Company Iceland hf."/>
    <x v="22"/>
    <x v="0"/>
    <s v="E03664"/>
    <s v="Aria Castro"/>
    <s v="Engineering Manager"/>
    <s v="Engineering"/>
    <x v="1"/>
    <s v="Iceland"/>
    <s v="Permanent"/>
    <s v="Female"/>
    <n v="45"/>
    <d v="2014-03-14T00:00:00"/>
    <m/>
    <n v="32"/>
    <n v="113873"/>
    <n v="9489.4166666666661"/>
    <n v="68.433293269230774"/>
    <n v="6.3500000000000001E-2"/>
    <n v="602.5779583333333"/>
    <n v="0.31900000000000001"/>
    <n v="6462.2927499999996"/>
    <s v="ISK"/>
    <n v="149.69999999999999"/>
    <n v="0.11"/>
    <s v=""/>
    <n v="358"/>
    <m/>
    <n v="20"/>
    <n v="601"/>
    <m/>
    <m/>
    <m/>
    <n v="0"/>
    <n v="0"/>
    <n v="24499.118990384617"/>
  </r>
  <r>
    <x v="0"/>
    <d v="2023-01-01T00:00:00"/>
    <d v="2023-01-31T00:00:00"/>
    <x v="0"/>
    <s v="Demo Company Germany GmbH"/>
    <x v="15"/>
    <x v="0"/>
    <s v="E00813"/>
    <s v="Autumn Joseph"/>
    <s v="Enterprise Architect"/>
    <s v="IT"/>
    <x v="2"/>
    <s v="Germany"/>
    <s v="Permanent"/>
    <s v="Female"/>
    <n v="39"/>
    <d v="2018-05-09T00:00:00"/>
    <m/>
    <n v="40"/>
    <n v="73317"/>
    <n v="6109.75"/>
    <n v="35.248557692307692"/>
    <n v="0.19879999999999998"/>
    <n v="1214.6182999999999"/>
    <n v="0.48799999999999999"/>
    <n v="3128.192"/>
    <s v="EUR"/>
    <n v="1"/>
    <n v="0"/>
    <s v=""/>
    <n v="393"/>
    <m/>
    <n v="20"/>
    <m/>
    <m/>
    <m/>
    <m/>
    <n v="0"/>
    <n v="0"/>
    <n v="13852.683173076923"/>
  </r>
  <r>
    <x v="0"/>
    <d v="2023-01-01T00:00:00"/>
    <d v="2023-01-31T00:00:00"/>
    <x v="0"/>
    <s v="Demo Company Kenya Ltd"/>
    <x v="8"/>
    <x v="2"/>
    <s v="E00870"/>
    <s v="Evelyn Liang"/>
    <s v="Service Desk Analyst"/>
    <s v="IT"/>
    <x v="1"/>
    <s v="Kenya"/>
    <s v="Permanent"/>
    <s v="Female"/>
    <n v="40"/>
    <d v="2013-06-26T00:00:00"/>
    <m/>
    <n v="40"/>
    <n v="69096"/>
    <n v="5758"/>
    <n v="33.219230769230769"/>
    <n v="0"/>
    <n v="0"/>
    <n v="0.37200000000000005"/>
    <n v="3616.0239999999999"/>
    <s v="KES"/>
    <n v="136.33000000000001"/>
    <n v="0"/>
    <s v=""/>
    <n v="341"/>
    <m/>
    <n v="20"/>
    <n v="547"/>
    <m/>
    <m/>
    <m/>
    <n v="0"/>
    <n v="0"/>
    <n v="11327.757692307692"/>
  </r>
  <r>
    <x v="0"/>
    <d v="2023-01-01T00:00:00"/>
    <d v="2023-01-31T00:00:00"/>
    <x v="0"/>
    <s v="Demo Company Morocco SARL"/>
    <x v="32"/>
    <x v="2"/>
    <s v="E04167"/>
    <s v="Henry Alvarez"/>
    <s v="Sr. Business Partner"/>
    <s v="Human Resources"/>
    <x v="0"/>
    <s v="Morocco"/>
    <s v="Permanent"/>
    <s v="Male"/>
    <n v="48"/>
    <d v="2005-04-12T00:00:00"/>
    <m/>
    <n v="40"/>
    <n v="87158"/>
    <n v="7263.166666666667"/>
    <n v="41.902884615384615"/>
    <n v="0.2109"/>
    <n v="1531.8018500000001"/>
    <n v="0.45799999999999996"/>
    <n v="3936.6363333333338"/>
    <s v="MAD"/>
    <n v="11.0573"/>
    <n v="0"/>
    <s v=""/>
    <n v="139"/>
    <m/>
    <n v="20"/>
    <m/>
    <m/>
    <m/>
    <m/>
    <n v="0"/>
    <n v="0"/>
    <n v="5824.5009615384615"/>
  </r>
  <r>
    <x v="0"/>
    <d v="2023-01-01T00:00:00"/>
    <d v="2023-01-31T00:00:00"/>
    <x v="0"/>
    <s v="Demo Company Sweden AB"/>
    <x v="20"/>
    <x v="0"/>
    <s v="E00245"/>
    <s v="Benjamin Delgado"/>
    <s v="Test Engineer"/>
    <s v="Engineering"/>
    <x v="2"/>
    <s v="Sweden"/>
    <s v="Permanent"/>
    <s v="Male"/>
    <n v="64"/>
    <d v="2021-09-28T00:00:00"/>
    <m/>
    <n v="40"/>
    <n v="70778"/>
    <n v="5898.166666666667"/>
    <n v="34.027884615384615"/>
    <n v="0.31420000000000003"/>
    <n v="1853.2039666666669"/>
    <n v="0.49099999999999999"/>
    <n v="3002.1668333333337"/>
    <s v="SEK"/>
    <n v="11.300800000000001"/>
    <n v="0"/>
    <s v=""/>
    <n v="79"/>
    <m/>
    <n v="20"/>
    <m/>
    <m/>
    <m/>
    <m/>
    <n v="0"/>
    <n v="0"/>
    <n v="2688.2028846153844"/>
  </r>
  <r>
    <x v="0"/>
    <d v="2023-01-01T00:00:00"/>
    <d v="2023-01-31T00:00:00"/>
    <x v="0"/>
    <s v="Demo Company Ghana Ltd"/>
    <x v="33"/>
    <x v="2"/>
    <s v="E00976"/>
    <s v="Zoe Rodriguez"/>
    <s v="Network Engineer"/>
    <s v="Human Resources"/>
    <x v="1"/>
    <s v="Ghana"/>
    <s v="Permanent"/>
    <s v="Female"/>
    <n v="65"/>
    <d v="2004-05-23T00:00:00"/>
    <m/>
    <n v="40"/>
    <n v="153938"/>
    <n v="12828.166666666666"/>
    <n v="74.008653846153848"/>
    <n v="0.13"/>
    <n v="1667.6616666666666"/>
    <n v="0.55399999999999994"/>
    <n v="5721.3623333333335"/>
    <s v="GHS"/>
    <n v="12.6816"/>
    <n v="0.2"/>
    <s v=""/>
    <n v="111"/>
    <m/>
    <n v="20"/>
    <n v="294"/>
    <m/>
    <m/>
    <m/>
    <n v="0"/>
    <n v="0"/>
    <n v="8214.9605769230766"/>
  </r>
  <r>
    <x v="0"/>
    <d v="2023-01-01T00:00:00"/>
    <d v="2023-01-31T00:00:00"/>
    <x v="0"/>
    <s v="Demo Company Bulgaria EOOD"/>
    <x v="35"/>
    <x v="0"/>
    <s v="E04112"/>
    <s v="Axel Chu"/>
    <s v="Systems Analyst"/>
    <s v="IT"/>
    <x v="3"/>
    <s v="Bulgaria"/>
    <s v="Permanent"/>
    <s v="Male"/>
    <n v="43"/>
    <d v="2018-05-04T00:00:00"/>
    <m/>
    <n v="40"/>
    <n v="59888"/>
    <n v="4990.666666666667"/>
    <n v="28.792307692307691"/>
    <n v="0.19020000000000001"/>
    <n v="949.22480000000007"/>
    <n v="0.28300000000000003"/>
    <n v="3578.308"/>
    <s v="BGN"/>
    <n v="1.9574"/>
    <n v="0"/>
    <s v=""/>
    <n v="358"/>
    <m/>
    <n v="20"/>
    <m/>
    <m/>
    <m/>
    <m/>
    <n v="0"/>
    <n v="0"/>
    <n v="10307.646153846154"/>
  </r>
  <r>
    <x v="0"/>
    <d v="2023-01-01T00:00:00"/>
    <d v="2023-01-31T00:00:00"/>
    <x v="0"/>
    <s v="Demo Company Singapore Pte Ltd"/>
    <x v="1"/>
    <x v="1"/>
    <s v="E01807"/>
    <s v="Cameron Evans"/>
    <s v="Test Engineer"/>
    <s v="Engineering"/>
    <x v="2"/>
    <s v="Singapore"/>
    <s v="Permanent"/>
    <s v="Male"/>
    <n v="50"/>
    <d v="2018-12-13T00:00:00"/>
    <m/>
    <n v="40"/>
    <n v="63098"/>
    <n v="5258.166666666667"/>
    <n v="30.335576923076921"/>
    <n v="0.17"/>
    <n v="893.88833333333343"/>
    <n v="0.21"/>
    <n v="4153.9516666666668"/>
    <s v="SGD"/>
    <n v="1.4280999999999999"/>
    <n v="0"/>
    <s v=""/>
    <n v="276"/>
    <m/>
    <n v="20"/>
    <m/>
    <m/>
    <m/>
    <m/>
    <n v="0"/>
    <n v="0"/>
    <n v="8372.6192307692309"/>
  </r>
  <r>
    <x v="0"/>
    <d v="2023-01-01T00:00:00"/>
    <d v="2023-01-31T00:00:00"/>
    <x v="0"/>
    <s v="Demo Company Norway AS"/>
    <x v="21"/>
    <x v="0"/>
    <s v="E04103"/>
    <s v="Isabella Soto"/>
    <s v="Operations Engineer"/>
    <s v="Finance"/>
    <x v="2"/>
    <s v="Norway"/>
    <s v="Temporary"/>
    <s v="Female"/>
    <n v="27"/>
    <d v="2021-12-15T00:00:00"/>
    <d v="2023-12-15T00:00:00"/>
    <n v="40"/>
    <n v="255369"/>
    <n v="21280.75"/>
    <n v="122.77355769230769"/>
    <n v="0.14099999999999999"/>
    <n v="3000.5857499999997"/>
    <n v="0.36200000000000004"/>
    <n v="13577.118499999999"/>
    <s v="NOK"/>
    <n v="11.2597"/>
    <n v="0.33"/>
    <s v=""/>
    <n v="82"/>
    <m/>
    <n v="20"/>
    <n v="614"/>
    <m/>
    <m/>
    <m/>
    <n v="0"/>
    <n v="0"/>
    <n v="10067.431730769231"/>
  </r>
  <r>
    <x v="0"/>
    <d v="2023-01-01T00:00:00"/>
    <d v="2023-01-31T00:00:00"/>
    <x v="0"/>
    <s v="Demo Company Brazil Ltda."/>
    <x v="5"/>
    <x v="3"/>
    <s v="E01412"/>
    <s v="Eva Jenkins"/>
    <s v="Sr. Manager"/>
    <s v="Human Resources"/>
    <x v="0"/>
    <s v="Brazil"/>
    <s v="Permanent"/>
    <s v="Female"/>
    <n v="55"/>
    <d v="2004-11-10T00:00:00"/>
    <m/>
    <n v="32"/>
    <n v="142318"/>
    <n v="11859.833333333334"/>
    <n v="85.527644230769226"/>
    <n v="0.28999999999999998"/>
    <n v="3439.3516666666665"/>
    <n v="0.65099999999999991"/>
    <n v="4139.0818333333345"/>
    <s v="BRL"/>
    <n v="5.4378000000000002"/>
    <n v="0.14000000000000001"/>
    <s v=""/>
    <n v="103"/>
    <m/>
    <n v="20"/>
    <m/>
    <m/>
    <m/>
    <m/>
    <n v="0"/>
    <n v="0"/>
    <n v="8809.3473557692305"/>
  </r>
  <r>
    <x v="0"/>
    <d v="2023-01-01T00:00:00"/>
    <d v="2023-01-31T00:00:00"/>
    <x v="0"/>
    <s v="Demo Company Israel Ltd"/>
    <x v="30"/>
    <x v="4"/>
    <s v="E01232"/>
    <s v="Samantha Foster"/>
    <s v="Operations Engineer"/>
    <s v="Human Resources"/>
    <x v="3"/>
    <s v="Israel"/>
    <s v="Temporary"/>
    <s v="Female"/>
    <n v="34"/>
    <d v="2022-07-27T00:00:00"/>
    <d v="2023-07-27T00:00:00"/>
    <n v="40"/>
    <n v="220937"/>
    <n v="18411.416666666668"/>
    <n v="106.21971153846155"/>
    <n v="7.5999999999999998E-2"/>
    <n v="1399.2676666666666"/>
    <n v="0.253"/>
    <n v="13753.32825"/>
    <s v="ILS"/>
    <n v="3.7942999999999998"/>
    <n v="0.38"/>
    <s v=""/>
    <n v="332"/>
    <m/>
    <n v="20"/>
    <m/>
    <m/>
    <m/>
    <m/>
    <n v="0"/>
    <n v="0"/>
    <n v="35264.944230769237"/>
  </r>
  <r>
    <x v="0"/>
    <d v="2023-01-01T00:00:00"/>
    <d v="2023-01-31T00:00:00"/>
    <x v="0"/>
    <s v="Demo Company Iceland hf."/>
    <x v="22"/>
    <x v="0"/>
    <s v="E04572"/>
    <s v="Jade Li"/>
    <s v="Network Engineer"/>
    <s v="IT"/>
    <x v="1"/>
    <s v="Iceland"/>
    <s v="Permanent"/>
    <s v="Female"/>
    <n v="47"/>
    <d v="2012-10-26T00:00:00"/>
    <m/>
    <n v="40"/>
    <n v="183156"/>
    <n v="15263"/>
    <n v="88.055769230769229"/>
    <n v="6.3500000000000001E-2"/>
    <n v="969.20050000000003"/>
    <n v="0.31900000000000001"/>
    <n v="10394.102999999999"/>
    <s v="ISK"/>
    <n v="149.69999999999999"/>
    <n v="0.3"/>
    <s v=""/>
    <n v="384"/>
    <m/>
    <n v="20"/>
    <m/>
    <m/>
    <m/>
    <m/>
    <n v="0"/>
    <n v="0"/>
    <n v="33813.415384615386"/>
  </r>
  <r>
    <x v="0"/>
    <d v="2023-01-01T00:00:00"/>
    <d v="2023-01-31T00:00:00"/>
    <x v="0"/>
    <s v="Demo Company Hungary Kft."/>
    <x v="17"/>
    <x v="0"/>
    <s v="E02747"/>
    <s v="Kinsley Acosta"/>
    <s v="Operations Engineer"/>
    <s v="IT"/>
    <x v="1"/>
    <s v="Hungary"/>
    <s v="Permanent"/>
    <s v="Female"/>
    <n v="32"/>
    <d v="2020-07-22T00:00:00"/>
    <m/>
    <n v="40"/>
    <n v="192749"/>
    <n v="16062.416666666666"/>
    <n v="92.667788461538464"/>
    <n v="0.21"/>
    <n v="3373.1074999999996"/>
    <n v="0.379"/>
    <n v="9974.7607499999995"/>
    <s v="HUF"/>
    <n v="378.97"/>
    <n v="0.31"/>
    <s v=""/>
    <n v="173"/>
    <m/>
    <n v="20"/>
    <m/>
    <m/>
    <m/>
    <m/>
    <n v="0"/>
    <n v="0"/>
    <n v="16031.527403846154"/>
  </r>
  <r>
    <x v="0"/>
    <d v="2023-01-01T00:00:00"/>
    <d v="2023-01-31T00:00:00"/>
    <x v="0"/>
    <s v="Demo Company Kenya Ltd"/>
    <x v="8"/>
    <x v="2"/>
    <s v="E01064"/>
    <s v="Clara Kang"/>
    <s v="Sr. Manager"/>
    <s v="IT"/>
    <x v="0"/>
    <s v="Kenya"/>
    <s v="Permanent"/>
    <s v="Female"/>
    <n v="39"/>
    <d v="2017-03-25T00:00:00"/>
    <m/>
    <n v="40"/>
    <n v="135325"/>
    <n v="11277.083333333334"/>
    <n v="65.06009615384616"/>
    <n v="0"/>
    <n v="0"/>
    <n v="0.37200000000000005"/>
    <n v="7082.0083333333332"/>
    <s v="KES"/>
    <n v="136.33000000000001"/>
    <n v="0.14000000000000001"/>
    <s v=""/>
    <n v="205"/>
    <m/>
    <n v="20"/>
    <m/>
    <m/>
    <m/>
    <m/>
    <n v="0"/>
    <n v="0"/>
    <n v="13337.319711538463"/>
  </r>
  <r>
    <x v="0"/>
    <d v="2023-01-01T00:00:00"/>
    <d v="2023-01-31T00:00:00"/>
    <x v="0"/>
    <s v="Demo Company France SARL"/>
    <x v="18"/>
    <x v="0"/>
    <s v="E00178"/>
    <s v="Harper Alexander"/>
    <s v="Sr. Analyst"/>
    <s v="Sales"/>
    <x v="1"/>
    <s v="France"/>
    <s v="Temporary"/>
    <s v="Female"/>
    <n v="26"/>
    <d v="2022-10-14T00:00:00"/>
    <d v="2023-10-14T00:00:00"/>
    <n v="40"/>
    <n v="79356"/>
    <n v="6613"/>
    <n v="38.151923076923076"/>
    <n v="8.3000000000000004E-2"/>
    <n v="548.87900000000002"/>
    <n v="0.22399999999999998"/>
    <n v="5131.6880000000001"/>
    <s v="EUR"/>
    <n v="1"/>
    <n v="0"/>
    <s v=""/>
    <n v="56"/>
    <m/>
    <n v="20"/>
    <n v="578"/>
    <m/>
    <m/>
    <m/>
    <n v="0"/>
    <n v="0"/>
    <n v="2136.5076923076922"/>
  </r>
  <r>
    <x v="0"/>
    <d v="2023-01-01T00:00:00"/>
    <d v="2023-01-31T00:00:00"/>
    <x v="0"/>
    <s v="Demo Company Netherlands BV"/>
    <x v="6"/>
    <x v="0"/>
    <s v="E01091"/>
    <s v="Carter Reed"/>
    <s v="Development Engineer"/>
    <s v="Engineering"/>
    <x v="0"/>
    <s v="Netherlands"/>
    <s v="Permanent"/>
    <s v="Male"/>
    <n v="40"/>
    <d v="2005-07-07T00:00:00"/>
    <m/>
    <n v="40"/>
    <n v="74412"/>
    <n v="6201"/>
    <n v="35.774999999999999"/>
    <n v="0.23190000000000002"/>
    <n v="1438.0119000000002"/>
    <n v="0.41200000000000003"/>
    <n v="3646.1879999999996"/>
    <s v="EUR"/>
    <n v="1"/>
    <n v="0"/>
    <s v=""/>
    <n v="227"/>
    <m/>
    <n v="20"/>
    <m/>
    <n v="19"/>
    <m/>
    <m/>
    <n v="0"/>
    <n v="0"/>
    <n v="8120.9249999999993"/>
  </r>
  <r>
    <x v="0"/>
    <d v="2023-01-01T00:00:00"/>
    <d v="2023-01-31T00:00:00"/>
    <x v="0"/>
    <s v="Demo Company Netherlands BV"/>
    <x v="6"/>
    <x v="0"/>
    <s v="E01525"/>
    <s v="Charlotte Ruiz"/>
    <s v="Computer Systems Manager"/>
    <s v="IT"/>
    <x v="0"/>
    <s v="Netherlands"/>
    <s v="Permanent"/>
    <s v="Female"/>
    <n v="32"/>
    <d v="2017-10-02T00:00:00"/>
    <m/>
    <n v="40"/>
    <n v="61886"/>
    <n v="5157.166666666667"/>
    <n v="29.752884615384612"/>
    <n v="0.23190000000000002"/>
    <n v="1195.9469500000002"/>
    <n v="0.41200000000000003"/>
    <n v="3032.4140000000002"/>
    <s v="EUR"/>
    <n v="1"/>
    <n v="0.09"/>
    <s v=""/>
    <n v="159"/>
    <m/>
    <n v="20"/>
    <m/>
    <n v="12"/>
    <m/>
    <m/>
    <n v="0"/>
    <n v="0"/>
    <n v="4730.7086538461535"/>
  </r>
  <r>
    <x v="0"/>
    <d v="2023-01-01T00:00:00"/>
    <d v="2023-01-31T00:00:00"/>
    <x v="0"/>
    <s v="Demo Company Ireland Ltd"/>
    <x v="36"/>
    <x v="0"/>
    <s v="E01309"/>
    <s v="Everleigh Jiang"/>
    <s v="Network Engineer"/>
    <s v="Accounting"/>
    <x v="3"/>
    <s v="Ireland"/>
    <s v="Permanent"/>
    <s v="Female"/>
    <n v="58"/>
    <d v="2003-05-14T00:00:00"/>
    <m/>
    <n v="40"/>
    <n v="173071"/>
    <n v="14422.583333333334"/>
    <n v="83.207211538461536"/>
    <n v="0.1105"/>
    <n v="1593.6954583333334"/>
    <n v="0.26100000000000001"/>
    <n v="10658.289083333333"/>
    <s v="EUR"/>
    <n v="1"/>
    <n v="0.28999999999999998"/>
    <s v=""/>
    <n v="219"/>
    <m/>
    <n v="20"/>
    <m/>
    <n v="7"/>
    <m/>
    <m/>
    <n v="0"/>
    <n v="0"/>
    <n v="18222.379326923077"/>
  </r>
  <r>
    <x v="0"/>
    <d v="2023-01-01T00:00:00"/>
    <d v="2023-01-31T00:00:00"/>
    <x v="0"/>
    <s v="Demo Company Kenya Ltd"/>
    <x v="8"/>
    <x v="2"/>
    <s v="E02378"/>
    <s v="Audrey Smith"/>
    <s v="Field Engineer"/>
    <s v="Engineering"/>
    <x v="3"/>
    <s v="Kenya"/>
    <s v="Temporary"/>
    <s v="Female"/>
    <n v="58"/>
    <d v="2022-10-27T00:00:00"/>
    <d v="2023-10-27T00:00:00"/>
    <n v="40"/>
    <n v="70189"/>
    <n v="5849.083333333333"/>
    <n v="33.744711538461537"/>
    <n v="0"/>
    <n v="0"/>
    <n v="0.37200000000000005"/>
    <n v="3673.2243333333327"/>
    <s v="KES"/>
    <n v="136.33000000000001"/>
    <n v="0"/>
    <s v=""/>
    <n v="261"/>
    <m/>
    <n v="20"/>
    <m/>
    <n v="6"/>
    <m/>
    <m/>
    <n v="0"/>
    <n v="0"/>
    <n v="8807.3697115384621"/>
  </r>
  <r>
    <x v="0"/>
    <d v="2023-01-01T00:00:00"/>
    <d v="2023-01-31T00:00:00"/>
    <x v="0"/>
    <s v="Demo Company France SARL"/>
    <x v="18"/>
    <x v="0"/>
    <s v="E04127"/>
    <s v="Emery Acosta"/>
    <s v="Operations Engineer"/>
    <s v="Sales"/>
    <x v="3"/>
    <s v="France"/>
    <s v="Permanent"/>
    <s v="Female"/>
    <n v="42"/>
    <d v="2013-09-11T00:00:00"/>
    <m/>
    <n v="40"/>
    <n v="181452"/>
    <n v="15121"/>
    <n v="87.236538461538458"/>
    <n v="0.45"/>
    <n v="6804.45"/>
    <n v="0.60699999999999998"/>
    <n v="5942.5529999999999"/>
    <s v="EUR"/>
    <n v="1"/>
    <n v="0.3"/>
    <s v=""/>
    <n v="76"/>
    <m/>
    <n v="20"/>
    <m/>
    <n v="4"/>
    <m/>
    <m/>
    <n v="0"/>
    <n v="0"/>
    <n v="6629.9769230769225"/>
  </r>
  <r>
    <x v="0"/>
    <d v="2023-01-01T00:00:00"/>
    <d v="2023-01-31T00:00:00"/>
    <x v="0"/>
    <s v="Demo Company Romania SRL"/>
    <x v="12"/>
    <x v="0"/>
    <s v="E02072"/>
    <s v="Charles Robinson"/>
    <s v="HRIS Analyst"/>
    <s v="Human Resources"/>
    <x v="1"/>
    <s v="Romania"/>
    <s v="Permanent"/>
    <s v="Male"/>
    <n v="26"/>
    <d v="2021-03-12T00:00:00"/>
    <m/>
    <n v="40"/>
    <n v="70369"/>
    <n v="5864.083333333333"/>
    <n v="33.831249999999997"/>
    <n v="2.2499999999999999E-2"/>
    <n v="131.94187499999998"/>
    <n v="0.2"/>
    <n v="4691.2666666666664"/>
    <s v="RON"/>
    <n v="4.9107000000000003"/>
    <n v="0"/>
    <s v=""/>
    <n v="48"/>
    <m/>
    <n v="20"/>
    <n v="261"/>
    <n v="14"/>
    <m/>
    <m/>
    <n v="0"/>
    <n v="0"/>
    <n v="1623.8999999999999"/>
  </r>
  <r>
    <x v="0"/>
    <d v="2023-01-01T00:00:00"/>
    <d v="2023-01-31T00:00:00"/>
    <x v="0"/>
    <s v="Demo Company Hungary Kft."/>
    <x v="17"/>
    <x v="0"/>
    <s v="E02555"/>
    <s v="Landon Lopez"/>
    <s v="Sr. Analyst"/>
    <s v="Accounting"/>
    <x v="0"/>
    <s v="Hungary"/>
    <s v="Permanent"/>
    <s v="Male"/>
    <n v="38"/>
    <d v="2008-07-05T00:00:00"/>
    <m/>
    <n v="40"/>
    <n v="78056"/>
    <n v="6504.666666666667"/>
    <n v="37.526923076923076"/>
    <n v="0.21"/>
    <n v="1365.98"/>
    <n v="0.379"/>
    <n v="4039.3980000000001"/>
    <s v="HUF"/>
    <n v="378.97"/>
    <n v="0"/>
    <s v=""/>
    <n v="240"/>
    <m/>
    <n v="20"/>
    <m/>
    <n v="20"/>
    <m/>
    <m/>
    <n v="0"/>
    <n v="0"/>
    <n v="9006.461538461539"/>
  </r>
  <r>
    <x v="0"/>
    <d v="2023-01-01T00:00:00"/>
    <d v="2023-01-31T00:00:00"/>
    <x v="0"/>
    <s v="Demo Company Poland Sp. z o.o."/>
    <x v="3"/>
    <x v="0"/>
    <s v="E00187"/>
    <s v="Miles Mehta"/>
    <s v="Network Engineer"/>
    <s v="Finance"/>
    <x v="3"/>
    <s v="Poland"/>
    <s v="Permanent"/>
    <s v="Male"/>
    <n v="64"/>
    <d v="2021-05-02T00:00:00"/>
    <m/>
    <n v="40"/>
    <n v="189933"/>
    <n v="15827.75"/>
    <n v="91.313942307692315"/>
    <n v="0.22140000000000001"/>
    <n v="3504.2638500000003"/>
    <n v="0.40799999999999997"/>
    <n v="9370.0280000000002"/>
    <s v="PLN"/>
    <n v="4.6844999999999999"/>
    <n v="0.23"/>
    <s v=""/>
    <n v="168"/>
    <m/>
    <n v="20"/>
    <m/>
    <n v="4"/>
    <m/>
    <m/>
    <n v="0"/>
    <n v="0"/>
    <n v="15340.74230769231"/>
  </r>
  <r>
    <x v="0"/>
    <d v="2023-01-01T00:00:00"/>
    <d v="2023-01-31T00:00:00"/>
    <x v="0"/>
    <s v="Demo Company Netherlands BV"/>
    <x v="6"/>
    <x v="0"/>
    <s v="E04332"/>
    <s v="Ezra Simmons"/>
    <s v="Automation Engineer"/>
    <s v="Engineering"/>
    <x v="1"/>
    <s v="Netherlands"/>
    <s v="Permanent"/>
    <s v="Male"/>
    <n v="38"/>
    <d v="2010-07-01T00:00:00"/>
    <m/>
    <n v="40"/>
    <n v="78237"/>
    <n v="6519.75"/>
    <n v="37.613942307692312"/>
    <n v="0.23190000000000002"/>
    <n v="1511.9300250000001"/>
    <n v="0.41200000000000003"/>
    <n v="3833.6129999999998"/>
    <s v="EUR"/>
    <n v="1"/>
    <n v="0"/>
    <s v=""/>
    <n v="302"/>
    <m/>
    <n v="20"/>
    <n v="62"/>
    <n v="12"/>
    <m/>
    <m/>
    <n v="0"/>
    <n v="0"/>
    <n v="11359.410576923079"/>
  </r>
  <r>
    <x v="0"/>
    <d v="2023-01-01T00:00:00"/>
    <d v="2023-01-31T00:00:00"/>
    <x v="0"/>
    <s v="Demo Company Indonesia PT"/>
    <x v="10"/>
    <x v="1"/>
    <s v="E02062"/>
    <s v="Nora Santiago"/>
    <s v="Analyst"/>
    <s v="Accounting"/>
    <x v="3"/>
    <s v="Indonesia"/>
    <s v="Permanent"/>
    <s v="Female"/>
    <n v="55"/>
    <d v="2021-06-26T00:00:00"/>
    <m/>
    <n v="40"/>
    <n v="48687"/>
    <n v="4057.25"/>
    <n v="23.407211538461539"/>
    <n v="5.74E-2"/>
    <n v="232.88614999999999"/>
    <n v="0.30099999999999999"/>
    <n v="2836.01775"/>
    <s v="IDR"/>
    <n v="16295.86"/>
    <n v="0"/>
    <s v=""/>
    <n v="52"/>
    <m/>
    <n v="20"/>
    <m/>
    <n v="17"/>
    <m/>
    <m/>
    <n v="0"/>
    <n v="0"/>
    <n v="1217.175"/>
  </r>
  <r>
    <x v="0"/>
    <d v="2023-01-01T00:00:00"/>
    <d v="2023-01-31T00:00:00"/>
    <x v="0"/>
    <s v="Demo Company Netherlands BV"/>
    <x v="6"/>
    <x v="0"/>
    <s v="E00034"/>
    <s v="Caroline Herrera"/>
    <s v="Sr. Manager"/>
    <s v="Marketing"/>
    <x v="0"/>
    <s v="Netherlands"/>
    <s v="Permanent"/>
    <s v="Female"/>
    <n v="45"/>
    <d v="2004-08-19T00:00:00"/>
    <m/>
    <n v="40"/>
    <n v="121065"/>
    <n v="10088.75"/>
    <n v="58.204326923076927"/>
    <n v="0.23190000000000002"/>
    <n v="2339.5811250000002"/>
    <n v="0.41200000000000003"/>
    <n v="5932.1849999999995"/>
    <s v="EUR"/>
    <n v="1"/>
    <n v="0.15"/>
    <s v=""/>
    <n v="109"/>
    <m/>
    <n v="20"/>
    <n v="108"/>
    <n v="4"/>
    <m/>
    <m/>
    <n v="0"/>
    <n v="0"/>
    <n v="6344.2716346153848"/>
  </r>
  <r>
    <x v="0"/>
    <d v="2023-01-01T00:00:00"/>
    <d v="2023-01-31T00:00:00"/>
    <x v="0"/>
    <s v="Demo Company Indonesia PT"/>
    <x v="10"/>
    <x v="1"/>
    <s v="E00273"/>
    <s v="David Owens"/>
    <s v="Sr. Analyst"/>
    <s v="Sales"/>
    <x v="2"/>
    <s v="Indonesia"/>
    <s v="Permanent"/>
    <s v="Male"/>
    <n v="43"/>
    <d v="2004-04-16T00:00:00"/>
    <m/>
    <n v="40"/>
    <n v="94246"/>
    <n v="7853.833333333333"/>
    <n v="45.310576923076923"/>
    <n v="5.74E-2"/>
    <n v="450.81003333333331"/>
    <n v="0.30099999999999999"/>
    <n v="5489.8294999999998"/>
    <s v="IDR"/>
    <n v="16295.86"/>
    <n v="0"/>
    <s v=""/>
    <n v="351"/>
    <m/>
    <n v="20"/>
    <n v="603"/>
    <n v="1"/>
    <m/>
    <m/>
    <n v="0"/>
    <n v="0"/>
    <n v="15904.012500000001"/>
  </r>
  <r>
    <x v="0"/>
    <d v="2023-01-01T00:00:00"/>
    <d v="2023-01-31T00:00:00"/>
    <x v="0"/>
    <s v="Demo Company Greece IKE"/>
    <x v="23"/>
    <x v="0"/>
    <s v="E00691"/>
    <s v="Avery Yee"/>
    <s v="Systems Analyst"/>
    <s v="IT"/>
    <x v="0"/>
    <s v="Greece"/>
    <s v="Permanent"/>
    <s v="Female"/>
    <n v="34"/>
    <d v="2016-05-22T00:00:00"/>
    <m/>
    <n v="40"/>
    <n v="44614"/>
    <n v="3717.8333333333335"/>
    <n v="21.449038461538461"/>
    <n v="0.24809999999999999"/>
    <n v="922.39445000000001"/>
    <n v="0.51900000000000002"/>
    <n v="1788.2778333333333"/>
    <s v="EUR"/>
    <n v="1"/>
    <n v="0"/>
    <s v=""/>
    <n v="89"/>
    <m/>
    <n v="20"/>
    <m/>
    <n v="13"/>
    <m/>
    <m/>
    <n v="0"/>
    <n v="0"/>
    <n v="1908.9644230769229"/>
  </r>
  <r>
    <x v="0"/>
    <d v="2023-01-01T00:00:00"/>
    <d v="2023-01-31T00:00:00"/>
    <x v="0"/>
    <s v="Demo Company France SARL"/>
    <x v="18"/>
    <x v="0"/>
    <s v="E01403"/>
    <s v="Xavier Park"/>
    <s v="Operations Engineer"/>
    <s v="IT"/>
    <x v="3"/>
    <s v="France"/>
    <s v="Temporary"/>
    <s v="Male"/>
    <n v="40"/>
    <d v="2020-11-08T00:00:00"/>
    <d v="2023-11-08T00:00:00"/>
    <n v="40"/>
    <n v="234469"/>
    <n v="19539.083333333332"/>
    <n v="112.72548076923076"/>
    <n v="0.45"/>
    <n v="8792.5874999999996"/>
    <n v="0.60699999999999998"/>
    <n v="7678.8597499999996"/>
    <s v="EUR"/>
    <n v="1"/>
    <n v="0.31"/>
    <s v=""/>
    <n v="105"/>
    <m/>
    <n v="20"/>
    <m/>
    <n v="3"/>
    <m/>
    <m/>
    <n v="0"/>
    <n v="0"/>
    <n v="11836.175480769229"/>
  </r>
  <r>
    <x v="0"/>
    <d v="2023-01-01T00:00:00"/>
    <d v="2023-01-31T00:00:00"/>
    <x v="0"/>
    <s v="Demo Company Greece IKE"/>
    <x v="23"/>
    <x v="0"/>
    <s v="E03438"/>
    <s v="Asher Morales"/>
    <s v="Automation Engineer"/>
    <s v="Engineering"/>
    <x v="3"/>
    <s v="Greece"/>
    <s v="Permanent"/>
    <s v="Male"/>
    <n v="52"/>
    <d v="2020-07-10T00:00:00"/>
    <m/>
    <n v="40"/>
    <n v="88272"/>
    <n v="7356"/>
    <n v="42.438461538461539"/>
    <n v="0.24809999999999999"/>
    <n v="1825.0236"/>
    <n v="0.51900000000000002"/>
    <n v="3538.2359999999999"/>
    <s v="EUR"/>
    <n v="1"/>
    <n v="0"/>
    <s v=""/>
    <n v="400"/>
    <m/>
    <n v="20"/>
    <n v="581"/>
    <n v="9"/>
    <m/>
    <m/>
    <n v="0"/>
    <n v="0"/>
    <n v="16975.384615384617"/>
  </r>
  <r>
    <x v="0"/>
    <d v="2023-01-01T00:00:00"/>
    <d v="2023-01-31T00:00:00"/>
    <x v="0"/>
    <s v="Demo Company Belgium BV"/>
    <x v="13"/>
    <x v="0"/>
    <s v="E04136"/>
    <s v="Mason Cao"/>
    <s v="Analyst II"/>
    <s v="Finance"/>
    <x v="2"/>
    <s v="Belgium"/>
    <s v="Permanent"/>
    <s v="Male"/>
    <n v="52"/>
    <d v="2017-09-14T00:00:00"/>
    <m/>
    <n v="40"/>
    <n v="74449"/>
    <n v="6204.083333333333"/>
    <n v="35.792788461538464"/>
    <n v="0.27500000000000002"/>
    <n v="1706.1229166666667"/>
    <n v="0.55399999999999994"/>
    <n v="2767.0211666666669"/>
    <s v="EUR"/>
    <n v="1"/>
    <n v="0"/>
    <s v=""/>
    <n v="162"/>
    <m/>
    <n v="20"/>
    <m/>
    <n v="14"/>
    <m/>
    <m/>
    <n v="0"/>
    <n v="0"/>
    <n v="5798.4317307692309"/>
  </r>
  <r>
    <x v="0"/>
    <d v="2023-01-01T00:00:00"/>
    <d v="2023-01-31T00:00:00"/>
    <x v="0"/>
    <s v="Demo Company Netherlands BV"/>
    <x v="6"/>
    <x v="0"/>
    <s v="E02944"/>
    <s v="Joshua Fong"/>
    <s v="Operations Engineer"/>
    <s v="Engineering"/>
    <x v="1"/>
    <s v="Netherlands"/>
    <s v="Permanent"/>
    <s v="Male"/>
    <n v="47"/>
    <d v="2012-06-11T00:00:00"/>
    <m/>
    <n v="40"/>
    <n v="222941"/>
    <n v="18578.416666666668"/>
    <n v="107.18317307692307"/>
    <n v="0.23190000000000002"/>
    <n v="4308.3348250000008"/>
    <n v="0.41200000000000003"/>
    <n v="10924.109"/>
    <s v="EUR"/>
    <n v="1"/>
    <n v="0.39"/>
    <s v=""/>
    <n v="127"/>
    <m/>
    <n v="20"/>
    <n v="448"/>
    <n v="2"/>
    <m/>
    <m/>
    <n v="0"/>
    <n v="0"/>
    <n v="13612.26298076923"/>
  </r>
  <r>
    <x v="0"/>
    <d v="2023-01-01T00:00:00"/>
    <d v="2023-01-31T00:00:00"/>
    <x v="0"/>
    <s v="Demo Company Norway AS"/>
    <x v="21"/>
    <x v="0"/>
    <s v="E03300"/>
    <s v="Maria Chin"/>
    <s v="Analyst"/>
    <s v="Marketing"/>
    <x v="0"/>
    <s v="Norway"/>
    <s v="Permanent"/>
    <s v="Female"/>
    <n v="65"/>
    <d v="2013-09-26T00:00:00"/>
    <m/>
    <n v="32"/>
    <n v="50341"/>
    <n v="4195.083333333333"/>
    <n v="30.253004807692307"/>
    <n v="0.14099999999999999"/>
    <n v="591.5067499999999"/>
    <n v="0.36200000000000004"/>
    <n v="2676.4631666666664"/>
    <s v="NOK"/>
    <n v="11.2597"/>
    <n v="0"/>
    <s v=""/>
    <n v="289"/>
    <m/>
    <n v="20"/>
    <m/>
    <m/>
    <m/>
    <m/>
    <n v="0"/>
    <n v="0"/>
    <n v="8743.1183894230762"/>
  </r>
  <r>
    <x v="0"/>
    <d v="2023-01-01T00:00:00"/>
    <d v="2023-01-31T00:00:00"/>
    <x v="0"/>
    <s v="Demo Company Ukraine PLC"/>
    <x v="26"/>
    <x v="0"/>
    <s v="E00078"/>
    <s v="Eva Garcia"/>
    <s v="HRIS Analyst"/>
    <s v="Human Resources"/>
    <x v="2"/>
    <s v="Ukraine"/>
    <s v="Temporary"/>
    <s v="Female"/>
    <n v="31"/>
    <d v="2021-04-11T00:00:00"/>
    <d v="2023-04-11T00:00:00"/>
    <n v="40"/>
    <n v="72235"/>
    <n v="6019.583333333333"/>
    <n v="34.728365384615387"/>
    <n v="0.22"/>
    <n v="1324.3083333333332"/>
    <n v="0.45200000000000001"/>
    <n v="3298.7316666666666"/>
    <s v="UAH"/>
    <n v="39.026600000000002"/>
    <n v="0"/>
    <s v=""/>
    <n v="250"/>
    <m/>
    <n v="20"/>
    <m/>
    <n v="2"/>
    <m/>
    <m/>
    <n v="0"/>
    <n v="0"/>
    <n v="8682.0913461538476"/>
  </r>
  <r>
    <x v="0"/>
    <d v="2023-01-01T00:00:00"/>
    <d v="2023-01-31T00:00:00"/>
    <x v="0"/>
    <s v="Demo Company Nigeria Ltd"/>
    <x v="42"/>
    <x v="2"/>
    <s v="E00825"/>
    <s v="Anna Molina"/>
    <s v="Sr. Analyst"/>
    <s v="Accounting"/>
    <x v="2"/>
    <s v="Nigeria"/>
    <s v="Permanent"/>
    <s v="Female"/>
    <n v="41"/>
    <d v="2016-06-12T00:00:00"/>
    <m/>
    <n v="40"/>
    <n v="70165"/>
    <n v="5847.083333333333"/>
    <n v="33.73317307692308"/>
    <n v="0.1"/>
    <n v="584.70833333333337"/>
    <n v="0.34799999999999998"/>
    <n v="3812.2983333333332"/>
    <s v="NGN"/>
    <n v="486.12"/>
    <n v="0"/>
    <s v=""/>
    <n v="147"/>
    <m/>
    <n v="20"/>
    <n v="228"/>
    <n v="19"/>
    <m/>
    <m/>
    <n v="0"/>
    <n v="0"/>
    <n v="4958.7764423076924"/>
  </r>
  <r>
    <x v="0"/>
    <d v="2023-01-01T00:00:00"/>
    <d v="2023-01-31T00:00:00"/>
    <x v="0"/>
    <s v="Demo Company United States LLC"/>
    <x v="39"/>
    <x v="6"/>
    <s v="E04972"/>
    <s v="Logan Bryant"/>
    <s v="Sr. Manager"/>
    <s v="Marketing"/>
    <x v="1"/>
    <s v="United States"/>
    <s v="Temporary"/>
    <s v="Male"/>
    <n v="30"/>
    <d v="2020-07-18T00:00:00"/>
    <d v="2023-07-18T00:00:00"/>
    <n v="40"/>
    <n v="148485"/>
    <n v="12373.75"/>
    <n v="71.387019230769226"/>
    <n v="7.6499999999999999E-2"/>
    <n v="946.59187499999996"/>
    <n v="0.36599999999999999"/>
    <n v="7844.9575000000004"/>
    <s v="USD"/>
    <n v="1.0568"/>
    <n v="0.15"/>
    <s v=""/>
    <n v="342"/>
    <m/>
    <n v="20"/>
    <m/>
    <n v="12"/>
    <m/>
    <m/>
    <n v="0"/>
    <n v="0"/>
    <n v="24414.360576923074"/>
  </r>
  <r>
    <x v="0"/>
    <d v="2023-01-01T00:00:00"/>
    <d v="2023-01-31T00:00:00"/>
    <x v="0"/>
    <s v="Demo Company Sweden AB"/>
    <x v="20"/>
    <x v="0"/>
    <s v="E03941"/>
    <s v="Isla Han"/>
    <s v="Technical Architect"/>
    <s v="IT"/>
    <x v="0"/>
    <s v="Sweden"/>
    <s v="Permanent"/>
    <s v="Female"/>
    <n v="58"/>
    <d v="2005-06-18T00:00:00"/>
    <m/>
    <n v="40"/>
    <n v="86089"/>
    <n v="7174.083333333333"/>
    <n v="41.388942307692311"/>
    <n v="0.31420000000000003"/>
    <n v="2254.0969833333334"/>
    <n v="0.49099999999999999"/>
    <n v="3651.6084166666665"/>
    <s v="SEK"/>
    <n v="11.300800000000001"/>
    <n v="0"/>
    <s v=""/>
    <n v="126"/>
    <m/>
    <n v="20"/>
    <m/>
    <n v="5"/>
    <m/>
    <m/>
    <n v="0"/>
    <n v="0"/>
    <n v="5215.0067307692316"/>
  </r>
  <r>
    <x v="0"/>
    <d v="2023-01-01T00:00:00"/>
    <d v="2023-01-31T00:00:00"/>
    <x v="0"/>
    <s v="Demo Company Singapore Pte Ltd"/>
    <x v="1"/>
    <x v="1"/>
    <s v="E02148"/>
    <s v="Christopher Vega"/>
    <s v="Engineering Manager"/>
    <s v="Engineering"/>
    <x v="3"/>
    <s v="Singapore"/>
    <s v="Permanent"/>
    <s v="Male"/>
    <n v="54"/>
    <d v="2007-10-27T00:00:00"/>
    <m/>
    <n v="40"/>
    <n v="106313"/>
    <n v="8859.4166666666661"/>
    <n v="51.112019230769235"/>
    <n v="0.17"/>
    <n v="1506.1008333333334"/>
    <n v="0.21"/>
    <n v="6998.9391666666661"/>
    <s v="SGD"/>
    <n v="1.4280999999999999"/>
    <n v="0.15"/>
    <s v=""/>
    <n v="138"/>
    <m/>
    <n v="20"/>
    <m/>
    <m/>
    <m/>
    <m/>
    <n v="0"/>
    <n v="0"/>
    <n v="7053.4586538461544"/>
  </r>
  <r>
    <x v="0"/>
    <d v="2023-01-01T00:00:00"/>
    <d v="2023-01-31T00:00:00"/>
    <x v="0"/>
    <s v="Demo Company Spain S.L."/>
    <x v="24"/>
    <x v="0"/>
    <s v="E03096"/>
    <s v="Kennedy Zhang"/>
    <s v="Network Engineer"/>
    <s v="Finance"/>
    <x v="3"/>
    <s v="Spain"/>
    <s v="Permanent"/>
    <s v="Female"/>
    <n v="63"/>
    <d v="2000-10-27T00:00:00"/>
    <m/>
    <n v="40"/>
    <n v="155320"/>
    <n v="12943.333333333334"/>
    <n v="74.673076923076934"/>
    <n v="0.29899999999999999"/>
    <n v="3870.0566666666668"/>
    <n v="0.47"/>
    <n v="6859.9666666666672"/>
    <s v="EUR"/>
    <n v="1"/>
    <n v="0.17"/>
    <s v=""/>
    <n v="384"/>
    <m/>
    <n v="20"/>
    <m/>
    <m/>
    <m/>
    <m/>
    <n v="0"/>
    <n v="0"/>
    <n v="28674.461538461543"/>
  </r>
  <r>
    <x v="0"/>
    <d v="2023-01-01T00:00:00"/>
    <d v="2023-01-31T00:00:00"/>
    <x v="0"/>
    <s v="Demo Company Sweden AB"/>
    <x v="20"/>
    <x v="0"/>
    <s v="E04800"/>
    <s v="Eli Han"/>
    <s v="Sr. Analyst"/>
    <s v="Accounting"/>
    <x v="0"/>
    <s v="Sweden"/>
    <s v="Permanent"/>
    <s v="Male"/>
    <n v="40"/>
    <d v="2016-01-15T00:00:00"/>
    <m/>
    <n v="40"/>
    <n v="89984"/>
    <n v="7498.666666666667"/>
    <n v="43.261538461538464"/>
    <n v="0.31420000000000003"/>
    <n v="2356.0810666666671"/>
    <n v="0.49099999999999999"/>
    <n v="3816.8213333333338"/>
    <s v="SEK"/>
    <n v="11.300800000000001"/>
    <n v="0"/>
    <s v=""/>
    <n v="29"/>
    <m/>
    <n v="20"/>
    <m/>
    <m/>
    <m/>
    <m/>
    <n v="0"/>
    <n v="0"/>
    <n v="1254.5846153846155"/>
  </r>
  <r>
    <x v="0"/>
    <d v="2023-01-01T00:00:00"/>
    <d v="2023-01-31T00:00:00"/>
    <x v="0"/>
    <s v="Demo Company Denmark ApS"/>
    <x v="37"/>
    <x v="0"/>
    <s v="E02838"/>
    <s v="Julia Pham"/>
    <s v="Engineering Manager"/>
    <s v="Engineering"/>
    <x v="1"/>
    <s v="Denmark"/>
    <s v="Permanent"/>
    <s v="Female"/>
    <n v="65"/>
    <d v="2006-03-16T00:00:00"/>
    <m/>
    <n v="32"/>
    <n v="83756"/>
    <n v="6979.666666666667"/>
    <n v="50.334134615384613"/>
    <n v="0"/>
    <n v="0"/>
    <n v="0.23800000000000002"/>
    <n v="5318.5060000000003"/>
    <s v="DKK"/>
    <n v="7.4398"/>
    <n v="0.14000000000000001"/>
    <s v=""/>
    <n v="287"/>
    <m/>
    <n v="20"/>
    <m/>
    <m/>
    <m/>
    <m/>
    <n v="0"/>
    <n v="0"/>
    <n v="14445.896634615385"/>
  </r>
  <r>
    <x v="0"/>
    <d v="2023-01-01T00:00:00"/>
    <d v="2023-01-31T00:00:00"/>
    <x v="0"/>
    <s v="Demo Company Luxembourg SA"/>
    <x v="9"/>
    <x v="0"/>
    <s v="E02980"/>
    <s v="Hailey Shin"/>
    <s v="Network Engineer"/>
    <s v="Human Resources"/>
    <x v="2"/>
    <s v="Luxembourg"/>
    <s v="Permanent"/>
    <s v="Female"/>
    <n v="57"/>
    <d v="2016-10-24T00:00:00"/>
    <m/>
    <n v="40"/>
    <n v="176324"/>
    <n v="14693.666666666666"/>
    <n v="84.771153846153851"/>
    <n v="0.14990000000000001"/>
    <n v="2202.5806333333335"/>
    <n v="0.20399999999999999"/>
    <n v="11696.158666666666"/>
    <s v="EUR"/>
    <n v="1"/>
    <n v="0.23"/>
    <s v=""/>
    <n v="73"/>
    <m/>
    <n v="20"/>
    <m/>
    <m/>
    <m/>
    <m/>
    <n v="0"/>
    <n v="0"/>
    <n v="6188.294230769231"/>
  </r>
  <r>
    <x v="0"/>
    <d v="2023-01-01T00:00:00"/>
    <d v="2023-01-31T00:00:00"/>
    <x v="0"/>
    <s v="Demo Company Ghana Ltd"/>
    <x v="33"/>
    <x v="2"/>
    <s v="E04477"/>
    <s v="Connor Grant"/>
    <s v="Sr. Analyst"/>
    <s v="Accounting"/>
    <x v="1"/>
    <s v="Ghana"/>
    <s v="Permanent"/>
    <s v="Male"/>
    <n v="27"/>
    <d v="2021-10-13T00:00:00"/>
    <m/>
    <n v="40"/>
    <n v="74077"/>
    <n v="6173.083333333333"/>
    <n v="35.613942307692312"/>
    <n v="0.13"/>
    <n v="802.50083333333328"/>
    <n v="0.55399999999999994"/>
    <n v="2753.1951666666669"/>
    <s v="GHS"/>
    <n v="12.6816"/>
    <n v="0"/>
    <s v=""/>
    <n v="382"/>
    <m/>
    <n v="20"/>
    <m/>
    <m/>
    <m/>
    <m/>
    <n v="0"/>
    <n v="0"/>
    <n v="13604.525961538464"/>
  </r>
  <r>
    <x v="0"/>
    <d v="2023-01-01T00:00:00"/>
    <d v="2023-01-31T00:00:00"/>
    <x v="0"/>
    <s v="Demo Company Denmark ApS"/>
    <x v="37"/>
    <x v="0"/>
    <s v="E04348"/>
    <s v="Natalia Owens"/>
    <s v="Manager"/>
    <s v="Human Resources"/>
    <x v="0"/>
    <s v="Denmark"/>
    <s v="Permanent"/>
    <s v="Female"/>
    <n v="31"/>
    <d v="2021-01-18T00:00:00"/>
    <m/>
    <n v="32"/>
    <n v="104162"/>
    <n v="8680.1666666666661"/>
    <n v="62.597355769230766"/>
    <n v="0"/>
    <n v="0"/>
    <n v="0.23800000000000002"/>
    <n v="6614.2869999999994"/>
    <s v="DKK"/>
    <n v="7.4398"/>
    <n v="7.0000000000000007E-2"/>
    <s v=""/>
    <n v="289"/>
    <m/>
    <n v="20"/>
    <n v="243"/>
    <m/>
    <m/>
    <m/>
    <n v="0"/>
    <n v="0"/>
    <n v="18090.635817307691"/>
  </r>
  <r>
    <x v="0"/>
    <d v="2023-01-01T00:00:00"/>
    <d v="2023-01-31T00:00:00"/>
    <x v="0"/>
    <s v="Demo Company Egypt SAE"/>
    <x v="38"/>
    <x v="2"/>
    <s v="E03419"/>
    <s v="Jade Yi"/>
    <s v="Account Representative"/>
    <s v="Sales"/>
    <x v="1"/>
    <s v="Egypt"/>
    <s v="Permanent"/>
    <s v="Female"/>
    <n v="47"/>
    <d v="2015-07-10T00:00:00"/>
    <m/>
    <n v="40"/>
    <n v="63880"/>
    <n v="5323.333333333333"/>
    <n v="30.711538461538463"/>
    <n v="0.26"/>
    <n v="1384.0666666666666"/>
    <n v="0.44400000000000001"/>
    <n v="2959.7733333333331"/>
    <s v="EGP"/>
    <n v="32.686700000000002"/>
    <n v="0"/>
    <s v=""/>
    <n v="32"/>
    <m/>
    <n v="20"/>
    <m/>
    <m/>
    <m/>
    <m/>
    <n v="0"/>
    <n v="0"/>
    <n v="982.76923076923083"/>
  </r>
  <r>
    <x v="0"/>
    <d v="2023-01-01T00:00:00"/>
    <d v="2023-01-31T00:00:00"/>
    <x v="0"/>
    <s v="Demo Company Argentina S.A."/>
    <x v="29"/>
    <x v="3"/>
    <s v="E04222"/>
    <s v="Quinn Xiong"/>
    <s v="Test Engineer"/>
    <s v="Engineering"/>
    <x v="3"/>
    <s v="Argentina"/>
    <s v="Permanent"/>
    <s v="Female"/>
    <n v="55"/>
    <d v="2013-09-08T00:00:00"/>
    <m/>
    <n v="32"/>
    <n v="73248"/>
    <n v="6104"/>
    <n v="44.019230769230766"/>
    <n v="0.20399999999999999"/>
    <n v="1245.2159999999999"/>
    <n v="1.0629999999999999"/>
    <n v="-384.55199999999968"/>
    <s v="ARS"/>
    <n v="211.32830000000001"/>
    <n v="0"/>
    <s v=""/>
    <n v="343"/>
    <m/>
    <n v="20"/>
    <n v="60"/>
    <m/>
    <m/>
    <m/>
    <n v="0"/>
    <n v="0"/>
    <n v="15098.596153846152"/>
  </r>
  <r>
    <x v="0"/>
    <d v="2023-01-01T00:00:00"/>
    <d v="2023-01-31T00:00:00"/>
    <x v="0"/>
    <s v="Demo Company Singapore Pte Ltd"/>
    <x v="1"/>
    <x v="1"/>
    <s v="E04126"/>
    <s v="Dominic Baker"/>
    <s v="Sr. Analyst"/>
    <s v="Accounting"/>
    <x v="0"/>
    <s v="Singapore"/>
    <s v="Temporary"/>
    <s v="Male"/>
    <n v="51"/>
    <d v="2020-10-09T00:00:00"/>
    <d v="2023-10-09T00:00:00"/>
    <n v="40"/>
    <n v="91853"/>
    <n v="7654.416666666667"/>
    <n v="44.160096153846155"/>
    <n v="0.17"/>
    <n v="1301.2508333333335"/>
    <n v="0.21"/>
    <n v="6046.9891666666672"/>
    <s v="SGD"/>
    <n v="1.4280999999999999"/>
    <n v="0"/>
    <s v=""/>
    <n v="400"/>
    <m/>
    <n v="20"/>
    <m/>
    <m/>
    <m/>
    <m/>
    <n v="0"/>
    <n v="0"/>
    <n v="17664.038461538461"/>
  </r>
  <r>
    <x v="0"/>
    <d v="2023-01-01T00:00:00"/>
    <d v="2023-01-31T00:00:00"/>
    <x v="0"/>
    <s v="Demo Company Norway AS"/>
    <x v="21"/>
    <x v="0"/>
    <s v="E03018"/>
    <s v="Autumn Reed"/>
    <s v="Development Engineer"/>
    <s v="Engineering"/>
    <x v="2"/>
    <s v="Norway"/>
    <s v="Permanent"/>
    <s v="Female"/>
    <n v="37"/>
    <d v="2017-09-17T00:00:00"/>
    <m/>
    <n v="32"/>
    <n v="70770"/>
    <n v="5897.5"/>
    <n v="42.53004807692308"/>
    <n v="0.14099999999999999"/>
    <n v="831.5474999999999"/>
    <n v="0.36200000000000004"/>
    <n v="3762.6049999999996"/>
    <s v="NOK"/>
    <n v="11.2597"/>
    <n v="0"/>
    <s v=""/>
    <n v="228"/>
    <m/>
    <n v="20"/>
    <m/>
    <m/>
    <m/>
    <m/>
    <n v="0"/>
    <n v="0"/>
    <n v="9696.8509615384628"/>
  </r>
  <r>
    <x v="0"/>
    <d v="2023-01-01T00:00:00"/>
    <d v="2023-01-31T00:00:00"/>
    <x v="0"/>
    <s v="Demo Company France SARL"/>
    <x v="18"/>
    <x v="0"/>
    <s v="E03325"/>
    <s v="Robert Edwards"/>
    <s v="HRIS Analyst"/>
    <s v="Human Resources"/>
    <x v="2"/>
    <s v="France"/>
    <s v="Permanent"/>
    <s v="Male"/>
    <n v="62"/>
    <d v="2004-10-11T00:00:00"/>
    <m/>
    <n v="40"/>
    <n v="50825"/>
    <n v="4235.416666666667"/>
    <n v="24.435096153846153"/>
    <n v="8.3000000000000004E-2"/>
    <n v="351.53958333333338"/>
    <n v="0.22399999999999998"/>
    <n v="3286.6833333333334"/>
    <s v="EUR"/>
    <n v="1"/>
    <n v="0"/>
    <s v=""/>
    <n v="164"/>
    <m/>
    <n v="20"/>
    <m/>
    <m/>
    <m/>
    <m/>
    <n v="0"/>
    <n v="0"/>
    <n v="4007.3557692307691"/>
  </r>
  <r>
    <x v="0"/>
    <d v="2023-01-01T00:00:00"/>
    <d v="2023-01-31T00:00:00"/>
    <x v="0"/>
    <s v="Demo Company Qatar WLL"/>
    <x v="11"/>
    <x v="4"/>
    <s v="E04037"/>
    <s v="Roman Martinez"/>
    <s v="Sr. Manager"/>
    <s v="Finance"/>
    <x v="3"/>
    <s v="Qatar"/>
    <s v="Permanent"/>
    <s v="Male"/>
    <n v="31"/>
    <d v="2015-09-19T00:00:00"/>
    <m/>
    <n v="40"/>
    <n v="145846"/>
    <n v="12153.833333333334"/>
    <n v="70.118269230769229"/>
    <n v="0"/>
    <n v="0"/>
    <n v="0.113"/>
    <n v="10780.450166666667"/>
    <s v="QAR"/>
    <n v="3.8468"/>
    <n v="0.15"/>
    <s v=""/>
    <n v="194"/>
    <m/>
    <n v="20"/>
    <n v="349"/>
    <n v="10"/>
    <m/>
    <m/>
    <n v="0"/>
    <n v="0"/>
    <n v="13602.94423076923"/>
  </r>
  <r>
    <x v="0"/>
    <d v="2023-01-01T00:00:00"/>
    <d v="2023-01-31T00:00:00"/>
    <x v="0"/>
    <s v="Demo Company Hungary Kft."/>
    <x v="17"/>
    <x v="0"/>
    <s v="E01902"/>
    <s v="Eleanor Li"/>
    <s v="Sr. Manager"/>
    <s v="Human Resources"/>
    <x v="3"/>
    <s v="Hungary"/>
    <s v="Permanent"/>
    <s v="Female"/>
    <n v="64"/>
    <d v="2003-12-07T00:00:00"/>
    <m/>
    <n v="40"/>
    <n v="125807"/>
    <n v="10483.916666666666"/>
    <n v="60.484134615384619"/>
    <n v="0.21"/>
    <n v="2201.6224999999999"/>
    <n v="0.379"/>
    <n v="6510.5122499999998"/>
    <s v="HUF"/>
    <n v="378.97"/>
    <n v="0.15"/>
    <s v=""/>
    <n v="136"/>
    <m/>
    <n v="20"/>
    <m/>
    <n v="7"/>
    <m/>
    <m/>
    <n v="0"/>
    <n v="0"/>
    <n v="8225.8423076923082"/>
  </r>
  <r>
    <x v="0"/>
    <d v="2023-01-01T00:00:00"/>
    <d v="2023-01-31T00:00:00"/>
    <x v="0"/>
    <s v="Demo Company Netherlands BV"/>
    <x v="6"/>
    <x v="0"/>
    <s v="E01466"/>
    <s v="Connor Vang"/>
    <s v="Analyst"/>
    <s v="Sales"/>
    <x v="1"/>
    <s v="Netherlands"/>
    <s v="Permanent"/>
    <s v="Male"/>
    <n v="25"/>
    <d v="2021-07-28T00:00:00"/>
    <m/>
    <n v="40"/>
    <n v="46845"/>
    <n v="3903.75"/>
    <n v="22.521634615384617"/>
    <n v="0.23190000000000002"/>
    <n v="905.27962500000012"/>
    <n v="0.41200000000000003"/>
    <n v="2295.4049999999997"/>
    <s v="EUR"/>
    <n v="1"/>
    <n v="0"/>
    <s v=""/>
    <n v="125"/>
    <m/>
    <n v="20"/>
    <n v="302"/>
    <n v="18"/>
    <m/>
    <m/>
    <n v="0"/>
    <n v="0"/>
    <n v="2815.2043269230771"/>
  </r>
  <r>
    <x v="0"/>
    <d v="2023-01-01T00:00:00"/>
    <d v="2023-01-31T00:00:00"/>
    <x v="0"/>
    <s v="Demo Company Poland Sp. z o.o."/>
    <x v="3"/>
    <x v="0"/>
    <s v="E02038"/>
    <s v="Ellie Chung"/>
    <s v="Sr. Manager"/>
    <s v="Marketing"/>
    <x v="2"/>
    <s v="Poland"/>
    <s v="Permanent"/>
    <s v="Female"/>
    <n v="59"/>
    <d v="2008-08-29T00:00:00"/>
    <m/>
    <n v="32"/>
    <n v="157969"/>
    <n v="13164.083333333334"/>
    <n v="94.933293269230774"/>
    <n v="0.22140000000000001"/>
    <n v="2914.5280500000003"/>
    <n v="0.40799999999999997"/>
    <n v="7793.137333333334"/>
    <s v="PLN"/>
    <n v="4.6844999999999999"/>
    <n v="0.1"/>
    <s v=""/>
    <n v="182"/>
    <m/>
    <n v="20"/>
    <n v="108"/>
    <m/>
    <m/>
    <m/>
    <n v="0"/>
    <n v="0"/>
    <n v="17277.859375"/>
  </r>
  <r>
    <x v="0"/>
    <d v="2023-01-01T00:00:00"/>
    <d v="2023-01-31T00:00:00"/>
    <x v="0"/>
    <s v="Demo Company Canada Inc."/>
    <x v="40"/>
    <x v="6"/>
    <s v="E03474"/>
    <s v="Violet Hall"/>
    <s v="Solutions Architect"/>
    <s v="IT"/>
    <x v="2"/>
    <s v="Canada"/>
    <s v="Permanent"/>
    <s v="Female"/>
    <n v="40"/>
    <d v="2010-12-10T00:00:00"/>
    <m/>
    <n v="40"/>
    <n v="97807"/>
    <n v="8150.583333333333"/>
    <n v="47.022596153846152"/>
    <n v="7.3700000000000002E-2"/>
    <n v="600.69799166666667"/>
    <n v="0.245"/>
    <n v="6153.6904166666664"/>
    <s v="CAD"/>
    <n v="1.4572000000000001"/>
    <n v="0"/>
    <s v=""/>
    <n v="314"/>
    <m/>
    <n v="20"/>
    <m/>
    <n v="1"/>
    <m/>
    <m/>
    <n v="0"/>
    <n v="0"/>
    <n v="14765.095192307692"/>
  </r>
  <r>
    <x v="0"/>
    <d v="2023-01-01T00:00:00"/>
    <d v="2023-01-31T00:00:00"/>
    <x v="0"/>
    <s v="Demo Company Denmark ApS"/>
    <x v="37"/>
    <x v="0"/>
    <s v="E02744"/>
    <s v="Dylan Padilla"/>
    <s v="HRIS Analyst"/>
    <s v="Human Resources"/>
    <x v="0"/>
    <s v="Denmark"/>
    <s v="Permanent"/>
    <s v="Male"/>
    <n v="31"/>
    <d v="2015-12-09T00:00:00"/>
    <m/>
    <n v="40"/>
    <n v="73854"/>
    <n v="6154.5"/>
    <n v="35.506730769230771"/>
    <n v="0"/>
    <n v="0"/>
    <n v="0.23800000000000002"/>
    <n v="4689.7289999999994"/>
    <s v="DKK"/>
    <n v="7.4398"/>
    <n v="0"/>
    <s v=""/>
    <n v="230"/>
    <m/>
    <n v="20"/>
    <n v="207"/>
    <n v="9"/>
    <m/>
    <m/>
    <n v="0"/>
    <n v="0"/>
    <n v="8166.5480769230771"/>
  </r>
  <r>
    <x v="0"/>
    <d v="2023-01-01T00:00:00"/>
    <d v="2023-01-31T00:00:00"/>
    <x v="0"/>
    <s v="Demo Company Ukraine PLC"/>
    <x v="26"/>
    <x v="0"/>
    <s v="E00702"/>
    <s v="Nathan Pham"/>
    <s v="Sr. Manager"/>
    <s v="Accounting"/>
    <x v="0"/>
    <s v="Ukraine"/>
    <s v="Permanent"/>
    <s v="Male"/>
    <n v="45"/>
    <d v="2006-12-12T00:00:00"/>
    <m/>
    <n v="32"/>
    <n v="149537"/>
    <n v="12461.416666666666"/>
    <n v="89.86598557692308"/>
    <n v="0.22"/>
    <n v="2741.5116666666668"/>
    <n v="0.45200000000000001"/>
    <n v="6828.8563333333332"/>
    <s v="UAH"/>
    <n v="39.026600000000002"/>
    <n v="0.14000000000000001"/>
    <s v=""/>
    <n v="253"/>
    <m/>
    <n v="20"/>
    <n v="478"/>
    <m/>
    <m/>
    <m/>
    <n v="0"/>
    <n v="0"/>
    <n v="22736.094350961539"/>
  </r>
  <r>
    <x v="0"/>
    <d v="2023-01-01T00:00:00"/>
    <d v="2023-01-31T00:00:00"/>
    <x v="0"/>
    <s v="Demo Company Netherlands BV"/>
    <x v="6"/>
    <x v="0"/>
    <s v="E03081"/>
    <s v="Ayla Brown"/>
    <s v="Sr. Manager"/>
    <s v="Sales"/>
    <x v="0"/>
    <s v="Netherlands"/>
    <s v="Permanent"/>
    <s v="Female"/>
    <n v="49"/>
    <d v="2013-04-15T00:00:00"/>
    <m/>
    <n v="32"/>
    <n v="128303"/>
    <n v="10691.916666666666"/>
    <n v="77.105168269230774"/>
    <n v="0.23190000000000002"/>
    <n v="2479.4554750000002"/>
    <n v="0.41200000000000003"/>
    <n v="6286.8469999999988"/>
    <s v="EUR"/>
    <n v="1"/>
    <n v="0.15"/>
    <s v=""/>
    <n v="133"/>
    <m/>
    <n v="20"/>
    <m/>
    <m/>
    <m/>
    <m/>
    <n v="0"/>
    <n v="0"/>
    <n v="10254.987379807693"/>
  </r>
  <r>
    <x v="0"/>
    <d v="2023-01-01T00:00:00"/>
    <d v="2023-01-31T00:00:00"/>
    <x v="0"/>
    <s v="Demo Company Sweden AB"/>
    <x v="20"/>
    <x v="0"/>
    <s v="E01281"/>
    <s v="Isaac Mitchell"/>
    <s v="Network Architect"/>
    <s v="IT"/>
    <x v="1"/>
    <s v="Sweden"/>
    <s v="Permanent"/>
    <s v="Male"/>
    <n v="46"/>
    <d v="2005-06-10T00:00:00"/>
    <m/>
    <n v="40"/>
    <n v="67374"/>
    <n v="5614.5"/>
    <n v="32.391346153846158"/>
    <n v="0.31420000000000003"/>
    <n v="1764.0759000000003"/>
    <n v="0.49099999999999999"/>
    <n v="2857.7804999999998"/>
    <s v="SEK"/>
    <n v="11.300800000000001"/>
    <n v="0"/>
    <s v=""/>
    <n v="298"/>
    <m/>
    <n v="20"/>
    <m/>
    <n v="1"/>
    <m/>
    <m/>
    <n v="0"/>
    <n v="0"/>
    <n v="9652.6211538461557"/>
  </r>
  <r>
    <x v="0"/>
    <d v="2023-01-01T00:00:00"/>
    <d v="2023-01-31T00:00:00"/>
    <x v="0"/>
    <s v="Demo Company Sweden AB"/>
    <x v="20"/>
    <x v="0"/>
    <s v="E04029"/>
    <s v="Jayden Jimenez"/>
    <s v="Manager"/>
    <s v="Human Resources"/>
    <x v="2"/>
    <s v="Sweden"/>
    <s v="Permanent"/>
    <s v="Male"/>
    <n v="46"/>
    <d v="2011-09-24T00:00:00"/>
    <m/>
    <n v="40"/>
    <n v="102167"/>
    <n v="8513.9166666666661"/>
    <n v="49.118749999999999"/>
    <n v="0.31420000000000003"/>
    <n v="2675.0726166666668"/>
    <n v="0.49099999999999999"/>
    <n v="4333.5835833333331"/>
    <s v="SEK"/>
    <n v="11.300800000000001"/>
    <n v="0.06"/>
    <s v=""/>
    <n v="207"/>
    <m/>
    <n v="20"/>
    <m/>
    <n v="10"/>
    <m/>
    <m/>
    <n v="0"/>
    <n v="0"/>
    <n v="10167.581249999999"/>
  </r>
  <r>
    <x v="0"/>
    <d v="2023-01-01T00:00:00"/>
    <d v="2023-01-31T00:00:00"/>
    <x v="0"/>
    <s v="Demo Company United Arab Emirates LLC"/>
    <x v="28"/>
    <x v="4"/>
    <s v="E01116"/>
    <s v="Jaxon Tran"/>
    <s v="Sr. Manager"/>
    <s v="Sales"/>
    <x v="0"/>
    <s v="United Arab Emirates"/>
    <s v="Permanent"/>
    <s v="Male"/>
    <n v="45"/>
    <d v="2007-09-07T00:00:00"/>
    <m/>
    <n v="40"/>
    <n v="151027"/>
    <n v="12585.583333333334"/>
    <n v="72.609134615384619"/>
    <n v="0"/>
    <n v="0"/>
    <n v="0.159"/>
    <n v="10584.475583333333"/>
    <s v="AED"/>
    <n v="3.8807"/>
    <n v="0.1"/>
    <s v=""/>
    <n v="240"/>
    <m/>
    <n v="20"/>
    <m/>
    <n v="13"/>
    <m/>
    <m/>
    <n v="0"/>
    <n v="0"/>
    <n v="17426.192307692309"/>
  </r>
  <r>
    <x v="0"/>
    <d v="2023-01-01T00:00:00"/>
    <d v="2023-01-31T00:00:00"/>
    <x v="0"/>
    <s v="Demo Company Kenya Ltd"/>
    <x v="8"/>
    <x v="2"/>
    <s v="E01753"/>
    <s v="Connor Fong"/>
    <s v="Manager"/>
    <s v="Accounting"/>
    <x v="1"/>
    <s v="Kenya"/>
    <s v="Permanent"/>
    <s v="Male"/>
    <n v="40"/>
    <d v="2018-02-16T00:00:00"/>
    <m/>
    <n v="40"/>
    <n v="120905"/>
    <n v="10075.416666666666"/>
    <n v="58.127403846153847"/>
    <n v="0"/>
    <n v="0"/>
    <n v="0.37200000000000005"/>
    <n v="6327.3616666666658"/>
    <s v="KES"/>
    <n v="136.33000000000001"/>
    <n v="0.05"/>
    <s v=""/>
    <n v="383"/>
    <m/>
    <n v="20"/>
    <n v="613"/>
    <n v="8"/>
    <m/>
    <m/>
    <n v="0"/>
    <n v="0"/>
    <n v="22262.795673076922"/>
  </r>
  <r>
    <x v="0"/>
    <d v="2023-01-01T00:00:00"/>
    <d v="2023-01-31T00:00:00"/>
    <x v="0"/>
    <s v="Demo Company Luxembourg SA"/>
    <x v="9"/>
    <x v="0"/>
    <s v="E04072"/>
    <s v="Emery Mitchell"/>
    <s v="Operations Engineer"/>
    <s v="Finance"/>
    <x v="0"/>
    <s v="Luxembourg"/>
    <s v="Permanent"/>
    <s v="Female"/>
    <n v="48"/>
    <d v="2018-06-02T00:00:00"/>
    <m/>
    <n v="40"/>
    <n v="231567"/>
    <n v="19297.25"/>
    <n v="111.33028846153846"/>
    <n v="0.14990000000000001"/>
    <n v="2892.6577750000001"/>
    <n v="0.20399999999999999"/>
    <n v="15360.611000000001"/>
    <s v="EUR"/>
    <n v="1"/>
    <n v="0.36"/>
    <s v=""/>
    <n v="35"/>
    <m/>
    <n v="20"/>
    <m/>
    <n v="14"/>
    <m/>
    <m/>
    <n v="0"/>
    <n v="0"/>
    <n v="3896.5600961538462"/>
  </r>
  <r>
    <x v="0"/>
    <d v="2023-01-01T00:00:00"/>
    <d v="2023-01-31T00:00:00"/>
    <x v="0"/>
    <s v="Demo Company India Pvt. Ltd."/>
    <x v="16"/>
    <x v="1"/>
    <s v="E00672"/>
    <s v="Landon Luu"/>
    <s v="Operations Engineer"/>
    <s v="IT"/>
    <x v="3"/>
    <s v="India"/>
    <s v="Permanent"/>
    <s v="Male"/>
    <n v="31"/>
    <d v="2015-07-12T00:00:00"/>
    <m/>
    <n v="40"/>
    <n v="215388"/>
    <n v="17949"/>
    <n v="103.55192307692307"/>
    <n v="0.12"/>
    <n v="2153.88"/>
    <n v="0.49700000000000005"/>
    <n v="9028.3469999999998"/>
    <s v="INR"/>
    <n v="86.649000000000001"/>
    <n v="0.33"/>
    <s v=""/>
    <n v="314"/>
    <m/>
    <n v="20"/>
    <m/>
    <n v="13"/>
    <m/>
    <m/>
    <n v="0"/>
    <n v="0"/>
    <n v="32515.303846153845"/>
  </r>
  <r>
    <x v="0"/>
    <d v="2023-01-01T00:00:00"/>
    <d v="2023-01-31T00:00:00"/>
    <x v="0"/>
    <s v="Demo Company Singapore Pte Ltd"/>
    <x v="1"/>
    <x v="1"/>
    <s v="E04419"/>
    <s v="Sophia Ahmed"/>
    <s v="Sr. Manager"/>
    <s v="Sales"/>
    <x v="1"/>
    <s v="Singapore"/>
    <s v="Permanent"/>
    <s v="Female"/>
    <n v="30"/>
    <d v="2015-06-13T00:00:00"/>
    <m/>
    <n v="40"/>
    <n v="127972"/>
    <n v="10664.333333333334"/>
    <n v="61.524999999999999"/>
    <n v="0.17"/>
    <n v="1812.936666666667"/>
    <n v="0.21"/>
    <n v="8424.8233333333337"/>
    <s v="SGD"/>
    <n v="1.4280999999999999"/>
    <n v="0.11"/>
    <s v=""/>
    <n v="104"/>
    <m/>
    <n v="20"/>
    <m/>
    <n v="17"/>
    <m/>
    <m/>
    <n v="0"/>
    <n v="0"/>
    <n v="6398.5999999999995"/>
  </r>
  <r>
    <x v="0"/>
    <d v="2023-01-01T00:00:00"/>
    <d v="2023-01-31T00:00:00"/>
    <x v="0"/>
    <s v="Demo Company Kenya Ltd"/>
    <x v="8"/>
    <x v="2"/>
    <s v="E00365"/>
    <s v="Jonathan Patel"/>
    <s v="Manager"/>
    <s v="Marketing"/>
    <x v="2"/>
    <s v="Kenya"/>
    <s v="Permanent"/>
    <s v="Male"/>
    <n v="28"/>
    <d v="2020-02-02T00:00:00"/>
    <m/>
    <n v="40"/>
    <n v="115417"/>
    <n v="9618.0833333333339"/>
    <n v="55.488942307692312"/>
    <n v="0"/>
    <n v="0"/>
    <n v="0.37200000000000005"/>
    <n v="6040.1563333333334"/>
    <s v="KES"/>
    <n v="136.33000000000001"/>
    <n v="0.06"/>
    <s v=""/>
    <n v="253"/>
    <m/>
    <n v="20"/>
    <m/>
    <n v="4"/>
    <m/>
    <m/>
    <n v="0"/>
    <n v="0"/>
    <n v="14038.702403846155"/>
  </r>
  <r>
    <x v="0"/>
    <d v="2023-01-01T00:00:00"/>
    <d v="2023-01-31T00:00:00"/>
    <x v="0"/>
    <s v="Demo Company Bulgaria EOOD"/>
    <x v="35"/>
    <x v="0"/>
    <s v="E00306"/>
    <s v="Piper Patterson"/>
    <s v="Quality Engineer"/>
    <s v="Engineering"/>
    <x v="2"/>
    <s v="Bulgaria"/>
    <s v="Temporary"/>
    <s v="Female"/>
    <n v="45"/>
    <d v="2022-06-19T00:00:00"/>
    <d v="2023-06-19T00:00:00"/>
    <n v="40"/>
    <n v="88045"/>
    <n v="7337.083333333333"/>
    <n v="42.32932692307692"/>
    <n v="0.19020000000000001"/>
    <n v="1395.51325"/>
    <n v="0.28300000000000003"/>
    <n v="5260.6887499999993"/>
    <s v="BGN"/>
    <n v="1.9574"/>
    <n v="0"/>
    <s v=""/>
    <n v="272"/>
    <m/>
    <n v="20"/>
    <m/>
    <n v="2"/>
    <m/>
    <m/>
    <n v="0"/>
    <n v="0"/>
    <n v="11513.576923076922"/>
  </r>
  <r>
    <x v="0"/>
    <d v="2023-01-01T00:00:00"/>
    <d v="2023-01-31T00:00:00"/>
    <x v="0"/>
    <s v="Demo Company Australia Pty Ltd"/>
    <x v="14"/>
    <x v="5"/>
    <s v="E03292"/>
    <s v="Cora Evans"/>
    <s v="Computer Systems Manager"/>
    <s v="IT"/>
    <x v="1"/>
    <s v="New Zealand"/>
    <s v="Permanent"/>
    <s v="Female"/>
    <n v="45"/>
    <d v="2018-03-26T00:00:00"/>
    <m/>
    <n v="40"/>
    <n v="86478"/>
    <n v="7206.5"/>
    <n v="41.575961538461534"/>
    <n v="0.25"/>
    <n v="1801.625"/>
    <n v="0.34600000000000003"/>
    <n v="4713.0509999999995"/>
    <s v="NZD"/>
    <n v="1.7225999999999999"/>
    <n v="0.06"/>
    <s v=""/>
    <n v="63"/>
    <m/>
    <n v="20"/>
    <m/>
    <n v="3"/>
    <m/>
    <m/>
    <n v="0"/>
    <n v="0"/>
    <n v="2619.2855769230769"/>
  </r>
  <r>
    <x v="0"/>
    <d v="2023-01-01T00:00:00"/>
    <d v="2023-01-31T00:00:00"/>
    <x v="0"/>
    <s v="Demo Company Japan Kabushiki Kaisha"/>
    <x v="31"/>
    <x v="1"/>
    <s v="E04779"/>
    <s v="Cameron Young"/>
    <s v="Operations Engineer"/>
    <s v="Engineering"/>
    <x v="0"/>
    <s v="Japan"/>
    <s v="Permanent"/>
    <s v="Male"/>
    <n v="63"/>
    <d v="2016-01-18T00:00:00"/>
    <m/>
    <n v="40"/>
    <n v="180994"/>
    <n v="15082.833333333334"/>
    <n v="87.016346153846158"/>
    <n v="0.15490000000000001"/>
    <n v="2336.3308833333335"/>
    <n v="0.46700000000000003"/>
    <n v="8039.1501666666663"/>
    <s v="JPY"/>
    <n v="143.86000000000001"/>
    <n v="0.39"/>
    <s v=""/>
    <n v="27"/>
    <m/>
    <n v="20"/>
    <n v="492"/>
    <n v="4"/>
    <m/>
    <m/>
    <n v="0"/>
    <n v="0"/>
    <n v="2349.4413461538461"/>
  </r>
  <r>
    <x v="0"/>
    <d v="2023-01-01T00:00:00"/>
    <d v="2023-01-31T00:00:00"/>
    <x v="0"/>
    <s v="Demo Company United States LLC"/>
    <x v="39"/>
    <x v="6"/>
    <s v="E00501"/>
    <s v="Melody Ho"/>
    <s v="Analyst II"/>
    <s v="Finance"/>
    <x v="3"/>
    <s v="United States"/>
    <s v="Permanent"/>
    <s v="Female"/>
    <n v="55"/>
    <d v="2007-12-02T00:00:00"/>
    <m/>
    <n v="40"/>
    <n v="64494"/>
    <n v="5374.5"/>
    <n v="31.006730769230767"/>
    <n v="7.6499999999999999E-2"/>
    <n v="411.14924999999999"/>
    <n v="0.36599999999999999"/>
    <n v="3407.433"/>
    <s v="USD"/>
    <n v="1.0568"/>
    <n v="0"/>
    <s v=""/>
    <n v="324"/>
    <m/>
    <n v="20"/>
    <m/>
    <n v="1"/>
    <m/>
    <m/>
    <n v="0"/>
    <n v="0"/>
    <n v="10046.180769230768"/>
  </r>
  <r>
    <x v="0"/>
    <d v="2023-01-01T00:00:00"/>
    <d v="2023-01-31T00:00:00"/>
    <x v="0"/>
    <s v="Demo Company Ireland Ltd"/>
    <x v="36"/>
    <x v="0"/>
    <s v="E01132"/>
    <s v="Aiden Bryant"/>
    <s v="Account Representative"/>
    <s v="Sales"/>
    <x v="0"/>
    <s v="Ireland"/>
    <s v="Permanent"/>
    <s v="Male"/>
    <n v="47"/>
    <d v="2002-10-21T00:00:00"/>
    <m/>
    <n v="40"/>
    <n v="70122"/>
    <n v="5843.5"/>
    <n v="33.712499999999999"/>
    <n v="0.1105"/>
    <n v="645.70675000000006"/>
    <n v="0.26100000000000001"/>
    <n v="4318.3464999999997"/>
    <s v="EUR"/>
    <n v="1"/>
    <n v="0"/>
    <s v=""/>
    <n v="101"/>
    <m/>
    <n v="20"/>
    <m/>
    <n v="15"/>
    <m/>
    <m/>
    <n v="0"/>
    <n v="0"/>
    <n v="3404.9624999999996"/>
  </r>
  <r>
    <x v="0"/>
    <d v="2023-01-01T00:00:00"/>
    <d v="2023-01-31T00:00:00"/>
    <x v="0"/>
    <s v="Demo Company Qatar WLL"/>
    <x v="11"/>
    <x v="4"/>
    <s v="E00311"/>
    <s v="Scarlett Figueroa"/>
    <s v="Business Partner"/>
    <s v="Human Resources"/>
    <x v="1"/>
    <s v="Qatar"/>
    <s v="Permanent"/>
    <s v="Female"/>
    <n v="34"/>
    <d v="2016-10-21T00:00:00"/>
    <m/>
    <n v="40"/>
    <n v="52811"/>
    <n v="4400.916666666667"/>
    <n v="25.389903846153846"/>
    <n v="0"/>
    <n v="0"/>
    <n v="0.113"/>
    <n v="3903.6130833333336"/>
    <s v="QAR"/>
    <n v="3.8468"/>
    <n v="0"/>
    <s v=""/>
    <n v="397"/>
    <m/>
    <n v="20"/>
    <m/>
    <n v="13"/>
    <m/>
    <m/>
    <n v="0"/>
    <n v="0"/>
    <n v="10079.791826923078"/>
  </r>
  <r>
    <x v="0"/>
    <d v="2023-01-01T00:00:00"/>
    <d v="2023-01-31T00:00:00"/>
    <x v="0"/>
    <s v="Demo Company Norway AS"/>
    <x v="21"/>
    <x v="0"/>
    <s v="E04567"/>
    <s v="Madeline Hoang"/>
    <s v="Systems Analyst"/>
    <s v="IT"/>
    <x v="3"/>
    <s v="Norway"/>
    <s v="Permanent"/>
    <s v="Female"/>
    <n v="28"/>
    <d v="2019-10-25T00:00:00"/>
    <m/>
    <n v="40"/>
    <n v="50111"/>
    <n v="4175.916666666667"/>
    <n v="24.091826923076923"/>
    <n v="0.14099999999999999"/>
    <n v="588.80425000000002"/>
    <n v="0.36200000000000004"/>
    <n v="2664.2348333333334"/>
    <s v="NOK"/>
    <n v="11.2597"/>
    <n v="0"/>
    <s v=""/>
    <n v="127"/>
    <m/>
    <n v="20"/>
    <m/>
    <n v="19"/>
    <m/>
    <m/>
    <n v="0"/>
    <n v="0"/>
    <n v="3059.6620192307691"/>
  </r>
  <r>
    <x v="0"/>
    <d v="2023-01-01T00:00:00"/>
    <d v="2023-01-31T00:00:00"/>
    <x v="0"/>
    <s v="Demo Company Belgium BV"/>
    <x v="13"/>
    <x v="0"/>
    <s v="E04378"/>
    <s v="Ezra Simmons"/>
    <s v="Network Administrator"/>
    <s v="IT"/>
    <x v="0"/>
    <s v="Belgium"/>
    <s v="Permanent"/>
    <s v="Male"/>
    <n v="31"/>
    <d v="2016-05-07T00:00:00"/>
    <m/>
    <n v="40"/>
    <n v="71192"/>
    <n v="5932.666666666667"/>
    <n v="34.226923076923079"/>
    <n v="0.27500000000000002"/>
    <n v="1631.4833333333336"/>
    <n v="0.55399999999999994"/>
    <n v="2645.9693333333339"/>
    <s v="EUR"/>
    <n v="1"/>
    <n v="0"/>
    <s v=""/>
    <n v="219"/>
    <m/>
    <n v="20"/>
    <m/>
    <n v="5"/>
    <m/>
    <m/>
    <n v="0"/>
    <n v="0"/>
    <n v="7495.6961538461546"/>
  </r>
  <r>
    <x v="0"/>
    <d v="2023-01-01T00:00:00"/>
    <d v="2023-01-31T00:00:00"/>
    <x v="0"/>
    <s v="Demo Company United Arab Emirates LLC"/>
    <x v="28"/>
    <x v="4"/>
    <s v="E03251"/>
    <s v="Ruby Medina"/>
    <s v="Network Engineer"/>
    <s v="Sales"/>
    <x v="0"/>
    <s v="United Arab Emirates"/>
    <s v="Permanent"/>
    <s v="Female"/>
    <n v="50"/>
    <d v="2018-12-18T00:00:00"/>
    <m/>
    <n v="40"/>
    <n v="155351"/>
    <n v="12945.916666666666"/>
    <n v="74.687980769230776"/>
    <n v="0"/>
    <n v="0"/>
    <n v="0.159"/>
    <n v="10887.515916666667"/>
    <s v="AED"/>
    <n v="3.8807"/>
    <n v="0.2"/>
    <s v=""/>
    <n v="323"/>
    <m/>
    <n v="20"/>
    <m/>
    <n v="2"/>
    <m/>
    <m/>
    <n v="0"/>
    <n v="0"/>
    <n v="24124.217788461541"/>
  </r>
  <r>
    <x v="0"/>
    <d v="2023-01-01T00:00:00"/>
    <d v="2023-01-31T00:00:00"/>
    <x v="0"/>
    <s v="Demo Company France SARL"/>
    <x v="18"/>
    <x v="0"/>
    <s v="E03167"/>
    <s v="Luke Zheng"/>
    <s v="Network Engineer"/>
    <s v="Human Resources"/>
    <x v="1"/>
    <s v="France"/>
    <s v="Permanent"/>
    <s v="Male"/>
    <n v="39"/>
    <d v="2006-11-28T00:00:00"/>
    <m/>
    <n v="40"/>
    <n v="161690"/>
    <n v="13474.166666666666"/>
    <n v="77.735576923076934"/>
    <n v="8.3000000000000004E-2"/>
    <n v="1118.3558333333333"/>
    <n v="0.22399999999999998"/>
    <n v="10455.953333333333"/>
    <s v="EUR"/>
    <n v="1"/>
    <n v="0.28999999999999998"/>
    <s v=""/>
    <n v="103"/>
    <m/>
    <n v="20"/>
    <m/>
    <n v="20"/>
    <m/>
    <m/>
    <n v="0"/>
    <n v="0"/>
    <n v="8006.7644230769238"/>
  </r>
  <r>
    <x v="0"/>
    <d v="2023-01-01T00:00:00"/>
    <d v="2023-01-31T00:00:00"/>
    <x v="0"/>
    <s v="Demo Company Finland Oy"/>
    <x v="0"/>
    <x v="0"/>
    <s v="E03347"/>
    <s v="Rylee Dinh"/>
    <s v="Development Engineer"/>
    <s v="Engineering"/>
    <x v="1"/>
    <s v="Finland"/>
    <s v="Permanent"/>
    <s v="Female"/>
    <n v="35"/>
    <d v="2017-02-10T00:00:00"/>
    <m/>
    <n v="40"/>
    <n v="60132"/>
    <n v="5011"/>
    <n v="28.909615384615385"/>
    <n v="0.20760000000000001"/>
    <n v="1040.2836"/>
    <n v="0.36599999999999999"/>
    <n v="3176.9740000000002"/>
    <s v="EUR"/>
    <n v="1"/>
    <n v="0"/>
    <s v=""/>
    <n v="303"/>
    <m/>
    <n v="20"/>
    <m/>
    <n v="16"/>
    <m/>
    <m/>
    <n v="0"/>
    <n v="0"/>
    <n v="8759.6134615384617"/>
  </r>
  <r>
    <x v="0"/>
    <d v="2023-01-01T00:00:00"/>
    <d v="2023-01-31T00:00:00"/>
    <x v="0"/>
    <s v="Demo Company Greece IKE"/>
    <x v="23"/>
    <x v="0"/>
    <s v="E03908"/>
    <s v="Miles Evans"/>
    <s v="Network Architect"/>
    <s v="IT"/>
    <x v="0"/>
    <s v="Greece"/>
    <s v="Temporary"/>
    <s v="Male"/>
    <n v="54"/>
    <d v="2022-10-24T00:00:00"/>
    <d v="2023-10-24T00:00:00"/>
    <n v="40"/>
    <n v="87216"/>
    <n v="7268"/>
    <n v="41.930769230769229"/>
    <n v="0.24809999999999999"/>
    <n v="1803.1907999999999"/>
    <n v="0.51900000000000002"/>
    <n v="3495.9079999999999"/>
    <s v="EUR"/>
    <n v="1"/>
    <n v="0"/>
    <s v=""/>
    <n v="233"/>
    <n v="1"/>
    <n v="20"/>
    <n v="80"/>
    <n v="10"/>
    <m/>
    <m/>
    <n v="0"/>
    <n v="0"/>
    <n v="9769.8692307692309"/>
  </r>
  <r>
    <x v="0"/>
    <d v="2023-01-01T00:00:00"/>
    <d v="2023-01-31T00:00:00"/>
    <x v="0"/>
    <s v="Demo Company Denmark ApS"/>
    <x v="37"/>
    <x v="0"/>
    <s v="E01351"/>
    <s v="Leo Owens"/>
    <s v="Systems Analyst"/>
    <s v="IT"/>
    <x v="2"/>
    <s v="Denmark"/>
    <s v="Temporary"/>
    <s v="Male"/>
    <n v="47"/>
    <d v="2020-04-23T00:00:00"/>
    <d v="2023-04-23T00:00:00"/>
    <n v="40"/>
    <n v="50069"/>
    <n v="4172.416666666667"/>
    <n v="24.071634615384617"/>
    <n v="0"/>
    <n v="0"/>
    <n v="0.23800000000000002"/>
    <n v="3179.3815000000004"/>
    <s v="DKK"/>
    <n v="7.4398"/>
    <n v="0"/>
    <s v=""/>
    <n v="61"/>
    <m/>
    <n v="20"/>
    <m/>
    <n v="12"/>
    <m/>
    <m/>
    <n v="0"/>
    <n v="0"/>
    <n v="1468.3697115384616"/>
  </r>
  <r>
    <x v="0"/>
    <d v="2023-01-01T00:00:00"/>
    <d v="2023-01-31T00:00:00"/>
    <x v="0"/>
    <s v="Demo Company Singapore Pte Ltd"/>
    <x v="1"/>
    <x v="1"/>
    <s v="E02681"/>
    <s v="Caroline Owens"/>
    <s v="Network Engineer"/>
    <s v="IT"/>
    <x v="1"/>
    <s v="Singapore"/>
    <s v="Permanent"/>
    <s v="Female"/>
    <n v="26"/>
    <d v="2021-07-26T00:00:00"/>
    <m/>
    <n v="40"/>
    <n v="151108"/>
    <n v="12592.333333333334"/>
    <n v="72.648076923076928"/>
    <n v="0.17"/>
    <n v="2140.6966666666667"/>
    <n v="0.21"/>
    <n v="9947.9433333333345"/>
    <s v="SGD"/>
    <n v="1.4280999999999999"/>
    <n v="0.22"/>
    <s v=""/>
    <n v="258"/>
    <m/>
    <n v="20"/>
    <m/>
    <n v="16"/>
    <m/>
    <m/>
    <n v="0"/>
    <n v="0"/>
    <n v="18743.203846153847"/>
  </r>
  <r>
    <x v="0"/>
    <d v="2023-01-01T00:00:00"/>
    <d v="2023-01-31T00:00:00"/>
    <x v="0"/>
    <s v="Demo Company Netherlands BV"/>
    <x v="6"/>
    <x v="0"/>
    <s v="E03807"/>
    <s v="Kennedy Do"/>
    <s v="Computer Systems Manager"/>
    <s v="IT"/>
    <x v="0"/>
    <s v="Netherlands"/>
    <s v="Permanent"/>
    <s v="Female"/>
    <n v="42"/>
    <d v="2005-10-15T00:00:00"/>
    <m/>
    <n v="40"/>
    <n v="67398"/>
    <n v="5616.5"/>
    <n v="32.402884615384615"/>
    <n v="0.23190000000000002"/>
    <n v="1302.4663500000001"/>
    <n v="0.41200000000000003"/>
    <n v="3302.502"/>
    <s v="EUR"/>
    <n v="1"/>
    <n v="7.0000000000000007E-2"/>
    <s v=""/>
    <n v="158"/>
    <m/>
    <n v="20"/>
    <m/>
    <n v="2"/>
    <m/>
    <m/>
    <n v="0"/>
    <n v="0"/>
    <n v="5119.6557692307688"/>
  </r>
  <r>
    <x v="0"/>
    <d v="2023-01-01T00:00:00"/>
    <d v="2023-01-31T00:00:00"/>
    <x v="0"/>
    <s v="Demo Company Luxembourg SA"/>
    <x v="9"/>
    <x v="0"/>
    <s v="E00422"/>
    <s v="Jade Acosta"/>
    <s v="Development Engineer"/>
    <s v="Engineering"/>
    <x v="3"/>
    <s v="Luxembourg"/>
    <s v="Permanent"/>
    <s v="Female"/>
    <n v="47"/>
    <d v="2015-08-29T00:00:00"/>
    <m/>
    <n v="40"/>
    <n v="68488"/>
    <n v="5707.333333333333"/>
    <n v="32.926923076923075"/>
    <n v="0.14990000000000001"/>
    <n v="855.52926666666667"/>
    <n v="0.20399999999999999"/>
    <n v="4543.0373333333337"/>
    <s v="EUR"/>
    <n v="1"/>
    <n v="0"/>
    <s v=""/>
    <n v="48"/>
    <m/>
    <n v="20"/>
    <m/>
    <n v="3"/>
    <m/>
    <m/>
    <n v="0"/>
    <n v="0"/>
    <n v="1580.4923076923076"/>
  </r>
  <r>
    <x v="0"/>
    <d v="2023-01-01T00:00:00"/>
    <d v="2023-01-31T00:00:00"/>
    <x v="0"/>
    <s v="Demo Company Egypt SAE"/>
    <x v="38"/>
    <x v="2"/>
    <s v="E00265"/>
    <s v="Mila Vasquez"/>
    <s v="Quality Engineer"/>
    <s v="Engineering"/>
    <x v="0"/>
    <s v="Egypt"/>
    <s v="Temporary"/>
    <s v="Female"/>
    <n v="60"/>
    <d v="2022-07-16T00:00:00"/>
    <d v="2023-07-16T00:00:00"/>
    <n v="40"/>
    <n v="92932"/>
    <n v="7744.333333333333"/>
    <n v="44.678846153846152"/>
    <n v="0.26"/>
    <n v="2013.5266666666666"/>
    <n v="0.44400000000000001"/>
    <n v="4305.8493333333336"/>
    <s v="EGP"/>
    <n v="32.686700000000002"/>
    <n v="0"/>
    <s v=""/>
    <n v="138"/>
    <m/>
    <n v="20"/>
    <m/>
    <n v="7"/>
    <m/>
    <m/>
    <n v="0"/>
    <n v="0"/>
    <n v="6165.6807692307693"/>
  </r>
  <r>
    <x v="0"/>
    <d v="2023-01-01T00:00:00"/>
    <d v="2023-01-31T00:00:00"/>
    <x v="0"/>
    <s v="Demo Company Luxembourg SA"/>
    <x v="9"/>
    <x v="0"/>
    <s v="E04601"/>
    <s v="Allison Ayala"/>
    <s v="Analyst"/>
    <s v="Finance"/>
    <x v="2"/>
    <s v="Luxembourg"/>
    <s v="Permanent"/>
    <s v="Female"/>
    <n v="36"/>
    <d v="2009-06-30T00:00:00"/>
    <m/>
    <n v="40"/>
    <n v="43363"/>
    <n v="3613.5833333333335"/>
    <n v="20.847596153846155"/>
    <n v="0.14990000000000001"/>
    <n v="541.67614166666669"/>
    <n v="0.20399999999999999"/>
    <n v="2876.4123333333337"/>
    <s v="EUR"/>
    <n v="1"/>
    <n v="0"/>
    <s v=""/>
    <n v="180"/>
    <m/>
    <n v="20"/>
    <n v="492"/>
    <n v="17"/>
    <m/>
    <m/>
    <n v="0"/>
    <n v="0"/>
    <n v="3752.5673076923076"/>
  </r>
  <r>
    <x v="0"/>
    <d v="2023-01-01T00:00:00"/>
    <d v="2023-01-31T00:00:00"/>
    <x v="0"/>
    <s v="Demo Company Poland Sp. z o.o."/>
    <x v="3"/>
    <x v="0"/>
    <s v="E04816"/>
    <s v="Jace Zhang"/>
    <s v="Service Desk Analyst"/>
    <s v="IT"/>
    <x v="1"/>
    <s v="Poland"/>
    <s v="Permanent"/>
    <s v="Male"/>
    <n v="31"/>
    <d v="2017-02-14T00:00:00"/>
    <m/>
    <n v="32"/>
    <n v="95963"/>
    <n v="7996.916666666667"/>
    <n v="57.670072115384613"/>
    <n v="0.22140000000000001"/>
    <n v="1770.5173500000001"/>
    <n v="0.40799999999999997"/>
    <n v="4734.1746666666677"/>
    <s v="PLN"/>
    <n v="4.6844999999999999"/>
    <n v="0"/>
    <s v=""/>
    <n v="170"/>
    <m/>
    <n v="20"/>
    <m/>
    <m/>
    <m/>
    <m/>
    <n v="0"/>
    <n v="0"/>
    <n v="9803.9122596153848"/>
  </r>
  <r>
    <x v="0"/>
    <d v="2023-01-01T00:00:00"/>
    <d v="2023-01-31T00:00:00"/>
    <x v="0"/>
    <s v="Demo Company Egypt SAE"/>
    <x v="38"/>
    <x v="2"/>
    <s v="E02147"/>
    <s v="Allison Medina"/>
    <s v="Manager"/>
    <s v="Finance"/>
    <x v="1"/>
    <s v="Egypt"/>
    <s v="Permanent"/>
    <s v="Female"/>
    <n v="55"/>
    <d v="2010-04-29T00:00:00"/>
    <m/>
    <n v="40"/>
    <n v="111038"/>
    <n v="9253.1666666666661"/>
    <n v="53.383653846153848"/>
    <n v="0.26"/>
    <n v="2405.8233333333333"/>
    <n v="0.44400000000000001"/>
    <n v="5144.7606666666661"/>
    <s v="EGP"/>
    <n v="32.686700000000002"/>
    <n v="0.05"/>
    <s v=""/>
    <n v="268"/>
    <m/>
    <n v="20"/>
    <n v="140"/>
    <n v="10"/>
    <m/>
    <m/>
    <n v="0"/>
    <n v="0"/>
    <n v="14306.819230769232"/>
  </r>
  <r>
    <x v="0"/>
    <d v="2023-01-01T00:00:00"/>
    <d v="2023-01-31T00:00:00"/>
    <x v="0"/>
    <s v="Demo Company Czech Republic s.r.o."/>
    <x v="34"/>
    <x v="0"/>
    <s v="E02914"/>
    <s v="Maria Wilson"/>
    <s v="Operations Engineer"/>
    <s v="Engineering"/>
    <x v="3"/>
    <s v="Czech Republic"/>
    <s v="Permanent"/>
    <s v="Female"/>
    <n v="51"/>
    <d v="2021-06-14T00:00:00"/>
    <m/>
    <n v="40"/>
    <n v="200246"/>
    <n v="16687.166666666668"/>
    <n v="96.272115384615375"/>
    <n v="0.33799999999999997"/>
    <n v="5640.2623333333331"/>
    <n v="0.46100000000000002"/>
    <n v="8994.3828333333331"/>
    <s v="CZK"/>
    <n v="23.619"/>
    <n v="0.34"/>
    <s v=""/>
    <n v="393"/>
    <m/>
    <n v="20"/>
    <m/>
    <n v="9"/>
    <m/>
    <m/>
    <n v="0"/>
    <n v="0"/>
    <n v="37834.941346153842"/>
  </r>
  <r>
    <x v="0"/>
    <d v="2023-01-01T00:00:00"/>
    <d v="2023-01-31T00:00:00"/>
    <x v="0"/>
    <s v="Demo Company Netherlands BV"/>
    <x v="6"/>
    <x v="0"/>
    <s v="E03268"/>
    <s v="Everly Coleman"/>
    <s v="Operations Engineer"/>
    <s v="IT"/>
    <x v="2"/>
    <s v="Netherlands"/>
    <s v="Permanent"/>
    <s v="Female"/>
    <n v="48"/>
    <d v="2015-02-18T00:00:00"/>
    <m/>
    <n v="32"/>
    <n v="194871"/>
    <n v="16239.25"/>
    <n v="117.10997596153847"/>
    <n v="0.23190000000000002"/>
    <n v="3765.8820750000004"/>
    <n v="0.41200000000000003"/>
    <n v="9548.6790000000001"/>
    <s v="EUR"/>
    <n v="1"/>
    <n v="0.35"/>
    <s v=""/>
    <n v="128"/>
    <m/>
    <n v="20"/>
    <n v="188"/>
    <m/>
    <m/>
    <m/>
    <n v="0"/>
    <n v="0"/>
    <n v="14990.076923076924"/>
  </r>
  <r>
    <x v="0"/>
    <d v="2023-01-01T00:00:00"/>
    <d v="2023-01-31T00:00:00"/>
    <x v="0"/>
    <s v="Demo Company Brazil Ltda."/>
    <x v="5"/>
    <x v="3"/>
    <s v="E02189"/>
    <s v="Isla Chavez"/>
    <s v="Account Representative"/>
    <s v="Sales"/>
    <x v="3"/>
    <s v="Brazil"/>
    <s v="Permanent"/>
    <s v="Female"/>
    <n v="29"/>
    <d v="2018-05-19T00:00:00"/>
    <m/>
    <n v="40"/>
    <n v="65334"/>
    <n v="5444.5"/>
    <n v="31.410576923076924"/>
    <n v="0.28999999999999998"/>
    <n v="1578.905"/>
    <n v="0.65099999999999991"/>
    <n v="1900.1305000000007"/>
    <s v="BRL"/>
    <n v="5.4378000000000002"/>
    <n v="0"/>
    <s v=""/>
    <n v="206"/>
    <n v="1"/>
    <n v="20"/>
    <n v="280"/>
    <n v="1"/>
    <m/>
    <m/>
    <n v="0"/>
    <n v="0"/>
    <n v="6470.5788461538459"/>
  </r>
  <r>
    <x v="0"/>
    <d v="2023-01-01T00:00:00"/>
    <d v="2023-01-31T00:00:00"/>
    <x v="0"/>
    <s v="Demo Company Morocco SARL"/>
    <x v="32"/>
    <x v="2"/>
    <s v="E04290"/>
    <s v="Hannah Gomez"/>
    <s v="Technical Architect"/>
    <s v="IT"/>
    <x v="0"/>
    <s v="Morocco"/>
    <s v="Permanent"/>
    <s v="Female"/>
    <n v="25"/>
    <d v="2021-05-11T00:00:00"/>
    <m/>
    <n v="40"/>
    <n v="83934"/>
    <n v="6994.5"/>
    <n v="40.35288461538461"/>
    <n v="0.2109"/>
    <n v="1475.14005"/>
    <n v="0.45799999999999996"/>
    <n v="3791.0190000000002"/>
    <s v="MAD"/>
    <n v="11.0573"/>
    <n v="0"/>
    <s v=""/>
    <n v="48"/>
    <m/>
    <n v="20"/>
    <m/>
    <n v="12"/>
    <m/>
    <m/>
    <n v="0"/>
    <n v="0"/>
    <n v="1936.9384615384613"/>
  </r>
  <r>
    <x v="0"/>
    <d v="2023-01-01T00:00:00"/>
    <d v="2023-01-31T00:00:00"/>
    <x v="0"/>
    <s v="Demo Company Ukraine PLC"/>
    <x v="26"/>
    <x v="0"/>
    <s v="E03630"/>
    <s v="Jacob Davis"/>
    <s v="Network Engineer"/>
    <s v="Accounting"/>
    <x v="3"/>
    <s v="Ukraine"/>
    <s v="Permanent"/>
    <s v="Male"/>
    <n v="36"/>
    <d v="2016-09-03T00:00:00"/>
    <m/>
    <n v="32"/>
    <n v="150399"/>
    <n v="12533.25"/>
    <n v="90.38401442307692"/>
    <n v="0.22"/>
    <n v="2757.3150000000001"/>
    <n v="0.45200000000000001"/>
    <n v="6868.2209999999995"/>
    <s v="UAH"/>
    <n v="39.026600000000002"/>
    <n v="0.28000000000000003"/>
    <s v=""/>
    <n v="31"/>
    <m/>
    <n v="20"/>
    <m/>
    <m/>
    <m/>
    <m/>
    <n v="0"/>
    <n v="0"/>
    <n v="2801.9044471153843"/>
  </r>
  <r>
    <x v="0"/>
    <d v="2023-01-01T00:00:00"/>
    <d v="2023-01-31T00:00:00"/>
    <x v="0"/>
    <s v="Demo Company Austria GmbH"/>
    <x v="41"/>
    <x v="0"/>
    <s v="E00432"/>
    <s v="Eli Gupta"/>
    <s v="Network Engineer"/>
    <s v="Human Resources"/>
    <x v="3"/>
    <s v="Austria"/>
    <s v="Permanent"/>
    <s v="Male"/>
    <n v="37"/>
    <d v="2012-05-19T00:00:00"/>
    <m/>
    <n v="40"/>
    <n v="160280"/>
    <n v="13356.666666666666"/>
    <n v="77.057692307692307"/>
    <n v="0.21379999999999999"/>
    <n v="2855.6553333333331"/>
    <n v="0.51400000000000001"/>
    <n v="6491.3399999999992"/>
    <s v="EUR"/>
    <n v="1"/>
    <n v="0.19"/>
    <s v=""/>
    <n v="36"/>
    <m/>
    <n v="20"/>
    <m/>
    <n v="3"/>
    <m/>
    <m/>
    <n v="0"/>
    <n v="0"/>
    <n v="2774.0769230769229"/>
  </r>
  <r>
    <x v="0"/>
    <d v="2023-01-01T00:00:00"/>
    <d v="2023-01-31T00:00:00"/>
    <x v="0"/>
    <s v="Demo Company France SARL"/>
    <x v="18"/>
    <x v="0"/>
    <s v="E01924"/>
    <s v="Anna Gutierrez"/>
    <s v="Network Engineer"/>
    <s v="Engineering"/>
    <x v="3"/>
    <s v="France"/>
    <s v="Permanent"/>
    <s v="Female"/>
    <n v="59"/>
    <d v="2003-04-15T00:00:00"/>
    <m/>
    <n v="32"/>
    <n v="150699"/>
    <n v="12558.25"/>
    <n v="90.564302884615387"/>
    <n v="8.3000000000000004E-2"/>
    <n v="1042.33475"/>
    <n v="0.22399999999999998"/>
    <n v="9745.2020000000011"/>
    <s v="EUR"/>
    <n v="1"/>
    <n v="0.28999999999999998"/>
    <s v=""/>
    <n v="343"/>
    <m/>
    <n v="20"/>
    <m/>
    <m/>
    <m/>
    <m/>
    <n v="0"/>
    <n v="0"/>
    <n v="31063.555889423078"/>
  </r>
  <r>
    <x v="0"/>
    <d v="2023-01-01T00:00:00"/>
    <d v="2023-01-31T00:00:00"/>
    <x v="0"/>
    <s v="Demo Company India Pvt. Ltd."/>
    <x v="16"/>
    <x v="1"/>
    <s v="E04877"/>
    <s v="Samuel Vega"/>
    <s v="Analyst II"/>
    <s v="Marketing"/>
    <x v="1"/>
    <s v="India"/>
    <s v="Permanent"/>
    <s v="Male"/>
    <n v="37"/>
    <d v="2013-03-30T00:00:00"/>
    <m/>
    <n v="40"/>
    <n v="69570"/>
    <n v="5797.5"/>
    <n v="33.447115384615387"/>
    <n v="0.12"/>
    <n v="695.69999999999993"/>
    <n v="0.49700000000000005"/>
    <n v="2916.1424999999995"/>
    <s v="INR"/>
    <n v="86.649000000000001"/>
    <n v="0"/>
    <s v=""/>
    <n v="345"/>
    <m/>
    <n v="20"/>
    <m/>
    <n v="5"/>
    <m/>
    <m/>
    <n v="0"/>
    <n v="0"/>
    <n v="11539.254807692309"/>
  </r>
  <r>
    <x v="0"/>
    <d v="2023-01-01T00:00:00"/>
    <d v="2023-01-31T00:00:00"/>
    <x v="0"/>
    <s v="Demo Company Canada Inc."/>
    <x v="40"/>
    <x v="6"/>
    <s v="E02770"/>
    <s v="Liliana Do"/>
    <s v="Service Desk Analyst"/>
    <s v="IT"/>
    <x v="0"/>
    <s v="Canada"/>
    <s v="Permanent"/>
    <s v="Female"/>
    <n v="30"/>
    <d v="2019-03-29T00:00:00"/>
    <m/>
    <n v="40"/>
    <n v="86774"/>
    <n v="7231.166666666667"/>
    <n v="41.718269230769231"/>
    <n v="7.3700000000000002E-2"/>
    <n v="532.93698333333339"/>
    <n v="0.245"/>
    <n v="5459.5308333333342"/>
    <s v="CAD"/>
    <n v="1.4572000000000001"/>
    <n v="0"/>
    <s v=""/>
    <n v="380"/>
    <m/>
    <n v="20"/>
    <n v="636"/>
    <n v="8"/>
    <m/>
    <m/>
    <n v="0"/>
    <n v="0"/>
    <n v="15852.942307692309"/>
  </r>
  <r>
    <x v="0"/>
    <d v="2023-01-01T00:00:00"/>
    <d v="2023-01-31T00:00:00"/>
    <x v="0"/>
    <s v="Demo Company Brazil Ltda."/>
    <x v="5"/>
    <x v="3"/>
    <s v="E04590"/>
    <s v="Isaac Sanders"/>
    <s v="HRIS Analyst"/>
    <s v="Human Resources"/>
    <x v="0"/>
    <s v="Brazil"/>
    <s v="Permanent"/>
    <s v="Male"/>
    <n v="49"/>
    <d v="2001-03-29T00:00:00"/>
    <m/>
    <n v="40"/>
    <n v="57606"/>
    <n v="4800.5"/>
    <n v="27.695192307692309"/>
    <n v="0.28999999999999998"/>
    <n v="1392.145"/>
    <n v="0.65099999999999991"/>
    <n v="1675.3745000000004"/>
    <s v="BRL"/>
    <n v="5.4378000000000002"/>
    <n v="0"/>
    <s v=""/>
    <n v="308"/>
    <m/>
    <n v="20"/>
    <m/>
    <n v="17"/>
    <m/>
    <m/>
    <n v="0"/>
    <n v="0"/>
    <n v="8530.1192307692309"/>
  </r>
  <r>
    <x v="0"/>
    <d v="2023-01-01T00:00:00"/>
    <d v="2023-01-31T00:00:00"/>
    <x v="0"/>
    <s v="Demo Company Romania SRL"/>
    <x v="12"/>
    <x v="0"/>
    <s v="E01977"/>
    <s v="Raelynn Gupta"/>
    <s v="Sr. Manager"/>
    <s v="Finance"/>
    <x v="2"/>
    <s v="Romania"/>
    <s v="Permanent"/>
    <s v="Female"/>
    <n v="48"/>
    <d v="2001-09-10T00:00:00"/>
    <m/>
    <n v="32"/>
    <n v="125730"/>
    <n v="10477.5"/>
    <n v="75.558894230769226"/>
    <n v="2.2499999999999999E-2"/>
    <n v="235.74374999999998"/>
    <n v="0.2"/>
    <n v="8382"/>
    <s v="RON"/>
    <n v="4.9107000000000003"/>
    <n v="0.11"/>
    <s v=""/>
    <n v="210"/>
    <m/>
    <n v="20"/>
    <m/>
    <m/>
    <m/>
    <m/>
    <n v="0"/>
    <n v="0"/>
    <n v="15867.367788461537"/>
  </r>
  <r>
    <x v="0"/>
    <d v="2023-01-01T00:00:00"/>
    <d v="2023-01-31T00:00:00"/>
    <x v="0"/>
    <s v="Demo Company Netherlands BV"/>
    <x v="6"/>
    <x v="0"/>
    <s v="E01378"/>
    <s v="Genesis Xiong"/>
    <s v="System Administrator "/>
    <s v="IT"/>
    <x v="3"/>
    <s v="Netherlands"/>
    <s v="Permanent"/>
    <s v="Female"/>
    <n v="51"/>
    <d v="2012-02-25T00:00:00"/>
    <m/>
    <n v="40"/>
    <n v="64170"/>
    <n v="5347.5"/>
    <n v="30.850961538461537"/>
    <n v="0.23190000000000002"/>
    <n v="1240.0852500000001"/>
    <n v="0.41200000000000003"/>
    <n v="3144.33"/>
    <s v="EUR"/>
    <n v="1"/>
    <n v="0"/>
    <s v=""/>
    <n v="126"/>
    <m/>
    <n v="20"/>
    <m/>
    <n v="14"/>
    <m/>
    <m/>
    <n v="0"/>
    <n v="0"/>
    <n v="3887.2211538461538"/>
  </r>
  <r>
    <x v="0"/>
    <d v="2023-01-01T00:00:00"/>
    <d v="2023-01-31T00:00:00"/>
    <x v="0"/>
    <s v="Demo Company Ghana Ltd"/>
    <x v="33"/>
    <x v="2"/>
    <s v="E04224"/>
    <s v="Lucas Ramos"/>
    <s v="Sr. Business Partner"/>
    <s v="Human Resources"/>
    <x v="1"/>
    <s v="Ghana"/>
    <s v="Temporary"/>
    <s v="Male"/>
    <n v="56"/>
    <d v="2022-01-21T00:00:00"/>
    <d v="2023-01-21T00:00:00"/>
    <n v="40"/>
    <n v="72303"/>
    <n v="6025.25"/>
    <n v="34.761057692307688"/>
    <n v="0.13"/>
    <n v="783.28250000000003"/>
    <n v="0.55399999999999994"/>
    <n v="2687.2615000000005"/>
    <s v="GHS"/>
    <n v="12.6816"/>
    <n v="0"/>
    <s v=""/>
    <n v="324"/>
    <m/>
    <n v="20"/>
    <m/>
    <n v="18"/>
    <m/>
    <m/>
    <n v="0"/>
    <n v="0"/>
    <n v="11262.582692307691"/>
  </r>
  <r>
    <x v="0"/>
    <d v="2023-01-01T00:00:00"/>
    <d v="2023-01-31T00:00:00"/>
    <x v="0"/>
    <s v="Demo Company Canada Inc."/>
    <x v="40"/>
    <x v="6"/>
    <s v="E03423"/>
    <s v="Santiago f Gonzalez"/>
    <s v="Manager"/>
    <s v="Sales"/>
    <x v="3"/>
    <s v="Canada"/>
    <s v="Permanent"/>
    <s v="Male"/>
    <n v="36"/>
    <d v="2012-07-26T00:00:00"/>
    <m/>
    <n v="40"/>
    <n v="105891"/>
    <n v="8824.25"/>
    <n v="50.909134615384616"/>
    <n v="7.3700000000000002E-2"/>
    <n v="650.34722499999998"/>
    <n v="0.245"/>
    <n v="6662.3087500000001"/>
    <s v="CAD"/>
    <n v="1.4572000000000001"/>
    <n v="7.0000000000000007E-2"/>
    <s v=""/>
    <n v="276"/>
    <m/>
    <n v="20"/>
    <m/>
    <n v="14"/>
    <m/>
    <m/>
    <n v="0"/>
    <n v="0"/>
    <n v="14050.921153846153"/>
  </r>
  <r>
    <x v="0"/>
    <d v="2023-01-01T00:00:00"/>
    <d v="2023-01-31T00:00:00"/>
    <x v="0"/>
    <s v="Demo Company Norway AS"/>
    <x v="21"/>
    <x v="0"/>
    <s v="E01584"/>
    <s v="Henry Zhu"/>
    <s v="Operations Engineer"/>
    <s v="Marketing"/>
    <x v="1"/>
    <s v="Norway"/>
    <s v="Temporary"/>
    <s v="Male"/>
    <n v="38"/>
    <d v="2021-08-25T00:00:00"/>
    <d v="2023-08-25T00:00:00"/>
    <n v="32"/>
    <n v="255230"/>
    <n v="21269.166666666668"/>
    <n v="153.38341346153845"/>
    <n v="0.14099999999999999"/>
    <n v="2998.9524999999999"/>
    <n v="0.36200000000000004"/>
    <n v="13569.728333333333"/>
    <s v="NOK"/>
    <n v="11.2597"/>
    <n v="0.36"/>
    <s v=""/>
    <n v="268"/>
    <m/>
    <n v="20"/>
    <m/>
    <m/>
    <m/>
    <m/>
    <n v="0"/>
    <n v="0"/>
    <n v="41106.754807692305"/>
  </r>
  <r>
    <x v="0"/>
    <d v="2023-01-01T00:00:00"/>
    <d v="2023-01-31T00:00:00"/>
    <x v="0"/>
    <s v="Demo Company Israel Ltd"/>
    <x v="30"/>
    <x v="4"/>
    <s v="E00788"/>
    <s v="Emily Contreras"/>
    <s v="Analyst II"/>
    <s v="Sales"/>
    <x v="0"/>
    <s v="Israel"/>
    <s v="Permanent"/>
    <s v="Female"/>
    <n v="56"/>
    <d v="2021-06-15T00:00:00"/>
    <m/>
    <n v="40"/>
    <n v="59591"/>
    <n v="4965.916666666667"/>
    <n v="28.649519230769233"/>
    <n v="7.5999999999999998E-2"/>
    <n v="377.40966666666668"/>
    <n v="0.253"/>
    <n v="3709.5397499999999"/>
    <s v="ILS"/>
    <n v="3.7942999999999998"/>
    <n v="0"/>
    <s v=""/>
    <n v="131"/>
    <m/>
    <n v="20"/>
    <m/>
    <m/>
    <m/>
    <m/>
    <n v="0"/>
    <n v="0"/>
    <n v="3753.0870192307693"/>
  </r>
  <r>
    <x v="0"/>
    <d v="2023-01-01T00:00:00"/>
    <d v="2023-01-31T00:00:00"/>
    <x v="0"/>
    <s v="Demo Company Australia Pty Ltd"/>
    <x v="14"/>
    <x v="5"/>
    <s v="E00207"/>
    <s v="Hailey Lai"/>
    <s v="Operations Engineer"/>
    <s v="Human Resources"/>
    <x v="0"/>
    <s v="New Zealand"/>
    <s v="Permanent"/>
    <s v="Female"/>
    <n v="52"/>
    <d v="2012-07-23T00:00:00"/>
    <m/>
    <n v="40"/>
    <n v="187048"/>
    <n v="15587.333333333334"/>
    <n v="89.926923076923075"/>
    <n v="0.25"/>
    <n v="3896.8333333333335"/>
    <n v="0.34600000000000003"/>
    <n v="10194.116"/>
    <s v="NZD"/>
    <n v="1.7225999999999999"/>
    <n v="0.32"/>
    <s v=""/>
    <n v="270"/>
    <m/>
    <n v="20"/>
    <n v="316"/>
    <m/>
    <m/>
    <m/>
    <n v="0"/>
    <n v="0"/>
    <n v="24280.26923076923"/>
  </r>
  <r>
    <x v="0"/>
    <d v="2023-01-01T00:00:00"/>
    <d v="2023-01-31T00:00:00"/>
    <x v="0"/>
    <s v="Demo Company Qatar WLL"/>
    <x v="11"/>
    <x v="4"/>
    <s v="E00834"/>
    <s v="Vivian Guzman"/>
    <s v="Analyst II"/>
    <s v="Finance"/>
    <x v="1"/>
    <s v="Qatar"/>
    <s v="Permanent"/>
    <s v="Female"/>
    <n v="53"/>
    <d v="2002-02-09T00:00:00"/>
    <m/>
    <n v="40"/>
    <n v="58605"/>
    <n v="4883.75"/>
    <n v="28.175480769230766"/>
    <n v="0"/>
    <n v="0"/>
    <n v="0.113"/>
    <n v="4331.8862499999996"/>
    <s v="QAR"/>
    <n v="3.8468"/>
    <n v="0"/>
    <s v=""/>
    <n v="389"/>
    <m/>
    <n v="20"/>
    <m/>
    <m/>
    <m/>
    <m/>
    <n v="0"/>
    <n v="0"/>
    <n v="10960.262019230768"/>
  </r>
  <r>
    <x v="0"/>
    <d v="2023-01-01T00:00:00"/>
    <d v="2023-01-31T00:00:00"/>
    <x v="0"/>
    <s v="Demo Company Japan Kabushiki Kaisha"/>
    <x v="31"/>
    <x v="1"/>
    <s v="E04571"/>
    <s v="Hadley Contreras"/>
    <s v="Network Engineer"/>
    <s v="Engineering"/>
    <x v="2"/>
    <s v="Japan"/>
    <s v="Permanent"/>
    <s v="Female"/>
    <n v="60"/>
    <d v="2017-01-04T00:00:00"/>
    <m/>
    <n v="40"/>
    <n v="178502"/>
    <n v="14875.166666666666"/>
    <n v="85.818269230769232"/>
    <n v="0.15490000000000001"/>
    <n v="2304.1633166666666"/>
    <n v="0.46700000000000003"/>
    <n v="7928.4638333333323"/>
    <s v="JPY"/>
    <n v="143.86000000000001"/>
    <n v="0.2"/>
    <s v=""/>
    <n v="143"/>
    <m/>
    <n v="20"/>
    <m/>
    <m/>
    <m/>
    <m/>
    <n v="0"/>
    <n v="0"/>
    <n v="12272.012500000001"/>
  </r>
  <r>
    <x v="0"/>
    <d v="2023-01-01T00:00:00"/>
    <d v="2023-01-31T00:00:00"/>
    <x v="0"/>
    <s v="Demo Company Belgium BV"/>
    <x v="13"/>
    <x v="0"/>
    <s v="E02652"/>
    <s v="Nathan Sun"/>
    <s v="Manager"/>
    <s v="Accounting"/>
    <x v="1"/>
    <s v="Belgium"/>
    <s v="Permanent"/>
    <s v="Male"/>
    <n v="63"/>
    <d v="2015-07-29T00:00:00"/>
    <m/>
    <n v="32"/>
    <n v="103724"/>
    <n v="8643.6666666666661"/>
    <n v="62.334134615384613"/>
    <n v="0.27500000000000002"/>
    <n v="2377.0083333333332"/>
    <n v="0.55399999999999994"/>
    <n v="3855.0753333333332"/>
    <s v="EUR"/>
    <n v="1"/>
    <n v="0.05"/>
    <s v=""/>
    <n v="104"/>
    <m/>
    <n v="20"/>
    <m/>
    <m/>
    <m/>
    <m/>
    <n v="0"/>
    <n v="0"/>
    <n v="6482.75"/>
  </r>
  <r>
    <x v="0"/>
    <d v="2023-01-01T00:00:00"/>
    <d v="2023-01-31T00:00:00"/>
    <x v="0"/>
    <s v="Demo Company Denmark ApS"/>
    <x v="37"/>
    <x v="0"/>
    <s v="E02693"/>
    <s v="Grace Campos"/>
    <s v="Network Engineer"/>
    <s v="Engineering"/>
    <x v="3"/>
    <s v="Denmark"/>
    <s v="Permanent"/>
    <s v="Female"/>
    <n v="37"/>
    <d v="2008-03-21T00:00:00"/>
    <m/>
    <n v="40"/>
    <n v="156277"/>
    <n v="13023.083333333334"/>
    <n v="75.133173076923072"/>
    <n v="0"/>
    <n v="0"/>
    <n v="0.23800000000000002"/>
    <n v="9923.5895"/>
    <s v="DKK"/>
    <n v="7.4398"/>
    <n v="0.22"/>
    <s v=""/>
    <n v="92"/>
    <m/>
    <n v="20"/>
    <m/>
    <m/>
    <m/>
    <m/>
    <n v="0"/>
    <n v="0"/>
    <n v="6912.251923076923"/>
  </r>
  <r>
    <x v="0"/>
    <d v="2023-01-01T00:00:00"/>
    <d v="2023-01-31T00:00:00"/>
    <x v="0"/>
    <s v="Demo Company France SARL"/>
    <x v="18"/>
    <x v="0"/>
    <s v="E03359"/>
    <s v="Autumn Ortiz"/>
    <s v="Field Engineer"/>
    <s v="Engineering"/>
    <x v="3"/>
    <s v="France"/>
    <s v="Permanent"/>
    <s v="Female"/>
    <n v="30"/>
    <d v="2017-12-17T00:00:00"/>
    <m/>
    <n v="40"/>
    <n v="87744"/>
    <n v="7312"/>
    <n v="42.184615384615384"/>
    <n v="8.3000000000000004E-2"/>
    <n v="606.89600000000007"/>
    <n v="0.22399999999999998"/>
    <n v="5674.1120000000001"/>
    <s v="EUR"/>
    <n v="1"/>
    <n v="0"/>
    <s v=""/>
    <n v="35"/>
    <m/>
    <n v="20"/>
    <m/>
    <m/>
    <m/>
    <m/>
    <n v="0"/>
    <n v="0"/>
    <n v="1476.4615384615383"/>
  </r>
  <r>
    <x v="0"/>
    <d v="2023-01-01T00:00:00"/>
    <d v="2023-01-31T00:00:00"/>
    <x v="0"/>
    <s v="Demo Company Hong Kong Ltd"/>
    <x v="7"/>
    <x v="1"/>
    <s v="E00399"/>
    <s v="Connor Walker"/>
    <s v="Analyst II"/>
    <s v="Finance"/>
    <x v="0"/>
    <s v="Hong Kong"/>
    <s v="Permanent"/>
    <s v="Male"/>
    <n v="30"/>
    <d v="2019-03-18T00:00:00"/>
    <m/>
    <n v="40"/>
    <n v="54714"/>
    <n v="4559.5"/>
    <n v="26.304807692307691"/>
    <n v="0.25"/>
    <n v="1139.875"/>
    <n v="0.21899999999999997"/>
    <n v="3560.9695000000002"/>
    <s v="HKD"/>
    <n v="8.2957999999999998"/>
    <n v="0"/>
    <s v=""/>
    <n v="210"/>
    <m/>
    <n v="20"/>
    <m/>
    <n v="10"/>
    <m/>
    <m/>
    <n v="0"/>
    <n v="0"/>
    <n v="5524.0096153846152"/>
  </r>
  <r>
    <x v="0"/>
    <d v="2023-01-01T00:00:00"/>
    <d v="2023-01-31T00:00:00"/>
    <x v="0"/>
    <s v="Demo Company United Kingdom Ltd"/>
    <x v="27"/>
    <x v="0"/>
    <s v="E02971"/>
    <s v="Mia Wu"/>
    <s v="Enterprise Architect"/>
    <s v="IT"/>
    <x v="2"/>
    <s v="United Kingdom"/>
    <s v="Permanent"/>
    <s v="Female"/>
    <n v="45"/>
    <d v="2013-08-25T00:00:00"/>
    <m/>
    <n v="40"/>
    <n v="99169"/>
    <n v="8264.0833333333339"/>
    <n v="47.677403846153844"/>
    <n v="0.13800000000000001"/>
    <n v="1140.4435000000001"/>
    <n v="0.30599999999999999"/>
    <n v="5735.2738333333336"/>
    <s v="GBP"/>
    <n v="0.88870000000000005"/>
    <n v="0"/>
    <s v=""/>
    <n v="56"/>
    <m/>
    <n v="20"/>
    <m/>
    <n v="8"/>
    <m/>
    <m/>
    <n v="0"/>
    <n v="0"/>
    <n v="2669.9346153846154"/>
  </r>
  <r>
    <x v="0"/>
    <d v="2023-01-01T00:00:00"/>
    <d v="2023-01-31T00:00:00"/>
    <x v="0"/>
    <s v="Demo Company United Kingdom Ltd"/>
    <x v="27"/>
    <x v="0"/>
    <s v="E03327"/>
    <s v="Julia Luong"/>
    <s v="Sr. Manager"/>
    <s v="Accounting"/>
    <x v="3"/>
    <s v="United Kingdom"/>
    <s v="Permanent"/>
    <s v="Female"/>
    <n v="55"/>
    <d v="2006-06-20T00:00:00"/>
    <m/>
    <n v="40"/>
    <n v="142628"/>
    <n v="11885.666666666666"/>
    <n v="68.571153846153848"/>
    <n v="0.13800000000000001"/>
    <n v="1640.222"/>
    <n v="0.30599999999999999"/>
    <n v="8248.6526666666668"/>
    <s v="GBP"/>
    <n v="0.88870000000000005"/>
    <n v="0.12"/>
    <s v=""/>
    <n v="278"/>
    <m/>
    <n v="20"/>
    <m/>
    <n v="20"/>
    <m/>
    <m/>
    <n v="0"/>
    <n v="0"/>
    <n v="19062.780769230769"/>
  </r>
  <r>
    <x v="0"/>
    <d v="2023-01-01T00:00:00"/>
    <d v="2023-01-31T00:00:00"/>
    <x v="0"/>
    <s v="Demo Company Ukraine PLC"/>
    <x v="26"/>
    <x v="0"/>
    <s v="E00900"/>
    <s v="Eleanor Delgado"/>
    <s v="Sr. Analyst"/>
    <s v="Marketing"/>
    <x v="0"/>
    <s v="Ukraine"/>
    <s v="Permanent"/>
    <s v="Female"/>
    <n v="33"/>
    <d v="2014-04-27T00:00:00"/>
    <m/>
    <n v="32"/>
    <n v="75869"/>
    <n v="6322.416666666667"/>
    <n v="45.59435096153846"/>
    <n v="0.22"/>
    <n v="1390.9316666666668"/>
    <n v="0.45200000000000001"/>
    <n v="3464.6843333333336"/>
    <s v="UAH"/>
    <n v="39.026600000000002"/>
    <n v="0"/>
    <s v=""/>
    <n v="77"/>
    <m/>
    <n v="20"/>
    <m/>
    <m/>
    <m/>
    <m/>
    <n v="0"/>
    <n v="0"/>
    <n v="3510.7650240384614"/>
  </r>
  <r>
    <x v="0"/>
    <d v="2023-01-01T00:00:00"/>
    <d v="2023-01-31T00:00:00"/>
    <x v="0"/>
    <s v="Demo Company Indonesia PT"/>
    <x v="10"/>
    <x v="1"/>
    <s v="E00836"/>
    <s v="Addison Roberts"/>
    <s v="Network Architect"/>
    <s v="IT"/>
    <x v="0"/>
    <s v="Indonesia"/>
    <s v="Permanent"/>
    <s v="Female"/>
    <n v="65"/>
    <d v="2018-05-14T00:00:00"/>
    <m/>
    <n v="40"/>
    <n v="60985"/>
    <n v="5082.083333333333"/>
    <n v="29.319711538461537"/>
    <n v="5.74E-2"/>
    <n v="291.71158333333329"/>
    <n v="0.30099999999999999"/>
    <n v="3552.3762499999998"/>
    <s v="IDR"/>
    <n v="16295.86"/>
    <n v="0"/>
    <s v=""/>
    <n v="309"/>
    <m/>
    <n v="20"/>
    <m/>
    <n v="11"/>
    <m/>
    <m/>
    <n v="0"/>
    <n v="0"/>
    <n v="9059.7908653846152"/>
  </r>
  <r>
    <x v="0"/>
    <d v="2023-01-01T00:00:00"/>
    <d v="2023-01-31T00:00:00"/>
    <x v="0"/>
    <s v="Demo Company United Arab Emirates LLC"/>
    <x v="28"/>
    <x v="4"/>
    <s v="E03854"/>
    <s v="Camila Li"/>
    <s v="Sr. Manager"/>
    <s v="IT"/>
    <x v="3"/>
    <s v="United Arab Emirates"/>
    <s v="Permanent"/>
    <s v="Female"/>
    <n v="60"/>
    <d v="2010-07-24T00:00:00"/>
    <m/>
    <n v="40"/>
    <n v="126911"/>
    <n v="10575.916666666666"/>
    <n v="61.014903846153842"/>
    <n v="0"/>
    <n v="0"/>
    <n v="0.159"/>
    <n v="8894.3459166666653"/>
    <s v="AED"/>
    <n v="3.8807"/>
    <n v="0.1"/>
    <s v=""/>
    <n v="30"/>
    <m/>
    <n v="20"/>
    <m/>
    <n v="11"/>
    <m/>
    <m/>
    <n v="0"/>
    <n v="0"/>
    <n v="1830.4471153846152"/>
  </r>
  <r>
    <x v="0"/>
    <d v="2023-01-01T00:00:00"/>
    <d v="2023-01-31T00:00:00"/>
    <x v="0"/>
    <s v="Demo Company Egypt SAE"/>
    <x v="38"/>
    <x v="2"/>
    <s v="E04729"/>
    <s v="Ezekiel Fong"/>
    <s v="Operations Engineer"/>
    <s v="Sales"/>
    <x v="3"/>
    <s v="Egypt"/>
    <s v="Permanent"/>
    <s v="Male"/>
    <n v="56"/>
    <d v="2004-02-25T00:00:00"/>
    <m/>
    <n v="40"/>
    <n v="216949"/>
    <n v="18079.083333333332"/>
    <n v="104.30240384615385"/>
    <n v="0.26"/>
    <n v="4700.5616666666665"/>
    <n v="0.44400000000000001"/>
    <n v="10051.970333333333"/>
    <s v="EGP"/>
    <n v="32.686700000000002"/>
    <n v="0.32"/>
    <s v=""/>
    <n v="380"/>
    <m/>
    <n v="20"/>
    <n v="265"/>
    <n v="7"/>
    <m/>
    <m/>
    <n v="0"/>
    <n v="0"/>
    <n v="39634.913461538461"/>
  </r>
  <r>
    <x v="0"/>
    <d v="2023-01-01T00:00:00"/>
    <d v="2023-01-31T00:00:00"/>
    <x v="0"/>
    <s v="Demo Company Czech Republic s.r.o."/>
    <x v="34"/>
    <x v="0"/>
    <s v="E00360"/>
    <s v="Dylan Thao"/>
    <s v="Network Engineer"/>
    <s v="Engineering"/>
    <x v="0"/>
    <s v="Czech Republic"/>
    <s v="Permanent"/>
    <s v="Male"/>
    <n v="53"/>
    <d v="2012-10-22T00:00:00"/>
    <m/>
    <n v="32"/>
    <n v="168510"/>
    <n v="14042.5"/>
    <n v="101.26802884615384"/>
    <n v="0.33799999999999997"/>
    <n v="4746.3649999999998"/>
    <n v="0.46100000000000002"/>
    <n v="7568.9074999999993"/>
    <s v="CZK"/>
    <n v="23.619"/>
    <n v="0.28999999999999998"/>
    <s v=""/>
    <n v="93"/>
    <m/>
    <n v="20"/>
    <n v="641"/>
    <m/>
    <m/>
    <m/>
    <n v="0"/>
    <n v="0"/>
    <n v="9417.9266826923067"/>
  </r>
  <r>
    <x v="0"/>
    <d v="2023-01-01T00:00:00"/>
    <d v="2023-01-31T00:00:00"/>
    <x v="0"/>
    <s v="Demo Company Canada Inc."/>
    <x v="40"/>
    <x v="6"/>
    <s v="E02284"/>
    <s v="Josephine Salazar"/>
    <s v="Field Engineer"/>
    <s v="Engineering"/>
    <x v="1"/>
    <s v="Canada"/>
    <s v="Permanent"/>
    <s v="Female"/>
    <n v="36"/>
    <d v="2016-03-14T00:00:00"/>
    <m/>
    <n v="40"/>
    <n v="85870"/>
    <n v="7155.833333333333"/>
    <n v="41.283653846153847"/>
    <n v="7.3700000000000002E-2"/>
    <n v="527.38491666666664"/>
    <n v="0.245"/>
    <n v="5402.6541666666662"/>
    <s v="CAD"/>
    <n v="1.4572000000000001"/>
    <n v="0"/>
    <s v=""/>
    <n v="104"/>
    <m/>
    <n v="20"/>
    <m/>
    <n v="4"/>
    <m/>
    <m/>
    <n v="0"/>
    <n v="0"/>
    <n v="4293.5"/>
  </r>
  <r>
    <x v="0"/>
    <d v="2023-01-01T00:00:00"/>
    <d v="2023-01-31T00:00:00"/>
    <x v="0"/>
    <s v="Demo Company Norway AS"/>
    <x v="21"/>
    <x v="0"/>
    <s v="E04168"/>
    <s v="Mila Juarez"/>
    <s v="Manager"/>
    <s v="Sales"/>
    <x v="1"/>
    <s v="Norway"/>
    <s v="Permanent"/>
    <s v="Female"/>
    <n v="38"/>
    <d v="2017-09-21T00:00:00"/>
    <m/>
    <n v="40"/>
    <n v="119647"/>
    <n v="9970.5833333333339"/>
    <n v="57.522596153846152"/>
    <n v="0.14099999999999999"/>
    <n v="1405.8522499999999"/>
    <n v="0.36200000000000004"/>
    <n v="6361.2321666666667"/>
    <s v="NOK"/>
    <n v="11.2597"/>
    <n v="0.09"/>
    <s v=""/>
    <n v="117"/>
    <m/>
    <n v="20"/>
    <n v="636"/>
    <n v="3"/>
    <m/>
    <m/>
    <n v="0"/>
    <n v="0"/>
    <n v="6730.1437500000002"/>
  </r>
  <r>
    <x v="0"/>
    <d v="2023-01-01T00:00:00"/>
    <d v="2023-01-31T00:00:00"/>
    <x v="0"/>
    <s v="Demo Company Romania SRL"/>
    <x v="12"/>
    <x v="0"/>
    <s v="E02861"/>
    <s v="Daniel Perry"/>
    <s v="Enterprise Architect"/>
    <s v="IT"/>
    <x v="3"/>
    <s v="Romania"/>
    <s v="Permanent"/>
    <s v="Male"/>
    <n v="62"/>
    <d v="2001-04-15T00:00:00"/>
    <m/>
    <n v="32"/>
    <n v="80921"/>
    <n v="6743.416666666667"/>
    <n v="48.630408653846153"/>
    <n v="2.2499999999999999E-2"/>
    <n v="151.72687500000001"/>
    <n v="0.2"/>
    <n v="5394.7333333333336"/>
    <s v="RON"/>
    <n v="4.9107000000000003"/>
    <n v="0"/>
    <s v=""/>
    <n v="357"/>
    <m/>
    <n v="20"/>
    <n v="641"/>
    <m/>
    <m/>
    <m/>
    <n v="0"/>
    <n v="0"/>
    <n v="17361.055889423078"/>
  </r>
  <r>
    <x v="0"/>
    <d v="2023-01-01T00:00:00"/>
    <d v="2023-01-31T00:00:00"/>
    <x v="0"/>
    <s v="Demo Company Netherlands BV"/>
    <x v="6"/>
    <x v="0"/>
    <s v="E01357"/>
    <s v="Paisley Hunter"/>
    <s v="Engineering Manager"/>
    <s v="Engineering"/>
    <x v="3"/>
    <s v="Netherlands"/>
    <s v="Permanent"/>
    <s v="Female"/>
    <n v="61"/>
    <d v="2010-01-15T00:00:00"/>
    <m/>
    <n v="32"/>
    <n v="98110"/>
    <n v="8175.833333333333"/>
    <n v="58.96033653846154"/>
    <n v="0.23190000000000002"/>
    <n v="1895.9757500000001"/>
    <n v="0.41200000000000003"/>
    <n v="4807.3899999999994"/>
    <s v="EUR"/>
    <n v="1"/>
    <n v="0.13"/>
    <s v=""/>
    <n v="369"/>
    <m/>
    <n v="20"/>
    <n v="218"/>
    <m/>
    <m/>
    <m/>
    <n v="0"/>
    <n v="0"/>
    <n v="21756.364182692309"/>
  </r>
  <r>
    <x v="0"/>
    <d v="2023-01-01T00:00:00"/>
    <d v="2023-01-31T00:00:00"/>
    <x v="0"/>
    <s v="Demo Company Kenya Ltd"/>
    <x v="8"/>
    <x v="2"/>
    <s v="E04387"/>
    <s v="Everleigh White"/>
    <s v="Network Architect"/>
    <s v="IT"/>
    <x v="1"/>
    <s v="Kenya"/>
    <s v="Permanent"/>
    <s v="Female"/>
    <n v="59"/>
    <d v="2017-10-20T00:00:00"/>
    <m/>
    <n v="40"/>
    <n v="86831"/>
    <n v="7235.916666666667"/>
    <n v="41.745673076923076"/>
    <n v="0"/>
    <n v="0"/>
    <n v="0.37200000000000005"/>
    <n v="4544.1556666666665"/>
    <s v="KES"/>
    <n v="136.33000000000001"/>
    <n v="0"/>
    <s v=""/>
    <n v="326"/>
    <m/>
    <n v="20"/>
    <m/>
    <n v="10"/>
    <m/>
    <m/>
    <n v="0"/>
    <n v="0"/>
    <n v="13609.089423076923"/>
  </r>
  <r>
    <x v="0"/>
    <d v="2023-01-01T00:00:00"/>
    <d v="2023-01-31T00:00:00"/>
    <x v="0"/>
    <s v="Demo Company Côte d'Ivoire SARL"/>
    <x v="2"/>
    <x v="2"/>
    <s v="E03090"/>
    <s v="Penelope Choi"/>
    <s v="Technical Architect"/>
    <s v="IT"/>
    <x v="1"/>
    <s v="Côte d'Ivoire"/>
    <s v="Permanent"/>
    <s v="Female"/>
    <n v="49"/>
    <d v="2010-09-10T00:00:00"/>
    <m/>
    <n v="40"/>
    <n v="72826"/>
    <n v="6068.833333333333"/>
    <n v="35.012500000000003"/>
    <n v="0.25"/>
    <n v="1517.2083333333333"/>
    <n v="0.501"/>
    <n v="3028.3478333333333"/>
    <s v="XOF"/>
    <n v="657.27"/>
    <n v="0"/>
    <s v=""/>
    <n v="307"/>
    <m/>
    <n v="20"/>
    <m/>
    <n v="15"/>
    <m/>
    <m/>
    <n v="0"/>
    <n v="0"/>
    <n v="10748.837500000001"/>
  </r>
  <r>
    <x v="0"/>
    <d v="2023-01-01T00:00:00"/>
    <d v="2023-01-31T00:00:00"/>
    <x v="0"/>
    <s v="Demo Company Hungary Kft."/>
    <x v="17"/>
    <x v="0"/>
    <s v="E03591"/>
    <s v="Piper Sun"/>
    <s v="Network Engineer"/>
    <s v="Marketing"/>
    <x v="0"/>
    <s v="Hungary"/>
    <s v="Permanent"/>
    <s v="Female"/>
    <n v="64"/>
    <d v="2011-02-14T00:00:00"/>
    <m/>
    <n v="40"/>
    <n v="171217"/>
    <n v="14268.083333333334"/>
    <n v="82.315865384615378"/>
    <n v="0.21"/>
    <n v="2996.2975000000001"/>
    <n v="0.379"/>
    <n v="8860.4797500000004"/>
    <s v="HUF"/>
    <n v="378.97"/>
    <n v="0.19"/>
    <s v=""/>
    <n v="366"/>
    <m/>
    <n v="20"/>
    <m/>
    <n v="12"/>
    <m/>
    <m/>
    <n v="0"/>
    <n v="0"/>
    <n v="30127.606730769228"/>
  </r>
  <r>
    <x v="0"/>
    <d v="2023-01-01T00:00:00"/>
    <d v="2023-01-31T00:00:00"/>
    <x v="0"/>
    <s v="Demo Company Netherlands BV"/>
    <x v="6"/>
    <x v="0"/>
    <s v="E03328"/>
    <s v="Lucy Johnson"/>
    <s v="Manager"/>
    <s v="IT"/>
    <x v="3"/>
    <s v="Netherlands"/>
    <s v="Temporary"/>
    <s v="Female"/>
    <n v="57"/>
    <d v="2020-04-27T00:00:00"/>
    <d v="2023-04-27T00:00:00"/>
    <n v="40"/>
    <n v="103058"/>
    <n v="8588.1666666666661"/>
    <n v="49.547115384615388"/>
    <n v="0.23190000000000002"/>
    <n v="1991.5958500000002"/>
    <n v="0.41200000000000003"/>
    <n v="5049.8419999999987"/>
    <s v="EUR"/>
    <n v="1"/>
    <n v="7.0000000000000007E-2"/>
    <s v=""/>
    <n v="186"/>
    <m/>
    <n v="20"/>
    <m/>
    <n v="12"/>
    <m/>
    <m/>
    <n v="0"/>
    <n v="0"/>
    <n v="9215.7634615384613"/>
  </r>
  <r>
    <x v="0"/>
    <d v="2023-01-01T00:00:00"/>
    <d v="2023-01-31T00:00:00"/>
    <x v="0"/>
    <s v="Demo Company Ghana Ltd"/>
    <x v="33"/>
    <x v="2"/>
    <s v="E04937"/>
    <s v="Ian Ngo"/>
    <s v="Manager"/>
    <s v="Sales"/>
    <x v="1"/>
    <s v="Ghana"/>
    <s v="Permanent"/>
    <s v="Male"/>
    <n v="52"/>
    <d v="2014-08-07T00:00:00"/>
    <m/>
    <n v="40"/>
    <n v="117062"/>
    <n v="9755.1666666666661"/>
    <n v="56.279807692307692"/>
    <n v="0.13"/>
    <n v="1268.1716666666666"/>
    <n v="0.55399999999999994"/>
    <n v="4350.8043333333335"/>
    <s v="GHS"/>
    <n v="12.6816"/>
    <n v="7.0000000000000007E-2"/>
    <s v=""/>
    <n v="205"/>
    <m/>
    <n v="20"/>
    <m/>
    <n v="2"/>
    <m/>
    <m/>
    <n v="0"/>
    <n v="0"/>
    <n v="11537.360576923076"/>
  </r>
  <r>
    <x v="0"/>
    <d v="2023-01-01T00:00:00"/>
    <d v="2023-01-31T00:00:00"/>
    <x v="0"/>
    <s v="Demo Company Côte d'Ivoire SARL"/>
    <x v="2"/>
    <x v="2"/>
    <s v="E00515"/>
    <s v="Joseph Vazquez"/>
    <s v="Sr. Manager"/>
    <s v="Accounting"/>
    <x v="1"/>
    <s v="Côte d'Ivoire"/>
    <s v="Permanent"/>
    <s v="Male"/>
    <n v="40"/>
    <d v="2019-01-23T00:00:00"/>
    <m/>
    <n v="40"/>
    <n v="159031"/>
    <n v="13252.583333333334"/>
    <n v="76.457211538461536"/>
    <n v="0.25"/>
    <n v="3313.1458333333335"/>
    <n v="0.501"/>
    <n v="6613.039083333334"/>
    <s v="XOF"/>
    <n v="657.27"/>
    <n v="0.1"/>
    <s v=""/>
    <n v="64"/>
    <m/>
    <n v="20"/>
    <n v="166"/>
    <n v="19"/>
    <m/>
    <m/>
    <n v="0"/>
    <n v="0"/>
    <n v="4893.2615384615383"/>
  </r>
  <r>
    <x v="0"/>
    <d v="2023-01-01T00:00:00"/>
    <d v="2023-01-31T00:00:00"/>
    <x v="0"/>
    <s v="Demo Company Portugal Lda"/>
    <x v="4"/>
    <x v="0"/>
    <s v="E01241"/>
    <s v="Hadley Guerrero"/>
    <s v="Sr. Manager"/>
    <s v="IT"/>
    <x v="3"/>
    <s v="Portugal"/>
    <s v="Permanent"/>
    <s v="Female"/>
    <n v="49"/>
    <d v="2004-01-14T00:00:00"/>
    <m/>
    <n v="40"/>
    <n v="125086"/>
    <n v="10423.833333333334"/>
    <n v="60.137500000000003"/>
    <n v="0.23749999999999999"/>
    <n v="2475.6604166666666"/>
    <n v="0.39799999999999996"/>
    <n v="6275.1476666666676"/>
    <s v="EUR"/>
    <n v="1"/>
    <n v="0.1"/>
    <s v=""/>
    <n v="29"/>
    <m/>
    <n v="20"/>
    <n v="142"/>
    <n v="3"/>
    <m/>
    <m/>
    <n v="0"/>
    <n v="0"/>
    <n v="1743.9875000000002"/>
  </r>
  <r>
    <x v="0"/>
    <d v="2023-01-01T00:00:00"/>
    <d v="2023-01-31T00:00:00"/>
    <x v="0"/>
    <s v="Demo Company France SARL"/>
    <x v="18"/>
    <x v="0"/>
    <s v="E03255"/>
    <s v="Jose Brown"/>
    <s v="System Administrator "/>
    <s v="IT"/>
    <x v="1"/>
    <s v="France"/>
    <s v="Permanent"/>
    <s v="Male"/>
    <n v="43"/>
    <d v="2016-04-07T00:00:00"/>
    <m/>
    <n v="40"/>
    <n v="67976"/>
    <n v="5664.666666666667"/>
    <n v="32.680769230769229"/>
    <n v="8.3000000000000004E-2"/>
    <n v="470.16733333333337"/>
    <n v="0.22399999999999998"/>
    <n v="4395.7813333333343"/>
    <s v="EUR"/>
    <n v="1"/>
    <n v="0"/>
    <s v=""/>
    <n v="143"/>
    <m/>
    <n v="20"/>
    <n v="444"/>
    <n v="10"/>
    <m/>
    <m/>
    <n v="0"/>
    <n v="0"/>
    <n v="4673.3499999999995"/>
  </r>
  <r>
    <x v="0"/>
    <d v="2023-01-01T00:00:00"/>
    <d v="2023-01-31T00:00:00"/>
    <x v="0"/>
    <s v="Demo Company Brazil Ltda."/>
    <x v="5"/>
    <x v="3"/>
    <s v="E01711"/>
    <s v="Benjamin Ford"/>
    <s v="Analyst II"/>
    <s v="Finance"/>
    <x v="1"/>
    <s v="Brazil"/>
    <s v="Temporary"/>
    <s v="Male"/>
    <n v="31"/>
    <d v="2021-04-22T00:00:00"/>
    <d v="2023-04-22T00:00:00"/>
    <n v="40"/>
    <n v="74215"/>
    <n v="6184.583333333333"/>
    <n v="35.680288461538467"/>
    <n v="0.28999999999999998"/>
    <n v="1793.5291666666665"/>
    <n v="0.65099999999999991"/>
    <n v="2158.4195833333338"/>
    <s v="BRL"/>
    <n v="5.4378000000000002"/>
    <n v="0"/>
    <s v=""/>
    <n v="95"/>
    <m/>
    <n v="20"/>
    <m/>
    <n v="20"/>
    <m/>
    <m/>
    <n v="0"/>
    <n v="0"/>
    <n v="3389.6274038461543"/>
  </r>
  <r>
    <x v="0"/>
    <d v="2023-01-01T00:00:00"/>
    <d v="2023-01-31T00:00:00"/>
    <x v="0"/>
    <s v="Demo Company Germany GmbH"/>
    <x v="15"/>
    <x v="0"/>
    <s v="E00500"/>
    <s v="Henry Shah"/>
    <s v="Network Engineer"/>
    <s v="Accounting"/>
    <x v="0"/>
    <s v="Germany"/>
    <s v="Permanent"/>
    <s v="Male"/>
    <n v="55"/>
    <d v="2010-06-11T00:00:00"/>
    <m/>
    <n v="40"/>
    <n v="187389"/>
    <n v="15615.75"/>
    <n v="90.090865384615384"/>
    <n v="0.19879999999999998"/>
    <n v="3104.4110999999998"/>
    <n v="0.48799999999999999"/>
    <n v="7995.2640000000001"/>
    <s v="EUR"/>
    <n v="1"/>
    <n v="0.25"/>
    <s v=""/>
    <n v="29"/>
    <m/>
    <n v="20"/>
    <n v="135"/>
    <n v="7"/>
    <m/>
    <m/>
    <n v="0"/>
    <n v="0"/>
    <n v="2612.635096153846"/>
  </r>
  <r>
    <x v="0"/>
    <d v="2023-01-01T00:00:00"/>
    <d v="2023-01-31T00:00:00"/>
    <x v="0"/>
    <s v="Demo Company Spain S.L."/>
    <x v="24"/>
    <x v="0"/>
    <s v="E04972"/>
    <s v="Ivy Daniels"/>
    <s v="Sr. Manager"/>
    <s v="Human Resources"/>
    <x v="1"/>
    <s v="Spain"/>
    <s v="Permanent"/>
    <s v="Female"/>
    <n v="41"/>
    <d v="2008-10-26T00:00:00"/>
    <m/>
    <n v="40"/>
    <n v="131841"/>
    <n v="10986.75"/>
    <n v="63.385096153846156"/>
    <n v="0.29899999999999999"/>
    <n v="3285.0382500000001"/>
    <n v="0.47"/>
    <n v="5822.9775"/>
    <s v="EUR"/>
    <n v="1"/>
    <n v="0.13"/>
    <s v=""/>
    <n v="308"/>
    <m/>
    <n v="20"/>
    <m/>
    <n v="10"/>
    <m/>
    <m/>
    <n v="0"/>
    <n v="0"/>
    <n v="19522.609615384616"/>
  </r>
  <r>
    <x v="0"/>
    <d v="2023-01-01T00:00:00"/>
    <d v="2023-01-31T00:00:00"/>
    <x v="0"/>
    <s v="Demo Company Iceland hf."/>
    <x v="22"/>
    <x v="0"/>
    <s v="E02728"/>
    <s v="Thomas Chang"/>
    <s v="Sr. Analyst"/>
    <s v="Accounting"/>
    <x v="3"/>
    <s v="Iceland"/>
    <s v="Permanent"/>
    <s v="Male"/>
    <n v="34"/>
    <d v="2011-07-26T00:00:00"/>
    <m/>
    <n v="40"/>
    <n v="97231"/>
    <n v="8102.583333333333"/>
    <n v="46.745673076923076"/>
    <n v="6.3500000000000001E-2"/>
    <n v="514.51404166666669"/>
    <n v="0.31900000000000001"/>
    <n v="5517.8592499999995"/>
    <s v="ISK"/>
    <n v="149.69999999999999"/>
    <n v="0"/>
    <s v=""/>
    <n v="195"/>
    <m/>
    <n v="20"/>
    <m/>
    <n v="16"/>
    <m/>
    <m/>
    <n v="0"/>
    <n v="0"/>
    <n v="9115.40625"/>
  </r>
  <r>
    <x v="0"/>
    <d v="2023-01-01T00:00:00"/>
    <d v="2023-01-31T00:00:00"/>
    <x v="0"/>
    <s v="Demo Company Australia Pty Ltd"/>
    <x v="14"/>
    <x v="5"/>
    <s v="E04749"/>
    <s v="Caroline Phan"/>
    <s v="Sr. Manager"/>
    <s v="Finance"/>
    <x v="2"/>
    <s v="New Zealand"/>
    <s v="Permanent"/>
    <s v="Female"/>
    <n v="41"/>
    <d v="2004-03-14T00:00:00"/>
    <m/>
    <n v="40"/>
    <n v="155004"/>
    <n v="12917"/>
    <n v="74.521153846153851"/>
    <n v="0.25"/>
    <n v="3229.25"/>
    <n v="0.34600000000000003"/>
    <n v="8447.7180000000008"/>
    <s v="NZD"/>
    <n v="1.7225999999999999"/>
    <n v="0.12"/>
    <s v=""/>
    <n v="280"/>
    <m/>
    <n v="20"/>
    <m/>
    <n v="11"/>
    <m/>
    <m/>
    <n v="0"/>
    <n v="0"/>
    <n v="20865.923076923078"/>
  </r>
  <r>
    <x v="0"/>
    <d v="2023-01-01T00:00:00"/>
    <d v="2023-01-31T00:00:00"/>
    <x v="0"/>
    <s v="Demo Company Brazil Ltda."/>
    <x v="5"/>
    <x v="3"/>
    <s v="E02023"/>
    <s v="Maverick Mehta"/>
    <s v="Systems Analyst"/>
    <s v="IT"/>
    <x v="0"/>
    <s v="Brazil"/>
    <s v="Permanent"/>
    <s v="Male"/>
    <n v="40"/>
    <d v="2007-07-30T00:00:00"/>
    <m/>
    <n v="40"/>
    <n v="41859"/>
    <n v="3488.25"/>
    <n v="20.124519230769231"/>
    <n v="0.28999999999999998"/>
    <n v="1011.5925"/>
    <n v="0.65099999999999991"/>
    <n v="1217.3992500000004"/>
    <s v="BRL"/>
    <n v="5.4378000000000002"/>
    <n v="0"/>
    <s v=""/>
    <n v="121"/>
    <m/>
    <n v="20"/>
    <m/>
    <n v="7"/>
    <m/>
    <m/>
    <n v="0"/>
    <n v="0"/>
    <n v="2435.0668269230769"/>
  </r>
  <r>
    <x v="0"/>
    <d v="2023-01-01T00:00:00"/>
    <d v="2023-01-31T00:00:00"/>
    <x v="0"/>
    <s v="Demo Company Israel Ltd"/>
    <x v="30"/>
    <x v="4"/>
    <s v="E03166"/>
    <s v="Austin Edwards"/>
    <s v="IT Coordinator"/>
    <s v="IT"/>
    <x v="0"/>
    <s v="Israel"/>
    <s v="Permanent"/>
    <s v="Male"/>
    <n v="42"/>
    <d v="2006-09-24T00:00:00"/>
    <m/>
    <n v="40"/>
    <n v="52733"/>
    <n v="4394.416666666667"/>
    <n v="25.352403846153845"/>
    <n v="7.5999999999999998E-2"/>
    <n v="333.97566666666665"/>
    <n v="0.253"/>
    <n v="3282.62925"/>
    <s v="ILS"/>
    <n v="3.7942999999999998"/>
    <n v="0"/>
    <s v=""/>
    <n v="292"/>
    <m/>
    <n v="20"/>
    <m/>
    <n v="14"/>
    <m/>
    <m/>
    <n v="0"/>
    <n v="0"/>
    <n v="7402.9019230769227"/>
  </r>
  <r>
    <x v="0"/>
    <d v="2023-01-01T00:00:00"/>
    <d v="2023-01-31T00:00:00"/>
    <x v="0"/>
    <s v="Demo Company Ukraine PLC"/>
    <x v="26"/>
    <x v="0"/>
    <s v="E02599"/>
    <s v="Daniel Huang"/>
    <s v="Operations Engineer"/>
    <s v="Human Resources"/>
    <x v="2"/>
    <s v="Ukraine"/>
    <s v="Permanent"/>
    <s v="Male"/>
    <n v="31"/>
    <d v="2015-09-03T00:00:00"/>
    <m/>
    <n v="40"/>
    <n v="250953"/>
    <n v="20912.75"/>
    <n v="120.65048076923077"/>
    <n v="0.22"/>
    <n v="4600.8050000000003"/>
    <n v="0.45200000000000001"/>
    <n v="11460.187"/>
    <s v="UAH"/>
    <n v="39.026600000000002"/>
    <n v="0.34"/>
    <s v=""/>
    <n v="191"/>
    <m/>
    <n v="20"/>
    <n v="251"/>
    <n v="7"/>
    <m/>
    <m/>
    <n v="0"/>
    <n v="0"/>
    <n v="23044.241826923077"/>
  </r>
  <r>
    <x v="0"/>
    <d v="2023-01-01T00:00:00"/>
    <d v="2023-01-31T00:00:00"/>
    <x v="0"/>
    <s v="Demo Company Italy Srl"/>
    <x v="43"/>
    <x v="0"/>
    <s v="E01014"/>
    <s v="Lucas Phan"/>
    <s v="Network Engineer"/>
    <s v="Marketing"/>
    <x v="3"/>
    <s v="Italy"/>
    <s v="Permanent"/>
    <s v="Male"/>
    <n v="49"/>
    <d v="2022-02-19T00:00:00"/>
    <m/>
    <n v="32"/>
    <n v="191807"/>
    <n v="15983.916666666666"/>
    <n v="115.26862980769231"/>
    <n v="0.3"/>
    <n v="4795.1749999999993"/>
    <n v="0.59099999999999997"/>
    <n v="6537.4219166666662"/>
    <s v="EUR"/>
    <n v="1"/>
    <n v="0.21"/>
    <s v=""/>
    <n v="387"/>
    <m/>
    <n v="20"/>
    <n v="105"/>
    <m/>
    <m/>
    <m/>
    <n v="0"/>
    <n v="0"/>
    <n v="44608.959735576922"/>
  </r>
  <r>
    <x v="0"/>
    <d v="2023-01-01T00:00:00"/>
    <d v="2023-01-31T00:00:00"/>
    <x v="0"/>
    <s v="Demo Company Australia Pty Ltd"/>
    <x v="14"/>
    <x v="5"/>
    <s v="E04529"/>
    <s v="Gabriel Yu"/>
    <s v="Technical Architect"/>
    <s v="IT"/>
    <x v="1"/>
    <s v="New Zealand"/>
    <s v="Permanent"/>
    <s v="Male"/>
    <n v="42"/>
    <d v="2014-06-23T00:00:00"/>
    <m/>
    <n v="40"/>
    <n v="64677"/>
    <n v="5389.75"/>
    <n v="31.094711538461535"/>
    <n v="0.25"/>
    <n v="1347.4375"/>
    <n v="0.34600000000000003"/>
    <n v="3524.8964999999998"/>
    <s v="NZD"/>
    <n v="1.7225999999999999"/>
    <n v="0"/>
    <s v=""/>
    <n v="52"/>
    <m/>
    <n v="20"/>
    <m/>
    <n v="4"/>
    <m/>
    <m/>
    <n v="0"/>
    <n v="0"/>
    <n v="1616.9249999999997"/>
  </r>
  <r>
    <x v="0"/>
    <d v="2023-01-01T00:00:00"/>
    <d v="2023-01-31T00:00:00"/>
    <x v="0"/>
    <s v="Demo Company Czech Republic s.r.o."/>
    <x v="34"/>
    <x v="0"/>
    <s v="E00085"/>
    <s v="Mason Watson"/>
    <s v="Sr. Manager"/>
    <s v="IT"/>
    <x v="2"/>
    <s v="Czech Republic"/>
    <s v="Permanent"/>
    <s v="Male"/>
    <n v="46"/>
    <d v="2004-09-14T00:00:00"/>
    <m/>
    <n v="40"/>
    <n v="130274"/>
    <n v="10856.166666666666"/>
    <n v="62.631730769230771"/>
    <n v="0.33799999999999997"/>
    <n v="3669.384333333333"/>
    <n v="0.46100000000000002"/>
    <n v="5851.4738333333325"/>
    <s v="CZK"/>
    <n v="23.619"/>
    <n v="0.11"/>
    <s v=""/>
    <n v="397"/>
    <m/>
    <n v="20"/>
    <m/>
    <n v="9"/>
    <m/>
    <m/>
    <n v="0"/>
    <n v="0"/>
    <n v="24864.797115384616"/>
  </r>
  <r>
    <x v="0"/>
    <d v="2023-01-01T00:00:00"/>
    <d v="2023-01-31T00:00:00"/>
    <x v="0"/>
    <s v="Demo Company Egypt SAE"/>
    <x v="38"/>
    <x v="2"/>
    <s v="E00632"/>
    <s v="Angel Chang"/>
    <s v="Network Architect"/>
    <s v="IT"/>
    <x v="3"/>
    <s v="Egypt"/>
    <s v="Permanent"/>
    <s v="Male"/>
    <n v="37"/>
    <d v="2017-07-06T00:00:00"/>
    <m/>
    <n v="40"/>
    <n v="96331"/>
    <n v="8027.583333333333"/>
    <n v="46.312980769230769"/>
    <n v="0.26"/>
    <n v="2087.1716666666666"/>
    <n v="0.44400000000000001"/>
    <n v="4463.3363333333327"/>
    <s v="EGP"/>
    <n v="32.686700000000002"/>
    <n v="0"/>
    <s v=""/>
    <n v="372"/>
    <m/>
    <n v="20"/>
    <m/>
    <n v="14"/>
    <m/>
    <m/>
    <n v="0"/>
    <n v="0"/>
    <n v="17228.428846153845"/>
  </r>
  <r>
    <x v="0"/>
    <d v="2023-01-01T00:00:00"/>
    <d v="2023-01-31T00:00:00"/>
    <x v="0"/>
    <s v="Demo Company Norway AS"/>
    <x v="21"/>
    <x v="0"/>
    <s v="E03802"/>
    <s v="Thomas Vazquez"/>
    <s v="Network Engineer"/>
    <s v="Engineering"/>
    <x v="2"/>
    <s v="Norway"/>
    <s v="Permanent"/>
    <s v="Male"/>
    <n v="46"/>
    <d v="2014-07-19T00:00:00"/>
    <m/>
    <n v="40"/>
    <n v="173629"/>
    <n v="14469.083333333334"/>
    <n v="83.475480769230771"/>
    <n v="0.14099999999999999"/>
    <n v="2040.1407499999998"/>
    <n v="0.36200000000000004"/>
    <n v="9231.2751666666663"/>
    <s v="NOK"/>
    <n v="11.2597"/>
    <n v="0.21"/>
    <s v=""/>
    <n v="137"/>
    <m/>
    <n v="20"/>
    <m/>
    <n v="17"/>
    <m/>
    <m/>
    <n v="0"/>
    <n v="0"/>
    <n v="11436.140865384616"/>
  </r>
  <r>
    <x v="0"/>
    <d v="2023-01-01T00:00:00"/>
    <d v="2023-01-31T00:00:00"/>
    <x v="0"/>
    <s v="Demo Company Netherlands BV"/>
    <x v="6"/>
    <x v="0"/>
    <s v="E03685"/>
    <s v="Silas Hunter"/>
    <s v="Solutions Architect"/>
    <s v="IT"/>
    <x v="2"/>
    <s v="Netherlands"/>
    <s v="Temporary"/>
    <s v="Male"/>
    <n v="55"/>
    <d v="2022-05-04T00:00:00"/>
    <d v="2023-05-04T00:00:00"/>
    <n v="40"/>
    <n v="62174"/>
    <n v="5181.166666666667"/>
    <n v="29.891346153846154"/>
    <n v="0.23190000000000002"/>
    <n v="1201.5125500000001"/>
    <n v="0.41200000000000003"/>
    <n v="3046.5259999999998"/>
    <s v="EUR"/>
    <n v="1"/>
    <n v="0"/>
    <s v=""/>
    <n v="336"/>
    <m/>
    <n v="20"/>
    <m/>
    <n v="4"/>
    <m/>
    <m/>
    <n v="0"/>
    <n v="0"/>
    <n v="10043.492307692308"/>
  </r>
  <r>
    <x v="0"/>
    <d v="2023-01-01T00:00:00"/>
    <d v="2023-01-31T00:00:00"/>
    <x v="0"/>
    <s v="Demo Company Netherlands BV"/>
    <x v="6"/>
    <x v="0"/>
    <s v="E01089"/>
    <s v="Nicholas Brooks"/>
    <s v="Analyst II"/>
    <s v="Accounting"/>
    <x v="0"/>
    <s v="Netherlands"/>
    <s v="Permanent"/>
    <s v="Male"/>
    <n v="43"/>
    <d v="2017-10-20T00:00:00"/>
    <m/>
    <n v="40"/>
    <n v="56555"/>
    <n v="4712.916666666667"/>
    <n v="27.189903846153847"/>
    <n v="0.23190000000000002"/>
    <n v="1092.9253750000003"/>
    <n v="0.41200000000000003"/>
    <n v="2771.1949999999997"/>
    <s v="EUR"/>
    <n v="1"/>
    <n v="0"/>
    <s v=""/>
    <n v="105"/>
    <m/>
    <n v="20"/>
    <m/>
    <n v="2"/>
    <m/>
    <m/>
    <n v="0"/>
    <n v="0"/>
    <n v="2854.9399038461538"/>
  </r>
  <r>
    <x v="0"/>
    <d v="2023-01-01T00:00:00"/>
    <d v="2023-01-31T00:00:00"/>
    <x v="0"/>
    <s v="Demo Company Hong Kong Ltd"/>
    <x v="7"/>
    <x v="1"/>
    <s v="E03988"/>
    <s v="Dominic Thomas"/>
    <s v="Analyst II"/>
    <s v="Marketing"/>
    <x v="0"/>
    <s v="Hong Kong"/>
    <s v="Permanent"/>
    <s v="Male"/>
    <n v="48"/>
    <d v="2005-09-28T00:00:00"/>
    <m/>
    <n v="40"/>
    <n v="74655"/>
    <n v="6221.25"/>
    <n v="35.89182692307692"/>
    <n v="0.25"/>
    <n v="1555.3125"/>
    <n v="0.21899999999999997"/>
    <n v="4858.7962500000003"/>
    <s v="HKD"/>
    <n v="8.2957999999999998"/>
    <n v="0"/>
    <s v=""/>
    <n v="48"/>
    <m/>
    <n v="20"/>
    <m/>
    <n v="4"/>
    <m/>
    <m/>
    <n v="0"/>
    <n v="0"/>
    <n v="1722.8076923076922"/>
  </r>
  <r>
    <x v="0"/>
    <d v="2023-01-01T00:00:00"/>
    <d v="2023-01-31T00:00:00"/>
    <x v="0"/>
    <s v="Demo Company Luxembourg SA"/>
    <x v="9"/>
    <x v="0"/>
    <s v="E00401"/>
    <s v="Wesley Adams"/>
    <s v="System Administrator "/>
    <s v="IT"/>
    <x v="2"/>
    <s v="Luxembourg"/>
    <s v="Permanent"/>
    <s v="Male"/>
    <n v="48"/>
    <d v="2003-08-11T00:00:00"/>
    <m/>
    <n v="40"/>
    <n v="93017"/>
    <n v="7751.416666666667"/>
    <n v="44.719711538461539"/>
    <n v="0.14990000000000001"/>
    <n v="1161.9373583333333"/>
    <n v="0.20399999999999999"/>
    <n v="6170.1276666666672"/>
    <s v="EUR"/>
    <n v="1"/>
    <n v="0"/>
    <s v=""/>
    <n v="105"/>
    <m/>
    <n v="20"/>
    <m/>
    <n v="11"/>
    <m/>
    <m/>
    <n v="0"/>
    <n v="0"/>
    <n v="4695.5697115384619"/>
  </r>
  <r>
    <x v="0"/>
    <d v="2023-01-01T00:00:00"/>
    <d v="2023-01-31T00:00:00"/>
    <x v="0"/>
    <s v="Demo Company Indonesia PT"/>
    <x v="10"/>
    <x v="1"/>
    <s v="E03429"/>
    <s v="Ian Wu"/>
    <s v="Sr. Analyst"/>
    <s v="Marketing"/>
    <x v="0"/>
    <s v="Indonesia"/>
    <s v="Permanent"/>
    <s v="Male"/>
    <n v="51"/>
    <d v="2012-04-14T00:00:00"/>
    <m/>
    <n v="40"/>
    <n v="82300"/>
    <n v="6858.333333333333"/>
    <n v="39.567307692307693"/>
    <n v="5.74E-2"/>
    <n v="393.66833333333329"/>
    <n v="0.30099999999999999"/>
    <n v="4793.9750000000004"/>
    <s v="IDR"/>
    <n v="16295.86"/>
    <n v="0"/>
    <s v=""/>
    <n v="231"/>
    <m/>
    <n v="20"/>
    <m/>
    <n v="11"/>
    <m/>
    <m/>
    <n v="0"/>
    <n v="0"/>
    <n v="9140.048076923078"/>
  </r>
  <r>
    <x v="0"/>
    <d v="2023-01-01T00:00:00"/>
    <d v="2023-01-31T00:00:00"/>
    <x v="0"/>
    <s v="Demo Company France SARL"/>
    <x v="18"/>
    <x v="0"/>
    <s v="E02417"/>
    <s v="Alice Young"/>
    <s v="Automation Engineer"/>
    <s v="Engineering"/>
    <x v="3"/>
    <s v="France"/>
    <s v="Permanent"/>
    <s v="Female"/>
    <n v="46"/>
    <d v="2008-01-24T00:00:00"/>
    <m/>
    <n v="40"/>
    <n v="91621"/>
    <n v="7635.083333333333"/>
    <n v="44.048557692307689"/>
    <n v="0.45"/>
    <n v="3435.7874999999999"/>
    <n v="0.60699999999999998"/>
    <n v="3000.5877499999997"/>
    <s v="EUR"/>
    <n v="1"/>
    <n v="0"/>
    <s v=""/>
    <n v="48"/>
    <m/>
    <n v="20"/>
    <m/>
    <n v="18"/>
    <m/>
    <m/>
    <n v="0"/>
    <n v="0"/>
    <n v="2114.330769230769"/>
  </r>
  <r>
    <x v="0"/>
    <d v="2023-01-01T00:00:00"/>
    <d v="2023-01-31T00:00:00"/>
    <x v="0"/>
    <s v="Demo Company India Pvt. Ltd."/>
    <x v="16"/>
    <x v="1"/>
    <s v="E00359"/>
    <s v="Logan Carrillo"/>
    <s v="Sr. Analyst"/>
    <s v="Marketing"/>
    <x v="3"/>
    <s v="India"/>
    <s v="Permanent"/>
    <s v="Male"/>
    <n v="33"/>
    <d v="2014-11-30T00:00:00"/>
    <m/>
    <n v="40"/>
    <n v="91280"/>
    <n v="7606.666666666667"/>
    <n v="43.884615384615387"/>
    <n v="0.12"/>
    <n v="912.8"/>
    <n v="0.49700000000000005"/>
    <n v="3826.1533333333332"/>
    <s v="INR"/>
    <n v="86.649000000000001"/>
    <n v="0"/>
    <s v=""/>
    <n v="175"/>
    <m/>
    <n v="20"/>
    <m/>
    <n v="4"/>
    <m/>
    <m/>
    <n v="0"/>
    <n v="0"/>
    <n v="7679.8076923076924"/>
  </r>
  <r>
    <x v="0"/>
    <d v="2023-01-01T00:00:00"/>
    <d v="2023-01-31T00:00:00"/>
    <x v="0"/>
    <s v="Demo Company Canada Inc."/>
    <x v="40"/>
    <x v="6"/>
    <s v="E02044"/>
    <s v="Caroline Alexander"/>
    <s v="Business Partner"/>
    <s v="Human Resources"/>
    <x v="0"/>
    <s v="Canada"/>
    <s v="Permanent"/>
    <s v="Female"/>
    <n v="42"/>
    <d v="2020-09-18T00:00:00"/>
    <m/>
    <n v="32"/>
    <n v="47071"/>
    <n v="3922.5833333333335"/>
    <n v="28.287860576923077"/>
    <n v="7.3700000000000002E-2"/>
    <n v="289.0943916666667"/>
    <n v="0.245"/>
    <n v="2961.5504166666669"/>
    <s v="CAD"/>
    <n v="1.4572000000000001"/>
    <n v="0"/>
    <s v=""/>
    <n v="133"/>
    <m/>
    <n v="20"/>
    <m/>
    <m/>
    <m/>
    <m/>
    <n v="0"/>
    <n v="0"/>
    <n v="3762.2854567307691"/>
  </r>
  <r>
    <x v="0"/>
    <d v="2023-01-01T00:00:00"/>
    <d v="2023-01-31T00:00:00"/>
    <x v="0"/>
    <s v="Demo Company United Kingdom Ltd"/>
    <x v="27"/>
    <x v="0"/>
    <s v="E01479"/>
    <s v="Serenity Bailey"/>
    <s v="IT Systems Architect"/>
    <s v="IT"/>
    <x v="0"/>
    <s v="United Kingdom"/>
    <s v="Permanent"/>
    <s v="Female"/>
    <n v="55"/>
    <d v="2011-11-21T00:00:00"/>
    <m/>
    <n v="40"/>
    <n v="81218"/>
    <n v="6768.166666666667"/>
    <n v="39.047115384615388"/>
    <n v="0.13800000000000001"/>
    <n v="934.00700000000018"/>
    <n v="0.30599999999999999"/>
    <n v="4697.1076666666668"/>
    <s v="GBP"/>
    <n v="0.88870000000000005"/>
    <n v="0"/>
    <s v=""/>
    <n v="376"/>
    <m/>
    <n v="20"/>
    <m/>
    <n v="2"/>
    <m/>
    <m/>
    <n v="0"/>
    <n v="0"/>
    <n v="14681.715384615385"/>
  </r>
  <r>
    <x v="0"/>
    <d v="2023-01-01T00:00:00"/>
    <d v="2023-01-31T00:00:00"/>
    <x v="0"/>
    <s v="Demo Company Belgium BV"/>
    <x v="13"/>
    <x v="0"/>
    <s v="E02769"/>
    <s v="Eliza Adams"/>
    <s v="Account Representative"/>
    <s v="Sales"/>
    <x v="0"/>
    <s v="Belgium"/>
    <s v="Permanent"/>
    <s v="Female"/>
    <n v="26"/>
    <d v="2021-11-21T00:00:00"/>
    <m/>
    <n v="40"/>
    <n v="63137"/>
    <n v="5261.416666666667"/>
    <n v="30.354326923076922"/>
    <n v="0.27500000000000002"/>
    <n v="1446.8895833333336"/>
    <n v="0.55399999999999994"/>
    <n v="2346.5918333333339"/>
    <s v="EUR"/>
    <n v="1"/>
    <n v="0"/>
    <s v=""/>
    <n v="123"/>
    <m/>
    <n v="20"/>
    <m/>
    <n v="2"/>
    <m/>
    <m/>
    <n v="0"/>
    <n v="0"/>
    <n v="3733.5822115384613"/>
  </r>
  <r>
    <x v="0"/>
    <d v="2023-01-01T00:00:00"/>
    <d v="2023-01-31T00:00:00"/>
    <x v="0"/>
    <s v="Demo Company Romania SRL"/>
    <x v="12"/>
    <x v="0"/>
    <s v="E03893"/>
    <s v="Alice Xiong"/>
    <s v="Operations Engineer"/>
    <s v="Engineering"/>
    <x v="0"/>
    <s v="Romania"/>
    <s v="Permanent"/>
    <s v="Female"/>
    <n v="55"/>
    <d v="2018-09-02T00:00:00"/>
    <m/>
    <n v="40"/>
    <n v="221465"/>
    <n v="18455.416666666668"/>
    <n v="106.47355769230769"/>
    <n v="2.2499999999999999E-2"/>
    <n v="415.24687499999999"/>
    <n v="0.2"/>
    <n v="14764.333333333334"/>
    <s v="RON"/>
    <n v="4.9107000000000003"/>
    <n v="0.34"/>
    <s v=""/>
    <n v="372"/>
    <m/>
    <n v="20"/>
    <m/>
    <m/>
    <m/>
    <m/>
    <n v="0"/>
    <n v="0"/>
    <n v="39608.163461538461"/>
  </r>
  <r>
    <x v="0"/>
    <d v="2023-01-01T00:00:00"/>
    <d v="2023-01-31T00:00:00"/>
    <x v="0"/>
    <s v="Demo Company Japan Kabushiki Kaisha"/>
    <x v="31"/>
    <x v="1"/>
    <s v="E03540"/>
    <s v="Emma Perry"/>
    <s v="Solutions Architect"/>
    <s v="IT"/>
    <x v="0"/>
    <s v="Japan"/>
    <s v="Permanent"/>
    <s v="Female"/>
    <n v="28"/>
    <d v="2018-01-22T00:00:00"/>
    <m/>
    <n v="40"/>
    <n v="68176"/>
    <n v="5681.333333333333"/>
    <n v="32.776923076923076"/>
    <n v="0.15490000000000001"/>
    <n v="880.03853333333336"/>
    <n v="0.46700000000000003"/>
    <n v="3028.1506666666664"/>
    <s v="JPY"/>
    <n v="143.86000000000001"/>
    <n v="0"/>
    <s v=""/>
    <n v="40"/>
    <m/>
    <n v="20"/>
    <m/>
    <m/>
    <m/>
    <m/>
    <n v="0"/>
    <n v="0"/>
    <n v="1311.0769230769231"/>
  </r>
  <r>
    <x v="0"/>
    <d v="2023-01-01T00:00:00"/>
    <d v="2023-01-31T00:00:00"/>
    <x v="0"/>
    <s v="Demo Company Singapore Pte Ltd"/>
    <x v="1"/>
    <x v="1"/>
    <s v="E02769"/>
    <s v="Riley Marquez"/>
    <s v="Sr. Manager"/>
    <s v="Finance"/>
    <x v="3"/>
    <s v="Singapore"/>
    <s v="Permanent"/>
    <s v="Female"/>
    <n v="39"/>
    <d v="2019-10-18T00:00:00"/>
    <m/>
    <n v="40"/>
    <n v="122829"/>
    <n v="10235.75"/>
    <n v="59.052403846153844"/>
    <n v="0.17"/>
    <n v="1740.0775000000001"/>
    <n v="0.21"/>
    <n v="8086.2425000000003"/>
    <s v="SGD"/>
    <n v="1.4280999999999999"/>
    <n v="0.11"/>
    <s v=""/>
    <n v="81"/>
    <m/>
    <n v="20"/>
    <m/>
    <m/>
    <m/>
    <m/>
    <n v="0"/>
    <n v="0"/>
    <n v="4783.2447115384612"/>
  </r>
  <r>
    <x v="0"/>
    <d v="2023-01-01T00:00:00"/>
    <d v="2023-01-31T00:00:00"/>
    <x v="0"/>
    <s v="Demo Company Norway AS"/>
    <x v="21"/>
    <x v="0"/>
    <s v="E03277"/>
    <s v="Caroline Hu"/>
    <s v="Sr. Manager"/>
    <s v="Marketing"/>
    <x v="1"/>
    <s v="Norway"/>
    <s v="Permanent"/>
    <s v="Female"/>
    <n v="31"/>
    <d v="2019-08-18T00:00:00"/>
    <m/>
    <n v="40"/>
    <n v="126353"/>
    <n v="10529.416666666666"/>
    <n v="60.746634615384622"/>
    <n v="0.14099999999999999"/>
    <n v="1484.6477499999999"/>
    <n v="0.36200000000000004"/>
    <n v="6717.7678333333324"/>
    <s v="NOK"/>
    <n v="11.2597"/>
    <n v="0.12"/>
    <s v=""/>
    <n v="260"/>
    <m/>
    <n v="20"/>
    <m/>
    <m/>
    <m/>
    <m/>
    <n v="0"/>
    <n v="0"/>
    <n v="15794.125000000002"/>
  </r>
  <r>
    <x v="0"/>
    <d v="2023-01-01T00:00:00"/>
    <d v="2023-01-31T00:00:00"/>
    <x v="0"/>
    <s v="Demo Company Spain S.L."/>
    <x v="24"/>
    <x v="0"/>
    <s v="E04194"/>
    <s v="Madison Kumar"/>
    <s v="Network Engineer"/>
    <s v="Accounting"/>
    <x v="1"/>
    <s v="Spain"/>
    <s v="Permanent"/>
    <s v="Female"/>
    <n v="55"/>
    <d v="2010-10-17T00:00:00"/>
    <m/>
    <n v="32"/>
    <n v="188727"/>
    <n v="15727.25"/>
    <n v="113.41766826923077"/>
    <n v="0.29899999999999999"/>
    <n v="4702.4477499999994"/>
    <n v="0.47"/>
    <n v="8335.442500000001"/>
    <s v="EUR"/>
    <n v="1"/>
    <n v="0.23"/>
    <s v=""/>
    <n v="322"/>
    <m/>
    <n v="20"/>
    <m/>
    <m/>
    <m/>
    <m/>
    <n v="0"/>
    <n v="0"/>
    <n v="36520.489182692312"/>
  </r>
  <r>
    <x v="0"/>
    <d v="2023-01-01T00:00:00"/>
    <d v="2023-01-31T00:00:00"/>
    <x v="0"/>
    <s v="Demo Company Kenya Ltd"/>
    <x v="8"/>
    <x v="2"/>
    <s v="E01807"/>
    <s v="Matthew Lim"/>
    <s v="Sr. Analyst"/>
    <s v="Sales"/>
    <x v="3"/>
    <s v="Kenya"/>
    <s v="Temporary"/>
    <s v="Male"/>
    <n v="52"/>
    <d v="2022-02-18T00:00:00"/>
    <d v="2023-02-18T00:00:00"/>
    <n v="40"/>
    <n v="99624"/>
    <n v="8302"/>
    <n v="47.896153846153844"/>
    <n v="0"/>
    <n v="0"/>
    <n v="0.37200000000000005"/>
    <n v="5213.655999999999"/>
    <s v="KES"/>
    <n v="136.33000000000001"/>
    <n v="0"/>
    <s v=""/>
    <n v="93"/>
    <m/>
    <n v="20"/>
    <m/>
    <m/>
    <m/>
    <m/>
    <n v="0"/>
    <n v="0"/>
    <n v="4454.3423076923073"/>
  </r>
  <r>
    <x v="0"/>
    <d v="2023-01-01T00:00:00"/>
    <d v="2023-01-31T00:00:00"/>
    <x v="0"/>
    <s v="Demo Company Kenya Ltd"/>
    <x v="8"/>
    <x v="2"/>
    <s v="E01762"/>
    <s v="Maya Ngo"/>
    <s v="Manager"/>
    <s v="Sales"/>
    <x v="1"/>
    <s v="Kenya"/>
    <s v="Permanent"/>
    <s v="Female"/>
    <n v="55"/>
    <d v="2012-10-20T00:00:00"/>
    <m/>
    <n v="40"/>
    <n v="108686"/>
    <n v="9057.1666666666661"/>
    <n v="52.252884615384616"/>
    <n v="0"/>
    <n v="0"/>
    <n v="0.37200000000000005"/>
    <n v="5687.9006666666664"/>
    <s v="KES"/>
    <n v="136.33000000000001"/>
    <n v="0.06"/>
    <s v=""/>
    <n v="357"/>
    <m/>
    <n v="20"/>
    <m/>
    <m/>
    <m/>
    <m/>
    <n v="0"/>
    <n v="0"/>
    <n v="18654.279807692306"/>
  </r>
  <r>
    <x v="0"/>
    <d v="2023-01-01T00:00:00"/>
    <d v="2023-01-31T00:00:00"/>
    <x v="0"/>
    <s v="Demo Company Israel Ltd"/>
    <x v="30"/>
    <x v="4"/>
    <s v="E02632"/>
    <s v="Alice Soto"/>
    <s v="Analyst"/>
    <s v="Accounting"/>
    <x v="2"/>
    <s v="Israel"/>
    <s v="Temporary"/>
    <s v="Female"/>
    <n v="56"/>
    <d v="2022-04-13T00:00:00"/>
    <d v="2023-04-13T00:00:00"/>
    <n v="40"/>
    <n v="50857"/>
    <n v="4238.083333333333"/>
    <n v="24.450480769230769"/>
    <n v="7.5999999999999998E-2"/>
    <n v="322.09433333333328"/>
    <n v="0.253"/>
    <n v="3165.84825"/>
    <s v="ILS"/>
    <n v="3.7942999999999998"/>
    <n v="0"/>
    <s v=""/>
    <n v="55"/>
    <m/>
    <n v="20"/>
    <n v="274"/>
    <m/>
    <m/>
    <m/>
    <n v="0"/>
    <n v="0"/>
    <n v="1344.7764423076924"/>
  </r>
  <r>
    <x v="0"/>
    <d v="2023-01-01T00:00:00"/>
    <d v="2023-01-31T00:00:00"/>
    <x v="0"/>
    <s v="Demo Company Canada Inc."/>
    <x v="40"/>
    <x v="6"/>
    <s v="E04226"/>
    <s v="Andrew Moore"/>
    <s v="Operations Engineer"/>
    <s v="Engineering"/>
    <x v="0"/>
    <s v="Canada"/>
    <s v="Permanent"/>
    <s v="Male"/>
    <n v="47"/>
    <d v="2001-01-02T00:00:00"/>
    <m/>
    <n v="40"/>
    <n v="120628"/>
    <n v="10052.333333333334"/>
    <n v="57.994230769230775"/>
    <n v="7.3700000000000002E-2"/>
    <n v="740.85696666666672"/>
    <n v="0.245"/>
    <n v="7589.5116666666672"/>
    <s v="CAD"/>
    <n v="1.4572000000000001"/>
    <n v="0"/>
    <s v=""/>
    <n v="204"/>
    <n v="1"/>
    <n v="20"/>
    <m/>
    <m/>
    <m/>
    <m/>
    <n v="0"/>
    <n v="0"/>
    <n v="11830.823076923078"/>
  </r>
  <r>
    <x v="0"/>
    <d v="2023-01-01T00:00:00"/>
    <d v="2023-01-31T00:00:00"/>
    <x v="0"/>
    <s v="Demo Company France SARL"/>
    <x v="18"/>
    <x v="0"/>
    <s v="E04101"/>
    <s v="Olivia Harris"/>
    <s v="Network Engineer"/>
    <s v="Sales"/>
    <x v="1"/>
    <s v="France"/>
    <s v="Temporary"/>
    <s v="Female"/>
    <n v="63"/>
    <d v="2020-06-14T00:00:00"/>
    <d v="2023-06-14T00:00:00"/>
    <n v="40"/>
    <n v="181216"/>
    <n v="15101.333333333334"/>
    <n v="87.123076923076923"/>
    <n v="8.3000000000000004E-2"/>
    <n v="1253.4106666666669"/>
    <n v="0.22399999999999998"/>
    <n v="11718.634666666667"/>
    <s v="EUR"/>
    <n v="1"/>
    <n v="0.27"/>
    <s v=""/>
    <n v="137"/>
    <m/>
    <n v="20"/>
    <n v="507"/>
    <m/>
    <m/>
    <m/>
    <n v="0"/>
    <n v="0"/>
    <n v="11935.861538461539"/>
  </r>
  <r>
    <x v="0"/>
    <d v="2023-01-01T00:00:00"/>
    <d v="2023-01-31T00:00:00"/>
    <x v="0"/>
    <s v="Demo Company Netherlands BV"/>
    <x v="6"/>
    <x v="0"/>
    <s v="E01981"/>
    <s v="Genesis Banks"/>
    <s v="Analyst"/>
    <s v="Finance"/>
    <x v="2"/>
    <s v="Netherlands"/>
    <s v="Permanent"/>
    <s v="Female"/>
    <n v="63"/>
    <d v="2012-03-16T00:00:00"/>
    <m/>
    <n v="40"/>
    <n v="46081"/>
    <n v="3840.0833333333335"/>
    <n v="22.154326923076923"/>
    <n v="0.23190000000000002"/>
    <n v="890.51532500000008"/>
    <n v="0.41200000000000003"/>
    <n v="2257.9690000000001"/>
    <s v="EUR"/>
    <n v="1"/>
    <n v="0"/>
    <s v=""/>
    <n v="139"/>
    <m/>
    <n v="20"/>
    <n v="201"/>
    <m/>
    <m/>
    <m/>
    <n v="0"/>
    <n v="0"/>
    <n v="3079.4514423076921"/>
  </r>
  <r>
    <x v="0"/>
    <d v="2023-01-01T00:00:00"/>
    <d v="2023-01-31T00:00:00"/>
    <x v="0"/>
    <s v="Demo Company Ireland Ltd"/>
    <x v="36"/>
    <x v="0"/>
    <s v="E02534"/>
    <s v="Victoria Johnson"/>
    <s v="Sr. Manager"/>
    <s v="Accounting"/>
    <x v="2"/>
    <s v="Ireland"/>
    <s v="Permanent"/>
    <s v="Female"/>
    <n v="55"/>
    <d v="2004-05-28T00:00:00"/>
    <m/>
    <n v="40"/>
    <n v="159885"/>
    <n v="13323.75"/>
    <n v="76.867788461538467"/>
    <n v="0.1105"/>
    <n v="1472.274375"/>
    <n v="0.26100000000000001"/>
    <n v="9846.2512499999993"/>
    <s v="EUR"/>
    <n v="1"/>
    <n v="0.12"/>
    <s v=""/>
    <n v="55"/>
    <m/>
    <n v="20"/>
    <n v="579"/>
    <m/>
    <m/>
    <m/>
    <n v="0"/>
    <n v="0"/>
    <n v="4227.7283653846152"/>
  </r>
  <r>
    <x v="0"/>
    <d v="2023-01-01T00:00:00"/>
    <d v="2023-01-31T00:00:00"/>
    <x v="0"/>
    <s v="Demo Company Luxembourg SA"/>
    <x v="9"/>
    <x v="0"/>
    <s v="E01238"/>
    <s v="Eloise Griffin"/>
    <s v="Network Engineer"/>
    <s v="Sales"/>
    <x v="0"/>
    <s v="Luxembourg"/>
    <s v="Temporary"/>
    <s v="Female"/>
    <n v="55"/>
    <d v="2022-10-29T00:00:00"/>
    <d v="2023-10-29T00:00:00"/>
    <n v="40"/>
    <n v="153271"/>
    <n v="12772.583333333334"/>
    <n v="73.687980769230776"/>
    <n v="0.14990000000000001"/>
    <n v="1914.6102416666668"/>
    <n v="0.20399999999999999"/>
    <n v="10166.976333333334"/>
    <s v="EUR"/>
    <n v="1"/>
    <n v="0.15"/>
    <s v=""/>
    <n v="35"/>
    <m/>
    <n v="20"/>
    <m/>
    <m/>
    <m/>
    <m/>
    <n v="0"/>
    <n v="0"/>
    <n v="2579.0793269230771"/>
  </r>
  <r>
    <x v="0"/>
    <d v="2023-01-01T00:00:00"/>
    <d v="2023-01-31T00:00:00"/>
    <x v="0"/>
    <s v="Demo Company Nigeria Ltd"/>
    <x v="42"/>
    <x v="2"/>
    <s v="E01118"/>
    <s v="Roman Yang"/>
    <s v="Manager"/>
    <s v="Human Resources"/>
    <x v="0"/>
    <s v="Nigeria"/>
    <s v="Permanent"/>
    <s v="Male"/>
    <n v="42"/>
    <d v="2009-12-12T00:00:00"/>
    <m/>
    <n v="40"/>
    <n v="114242"/>
    <n v="9520.1666666666661"/>
    <n v="54.924038461538466"/>
    <n v="0.1"/>
    <n v="952.01666666666665"/>
    <n v="0.34799999999999998"/>
    <n v="6207.148666666666"/>
    <s v="NGN"/>
    <n v="486.12"/>
    <n v="0.08"/>
    <s v=""/>
    <n v="159"/>
    <m/>
    <n v="20"/>
    <m/>
    <m/>
    <m/>
    <m/>
    <n v="0"/>
    <n v="0"/>
    <n v="8732.9221153846156"/>
  </r>
  <r>
    <x v="0"/>
    <d v="2023-01-01T00:00:00"/>
    <d v="2023-01-31T00:00:00"/>
    <x v="0"/>
    <s v="Demo Company Ukraine PLC"/>
    <x v="26"/>
    <x v="0"/>
    <s v="E04041"/>
    <s v="Clara Huynh"/>
    <s v="IT Coordinator"/>
    <s v="IT"/>
    <x v="1"/>
    <s v="Ukraine"/>
    <s v="Temporary"/>
    <s v="Female"/>
    <n v="39"/>
    <d v="2020-11-18T00:00:00"/>
    <d v="2023-11-18T00:00:00"/>
    <n v="32"/>
    <n v="48415"/>
    <n v="4034.5833333333335"/>
    <n v="29.095552884615383"/>
    <n v="0.22"/>
    <n v="887.60833333333335"/>
    <n v="0.45200000000000001"/>
    <n v="2210.9516666666668"/>
    <s v="UAH"/>
    <n v="39.026600000000002"/>
    <n v="0"/>
    <s v=""/>
    <n v="145"/>
    <m/>
    <n v="20"/>
    <n v="408"/>
    <m/>
    <m/>
    <m/>
    <n v="0"/>
    <n v="0"/>
    <n v="4218.8551682692305"/>
  </r>
  <r>
    <x v="0"/>
    <d v="2023-01-01T00:00:00"/>
    <d v="2023-01-31T00:00:00"/>
    <x v="0"/>
    <s v="Demo Company Norway AS"/>
    <x v="21"/>
    <x v="0"/>
    <s v="E04308"/>
    <s v="Kai Flores"/>
    <s v="Development Engineer"/>
    <s v="Engineering"/>
    <x v="0"/>
    <s v="Norway"/>
    <s v="Permanent"/>
    <s v="Male"/>
    <n v="35"/>
    <d v="2017-05-23T00:00:00"/>
    <m/>
    <n v="32"/>
    <n v="65566"/>
    <n v="5463.833333333333"/>
    <n v="39.402644230769234"/>
    <n v="0.14099999999999999"/>
    <n v="770.40049999999985"/>
    <n v="0.36200000000000004"/>
    <n v="3485.9256666666661"/>
    <s v="NOK"/>
    <n v="11.2597"/>
    <n v="0"/>
    <s v=""/>
    <n v="121"/>
    <m/>
    <n v="20"/>
    <n v="141"/>
    <m/>
    <m/>
    <m/>
    <n v="0"/>
    <n v="0"/>
    <n v="4767.7199519230771"/>
  </r>
  <r>
    <x v="0"/>
    <d v="2023-01-01T00:00:00"/>
    <d v="2023-01-31T00:00:00"/>
    <x v="0"/>
    <s v="Demo Company Iceland hf."/>
    <x v="22"/>
    <x v="0"/>
    <s v="E04165"/>
    <s v="Sophie Vang"/>
    <s v="Sr. Manager"/>
    <s v="Marketing"/>
    <x v="0"/>
    <s v="Iceland"/>
    <s v="Permanent"/>
    <s v="Female"/>
    <n v="25"/>
    <d v="2021-09-14T00:00:00"/>
    <m/>
    <n v="32"/>
    <n v="136810"/>
    <n v="11400.833333333334"/>
    <n v="82.21754807692308"/>
    <n v="6.3500000000000001E-2"/>
    <n v="723.95291666666674"/>
    <n v="0.31900000000000001"/>
    <n v="7763.9675000000007"/>
    <s v="ISK"/>
    <n v="149.69999999999999"/>
    <n v="0.14000000000000001"/>
    <s v=""/>
    <n v="77"/>
    <n v="1"/>
    <n v="20"/>
    <m/>
    <m/>
    <m/>
    <m/>
    <n v="0"/>
    <n v="0"/>
    <n v="6330.7512019230771"/>
  </r>
  <r>
    <x v="0"/>
    <d v="2023-01-01T00:00:00"/>
    <d v="2023-01-31T00:00:00"/>
    <x v="0"/>
    <s v="Demo Company Netherlands BV"/>
    <x v="6"/>
    <x v="0"/>
    <s v="E02295"/>
    <s v="Axel Jordan"/>
    <s v="Analyst"/>
    <s v="Sales"/>
    <x v="2"/>
    <s v="Netherlands"/>
    <s v="Permanent"/>
    <s v="Male"/>
    <n v="47"/>
    <d v="2013-02-28T00:00:00"/>
    <m/>
    <n v="40"/>
    <n v="54635"/>
    <n v="4552.916666666667"/>
    <n v="26.266826923076923"/>
    <n v="0.23190000000000002"/>
    <n v="1055.8213750000002"/>
    <n v="0.41200000000000003"/>
    <n v="2677.1149999999998"/>
    <s v="EUR"/>
    <n v="1"/>
    <n v="0"/>
    <s v=""/>
    <n v="315"/>
    <m/>
    <n v="20"/>
    <n v="278"/>
    <n v="3"/>
    <m/>
    <m/>
    <n v="0"/>
    <n v="0"/>
    <n v="8274.0504807692305"/>
  </r>
  <r>
    <x v="0"/>
    <d v="2023-01-01T00:00:00"/>
    <d v="2023-01-31T00:00:00"/>
    <x v="0"/>
    <s v="Demo Company France SARL"/>
    <x v="18"/>
    <x v="0"/>
    <s v="E04546"/>
    <s v="Jade Hunter"/>
    <s v="Cloud Infrastructure Architect"/>
    <s v="IT"/>
    <x v="2"/>
    <s v="France"/>
    <s v="Temporary"/>
    <s v="Female"/>
    <n v="42"/>
    <d v="2020-02-05T00:00:00"/>
    <d v="2023-02-04T00:00:00"/>
    <n v="32"/>
    <n v="96636"/>
    <n v="8053"/>
    <n v="58.074519230769234"/>
    <n v="8.3000000000000004E-2"/>
    <n v="668.399"/>
    <n v="0.22399999999999998"/>
    <n v="6249.1280000000006"/>
    <s v="EUR"/>
    <n v="1"/>
    <n v="0"/>
    <s v=""/>
    <n v="159"/>
    <m/>
    <n v="20"/>
    <m/>
    <m/>
    <m/>
    <m/>
    <n v="0"/>
    <n v="0"/>
    <n v="9233.8485576923085"/>
  </r>
  <r>
    <x v="0"/>
    <d v="2023-01-01T00:00:00"/>
    <d v="2023-01-31T00:00:00"/>
    <x v="0"/>
    <s v="Demo Company Greece IKE"/>
    <x v="23"/>
    <x v="0"/>
    <s v="E04217"/>
    <s v="Lydia Williams"/>
    <s v="System Administrator "/>
    <s v="IT"/>
    <x v="0"/>
    <s v="Greece"/>
    <s v="Permanent"/>
    <s v="Female"/>
    <n v="35"/>
    <d v="2014-10-29T00:00:00"/>
    <m/>
    <n v="32"/>
    <n v="91592"/>
    <n v="7632.666666666667"/>
    <n v="55.043269230769234"/>
    <n v="0.24809999999999999"/>
    <n v="1893.6646000000001"/>
    <n v="0.51900000000000002"/>
    <n v="3671.3126666666667"/>
    <s v="EUR"/>
    <n v="1"/>
    <n v="0"/>
    <s v=""/>
    <n v="344"/>
    <m/>
    <n v="20"/>
    <n v="112"/>
    <m/>
    <m/>
    <m/>
    <n v="0"/>
    <n v="0"/>
    <n v="18934.884615384617"/>
  </r>
  <r>
    <x v="0"/>
    <d v="2023-01-01T00:00:00"/>
    <d v="2023-01-31T00:00:00"/>
    <x v="0"/>
    <s v="Demo Company United Arab Emirates LLC"/>
    <x v="28"/>
    <x v="4"/>
    <s v="E00650"/>
    <s v="Emery Chang"/>
    <s v="Business Partner"/>
    <s v="Human Resources"/>
    <x v="3"/>
    <s v="United Arab Emirates"/>
    <s v="Permanent"/>
    <s v="Female"/>
    <n v="45"/>
    <d v="2000-08-17T00:00:00"/>
    <m/>
    <n v="40"/>
    <n v="55563"/>
    <n v="4630.25"/>
    <n v="26.712980769230768"/>
    <n v="0"/>
    <n v="0"/>
    <n v="0.159"/>
    <n v="3894.04025"/>
    <s v="AED"/>
    <n v="3.8807"/>
    <n v="0"/>
    <s v=""/>
    <n v="131"/>
    <m/>
    <n v="20"/>
    <m/>
    <n v="20"/>
    <m/>
    <m/>
    <n v="0"/>
    <n v="0"/>
    <n v="3499.4004807692304"/>
  </r>
  <r>
    <x v="0"/>
    <d v="2023-01-01T00:00:00"/>
    <d v="2023-01-31T00:00:00"/>
    <x v="0"/>
    <s v="Demo Company France SARL"/>
    <x v="18"/>
    <x v="0"/>
    <s v="E00344"/>
    <s v="Savannah He"/>
    <s v="Network Engineer"/>
    <s v="IT"/>
    <x v="3"/>
    <s v="France"/>
    <s v="Permanent"/>
    <s v="Female"/>
    <n v="52"/>
    <d v="2021-02-14T00:00:00"/>
    <m/>
    <n v="32"/>
    <n v="159724"/>
    <n v="13310.333333333334"/>
    <n v="95.987980769230774"/>
    <n v="0.45"/>
    <n v="5989.6500000000005"/>
    <n v="0.60699999999999998"/>
    <n v="5230.9610000000002"/>
    <s v="EUR"/>
    <n v="1"/>
    <n v="0.23"/>
    <s v=""/>
    <n v="325"/>
    <m/>
    <n v="20"/>
    <n v="432"/>
    <m/>
    <m/>
    <m/>
    <n v="0"/>
    <n v="0"/>
    <n v="31196.09375"/>
  </r>
  <r>
    <x v="0"/>
    <d v="2023-01-01T00:00:00"/>
    <d v="2023-01-31T00:00:00"/>
    <x v="0"/>
    <s v="Demo Company Netherlands BV"/>
    <x v="6"/>
    <x v="0"/>
    <s v="E04645"/>
    <s v="Elias Ahmed"/>
    <s v="Operations Engineer"/>
    <s v="Marketing"/>
    <x v="2"/>
    <s v="Netherlands"/>
    <s v="Permanent"/>
    <s v="Male"/>
    <n v="57"/>
    <d v="2017-08-04T00:00:00"/>
    <m/>
    <n v="40"/>
    <n v="183190"/>
    <n v="15265.833333333334"/>
    <n v="88.072115384615387"/>
    <n v="0.23190000000000002"/>
    <n v="3540.1467500000003"/>
    <n v="0.41200000000000003"/>
    <n v="8976.31"/>
    <s v="EUR"/>
    <n v="1"/>
    <n v="0.36"/>
    <s v=""/>
    <n v="151"/>
    <m/>
    <n v="20"/>
    <m/>
    <n v="6"/>
    <m/>
    <m/>
    <n v="0"/>
    <n v="0"/>
    <n v="13298.889423076924"/>
  </r>
  <r>
    <x v="0"/>
    <d v="2023-01-01T00:00:00"/>
    <d v="2023-01-31T00:00:00"/>
    <x v="0"/>
    <s v="Demo Company Hungary Kft."/>
    <x v="17"/>
    <x v="0"/>
    <s v="E03880"/>
    <s v="Samantha Woods"/>
    <s v="Analyst"/>
    <s v="Accounting"/>
    <x v="1"/>
    <s v="Hungary"/>
    <s v="Permanent"/>
    <s v="Female"/>
    <n v="56"/>
    <d v="2019-12-25T00:00:00"/>
    <m/>
    <n v="32"/>
    <n v="54829"/>
    <n v="4569.083333333333"/>
    <n v="32.950120192307693"/>
    <n v="0.21"/>
    <n v="959.50749999999994"/>
    <n v="0.379"/>
    <n v="2837.4007499999998"/>
    <s v="HUF"/>
    <n v="378.97"/>
    <n v="0"/>
    <s v=""/>
    <n v="396"/>
    <m/>
    <n v="20"/>
    <m/>
    <m/>
    <m/>
    <m/>
    <n v="0"/>
    <n v="0"/>
    <n v="13048.247596153846"/>
  </r>
  <r>
    <x v="0"/>
    <d v="2023-01-01T00:00:00"/>
    <d v="2023-01-31T00:00:00"/>
    <x v="0"/>
    <s v="Demo Company Spain S.L."/>
    <x v="24"/>
    <x v="0"/>
    <s v="E02730"/>
    <s v="Axel Soto"/>
    <s v="Quality Engineer"/>
    <s v="Engineering"/>
    <x v="2"/>
    <s v="Spain"/>
    <s v="Permanent"/>
    <s v="Male"/>
    <n v="46"/>
    <d v="2005-04-22T00:00:00"/>
    <m/>
    <n v="40"/>
    <n v="96639"/>
    <n v="8053.25"/>
    <n v="46.461057692307691"/>
    <n v="0.29899999999999999"/>
    <n v="2407.92175"/>
    <n v="0.47"/>
    <n v="4268.2224999999999"/>
    <s v="EUR"/>
    <n v="1"/>
    <n v="0"/>
    <s v=""/>
    <n v="260"/>
    <m/>
    <n v="20"/>
    <n v="550"/>
    <n v="15"/>
    <m/>
    <m/>
    <n v="0"/>
    <n v="0"/>
    <n v="12079.875"/>
  </r>
  <r>
    <x v="0"/>
    <d v="2023-01-01T00:00:00"/>
    <d v="2023-01-31T00:00:00"/>
    <x v="0"/>
    <s v="Demo Company Ghana Ltd"/>
    <x v="33"/>
    <x v="2"/>
    <s v="E04517"/>
    <s v="Amelia Choi"/>
    <s v="Manager"/>
    <s v="Marketing"/>
    <x v="1"/>
    <s v="Ghana"/>
    <s v="Permanent"/>
    <s v="Female"/>
    <n v="43"/>
    <d v="2006-06-11T00:00:00"/>
    <m/>
    <n v="40"/>
    <n v="117278"/>
    <n v="9773.1666666666661"/>
    <n v="56.383653846153848"/>
    <n v="0.13"/>
    <n v="1270.5116666666665"/>
    <n v="0.55399999999999994"/>
    <n v="4358.8323333333337"/>
    <s v="GHS"/>
    <n v="12.6816"/>
    <n v="0.09"/>
    <s v=""/>
    <n v="314"/>
    <m/>
    <n v="20"/>
    <m/>
    <n v="15"/>
    <m/>
    <m/>
    <n v="0"/>
    <n v="0"/>
    <n v="17704.46730769231"/>
  </r>
  <r>
    <x v="0"/>
    <d v="2023-01-01T00:00:00"/>
    <d v="2023-01-31T00:00:00"/>
    <x v="0"/>
    <s v="Demo Company United Arab Emirates LLC"/>
    <x v="28"/>
    <x v="4"/>
    <s v="E00965"/>
    <s v="Jacob Khan"/>
    <s v="Computer Systems Manager"/>
    <s v="IT"/>
    <x v="1"/>
    <s v="United Arab Emirates"/>
    <s v="Permanent"/>
    <s v="Male"/>
    <n v="53"/>
    <d v="2008-02-09T00:00:00"/>
    <m/>
    <n v="40"/>
    <n v="84193"/>
    <n v="7016.083333333333"/>
    <n v="40.477403846153848"/>
    <n v="0"/>
    <n v="0"/>
    <n v="0.159"/>
    <n v="5900.5260833333332"/>
    <s v="AED"/>
    <n v="3.8807"/>
    <n v="0.09"/>
    <s v=""/>
    <n v="121"/>
    <m/>
    <n v="20"/>
    <n v="247"/>
    <n v="9"/>
    <m/>
    <m/>
    <n v="0"/>
    <n v="0"/>
    <n v="4897.7658653846156"/>
  </r>
  <r>
    <x v="0"/>
    <d v="2023-01-01T00:00:00"/>
    <d v="2023-01-31T00:00:00"/>
    <x v="0"/>
    <s v="Demo Company Japan Kabushiki Kaisha"/>
    <x v="31"/>
    <x v="1"/>
    <s v="E04639"/>
    <s v="Luna Taylor"/>
    <s v="Network Administrator"/>
    <s v="IT"/>
    <x v="0"/>
    <s v="Japan"/>
    <s v="Permanent"/>
    <s v="Female"/>
    <n v="47"/>
    <d v="2018-07-28T00:00:00"/>
    <m/>
    <n v="40"/>
    <n v="87806"/>
    <n v="7317.166666666667"/>
    <n v="42.214423076923076"/>
    <n v="0.15490000000000001"/>
    <n v="1133.4291166666667"/>
    <n v="0.46700000000000003"/>
    <n v="3900.0498333333335"/>
    <s v="JPY"/>
    <n v="143.86000000000001"/>
    <n v="0"/>
    <s v=""/>
    <n v="177"/>
    <m/>
    <n v="20"/>
    <m/>
    <n v="1"/>
    <m/>
    <m/>
    <n v="0"/>
    <n v="0"/>
    <n v="7471.9528846153844"/>
  </r>
  <r>
    <x v="0"/>
    <d v="2023-01-01T00:00:00"/>
    <d v="2023-01-31T00:00:00"/>
    <x v="0"/>
    <s v="Demo Company Brazil Ltda."/>
    <x v="5"/>
    <x v="3"/>
    <s v="E00465"/>
    <s v="Dominic Parker"/>
    <s v="Test Engineer"/>
    <s v="Engineering"/>
    <x v="3"/>
    <s v="Brazil"/>
    <s v="Permanent"/>
    <s v="Male"/>
    <n v="62"/>
    <d v="2011-10-04T00:00:00"/>
    <m/>
    <n v="40"/>
    <n v="63959"/>
    <n v="5329.916666666667"/>
    <n v="30.749519230769231"/>
    <n v="0.28999999999999998"/>
    <n v="1545.6758333333332"/>
    <n v="0.65099999999999991"/>
    <n v="1860.1409166666672"/>
    <s v="BRL"/>
    <n v="5.4378000000000002"/>
    <n v="0"/>
    <s v=""/>
    <n v="27"/>
    <m/>
    <n v="20"/>
    <n v="568"/>
    <m/>
    <m/>
    <m/>
    <n v="0"/>
    <n v="0"/>
    <n v="830.23701923076919"/>
  </r>
  <r>
    <x v="0"/>
    <d v="2023-01-01T00:00:00"/>
    <d v="2023-01-31T00:00:00"/>
    <x v="0"/>
    <s v="Demo Company Romania SRL"/>
    <x v="12"/>
    <x v="0"/>
    <s v="E03058"/>
    <s v="Angel Xiong"/>
    <s v="Operations Engineer"/>
    <s v="IT"/>
    <x v="3"/>
    <s v="Romania"/>
    <s v="Permanent"/>
    <s v="Male"/>
    <n v="35"/>
    <d v="2015-06-11T00:00:00"/>
    <m/>
    <n v="40"/>
    <n v="234723"/>
    <n v="19560.25"/>
    <n v="112.84759615384614"/>
    <n v="2.2499999999999999E-2"/>
    <n v="440.10562499999997"/>
    <n v="0.2"/>
    <n v="15648.2"/>
    <s v="RON"/>
    <n v="4.9107000000000003"/>
    <n v="0.36"/>
    <s v=""/>
    <n v="259"/>
    <m/>
    <n v="20"/>
    <m/>
    <n v="19"/>
    <m/>
    <m/>
    <n v="0"/>
    <n v="0"/>
    <n v="29227.52740384615"/>
  </r>
  <r>
    <x v="0"/>
    <d v="2023-01-01T00:00:00"/>
    <d v="2023-01-31T00:00:00"/>
    <x v="0"/>
    <s v="Demo Company Croatia d.o.o."/>
    <x v="25"/>
    <x v="0"/>
    <s v="E02337"/>
    <s v="Emma Cao"/>
    <s v="Analyst"/>
    <s v="Accounting"/>
    <x v="2"/>
    <s v="Croatia"/>
    <s v="Permanent"/>
    <s v="Female"/>
    <n v="27"/>
    <d v="2019-08-24T00:00:00"/>
    <m/>
    <n v="32"/>
    <n v="50809"/>
    <n v="4234.083333333333"/>
    <n v="30.534254807692307"/>
    <n v="0.16500000000000001"/>
    <n v="698.62374999999997"/>
    <n v="0.20499999999999999"/>
    <n v="3366.0962499999996"/>
    <s v="EUR"/>
    <n v="1"/>
    <n v="0"/>
    <s v=""/>
    <n v="156"/>
    <m/>
    <n v="20"/>
    <m/>
    <m/>
    <m/>
    <m/>
    <n v="0"/>
    <n v="0"/>
    <n v="4763.34375"/>
  </r>
  <r>
    <x v="0"/>
    <d v="2023-01-01T00:00:00"/>
    <d v="2023-01-31T00:00:00"/>
    <x v="0"/>
    <s v="Demo Company Romania SRL"/>
    <x v="12"/>
    <x v="0"/>
    <s v="E04927"/>
    <s v="Ezekiel Bryant"/>
    <s v="Sr. Analyst"/>
    <s v="Finance"/>
    <x v="0"/>
    <s v="Romania"/>
    <s v="Permanent"/>
    <s v="Male"/>
    <n v="55"/>
    <d v="2002-07-19T00:00:00"/>
    <m/>
    <n v="32"/>
    <n v="77396"/>
    <n v="6449.666666666667"/>
    <n v="46.512019230769234"/>
    <n v="2.2499999999999999E-2"/>
    <n v="145.11750000000001"/>
    <n v="0.2"/>
    <n v="5159.7333333333336"/>
    <s v="RON"/>
    <n v="4.9107000000000003"/>
    <n v="0"/>
    <s v=""/>
    <n v="123"/>
    <m/>
    <n v="20"/>
    <n v="449"/>
    <m/>
    <m/>
    <m/>
    <n v="0"/>
    <n v="0"/>
    <n v="5720.9783653846162"/>
  </r>
  <r>
    <x v="0"/>
    <d v="2023-01-01T00:00:00"/>
    <d v="2023-01-31T00:00:00"/>
    <x v="0"/>
    <s v="Demo Company United Kingdom Ltd"/>
    <x v="27"/>
    <x v="0"/>
    <s v="E03799"/>
    <s v="Natalie Hwang"/>
    <s v="Sr. Analyst"/>
    <s v="Finance"/>
    <x v="1"/>
    <s v="United Kingdom"/>
    <s v="Temporary"/>
    <s v="Female"/>
    <n v="63"/>
    <d v="2022-12-31T00:00:00"/>
    <d v="2023-12-31T00:00:00"/>
    <n v="32"/>
    <n v="89523"/>
    <n v="7460.25"/>
    <n v="53.799879807692307"/>
    <n v="0.13800000000000001"/>
    <n v="1029.5145"/>
    <n v="0.30599999999999999"/>
    <n v="5177.4135000000006"/>
    <s v="GBP"/>
    <n v="0.88870000000000005"/>
    <n v="0"/>
    <s v=""/>
    <n v="338"/>
    <m/>
    <n v="20"/>
    <m/>
    <m/>
    <m/>
    <m/>
    <n v="0"/>
    <n v="0"/>
    <n v="18184.359375"/>
  </r>
  <r>
    <x v="0"/>
    <d v="2023-01-01T00:00:00"/>
    <d v="2023-01-31T00:00:00"/>
    <x v="0"/>
    <s v="Demo Company Indonesia PT"/>
    <x v="10"/>
    <x v="1"/>
    <s v="E04538"/>
    <s v="Adeline Yang"/>
    <s v="Cloud Infrastructure Architect"/>
    <s v="IT"/>
    <x v="2"/>
    <s v="Indonesia"/>
    <s v="Permanent"/>
    <s v="Female"/>
    <n v="53"/>
    <d v="2011-07-20T00:00:00"/>
    <m/>
    <n v="40"/>
    <n v="86173"/>
    <n v="7181.083333333333"/>
    <n v="41.429326923076921"/>
    <n v="5.74E-2"/>
    <n v="412.19418333333329"/>
    <n v="0.30099999999999999"/>
    <n v="5019.5772500000003"/>
    <s v="IDR"/>
    <n v="16295.86"/>
    <n v="0"/>
    <s v=""/>
    <n v="207"/>
    <m/>
    <n v="20"/>
    <m/>
    <n v="1"/>
    <m/>
    <m/>
    <n v="0"/>
    <n v="0"/>
    <n v="8575.8706730769227"/>
  </r>
  <r>
    <x v="0"/>
    <d v="2023-01-01T00:00:00"/>
    <d v="2023-01-31T00:00:00"/>
    <x v="0"/>
    <s v="Demo Company Luxembourg SA"/>
    <x v="9"/>
    <x v="0"/>
    <s v="E02633"/>
    <s v="Allison Roberts"/>
    <s v="Operations Engineer"/>
    <s v="Sales"/>
    <x v="0"/>
    <s v="Luxembourg"/>
    <s v="Permanent"/>
    <s v="Female"/>
    <n v="54"/>
    <d v="2000-08-19T00:00:00"/>
    <m/>
    <n v="32"/>
    <n v="222224"/>
    <n v="18518.666666666668"/>
    <n v="133.54807692307693"/>
    <n v="0.14990000000000001"/>
    <n v="2775.9481333333338"/>
    <n v="0.20399999999999999"/>
    <n v="14740.858666666667"/>
    <s v="EUR"/>
    <n v="1"/>
    <n v="0.38"/>
    <s v=""/>
    <n v="204"/>
    <m/>
    <n v="20"/>
    <m/>
    <m/>
    <m/>
    <m/>
    <n v="0"/>
    <n v="0"/>
    <n v="27243.807692307695"/>
  </r>
  <r>
    <x v="0"/>
    <d v="2023-01-01T00:00:00"/>
    <d v="2023-01-31T00:00:00"/>
    <x v="0"/>
    <s v="Demo Company Ukraine PLC"/>
    <x v="26"/>
    <x v="0"/>
    <s v="E02965"/>
    <s v="Andrew Do"/>
    <s v="Sr. Manager"/>
    <s v="Finance"/>
    <x v="3"/>
    <s v="Ukraine"/>
    <s v="Temporary"/>
    <s v="Male"/>
    <n v="43"/>
    <d v="2021-04-17T00:00:00"/>
    <d v="2023-04-17T00:00:00"/>
    <n v="32"/>
    <n v="146140"/>
    <n v="12178.333333333334"/>
    <n v="87.824519230769226"/>
    <n v="0.22"/>
    <n v="2679.2333333333336"/>
    <n v="0.45200000000000001"/>
    <n v="6673.7266666666665"/>
    <s v="UAH"/>
    <n v="39.026600000000002"/>
    <n v="0.15"/>
    <s v=""/>
    <n v="235"/>
    <n v="1"/>
    <n v="20"/>
    <m/>
    <m/>
    <m/>
    <m/>
    <n v="0"/>
    <n v="0"/>
    <n v="20638.76201923077"/>
  </r>
  <r>
    <x v="0"/>
    <d v="2023-01-01T00:00:00"/>
    <d v="2023-01-31T00:00:00"/>
    <x v="0"/>
    <s v="Demo Company Nigeria Ltd"/>
    <x v="42"/>
    <x v="2"/>
    <s v="E04345"/>
    <s v="Eliana Grant"/>
    <s v="Engineering Manager"/>
    <s v="Engineering"/>
    <x v="1"/>
    <s v="Nigeria"/>
    <s v="Temporary"/>
    <s v="Female"/>
    <n v="64"/>
    <d v="2022-06-20T00:00:00"/>
    <d v="2023-06-20T00:00:00"/>
    <n v="40"/>
    <n v="109456"/>
    <n v="9121.3333333333339"/>
    <n v="52.62307692307693"/>
    <n v="0.1"/>
    <n v="912.13333333333344"/>
    <n v="0.34799999999999998"/>
    <n v="5947.1093333333338"/>
    <s v="NGN"/>
    <n v="486.12"/>
    <n v="0.1"/>
    <s v=""/>
    <n v="398"/>
    <m/>
    <n v="20"/>
    <m/>
    <n v="8"/>
    <m/>
    <m/>
    <n v="0"/>
    <n v="0"/>
    <n v="20943.984615384619"/>
  </r>
  <r>
    <x v="0"/>
    <d v="2023-01-01T00:00:00"/>
    <d v="2023-01-31T00:00:00"/>
    <x v="0"/>
    <s v="Demo Company Greece IKE"/>
    <x v="23"/>
    <x v="0"/>
    <s v="E02895"/>
    <s v="Mila Soto"/>
    <s v="Network Engineer"/>
    <s v="Finance"/>
    <x v="3"/>
    <s v="Greece"/>
    <s v="Permanent"/>
    <s v="Female"/>
    <n v="65"/>
    <d v="2008-10-07T00:00:00"/>
    <m/>
    <n v="32"/>
    <n v="170221"/>
    <n v="14185.083333333334"/>
    <n v="102.29627403846153"/>
    <n v="0.24809999999999999"/>
    <n v="3519.3191750000001"/>
    <n v="0.51900000000000002"/>
    <n v="6823.025083333333"/>
    <s v="EUR"/>
    <n v="1"/>
    <n v="0.15"/>
    <s v=""/>
    <n v="181"/>
    <m/>
    <n v="20"/>
    <n v="287"/>
    <m/>
    <m/>
    <m/>
    <n v="0"/>
    <n v="0"/>
    <n v="18515.625600961539"/>
  </r>
  <r>
    <x v="0"/>
    <d v="2023-01-01T00:00:00"/>
    <d v="2023-01-31T00:00:00"/>
    <x v="0"/>
    <s v="Demo Company United Kingdom Ltd"/>
    <x v="27"/>
    <x v="0"/>
    <s v="E00758"/>
    <s v="Jonathan Khan"/>
    <s v="Account Representative"/>
    <s v="Sales"/>
    <x v="0"/>
    <s v="United Kingdom"/>
    <s v="Permanent"/>
    <s v="Male"/>
    <n v="35"/>
    <d v="2013-08-30T00:00:00"/>
    <m/>
    <n v="32"/>
    <n v="59646"/>
    <n v="4970.5"/>
    <n v="35.84495192307692"/>
    <n v="0.13800000000000001"/>
    <n v="685.92900000000009"/>
    <n v="0.30599999999999999"/>
    <n v="3449.527"/>
    <s v="GBP"/>
    <n v="0.88870000000000005"/>
    <n v="0"/>
    <s v=""/>
    <n v="243"/>
    <m/>
    <n v="20"/>
    <n v="319"/>
    <m/>
    <m/>
    <m/>
    <n v="0"/>
    <n v="0"/>
    <n v="8710.3233173076915"/>
  </r>
  <r>
    <x v="0"/>
    <d v="2023-01-01T00:00:00"/>
    <d v="2023-01-31T00:00:00"/>
    <x v="0"/>
    <s v="Demo Company Singapore Pte Ltd"/>
    <x v="1"/>
    <x v="1"/>
    <s v="E03750"/>
    <s v="Elias Dang"/>
    <s v="Network Engineer"/>
    <s v="Engineering"/>
    <x v="1"/>
    <s v="Singapore"/>
    <s v="Temporary"/>
    <s v="Male"/>
    <n v="64"/>
    <d v="2022-08-29T00:00:00"/>
    <d v="2023-08-29T00:00:00"/>
    <n v="40"/>
    <n v="158787"/>
    <n v="13232.25"/>
    <n v="76.339903846153845"/>
    <n v="0.17"/>
    <n v="2249.4825000000001"/>
    <n v="0.21"/>
    <n v="10453.477500000001"/>
    <s v="SGD"/>
    <n v="1.4280999999999999"/>
    <n v="0.18"/>
    <s v=""/>
    <n v="101"/>
    <m/>
    <n v="20"/>
    <n v="196"/>
    <n v="8"/>
    <m/>
    <m/>
    <n v="0"/>
    <n v="0"/>
    <n v="7710.3302884615387"/>
  </r>
  <r>
    <x v="0"/>
    <d v="2023-01-01T00:00:00"/>
    <d v="2023-01-31T00:00:00"/>
    <x v="0"/>
    <s v="Demo Company Israel Ltd"/>
    <x v="30"/>
    <x v="4"/>
    <s v="E00144"/>
    <s v="Theodore Ngo"/>
    <s v="Controls Engineer"/>
    <s v="Engineering"/>
    <x v="3"/>
    <s v="Israel"/>
    <s v="Permanent"/>
    <s v="Male"/>
    <n v="55"/>
    <d v="2018-04-29T00:00:00"/>
    <m/>
    <n v="40"/>
    <n v="83378"/>
    <n v="6948.166666666667"/>
    <n v="40.085576923076921"/>
    <n v="7.5999999999999998E-2"/>
    <n v="528.06066666666663"/>
    <n v="0.253"/>
    <n v="5190.2805000000008"/>
    <s v="ILS"/>
    <n v="3.7942999999999998"/>
    <n v="0"/>
    <s v=""/>
    <n v="297"/>
    <m/>
    <n v="20"/>
    <m/>
    <n v="13"/>
    <m/>
    <m/>
    <n v="0"/>
    <n v="0"/>
    <n v="11905.416346153846"/>
  </r>
  <r>
    <x v="0"/>
    <d v="2023-01-01T00:00:00"/>
    <d v="2023-01-31T00:00:00"/>
    <x v="0"/>
    <s v="Demo Company Netherlands BV"/>
    <x v="6"/>
    <x v="0"/>
    <s v="E02943"/>
    <s v="Bella Lopez"/>
    <s v="Sr. Analyst"/>
    <s v="Marketing"/>
    <x v="2"/>
    <s v="Netherlands"/>
    <s v="Permanent"/>
    <s v="Female"/>
    <n v="32"/>
    <d v="2013-11-12T00:00:00"/>
    <m/>
    <n v="40"/>
    <n v="88895"/>
    <n v="7407.916666666667"/>
    <n v="42.737980769230766"/>
    <n v="0.23190000000000002"/>
    <n v="1717.8958750000002"/>
    <n v="0.41200000000000003"/>
    <n v="4355.8549999999996"/>
    <s v="EUR"/>
    <n v="1"/>
    <n v="0"/>
    <s v=""/>
    <n v="182"/>
    <n v="1"/>
    <n v="20"/>
    <n v="435"/>
    <n v="7"/>
    <m/>
    <m/>
    <n v="0"/>
    <n v="0"/>
    <n v="7778.3124999999991"/>
  </r>
  <r>
    <x v="0"/>
    <d v="2023-01-01T00:00:00"/>
    <d v="2023-01-31T00:00:00"/>
    <x v="0"/>
    <s v="Demo Company Netherlands BV"/>
    <x v="6"/>
    <x v="0"/>
    <s v="E03901"/>
    <s v="Luca Truong"/>
    <s v="Network Engineer"/>
    <s v="Marketing"/>
    <x v="2"/>
    <s v="Netherlands"/>
    <s v="Permanent"/>
    <s v="Male"/>
    <n v="45"/>
    <d v="2004-12-11T00:00:00"/>
    <m/>
    <n v="32"/>
    <n v="168846"/>
    <n v="14070.5"/>
    <n v="101.46995192307692"/>
    <n v="0.23190000000000002"/>
    <n v="3262.9489500000004"/>
    <n v="0.41200000000000003"/>
    <n v="8273.4539999999997"/>
    <s v="EUR"/>
    <n v="1"/>
    <n v="0.24"/>
    <s v=""/>
    <n v="203"/>
    <m/>
    <n v="20"/>
    <m/>
    <m/>
    <m/>
    <m/>
    <n v="0"/>
    <n v="0"/>
    <n v="20598.400240384613"/>
  </r>
  <r>
    <x v="0"/>
    <d v="2023-01-01T00:00:00"/>
    <d v="2023-01-31T00:00:00"/>
    <x v="0"/>
    <s v="Demo Company Australia Pty Ltd"/>
    <x v="14"/>
    <x v="5"/>
    <s v="E03490"/>
    <s v="Henry Campos"/>
    <s v="Sr. Manager"/>
    <s v="Human Resources"/>
    <x v="2"/>
    <s v="United States"/>
    <s v="Permanent"/>
    <s v="Male"/>
    <n v="38"/>
    <d v="2009-09-27T00:00:00"/>
    <m/>
    <n v="40"/>
    <n v="127801"/>
    <n v="10650.083333333334"/>
    <n v="61.442788461538463"/>
    <n v="0.25"/>
    <n v="2662.5208333333335"/>
    <n v="0.47399999999999998"/>
    <n v="5601.9438333333337"/>
    <s v="AUD"/>
    <n v="1.5972999999999999"/>
    <n v="0.15"/>
    <s v=""/>
    <n v="117"/>
    <m/>
    <n v="20"/>
    <m/>
    <n v="11"/>
    <m/>
    <m/>
    <n v="0"/>
    <n v="0"/>
    <n v="7188.8062500000005"/>
  </r>
  <r>
    <x v="0"/>
    <d v="2023-01-01T00:00:00"/>
    <d v="2023-01-31T00:00:00"/>
    <x v="0"/>
    <s v="Demo Company Nigeria Ltd"/>
    <x v="42"/>
    <x v="2"/>
    <s v="E04466"/>
    <s v="Connor Bell"/>
    <s v="Network Administrator"/>
    <s v="IT"/>
    <x v="2"/>
    <s v="Nigeria"/>
    <s v="Permanent"/>
    <s v="Male"/>
    <n v="54"/>
    <d v="2000-04-01T00:00:00"/>
    <m/>
    <n v="40"/>
    <n v="76352"/>
    <n v="6362.666666666667"/>
    <n v="36.707692307692312"/>
    <n v="0.1"/>
    <n v="636.26666666666677"/>
    <n v="0.34799999999999998"/>
    <n v="4148.4586666666673"/>
    <s v="NGN"/>
    <n v="486.12"/>
    <n v="0"/>
    <s v=""/>
    <n v="242"/>
    <m/>
    <n v="20"/>
    <m/>
    <m/>
    <m/>
    <m/>
    <n v="0"/>
    <n v="0"/>
    <n v="8883.2615384615401"/>
  </r>
  <r>
    <x v="0"/>
    <d v="2023-01-01T00:00:00"/>
    <d v="2023-01-31T00:00:00"/>
    <x v="0"/>
    <s v="Demo Company Hong Kong Ltd"/>
    <x v="7"/>
    <x v="1"/>
    <s v="E03226"/>
    <s v="Angel Stewart"/>
    <s v="Operations Engineer"/>
    <s v="Finance"/>
    <x v="2"/>
    <s v="Hong Kong"/>
    <s v="Permanent"/>
    <s v="Male"/>
    <n v="28"/>
    <d v="2019-06-22T00:00:00"/>
    <m/>
    <n v="40"/>
    <n v="250767"/>
    <n v="20897.25"/>
    <n v="120.56105769230768"/>
    <n v="0.25"/>
    <n v="5224.3125"/>
    <n v="0.21899999999999997"/>
    <n v="16320.752250000001"/>
    <s v="HKD"/>
    <n v="8.2957999999999998"/>
    <n v="0.38"/>
    <s v=""/>
    <n v="374"/>
    <m/>
    <n v="20"/>
    <n v="500"/>
    <n v="13"/>
    <m/>
    <m/>
    <n v="0"/>
    <n v="0"/>
    <n v="45089.835576923077"/>
  </r>
  <r>
    <x v="0"/>
    <d v="2023-01-01T00:00:00"/>
    <d v="2023-01-31T00:00:00"/>
    <x v="0"/>
    <s v="Demo Company Indonesia PT"/>
    <x v="10"/>
    <x v="1"/>
    <s v="E04607"/>
    <s v="Landon Brown"/>
    <s v="Operations Engineer"/>
    <s v="Marketing"/>
    <x v="2"/>
    <s v="Indonesia"/>
    <s v="Permanent"/>
    <s v="Male"/>
    <n v="26"/>
    <d v="2020-09-27T00:00:00"/>
    <m/>
    <n v="40"/>
    <n v="223055"/>
    <n v="18587.916666666668"/>
    <n v="107.23798076923076"/>
    <n v="5.74E-2"/>
    <n v="1066.9464166666667"/>
    <n v="0.30099999999999999"/>
    <n v="12992.953750000001"/>
    <s v="IDR"/>
    <n v="16295.86"/>
    <n v="0.3"/>
    <s v=""/>
    <n v="94"/>
    <m/>
    <n v="20"/>
    <m/>
    <n v="20"/>
    <m/>
    <m/>
    <n v="0"/>
    <n v="0"/>
    <n v="10080.370192307691"/>
  </r>
  <r>
    <x v="0"/>
    <d v="2023-01-01T00:00:00"/>
    <d v="2023-01-31T00:00:00"/>
    <x v="0"/>
    <s v="Demo Company India Pvt. Ltd."/>
    <x v="16"/>
    <x v="1"/>
    <s v="E02678"/>
    <s v="Nicholas Rivera"/>
    <s v="Network Engineer"/>
    <s v="Engineering"/>
    <x v="2"/>
    <s v="India"/>
    <s v="Permanent"/>
    <s v="Male"/>
    <n v="45"/>
    <d v="2007-04-13T00:00:00"/>
    <m/>
    <n v="40"/>
    <n v="189680"/>
    <n v="15806.666666666666"/>
    <n v="91.192307692307693"/>
    <n v="0.12"/>
    <n v="1896.8"/>
    <n v="0.49700000000000005"/>
    <n v="7950.7533333333322"/>
    <s v="INR"/>
    <n v="86.649000000000001"/>
    <n v="0.23"/>
    <s v=""/>
    <n v="322"/>
    <m/>
    <n v="20"/>
    <m/>
    <n v="16"/>
    <m/>
    <m/>
    <n v="0"/>
    <n v="0"/>
    <n v="29363.923076923078"/>
  </r>
  <r>
    <x v="0"/>
    <d v="2023-01-01T00:00:00"/>
    <d v="2023-01-31T00:00:00"/>
    <x v="0"/>
    <s v="Demo Company Egypt SAE"/>
    <x v="38"/>
    <x v="2"/>
    <s v="E02190"/>
    <s v="Gabriel Carter"/>
    <s v="Test Engineer"/>
    <s v="Engineering"/>
    <x v="0"/>
    <s v="Egypt"/>
    <s v="Permanent"/>
    <s v="Male"/>
    <n v="57"/>
    <d v="2018-07-18T00:00:00"/>
    <m/>
    <n v="40"/>
    <n v="71167"/>
    <n v="5930.583333333333"/>
    <n v="34.214903846153845"/>
    <n v="0.26"/>
    <n v="1541.9516666666666"/>
    <n v="0.44400000000000001"/>
    <n v="3297.4043333333329"/>
    <s v="EGP"/>
    <n v="32.686700000000002"/>
    <n v="0"/>
    <s v=""/>
    <n v="62"/>
    <m/>
    <n v="20"/>
    <n v="361"/>
    <n v="19"/>
    <m/>
    <m/>
    <n v="0"/>
    <n v="0"/>
    <n v="2121.3240384615383"/>
  </r>
  <r>
    <x v="0"/>
    <d v="2023-01-01T00:00:00"/>
    <d v="2023-01-31T00:00:00"/>
    <x v="0"/>
    <s v="Demo Company Qatar WLL"/>
    <x v="11"/>
    <x v="4"/>
    <s v="E00747"/>
    <s v="Leilani Baker"/>
    <s v="Technical Architect"/>
    <s v="IT"/>
    <x v="1"/>
    <s v="Qatar"/>
    <s v="Permanent"/>
    <s v="Female"/>
    <n v="59"/>
    <d v="2010-04-04T00:00:00"/>
    <m/>
    <n v="40"/>
    <n v="76027"/>
    <n v="6335.583333333333"/>
    <n v="36.551442307692312"/>
    <n v="0"/>
    <n v="0"/>
    <n v="0.113"/>
    <n v="5619.6624166666661"/>
    <s v="QAR"/>
    <n v="3.8468"/>
    <n v="0"/>
    <s v=""/>
    <n v="251"/>
    <m/>
    <n v="20"/>
    <n v="70"/>
    <m/>
    <m/>
    <m/>
    <n v="0"/>
    <n v="0"/>
    <n v="9174.412019230771"/>
  </r>
  <r>
    <x v="0"/>
    <d v="2023-01-01T00:00:00"/>
    <d v="2023-01-31T00:00:00"/>
    <x v="0"/>
    <s v="Demo Company Ireland Ltd"/>
    <x v="36"/>
    <x v="0"/>
    <s v="E00268"/>
    <s v="Ian Flores"/>
    <s v="Network Engineer"/>
    <s v="Engineering"/>
    <x v="2"/>
    <s v="Ireland"/>
    <s v="Permanent"/>
    <s v="Male"/>
    <n v="48"/>
    <d v="2019-12-10T00:00:00"/>
    <m/>
    <n v="40"/>
    <n v="183113"/>
    <n v="15259.416666666666"/>
    <n v="88.035096153846155"/>
    <n v="0.1105"/>
    <n v="1686.1655416666665"/>
    <n v="0.26100000000000001"/>
    <n v="11276.708916666666"/>
    <s v="EUR"/>
    <n v="1"/>
    <n v="0.24"/>
    <s v=""/>
    <n v="82"/>
    <m/>
    <n v="20"/>
    <m/>
    <n v="13"/>
    <m/>
    <m/>
    <n v="0"/>
    <n v="0"/>
    <n v="7218.8778846153846"/>
  </r>
  <r>
    <x v="0"/>
    <d v="2023-01-01T00:00:00"/>
    <d v="2023-01-31T00:00:00"/>
    <x v="0"/>
    <s v="Demo Company Nigeria Ltd"/>
    <x v="42"/>
    <x v="2"/>
    <s v="E01416"/>
    <s v="Hudson Thompson"/>
    <s v="Analyst II"/>
    <s v="Accounting"/>
    <x v="0"/>
    <s v="Nigeria"/>
    <s v="Permanent"/>
    <s v="Male"/>
    <n v="30"/>
    <d v="2020-10-20T00:00:00"/>
    <m/>
    <n v="40"/>
    <n v="67753"/>
    <n v="5646.083333333333"/>
    <n v="32.573557692307688"/>
    <n v="0.1"/>
    <n v="564.60833333333335"/>
    <n v="0.34799999999999998"/>
    <n v="3681.2463333333335"/>
    <s v="NGN"/>
    <n v="486.12"/>
    <n v="0"/>
    <s v=""/>
    <n v="157"/>
    <m/>
    <n v="20"/>
    <m/>
    <m/>
    <m/>
    <m/>
    <n v="0"/>
    <n v="0"/>
    <n v="5114.0485576923065"/>
  </r>
  <r>
    <x v="0"/>
    <d v="2023-01-01T00:00:00"/>
    <d v="2023-01-31T00:00:00"/>
    <x v="0"/>
    <s v="Demo Company Japan Kabushiki Kaisha"/>
    <x v="31"/>
    <x v="1"/>
    <s v="E01524"/>
    <s v="Ian Miller"/>
    <s v="Computer Systems Manager"/>
    <s v="IT"/>
    <x v="2"/>
    <s v="Japan"/>
    <s v="Permanent"/>
    <s v="Male"/>
    <n v="31"/>
    <d v="2016-10-13T00:00:00"/>
    <m/>
    <n v="40"/>
    <n v="63744"/>
    <n v="5312"/>
    <n v="30.646153846153844"/>
    <n v="0.15490000000000001"/>
    <n v="822.8288"/>
    <n v="0.46700000000000003"/>
    <n v="2831.2959999999998"/>
    <s v="JPY"/>
    <n v="143.86000000000001"/>
    <n v="0.08"/>
    <s v=""/>
    <n v="148"/>
    <m/>
    <n v="20"/>
    <n v="452"/>
    <n v="17"/>
    <m/>
    <m/>
    <n v="0"/>
    <n v="0"/>
    <n v="4535.6307692307691"/>
  </r>
  <r>
    <x v="0"/>
    <d v="2023-01-01T00:00:00"/>
    <d v="2023-01-31T00:00:00"/>
    <x v="0"/>
    <s v="Demo Company Spain S.L."/>
    <x v="24"/>
    <x v="0"/>
    <s v="E03849"/>
    <s v="Harper Chin"/>
    <s v="Quality Engineer"/>
    <s v="Engineering"/>
    <x v="0"/>
    <s v="Spain"/>
    <s v="Permanent"/>
    <s v="Female"/>
    <n v="50"/>
    <d v="2002-07-09T00:00:00"/>
    <m/>
    <n v="40"/>
    <n v="92209"/>
    <n v="7684.083333333333"/>
    <n v="44.331249999999997"/>
    <n v="0.29899999999999999"/>
    <n v="2297.5409166666664"/>
    <n v="0.47"/>
    <n v="4072.5641666666666"/>
    <s v="EUR"/>
    <n v="1"/>
    <n v="0"/>
    <s v=""/>
    <n v="298"/>
    <m/>
    <n v="20"/>
    <m/>
    <n v="1"/>
    <m/>
    <m/>
    <n v="0"/>
    <n v="0"/>
    <n v="13210.7125"/>
  </r>
  <r>
    <x v="0"/>
    <d v="2023-01-01T00:00:00"/>
    <d v="2023-01-31T00:00:00"/>
    <x v="0"/>
    <s v="Demo Company United Kingdom Ltd"/>
    <x v="27"/>
    <x v="0"/>
    <s v="E02801"/>
    <s v="Santiago f Brooks"/>
    <s v="Sr. Manager"/>
    <s v="Sales"/>
    <x v="2"/>
    <s v="United Kingdom"/>
    <s v="Permanent"/>
    <s v="Male"/>
    <n v="51"/>
    <d v="2000-09-01T00:00:00"/>
    <m/>
    <n v="40"/>
    <n v="157487"/>
    <n v="13123.916666666666"/>
    <n v="75.714903846153845"/>
    <n v="0.13800000000000001"/>
    <n v="1811.1005"/>
    <n v="0.30599999999999999"/>
    <n v="9107.9981666666663"/>
    <s v="GBP"/>
    <n v="0.88870000000000005"/>
    <n v="0.12"/>
    <s v=""/>
    <n v="106"/>
    <m/>
    <n v="20"/>
    <m/>
    <n v="19"/>
    <m/>
    <m/>
    <n v="0"/>
    <n v="0"/>
    <n v="8025.7798076923073"/>
  </r>
  <r>
    <x v="0"/>
    <d v="2023-01-01T00:00:00"/>
    <d v="2023-01-31T00:00:00"/>
    <x v="0"/>
    <s v="Demo Company Italy Srl"/>
    <x v="43"/>
    <x v="0"/>
    <s v="E04155"/>
    <s v="Dylan Dominguez"/>
    <s v="Sr. Analyst"/>
    <s v="Marketing"/>
    <x v="3"/>
    <s v="Italy"/>
    <s v="Permanent"/>
    <s v="Male"/>
    <n v="42"/>
    <d v="2015-04-07T00:00:00"/>
    <m/>
    <n v="32"/>
    <n v="99697"/>
    <n v="8308.0833333333339"/>
    <n v="59.9140625"/>
    <n v="0.3"/>
    <n v="2492.4250000000002"/>
    <n v="0.59099999999999997"/>
    <n v="3398.0060833333337"/>
    <s v="EUR"/>
    <n v="1"/>
    <n v="0"/>
    <s v=""/>
    <n v="368"/>
    <m/>
    <n v="20"/>
    <m/>
    <m/>
    <m/>
    <m/>
    <n v="0"/>
    <n v="0"/>
    <n v="22048.375"/>
  </r>
  <r>
    <x v="0"/>
    <d v="2023-01-01T00:00:00"/>
    <d v="2023-01-31T00:00:00"/>
    <x v="0"/>
    <s v="Demo Company India Pvt. Ltd."/>
    <x v="16"/>
    <x v="1"/>
    <s v="E01952"/>
    <s v="Everett Lee"/>
    <s v="Network Administrator"/>
    <s v="IT"/>
    <x v="3"/>
    <s v="India"/>
    <s v="Permanent"/>
    <s v="Male"/>
    <n v="45"/>
    <d v="2010-02-26T00:00:00"/>
    <m/>
    <n v="40"/>
    <n v="90770"/>
    <n v="7564.166666666667"/>
    <n v="43.63942307692308"/>
    <n v="0.12"/>
    <n v="907.7"/>
    <n v="0.49700000000000005"/>
    <n v="3804.7758333333331"/>
    <s v="INR"/>
    <n v="86.649000000000001"/>
    <n v="0"/>
    <s v=""/>
    <n v="214"/>
    <m/>
    <n v="20"/>
    <m/>
    <n v="7"/>
    <m/>
    <m/>
    <n v="0"/>
    <n v="0"/>
    <n v="9338.836538461539"/>
  </r>
  <r>
    <x v="0"/>
    <d v="2023-01-01T00:00:00"/>
    <d v="2023-01-31T00:00:00"/>
    <x v="0"/>
    <s v="Demo Company Netherlands BV"/>
    <x v="6"/>
    <x v="0"/>
    <s v="E00116"/>
    <s v="Madelyn Mehta"/>
    <s v="Analyst"/>
    <s v="Sales"/>
    <x v="1"/>
    <s v="Netherlands"/>
    <s v="Permanent"/>
    <s v="Female"/>
    <n v="64"/>
    <d v="2005-01-28T00:00:00"/>
    <m/>
    <n v="40"/>
    <n v="55369"/>
    <n v="4614.083333333333"/>
    <n v="26.619711538461537"/>
    <n v="0.23190000000000002"/>
    <n v="1070.0059249999999"/>
    <n v="0.41200000000000003"/>
    <n v="2713.0809999999997"/>
    <s v="EUR"/>
    <n v="1"/>
    <n v="0"/>
    <s v=""/>
    <n v="110"/>
    <m/>
    <n v="20"/>
    <m/>
    <n v="18"/>
    <m/>
    <m/>
    <n v="0"/>
    <n v="0"/>
    <n v="2928.1682692307691"/>
  </r>
  <r>
    <x v="0"/>
    <d v="2023-01-01T00:00:00"/>
    <d v="2023-01-31T00:00:00"/>
    <x v="0"/>
    <s v="Demo Company Poland Sp. z o.o."/>
    <x v="3"/>
    <x v="0"/>
    <s v="E04811"/>
    <s v="Athena Vasquez"/>
    <s v="Field Engineer"/>
    <s v="Engineering"/>
    <x v="1"/>
    <s v="Poland"/>
    <s v="Permanent"/>
    <s v="Female"/>
    <n v="59"/>
    <d v="2014-09-16T00:00:00"/>
    <m/>
    <n v="32"/>
    <n v="69578"/>
    <n v="5798.166666666667"/>
    <n v="41.81370192307692"/>
    <n v="0.22140000000000001"/>
    <n v="1283.7141000000001"/>
    <n v="0.40799999999999997"/>
    <n v="3432.5146666666669"/>
    <s v="PLN"/>
    <n v="4.6844999999999999"/>
    <n v="0"/>
    <s v=""/>
    <n v="196"/>
    <m/>
    <n v="20"/>
    <m/>
    <m/>
    <m/>
    <m/>
    <n v="0"/>
    <n v="0"/>
    <n v="8195.4855769230762"/>
  </r>
  <r>
    <x v="0"/>
    <d v="2023-01-01T00:00:00"/>
    <d v="2023-01-31T00:00:00"/>
    <x v="0"/>
    <s v="Demo Company Poland Sp. z o.o."/>
    <x v="3"/>
    <x v="0"/>
    <s v="E00624"/>
    <s v="William Watson"/>
    <s v="Network Engineer"/>
    <s v="Accounting"/>
    <x v="1"/>
    <s v="Poland"/>
    <s v="Permanent"/>
    <s v="Male"/>
    <n v="41"/>
    <d v="2013-06-04T00:00:00"/>
    <m/>
    <n v="40"/>
    <n v="167526"/>
    <n v="13960.5"/>
    <n v="80.541346153846149"/>
    <n v="0.22140000000000001"/>
    <n v="3090.8547000000003"/>
    <n v="0.40799999999999997"/>
    <n v="8264.616"/>
    <s v="PLN"/>
    <n v="4.6844999999999999"/>
    <n v="0.26"/>
    <s v=""/>
    <n v="31"/>
    <m/>
    <n v="20"/>
    <n v="396"/>
    <n v="5"/>
    <m/>
    <m/>
    <n v="0"/>
    <n v="0"/>
    <n v="2496.7817307692308"/>
  </r>
  <r>
    <x v="0"/>
    <d v="2023-01-01T00:00:00"/>
    <d v="2023-01-31T00:00:00"/>
    <x v="0"/>
    <s v="Demo Company Luxembourg SA"/>
    <x v="9"/>
    <x v="0"/>
    <s v="E03404"/>
    <s v="Everleigh Nunez"/>
    <s v="Field Engineer"/>
    <s v="Engineering"/>
    <x v="1"/>
    <s v="Luxembourg"/>
    <s v="Temporary"/>
    <s v="Female"/>
    <n v="42"/>
    <d v="2021-02-05T00:00:00"/>
    <d v="2023-02-05T00:00:00"/>
    <n v="40"/>
    <n v="65507"/>
    <n v="5458.916666666667"/>
    <n v="31.493749999999999"/>
    <n v="0.14990000000000001"/>
    <n v="818.29160833333344"/>
    <n v="0.20399999999999999"/>
    <n v="4345.2976666666673"/>
    <s v="EUR"/>
    <n v="1"/>
    <n v="0"/>
    <s v=""/>
    <n v="59"/>
    <m/>
    <n v="20"/>
    <n v="516"/>
    <n v="8"/>
    <m/>
    <m/>
    <n v="0"/>
    <n v="0"/>
    <n v="1858.1312499999999"/>
  </r>
  <r>
    <x v="0"/>
    <d v="2023-01-01T00:00:00"/>
    <d v="2023-01-31T00:00:00"/>
    <x v="0"/>
    <s v="Demo Company Indonesia PT"/>
    <x v="10"/>
    <x v="1"/>
    <s v="E04784"/>
    <s v="Joshua Lin"/>
    <s v="Technical Architect"/>
    <s v="IT"/>
    <x v="3"/>
    <s v="Indonesia"/>
    <s v="Permanent"/>
    <s v="Male"/>
    <n v="37"/>
    <d v="2016-02-05T00:00:00"/>
    <m/>
    <n v="40"/>
    <n v="80055"/>
    <n v="6671.25"/>
    <n v="38.487980769230766"/>
    <n v="5.74E-2"/>
    <n v="382.92975000000001"/>
    <n v="0.30099999999999999"/>
    <n v="4663.2037500000006"/>
    <s v="IDR"/>
    <n v="16295.86"/>
    <n v="0"/>
    <s v=""/>
    <n v="113"/>
    <m/>
    <n v="20"/>
    <m/>
    <n v="13"/>
    <m/>
    <m/>
    <n v="0"/>
    <n v="0"/>
    <n v="4349.1418269230762"/>
  </r>
  <r>
    <x v="0"/>
    <d v="2023-01-01T00:00:00"/>
    <d v="2023-01-31T00:00:00"/>
    <x v="0"/>
    <s v="Demo Company Romania SRL"/>
    <x v="12"/>
    <x v="0"/>
    <s v="E00145"/>
    <s v="Alexander Rivera"/>
    <s v="Sr. Analyst"/>
    <s v="Sales"/>
    <x v="3"/>
    <s v="Romania"/>
    <s v="Permanent"/>
    <s v="Male"/>
    <n v="58"/>
    <d v="2009-04-27T00:00:00"/>
    <m/>
    <n v="32"/>
    <n v="76802"/>
    <n v="6400.166666666667"/>
    <n v="46.15504807692308"/>
    <n v="2.2499999999999999E-2"/>
    <n v="144.00375"/>
    <n v="0.2"/>
    <n v="5120.1333333333332"/>
    <s v="RON"/>
    <n v="4.9107000000000003"/>
    <n v="0"/>
    <s v=""/>
    <n v="207"/>
    <m/>
    <n v="20"/>
    <m/>
    <m/>
    <m/>
    <m/>
    <n v="0"/>
    <n v="0"/>
    <n v="9554.094951923078"/>
  </r>
  <r>
    <x v="0"/>
    <d v="2023-01-01T00:00:00"/>
    <d v="2023-01-31T00:00:00"/>
    <x v="0"/>
    <s v="Demo Company Germany GmbH"/>
    <x v="15"/>
    <x v="0"/>
    <s v="E00218"/>
    <s v="David Desai"/>
    <s v="Operations Engineer"/>
    <s v="Sales"/>
    <x v="1"/>
    <s v="Germany"/>
    <s v="Permanent"/>
    <s v="Male"/>
    <n v="47"/>
    <d v="2016-11-22T00:00:00"/>
    <m/>
    <n v="40"/>
    <n v="253249"/>
    <n v="21104.083333333332"/>
    <n v="121.75432692307693"/>
    <n v="0.19879999999999998"/>
    <n v="4195.4917666666661"/>
    <n v="0.48799999999999999"/>
    <n v="10805.290666666666"/>
    <s v="EUR"/>
    <n v="1"/>
    <n v="0.31"/>
    <s v=""/>
    <n v="205"/>
    <m/>
    <n v="20"/>
    <m/>
    <n v="14"/>
    <m/>
    <m/>
    <n v="0"/>
    <n v="0"/>
    <n v="24959.63701923077"/>
  </r>
  <r>
    <x v="0"/>
    <d v="2023-01-01T00:00:00"/>
    <d v="2023-01-31T00:00:00"/>
    <x v="0"/>
    <s v="Demo Company Denmark ApS"/>
    <x v="37"/>
    <x v="0"/>
    <s v="E02185"/>
    <s v="Aubrey Yoon"/>
    <s v="Sr. Business Partner"/>
    <s v="Human Resources"/>
    <x v="3"/>
    <s v="Denmark"/>
    <s v="Permanent"/>
    <s v="Female"/>
    <n v="60"/>
    <d v="2005-11-11T00:00:00"/>
    <m/>
    <n v="32"/>
    <n v="78388"/>
    <n v="6532.333333333333"/>
    <n v="47.10817307692308"/>
    <n v="0"/>
    <n v="0"/>
    <n v="0.23800000000000002"/>
    <n v="4977.6379999999999"/>
    <s v="DKK"/>
    <n v="7.4398"/>
    <n v="0"/>
    <s v=""/>
    <n v="239"/>
    <m/>
    <n v="20"/>
    <m/>
    <m/>
    <m/>
    <m/>
    <n v="0"/>
    <n v="0"/>
    <n v="11258.853365384617"/>
  </r>
  <r>
    <x v="0"/>
    <d v="2023-01-01T00:00:00"/>
    <d v="2023-01-31T00:00:00"/>
    <x v="0"/>
    <s v="Demo Company Portugal Lda"/>
    <x v="4"/>
    <x v="0"/>
    <s v="E01070"/>
    <s v="Grayson Brown"/>
    <s v="Operations Engineer"/>
    <s v="IT"/>
    <x v="2"/>
    <s v="Portugal"/>
    <s v="Permanent"/>
    <s v="Male"/>
    <n v="38"/>
    <d v="2016-06-22T00:00:00"/>
    <m/>
    <n v="32"/>
    <n v="249870"/>
    <n v="20822.5"/>
    <n v="150.16225961538461"/>
    <n v="0.23749999999999999"/>
    <n v="4945.34375"/>
    <n v="0.39799999999999996"/>
    <n v="12535.145"/>
    <s v="EUR"/>
    <n v="1"/>
    <n v="0.34"/>
    <s v=""/>
    <n v="296"/>
    <m/>
    <n v="20"/>
    <m/>
    <m/>
    <m/>
    <m/>
    <n v="0"/>
    <n v="0"/>
    <n v="44448.028846153844"/>
  </r>
  <r>
    <x v="0"/>
    <d v="2023-01-01T00:00:00"/>
    <d v="2023-01-31T00:00:00"/>
    <x v="0"/>
    <s v="Demo Company United States LLC"/>
    <x v="39"/>
    <x v="6"/>
    <s v="E03807"/>
    <s v="Noah Chen"/>
    <s v="Sr. Manager"/>
    <s v="Marketing"/>
    <x v="0"/>
    <s v="United States"/>
    <s v="Permanent"/>
    <s v="Male"/>
    <n v="63"/>
    <d v="2015-03-01T00:00:00"/>
    <m/>
    <n v="32"/>
    <n v="148321"/>
    <n v="12360.083333333334"/>
    <n v="89.13521634615384"/>
    <n v="7.6499999999999999E-2"/>
    <n v="945.54637500000001"/>
    <n v="0.36599999999999999"/>
    <n v="7836.2928333333339"/>
    <s v="USD"/>
    <n v="1.0568"/>
    <n v="0.15"/>
    <s v=""/>
    <n v="168"/>
    <m/>
    <n v="20"/>
    <n v="265"/>
    <m/>
    <m/>
    <m/>
    <n v="0"/>
    <n v="0"/>
    <n v="14974.716346153846"/>
  </r>
  <r>
    <x v="0"/>
    <d v="2023-01-01T00:00:00"/>
    <d v="2023-01-31T00:00:00"/>
    <x v="0"/>
    <s v="Demo Company Argentina S.A."/>
    <x v="29"/>
    <x v="3"/>
    <s v="E00784"/>
    <s v="Ella Nguyen"/>
    <s v="Service Desk Analyst"/>
    <s v="IT"/>
    <x v="2"/>
    <s v="Argentina"/>
    <s v="Permanent"/>
    <s v="Female"/>
    <n v="60"/>
    <d v="2004-02-10T00:00:00"/>
    <m/>
    <n v="32"/>
    <n v="90258"/>
    <n v="7521.5"/>
    <n v="54.24158653846154"/>
    <n v="0.20399999999999999"/>
    <n v="1534.386"/>
    <n v="1.0629999999999999"/>
    <n v="-473.85449999999946"/>
    <s v="ARS"/>
    <n v="211.32830000000001"/>
    <n v="0"/>
    <s v=""/>
    <n v="298"/>
    <m/>
    <n v="20"/>
    <n v="474"/>
    <m/>
    <m/>
    <m/>
    <n v="0"/>
    <n v="0"/>
    <n v="16163.992788461539"/>
  </r>
  <r>
    <x v="0"/>
    <d v="2023-01-01T00:00:00"/>
    <d v="2023-01-31T00:00:00"/>
    <x v="0"/>
    <s v="Demo Company Bulgaria EOOD"/>
    <x v="35"/>
    <x v="0"/>
    <s v="E04925"/>
    <s v="Athena Jordan"/>
    <s v="System Administrator "/>
    <s v="IT"/>
    <x v="0"/>
    <s v="Bulgaria"/>
    <s v="Permanent"/>
    <s v="Female"/>
    <n v="42"/>
    <d v="2011-02-19T00:00:00"/>
    <m/>
    <n v="40"/>
    <n v="72486"/>
    <n v="6040.5"/>
    <n v="34.849038461538463"/>
    <n v="0.19020000000000001"/>
    <n v="1148.9031"/>
    <n v="0.28300000000000003"/>
    <n v="4331.0384999999997"/>
    <s v="BGN"/>
    <n v="1.9574"/>
    <n v="0"/>
    <s v=""/>
    <n v="391"/>
    <n v="1"/>
    <n v="20"/>
    <m/>
    <n v="12"/>
    <m/>
    <m/>
    <n v="0"/>
    <n v="0"/>
    <n v="13625.97403846154"/>
  </r>
  <r>
    <x v="0"/>
    <d v="2023-01-01T00:00:00"/>
    <d v="2023-01-31T00:00:00"/>
    <x v="0"/>
    <s v="Demo Company Norway AS"/>
    <x v="21"/>
    <x v="0"/>
    <s v="E04817"/>
    <s v="Zoe Sanchez"/>
    <s v="Sr. Analyst"/>
    <s v="Accounting"/>
    <x v="3"/>
    <s v="Norway"/>
    <s v="Permanent"/>
    <s v="Female"/>
    <n v="53"/>
    <d v="2004-12-23T00:00:00"/>
    <m/>
    <n v="32"/>
    <n v="90212"/>
    <n v="7517.666666666667"/>
    <n v="54.213942307692307"/>
    <n v="0.14099999999999999"/>
    <n v="1059.991"/>
    <n v="0.36200000000000004"/>
    <n v="4796.2713333333331"/>
    <s v="NOK"/>
    <n v="11.2597"/>
    <n v="0"/>
    <s v=""/>
    <n v="97"/>
    <m/>
    <n v="20"/>
    <m/>
    <m/>
    <m/>
    <m/>
    <n v="0"/>
    <n v="0"/>
    <n v="5258.7524038461534"/>
  </r>
  <r>
    <x v="0"/>
    <d v="2023-01-01T00:00:00"/>
    <d v="2023-01-31T00:00:00"/>
    <x v="0"/>
    <s v="Demo Company Bulgaria EOOD"/>
    <x v="35"/>
    <x v="0"/>
    <s v="E00325"/>
    <s v="Jameson Chen"/>
    <s v="Operations Engineer"/>
    <s v="Marketing"/>
    <x v="3"/>
    <s v="Bulgaria"/>
    <s v="Permanent"/>
    <s v="Male"/>
    <n v="39"/>
    <d v="2019-12-05T00:00:00"/>
    <m/>
    <n v="32"/>
    <n v="254057"/>
    <n v="21171.416666666668"/>
    <n v="152.67848557692307"/>
    <n v="0.19020000000000001"/>
    <n v="4026.8034500000003"/>
    <n v="0.28300000000000003"/>
    <n v="15179.90575"/>
    <s v="BGN"/>
    <n v="1.9574"/>
    <n v="0.39"/>
    <s v=""/>
    <n v="95"/>
    <m/>
    <n v="20"/>
    <m/>
    <m/>
    <m/>
    <m/>
    <n v="0"/>
    <n v="0"/>
    <n v="14504.456129807691"/>
  </r>
  <r>
    <x v="0"/>
    <d v="2023-01-01T00:00:00"/>
    <d v="2023-01-31T00:00:00"/>
    <x v="0"/>
    <s v="Demo Company France SARL"/>
    <x v="18"/>
    <x v="0"/>
    <s v="E00403"/>
    <s v="Liliana Soto"/>
    <s v="Business Partner"/>
    <s v="Human Resources"/>
    <x v="0"/>
    <s v="France"/>
    <s v="Permanent"/>
    <s v="Female"/>
    <n v="58"/>
    <d v="2010-10-12T00:00:00"/>
    <m/>
    <n v="32"/>
    <n v="43001"/>
    <n v="3583.4166666666665"/>
    <n v="25.841947115384617"/>
    <n v="0.45"/>
    <n v="1612.5374999999999"/>
    <n v="0.60699999999999998"/>
    <n v="1408.2827499999999"/>
    <s v="EUR"/>
    <n v="1"/>
    <n v="0"/>
    <s v=""/>
    <n v="380"/>
    <m/>
    <n v="20"/>
    <m/>
    <m/>
    <m/>
    <m/>
    <n v="0"/>
    <n v="0"/>
    <n v="9819.9399038461543"/>
  </r>
  <r>
    <x v="0"/>
    <d v="2023-01-01T00:00:00"/>
    <d v="2023-01-31T00:00:00"/>
    <x v="0"/>
    <s v="Demo Company Kenya Ltd"/>
    <x v="8"/>
    <x v="2"/>
    <s v="E00436"/>
    <s v="Lincoln Reyes"/>
    <s v="Computer Systems Manager"/>
    <s v="IT"/>
    <x v="0"/>
    <s v="Kenya"/>
    <s v="Temporary"/>
    <s v="Male"/>
    <n v="60"/>
    <d v="2022-08-03T00:00:00"/>
    <d v="2023-08-03T00:00:00"/>
    <n v="40"/>
    <n v="85120"/>
    <n v="7093.333333333333"/>
    <n v="40.92307692307692"/>
    <n v="0"/>
    <n v="0"/>
    <n v="0.37200000000000005"/>
    <n v="4454.6133333333328"/>
    <s v="KES"/>
    <n v="136.33000000000001"/>
    <n v="0.09"/>
    <s v=""/>
    <n v="247"/>
    <m/>
    <n v="20"/>
    <m/>
    <n v="3"/>
    <m/>
    <m/>
    <n v="0"/>
    <n v="0"/>
    <n v="10108"/>
  </r>
  <r>
    <x v="0"/>
    <d v="2023-01-01T00:00:00"/>
    <d v="2023-01-31T00:00:00"/>
    <x v="0"/>
    <s v="Demo Company Denmark ApS"/>
    <x v="37"/>
    <x v="0"/>
    <s v="E04358"/>
    <s v="Grayson Soto"/>
    <s v="Business Partner"/>
    <s v="Human Resources"/>
    <x v="0"/>
    <s v="Denmark"/>
    <s v="Permanent"/>
    <s v="Male"/>
    <n v="34"/>
    <d v="2015-08-03T00:00:00"/>
    <m/>
    <n v="40"/>
    <n v="52200"/>
    <n v="4350"/>
    <n v="25.096153846153847"/>
    <n v="0"/>
    <n v="0"/>
    <n v="0.23800000000000002"/>
    <n v="3314.7"/>
    <s v="DKK"/>
    <n v="7.4398"/>
    <n v="0"/>
    <s v=""/>
    <n v="199"/>
    <m/>
    <n v="20"/>
    <n v="161"/>
    <n v="10"/>
    <m/>
    <m/>
    <n v="0"/>
    <n v="0"/>
    <n v="4994.1346153846152"/>
  </r>
  <r>
    <x v="0"/>
    <d v="2023-01-01T00:00:00"/>
    <d v="2023-01-31T00:00:00"/>
    <x v="0"/>
    <s v="Demo Company Canada Inc."/>
    <x v="40"/>
    <x v="6"/>
    <s v="E04662"/>
    <s v="Julia Morris"/>
    <s v="Sr. Manager"/>
    <s v="Human Resources"/>
    <x v="2"/>
    <s v="Canada"/>
    <s v="Permanent"/>
    <s v="Female"/>
    <n v="60"/>
    <d v="2008-10-18T00:00:00"/>
    <m/>
    <n v="32"/>
    <n v="150855"/>
    <n v="12571.25"/>
    <n v="90.658052884615387"/>
    <n v="7.3700000000000002E-2"/>
    <n v="926.501125"/>
    <n v="0.245"/>
    <n v="9491.2937500000007"/>
    <s v="CAD"/>
    <n v="1.4572000000000001"/>
    <n v="0.11"/>
    <s v=""/>
    <n v="313"/>
    <m/>
    <n v="20"/>
    <n v="290"/>
    <m/>
    <m/>
    <m/>
    <n v="0"/>
    <n v="0"/>
    <n v="28375.970552884617"/>
  </r>
  <r>
    <x v="0"/>
    <d v="2023-01-01T00:00:00"/>
    <d v="2023-01-31T00:00:00"/>
    <x v="0"/>
    <s v="Demo Company Kenya Ltd"/>
    <x v="8"/>
    <x v="2"/>
    <s v="E01496"/>
    <s v="Ava Ortiz"/>
    <s v="Enterprise Architect"/>
    <s v="IT"/>
    <x v="0"/>
    <s v="Kenya"/>
    <s v="Permanent"/>
    <s v="Female"/>
    <n v="53"/>
    <d v="2004-07-20T00:00:00"/>
    <m/>
    <n v="40"/>
    <n v="65702"/>
    <n v="5475.166666666667"/>
    <n v="31.587499999999999"/>
    <n v="0"/>
    <n v="0"/>
    <n v="0.37200000000000005"/>
    <n v="3438.4046666666663"/>
    <s v="KES"/>
    <n v="136.33000000000001"/>
    <n v="0"/>
    <s v=""/>
    <n v="110"/>
    <m/>
    <n v="20"/>
    <m/>
    <n v="5"/>
    <m/>
    <m/>
    <n v="0"/>
    <n v="0"/>
    <n v="3474.625"/>
  </r>
  <r>
    <x v="0"/>
    <d v="2023-01-01T00:00:00"/>
    <d v="2023-01-31T00:00:00"/>
    <x v="0"/>
    <s v="Demo Company Nigeria Ltd"/>
    <x v="42"/>
    <x v="2"/>
    <s v="E01870"/>
    <s v="Carson Chau"/>
    <s v="Network Engineer"/>
    <s v="Finance"/>
    <x v="2"/>
    <s v="Nigeria"/>
    <s v="Permanent"/>
    <s v="Male"/>
    <n v="58"/>
    <d v="2007-10-12T00:00:00"/>
    <m/>
    <n v="40"/>
    <n v="162038"/>
    <n v="13503.166666666666"/>
    <n v="77.902884615384622"/>
    <n v="0.1"/>
    <n v="1350.3166666666666"/>
    <n v="0.34799999999999998"/>
    <n v="8804.0646666666653"/>
    <s v="NGN"/>
    <n v="486.12"/>
    <n v="0.24"/>
    <s v=""/>
    <n v="286"/>
    <m/>
    <n v="20"/>
    <m/>
    <n v="15"/>
    <m/>
    <m/>
    <n v="0"/>
    <n v="0"/>
    <n v="22280.225000000002"/>
  </r>
  <r>
    <x v="0"/>
    <d v="2023-01-01T00:00:00"/>
    <d v="2023-01-31T00:00:00"/>
    <x v="0"/>
    <s v="Demo Company Austria GmbH"/>
    <x v="41"/>
    <x v="0"/>
    <s v="E03971"/>
    <s v="Lillian Chen"/>
    <s v="Sr. Manager"/>
    <s v="Marketing"/>
    <x v="3"/>
    <s v="Austria"/>
    <s v="Permanent"/>
    <s v="Female"/>
    <n v="25"/>
    <d v="2020-04-09T00:00:00"/>
    <m/>
    <n v="32"/>
    <n v="157057"/>
    <n v="13088.083333333334"/>
    <n v="94.38521634615384"/>
    <n v="0.21379999999999999"/>
    <n v="2798.2322166666668"/>
    <n v="0.51400000000000001"/>
    <n v="6360.8085000000001"/>
    <s v="EUR"/>
    <n v="1"/>
    <n v="0.1"/>
    <s v=""/>
    <n v="35"/>
    <m/>
    <n v="20"/>
    <n v="541"/>
    <m/>
    <m/>
    <m/>
    <n v="0"/>
    <n v="0"/>
    <n v="3303.4825721153843"/>
  </r>
  <r>
    <x v="0"/>
    <d v="2023-01-01T00:00:00"/>
    <d v="2023-01-31T00:00:00"/>
    <x v="0"/>
    <s v="Demo Company Brazil Ltda."/>
    <x v="5"/>
    <x v="3"/>
    <s v="E03616"/>
    <s v="Josiah Lewis"/>
    <s v="Manager"/>
    <s v="IT"/>
    <x v="3"/>
    <s v="Brazil"/>
    <s v="Permanent"/>
    <s v="Male"/>
    <n v="46"/>
    <d v="2021-08-11T00:00:00"/>
    <m/>
    <n v="32"/>
    <n v="127559"/>
    <n v="10629.916666666666"/>
    <n v="76.658052884615387"/>
    <n v="0.28999999999999998"/>
    <n v="3082.6758333333328"/>
    <n v="0.65099999999999991"/>
    <n v="3709.840916666667"/>
    <s v="BRL"/>
    <n v="5.4378000000000002"/>
    <n v="0.1"/>
    <s v=""/>
    <n v="328"/>
    <m/>
    <n v="20"/>
    <m/>
    <m/>
    <m/>
    <m/>
    <n v="0"/>
    <n v="0"/>
    <n v="25143.841346153848"/>
  </r>
  <r>
    <x v="0"/>
    <d v="2023-01-01T00:00:00"/>
    <d v="2023-01-31T00:00:00"/>
    <x v="0"/>
    <s v="Demo Company Germany GmbH"/>
    <x v="15"/>
    <x v="0"/>
    <s v="E00153"/>
    <s v="Claire Jones"/>
    <s v="Field Engineer"/>
    <s v="Engineering"/>
    <x v="2"/>
    <s v="Germany"/>
    <s v="Permanent"/>
    <s v="Female"/>
    <n v="39"/>
    <d v="2019-03-12T00:00:00"/>
    <m/>
    <n v="40"/>
    <n v="62644"/>
    <n v="5220.333333333333"/>
    <n v="30.117307692307691"/>
    <n v="0.19879999999999998"/>
    <n v="1037.8022666666666"/>
    <n v="0.48799999999999999"/>
    <n v="2672.8106666666667"/>
    <s v="EUR"/>
    <n v="1"/>
    <n v="0"/>
    <s v=""/>
    <n v="366"/>
    <m/>
    <n v="20"/>
    <n v="241"/>
    <n v="9"/>
    <m/>
    <m/>
    <n v="0"/>
    <n v="0"/>
    <n v="11022.934615384615"/>
  </r>
  <r>
    <x v="0"/>
    <d v="2023-01-01T00:00:00"/>
    <d v="2023-01-31T00:00:00"/>
    <x v="0"/>
    <s v="Demo Company Austria GmbH"/>
    <x v="41"/>
    <x v="0"/>
    <s v="E02313"/>
    <s v="Jeremiah Lu"/>
    <s v="Network Architect"/>
    <s v="IT"/>
    <x v="0"/>
    <s v="Austria"/>
    <s v="Permanent"/>
    <s v="Male"/>
    <n v="50"/>
    <d v="2001-03-06T00:00:00"/>
    <m/>
    <n v="40"/>
    <n v="73907"/>
    <n v="6158.916666666667"/>
    <n v="35.532211538461539"/>
    <n v="0.21379999999999999"/>
    <n v="1316.7763833333333"/>
    <n v="0.51400000000000001"/>
    <n v="2993.2335000000003"/>
    <s v="EUR"/>
    <n v="1"/>
    <n v="0"/>
    <s v=""/>
    <n v="276"/>
    <m/>
    <n v="20"/>
    <m/>
    <n v="3"/>
    <m/>
    <m/>
    <n v="0"/>
    <n v="0"/>
    <n v="9806.8903846153844"/>
  </r>
  <r>
    <x v="0"/>
    <d v="2023-01-01T00:00:00"/>
    <d v="2023-01-31T00:00:00"/>
    <x v="0"/>
    <s v="Demo Company Hong Kong Ltd"/>
    <x v="7"/>
    <x v="1"/>
    <s v="E02960"/>
    <s v="Nova Hill"/>
    <s v="Sr. Analyst"/>
    <s v="Accounting"/>
    <x v="0"/>
    <s v="Hong Kong"/>
    <s v="Permanent"/>
    <s v="Female"/>
    <n v="56"/>
    <d v="2018-03-10T00:00:00"/>
    <m/>
    <n v="40"/>
    <n v="90040"/>
    <n v="7503.333333333333"/>
    <n v="43.288461538461533"/>
    <n v="0.25"/>
    <n v="1875.8333333333333"/>
    <n v="0.21899999999999997"/>
    <n v="5860.1033333333335"/>
    <s v="HKD"/>
    <n v="8.2957999999999998"/>
    <n v="0"/>
    <s v=""/>
    <n v="250"/>
    <m/>
    <n v="20"/>
    <m/>
    <n v="16"/>
    <m/>
    <m/>
    <n v="0"/>
    <n v="0"/>
    <n v="10822.115384615383"/>
  </r>
  <r>
    <x v="0"/>
    <d v="2023-01-01T00:00:00"/>
    <d v="2023-01-31T00:00:00"/>
    <x v="0"/>
    <s v="Demo Company Poland Sp. z o.o."/>
    <x v="3"/>
    <x v="0"/>
    <s v="E00096"/>
    <s v="Peyton Cruz"/>
    <s v="Development Engineer"/>
    <s v="Engineering"/>
    <x v="0"/>
    <s v="Poland"/>
    <s v="Permanent"/>
    <s v="Female"/>
    <n v="30"/>
    <d v="2016-05-26T00:00:00"/>
    <m/>
    <n v="40"/>
    <n v="91134"/>
    <n v="7594.5"/>
    <n v="43.814423076923077"/>
    <n v="0.22140000000000001"/>
    <n v="1681.4223000000002"/>
    <n v="0.40799999999999997"/>
    <n v="4495.9440000000004"/>
    <s v="PLN"/>
    <n v="4.6844999999999999"/>
    <n v="0"/>
    <s v=""/>
    <n v="220"/>
    <m/>
    <n v="20"/>
    <m/>
    <n v="16"/>
    <m/>
    <m/>
    <n v="0"/>
    <n v="0"/>
    <n v="9639.1730769230762"/>
  </r>
  <r>
    <x v="0"/>
    <d v="2023-01-01T00:00:00"/>
    <d v="2023-01-31T00:00:00"/>
    <x v="0"/>
    <s v="Demo Company Spain S.L."/>
    <x v="24"/>
    <x v="0"/>
    <s v="E02140"/>
    <s v="Naomi Zhao"/>
    <s v="Operations Engineer"/>
    <s v="Human Resources"/>
    <x v="1"/>
    <s v="Spain"/>
    <s v="Permanent"/>
    <s v="Female"/>
    <n v="45"/>
    <d v="2021-09-22T00:00:00"/>
    <m/>
    <n v="40"/>
    <n v="201396"/>
    <n v="16783"/>
    <n v="96.825000000000003"/>
    <n v="0.29899999999999999"/>
    <n v="5018.1170000000002"/>
    <n v="0.47"/>
    <n v="8894.9900000000016"/>
    <s v="EUR"/>
    <n v="1"/>
    <n v="0.32"/>
    <s v=""/>
    <n v="277"/>
    <m/>
    <n v="20"/>
    <m/>
    <n v="11"/>
    <m/>
    <m/>
    <n v="0"/>
    <n v="0"/>
    <n v="26820.525000000001"/>
  </r>
  <r>
    <x v="0"/>
    <d v="2023-01-01T00:00:00"/>
    <d v="2023-01-31T00:00:00"/>
    <x v="0"/>
    <s v="Demo Company United Kingdom Ltd"/>
    <x v="27"/>
    <x v="0"/>
    <s v="E00826"/>
    <s v="Rylee Bui"/>
    <s v="Analyst"/>
    <s v="Accounting"/>
    <x v="2"/>
    <s v="United Kingdom"/>
    <s v="Permanent"/>
    <s v="Female"/>
    <n v="55"/>
    <d v="2011-12-22T00:00:00"/>
    <m/>
    <n v="40"/>
    <n v="54733"/>
    <n v="4561.083333333333"/>
    <n v="26.313942307692308"/>
    <n v="0.13800000000000001"/>
    <n v="629.42949999999996"/>
    <n v="0.30599999999999999"/>
    <n v="3165.3918333333331"/>
    <s v="GBP"/>
    <n v="0.88870000000000005"/>
    <n v="0"/>
    <s v=""/>
    <n v="42"/>
    <m/>
    <n v="20"/>
    <n v="284"/>
    <n v="8"/>
    <m/>
    <m/>
    <n v="0"/>
    <n v="0"/>
    <n v="1105.185576923077"/>
  </r>
  <r>
    <x v="0"/>
    <d v="2023-01-01T00:00:00"/>
    <d v="2023-01-31T00:00:00"/>
    <x v="0"/>
    <s v="Demo Company Ireland Ltd"/>
    <x v="36"/>
    <x v="0"/>
    <s v="E02604"/>
    <s v="Brooklyn Collins"/>
    <s v="Sr. Manager"/>
    <s v="Finance"/>
    <x v="2"/>
    <s v="Ireland"/>
    <s v="Permanent"/>
    <s v="Female"/>
    <n v="59"/>
    <d v="2018-10-27T00:00:00"/>
    <m/>
    <n v="32"/>
    <n v="139208"/>
    <n v="11600.666666666666"/>
    <n v="83.65865384615384"/>
    <n v="0.1105"/>
    <n v="1281.8736666666666"/>
    <n v="0.26100000000000001"/>
    <n v="8572.8926666666666"/>
    <s v="EUR"/>
    <n v="1"/>
    <n v="0.11"/>
    <s v=""/>
    <n v="283"/>
    <m/>
    <n v="20"/>
    <m/>
    <m/>
    <m/>
    <m/>
    <n v="0"/>
    <n v="0"/>
    <n v="23675.399038461535"/>
  </r>
  <r>
    <x v="0"/>
    <d v="2023-01-01T00:00:00"/>
    <d v="2023-01-31T00:00:00"/>
    <x v="0"/>
    <s v="Demo Company South Africa PTY Ltd"/>
    <x v="19"/>
    <x v="2"/>
    <s v="E02613"/>
    <s v="John Jung"/>
    <s v="Sr. Analyst"/>
    <s v="Sales"/>
    <x v="1"/>
    <s v="South Africa"/>
    <s v="Permanent"/>
    <s v="Male"/>
    <n v="63"/>
    <d v="2018-03-12T00:00:00"/>
    <m/>
    <n v="40"/>
    <n v="73200"/>
    <n v="6100"/>
    <n v="35.192307692307693"/>
    <n v="0"/>
    <n v="0"/>
    <n v="0.29199999999999998"/>
    <n v="4318.8"/>
    <s v="ZAR"/>
    <n v="19.621099999999998"/>
    <n v="0"/>
    <s v=""/>
    <n v="135"/>
    <m/>
    <n v="20"/>
    <m/>
    <n v="11"/>
    <m/>
    <m/>
    <n v="0"/>
    <n v="0"/>
    <n v="4750.961538461539"/>
  </r>
  <r>
    <x v="0"/>
    <d v="2023-01-01T00:00:00"/>
    <d v="2023-01-31T00:00:00"/>
    <x v="0"/>
    <s v="Demo Company Kenya Ltd"/>
    <x v="8"/>
    <x v="2"/>
    <s v="E00864"/>
    <s v="Samantha Aguilar"/>
    <s v="Manager"/>
    <s v="Accounting"/>
    <x v="1"/>
    <s v="Kenya"/>
    <s v="Permanent"/>
    <s v="Female"/>
    <n v="46"/>
    <d v="2010-04-24T00:00:00"/>
    <m/>
    <n v="40"/>
    <n v="102636"/>
    <n v="8553"/>
    <n v="49.344230769230769"/>
    <n v="0"/>
    <n v="0"/>
    <n v="0.37200000000000005"/>
    <n v="5371.2839999999997"/>
    <s v="KES"/>
    <n v="136.33000000000001"/>
    <n v="0.06"/>
    <s v=""/>
    <n v="307"/>
    <m/>
    <n v="20"/>
    <m/>
    <n v="10"/>
    <m/>
    <m/>
    <n v="0"/>
    <n v="0"/>
    <n v="15148.678846153845"/>
  </r>
  <r>
    <x v="0"/>
    <d v="2023-01-01T00:00:00"/>
    <d v="2023-01-31T00:00:00"/>
    <x v="0"/>
    <s v="Demo Company Ireland Ltd"/>
    <x v="36"/>
    <x v="0"/>
    <s v="E01760"/>
    <s v="Madeline Acosta"/>
    <s v="Sr. Account Representative"/>
    <s v="Sales"/>
    <x v="1"/>
    <s v="Ireland"/>
    <s v="Permanent"/>
    <s v="Female"/>
    <n v="26"/>
    <d v="2021-02-09T00:00:00"/>
    <m/>
    <n v="40"/>
    <n v="87427"/>
    <n v="7285.583333333333"/>
    <n v="42.032211538461539"/>
    <n v="0.1105"/>
    <n v="805.05695833333334"/>
    <n v="0.26100000000000001"/>
    <n v="5384.0460833333327"/>
    <s v="EUR"/>
    <n v="1"/>
    <n v="0"/>
    <s v=""/>
    <n v="34"/>
    <m/>
    <n v="20"/>
    <m/>
    <n v="10"/>
    <m/>
    <m/>
    <n v="0"/>
    <n v="0"/>
    <n v="1429.0951923076923"/>
  </r>
  <r>
    <x v="0"/>
    <d v="2023-01-01T00:00:00"/>
    <d v="2023-01-31T00:00:00"/>
    <x v="0"/>
    <s v="Demo Company Australia Pty Ltd"/>
    <x v="14"/>
    <x v="5"/>
    <s v="E03223"/>
    <s v="Ethan Joseph"/>
    <s v="IT Coordinator"/>
    <s v="IT"/>
    <x v="3"/>
    <s v="Australia"/>
    <s v="Permanent"/>
    <s v="Male"/>
    <n v="45"/>
    <d v="2018-05-28T00:00:00"/>
    <m/>
    <n v="40"/>
    <n v="49219"/>
    <n v="4101.583333333333"/>
    <n v="23.662980769230767"/>
    <n v="0.25"/>
    <n v="1025.3958333333333"/>
    <n v="0.47399999999999998"/>
    <n v="2157.4328333333333"/>
    <s v="AUD"/>
    <n v="1.5972999999999999"/>
    <n v="0"/>
    <s v=""/>
    <n v="51"/>
    <m/>
    <n v="20"/>
    <m/>
    <n v="12"/>
    <m/>
    <m/>
    <n v="0"/>
    <n v="0"/>
    <n v="1206.8120192307692"/>
  </r>
  <r>
    <x v="0"/>
    <d v="2023-01-01T00:00:00"/>
    <d v="2023-01-31T00:00:00"/>
    <x v="0"/>
    <s v="Demo Company Bulgaria EOOD"/>
    <x v="35"/>
    <x v="0"/>
    <s v="E01262"/>
    <s v="Miles Mehta"/>
    <s v="Manager"/>
    <s v="Finance"/>
    <x v="0"/>
    <s v="Bulgaria"/>
    <s v="Permanent"/>
    <s v="Male"/>
    <n v="50"/>
    <d v="2018-05-19T00:00:00"/>
    <m/>
    <n v="32"/>
    <n v="106437"/>
    <n v="8869.75"/>
    <n v="63.964543269230766"/>
    <n v="0.19020000000000001"/>
    <n v="1687.0264500000001"/>
    <n v="0.28300000000000003"/>
    <n v="6359.6107499999998"/>
    <s v="BGN"/>
    <n v="1.9574"/>
    <n v="7.0000000000000007E-2"/>
    <s v=""/>
    <n v="235"/>
    <m/>
    <n v="20"/>
    <m/>
    <m/>
    <m/>
    <m/>
    <n v="0"/>
    <n v="0"/>
    <n v="15031.66766826923"/>
  </r>
  <r>
    <x v="0"/>
    <d v="2023-01-01T00:00:00"/>
    <d v="2023-01-31T00:00:00"/>
    <x v="0"/>
    <s v="Demo Company Germany GmbH"/>
    <x v="15"/>
    <x v="0"/>
    <s v="E01075"/>
    <s v="Joshua Juarez"/>
    <s v="Analyst II"/>
    <s v="Finance"/>
    <x v="0"/>
    <s v="Germany"/>
    <s v="Permanent"/>
    <s v="Male"/>
    <n v="46"/>
    <d v="2015-05-05T00:00:00"/>
    <m/>
    <n v="32"/>
    <n v="64364"/>
    <n v="5363.666666666667"/>
    <n v="38.68028846153846"/>
    <n v="0.19879999999999998"/>
    <n v="1066.2969333333333"/>
    <n v="0.48799999999999999"/>
    <n v="2746.1973333333335"/>
    <s v="EUR"/>
    <n v="1"/>
    <n v="0"/>
    <s v=""/>
    <n v="175"/>
    <m/>
    <n v="20"/>
    <m/>
    <m/>
    <m/>
    <m/>
    <n v="0"/>
    <n v="0"/>
    <n v="6769.0504807692305"/>
  </r>
  <r>
    <x v="0"/>
    <d v="2023-01-01T00:00:00"/>
    <d v="2023-01-31T00:00:00"/>
    <x v="0"/>
    <s v="Demo Company Netherlands BV"/>
    <x v="6"/>
    <x v="0"/>
    <s v="E00364"/>
    <s v="Matthew Howard"/>
    <s v="Network Engineer"/>
    <s v="Human Resources"/>
    <x v="0"/>
    <s v="Netherlands"/>
    <s v="Permanent"/>
    <s v="Male"/>
    <n v="50"/>
    <d v="2021-10-17T00:00:00"/>
    <m/>
    <n v="40"/>
    <n v="172180"/>
    <n v="14348.333333333334"/>
    <n v="82.77884615384616"/>
    <n v="0.23190000000000002"/>
    <n v="3327.3785000000003"/>
    <n v="0.41200000000000003"/>
    <n v="8436.82"/>
    <s v="EUR"/>
    <n v="1"/>
    <n v="0.3"/>
    <s v=""/>
    <n v="59"/>
    <m/>
    <n v="20"/>
    <m/>
    <n v="5"/>
    <m/>
    <m/>
    <n v="0"/>
    <n v="0"/>
    <n v="4883.9519230769238"/>
  </r>
  <r>
    <x v="0"/>
    <d v="2023-01-01T00:00:00"/>
    <d v="2023-01-31T00:00:00"/>
    <x v="0"/>
    <s v="Demo Company Netherlands BV"/>
    <x v="6"/>
    <x v="0"/>
    <s v="E04108"/>
    <s v="Jade Figueroa"/>
    <s v="Sr. Analyst"/>
    <s v="Sales"/>
    <x v="0"/>
    <s v="Netherlands"/>
    <s v="Permanent"/>
    <s v="Female"/>
    <n v="33"/>
    <d v="2012-05-14T00:00:00"/>
    <m/>
    <n v="40"/>
    <n v="88343"/>
    <n v="7361.916666666667"/>
    <n v="42.472596153846155"/>
    <n v="0.23190000000000002"/>
    <n v="1707.2284750000003"/>
    <n v="0.41200000000000003"/>
    <n v="4328.8069999999998"/>
    <s v="EUR"/>
    <n v="1"/>
    <n v="0"/>
    <s v=""/>
    <n v="47"/>
    <m/>
    <n v="20"/>
    <m/>
    <n v="7"/>
    <m/>
    <m/>
    <n v="0"/>
    <n v="0"/>
    <n v="1996.2120192307693"/>
  </r>
  <r>
    <x v="0"/>
    <d v="2023-01-01T00:00:00"/>
    <d v="2023-01-31T00:00:00"/>
    <x v="0"/>
    <s v="Demo Company Ukraine PLC"/>
    <x v="26"/>
    <x v="0"/>
    <s v="E02917"/>
    <s v="Everett Morales"/>
    <s v="Solutions Architect"/>
    <s v="IT"/>
    <x v="1"/>
    <s v="Ukraine"/>
    <s v="Permanent"/>
    <s v="Male"/>
    <n v="57"/>
    <d v="2014-07-10T00:00:00"/>
    <m/>
    <n v="32"/>
    <n v="66649"/>
    <n v="5554.083333333333"/>
    <n v="40.05348557692308"/>
    <n v="0.22"/>
    <n v="1221.8983333333333"/>
    <n v="0.45200000000000001"/>
    <n v="3043.6376666666665"/>
    <s v="UAH"/>
    <n v="39.026600000000002"/>
    <n v="0"/>
    <s v=""/>
    <n v="94"/>
    <m/>
    <n v="20"/>
    <m/>
    <m/>
    <m/>
    <m/>
    <n v="0"/>
    <n v="0"/>
    <n v="3765.0276442307695"/>
  </r>
  <r>
    <x v="0"/>
    <d v="2023-01-01T00:00:00"/>
    <d v="2023-01-31T00:00:00"/>
    <x v="0"/>
    <s v="Demo Company Luxembourg SA"/>
    <x v="9"/>
    <x v="0"/>
    <s v="E03720"/>
    <s v="Genesis Hunter"/>
    <s v="Manager"/>
    <s v="Finance"/>
    <x v="2"/>
    <s v="Luxembourg"/>
    <s v="Temporary"/>
    <s v="Female"/>
    <n v="48"/>
    <d v="2022-04-22T00:00:00"/>
    <d v="2023-04-22T00:00:00"/>
    <n v="40"/>
    <n v="102847"/>
    <n v="8570.5833333333339"/>
    <n v="49.445673076923079"/>
    <n v="0.14990000000000001"/>
    <n v="1284.7304416666668"/>
    <n v="0.20399999999999999"/>
    <n v="6822.1843333333336"/>
    <s v="EUR"/>
    <n v="1"/>
    <n v="0.05"/>
    <s v=""/>
    <n v="92"/>
    <m/>
    <n v="20"/>
    <m/>
    <n v="14"/>
    <m/>
    <m/>
    <n v="0"/>
    <n v="0"/>
    <n v="4549.001923076923"/>
  </r>
  <r>
    <x v="0"/>
    <d v="2023-01-01T00:00:00"/>
    <d v="2023-01-31T00:00:00"/>
    <x v="0"/>
    <s v="Demo Company Netherlands BV"/>
    <x v="6"/>
    <x v="0"/>
    <s v="E03393"/>
    <s v="Henry Figueroa"/>
    <s v="Sr. Manager"/>
    <s v="Finance"/>
    <x v="0"/>
    <s v="Netherlands"/>
    <s v="Permanent"/>
    <s v="Male"/>
    <n v="46"/>
    <d v="2010-07-19T00:00:00"/>
    <m/>
    <n v="40"/>
    <n v="134881"/>
    <n v="11240.083333333334"/>
    <n v="64.846634615384616"/>
    <n v="0.23190000000000002"/>
    <n v="2606.5753250000002"/>
    <n v="0.41200000000000003"/>
    <n v="6609.1689999999999"/>
    <s v="EUR"/>
    <n v="1"/>
    <n v="0.15"/>
    <s v=""/>
    <n v="83"/>
    <m/>
    <n v="20"/>
    <m/>
    <n v="1"/>
    <m/>
    <m/>
    <n v="0"/>
    <n v="0"/>
    <n v="5382.2706730769232"/>
  </r>
  <r>
    <x v="0"/>
    <d v="2023-01-01T00:00:00"/>
    <d v="2023-01-31T00:00:00"/>
    <x v="0"/>
    <s v="Demo Company Greece IKE"/>
    <x v="23"/>
    <x v="0"/>
    <s v="E03371"/>
    <s v="Jack Alexander"/>
    <s v="Operations Engineer"/>
    <s v="IT"/>
    <x v="0"/>
    <s v="Greece"/>
    <s v="Permanent"/>
    <s v="Male"/>
    <n v="56"/>
    <d v="2006-05-29T00:00:00"/>
    <m/>
    <n v="40"/>
    <n v="228822"/>
    <n v="19068.5"/>
    <n v="110.01057692307693"/>
    <n v="0.24809999999999999"/>
    <n v="4730.8948499999997"/>
    <n v="0.51900000000000002"/>
    <n v="9171.9485000000004"/>
    <s v="EUR"/>
    <n v="1"/>
    <n v="0.36"/>
    <s v=""/>
    <n v="359"/>
    <m/>
    <n v="20"/>
    <m/>
    <n v="6"/>
    <m/>
    <m/>
    <n v="0"/>
    <n v="0"/>
    <n v="39493.797115384616"/>
  </r>
  <r>
    <x v="0"/>
    <d v="2023-01-01T00:00:00"/>
    <d v="2023-01-31T00:00:00"/>
    <x v="0"/>
    <s v="Demo Company Singapore Pte Ltd"/>
    <x v="1"/>
    <x v="1"/>
    <s v="E02531"/>
    <s v="Jameson Foster"/>
    <s v="Analyst"/>
    <s v="Marketing"/>
    <x v="0"/>
    <s v="Singapore"/>
    <s v="Permanent"/>
    <s v="Male"/>
    <n v="28"/>
    <d v="2021-07-18T00:00:00"/>
    <m/>
    <n v="40"/>
    <n v="43391"/>
    <n v="3615.9166666666665"/>
    <n v="20.861057692307693"/>
    <n v="0.17"/>
    <n v="614.70583333333332"/>
    <n v="0.21"/>
    <n v="2856.5741666666663"/>
    <s v="SGD"/>
    <n v="1.4280999999999999"/>
    <n v="0"/>
    <s v=""/>
    <n v="140"/>
    <m/>
    <n v="20"/>
    <m/>
    <n v="15"/>
    <m/>
    <m/>
    <n v="0"/>
    <n v="0"/>
    <n v="2920.5480769230771"/>
  </r>
  <r>
    <x v="0"/>
    <d v="2023-01-01T00:00:00"/>
    <d v="2023-01-31T00:00:00"/>
    <x v="0"/>
    <s v="Demo Company France SARL"/>
    <x v="18"/>
    <x v="0"/>
    <s v="E02473"/>
    <s v="Leonardo Lo"/>
    <s v="Quality Engineer"/>
    <s v="Engineering"/>
    <x v="1"/>
    <s v="France"/>
    <s v="Temporary"/>
    <s v="Male"/>
    <n v="29"/>
    <d v="2021-11-15T00:00:00"/>
    <d v="2023-11-15T00:00:00"/>
    <n v="40"/>
    <n v="91782"/>
    <n v="7648.5"/>
    <n v="44.125961538461539"/>
    <n v="8.3000000000000004E-2"/>
    <n v="634.82550000000003"/>
    <n v="0.22399999999999998"/>
    <n v="5935.2359999999999"/>
    <s v="EUR"/>
    <n v="1"/>
    <n v="0"/>
    <s v=""/>
    <n v="221"/>
    <m/>
    <n v="20"/>
    <m/>
    <n v="16"/>
    <m/>
    <m/>
    <n v="0"/>
    <n v="0"/>
    <n v="9751.8374999999996"/>
  </r>
  <r>
    <x v="0"/>
    <d v="2023-01-01T00:00:00"/>
    <d v="2023-01-31T00:00:00"/>
    <x v="0"/>
    <s v="Demo Company Côte d'Ivoire SARL"/>
    <x v="2"/>
    <x v="2"/>
    <s v="E02468"/>
    <s v="Ella Huang"/>
    <s v="Operations Engineer"/>
    <s v="Marketing"/>
    <x v="2"/>
    <s v="Côte d'Ivoire"/>
    <s v="Permanent"/>
    <s v="Female"/>
    <n v="45"/>
    <d v="2016-02-28T00:00:00"/>
    <m/>
    <n v="40"/>
    <n v="211637"/>
    <n v="17636.416666666668"/>
    <n v="101.74855769230768"/>
    <n v="0.25"/>
    <n v="4409.104166666667"/>
    <n v="0.501"/>
    <n v="8800.5719166666677"/>
    <s v="XOF"/>
    <n v="657.27"/>
    <n v="0.31"/>
    <s v=""/>
    <n v="331"/>
    <m/>
    <n v="20"/>
    <n v="588"/>
    <n v="9"/>
    <m/>
    <m/>
    <n v="0"/>
    <n v="0"/>
    <n v="33678.772596153845"/>
  </r>
  <r>
    <x v="0"/>
    <d v="2023-01-01T00:00:00"/>
    <d v="2023-01-31T00:00:00"/>
    <x v="0"/>
    <s v="Demo Company Croatia d.o.o."/>
    <x v="25"/>
    <x v="0"/>
    <s v="E01499"/>
    <s v="Liam Jordan"/>
    <s v="Computer Systems Manager"/>
    <s v="IT"/>
    <x v="0"/>
    <s v="Croatia"/>
    <s v="Temporary"/>
    <s v="Male"/>
    <n v="28"/>
    <d v="2020-08-08T00:00:00"/>
    <d v="2023-08-08T00:00:00"/>
    <n v="32"/>
    <n v="73255"/>
    <n v="6104.583333333333"/>
    <n v="44.0234375"/>
    <n v="0.16500000000000001"/>
    <n v="1007.25625"/>
    <n v="0.20499999999999999"/>
    <n v="4853.1437499999993"/>
    <s v="EUR"/>
    <n v="1"/>
    <n v="0.09"/>
    <s v=""/>
    <n v="278"/>
    <m/>
    <n v="20"/>
    <m/>
    <m/>
    <m/>
    <m/>
    <n v="0"/>
    <n v="0"/>
    <n v="12238.515625"/>
  </r>
  <r>
    <x v="0"/>
    <d v="2023-01-01T00:00:00"/>
    <d v="2023-01-31T00:00:00"/>
    <x v="0"/>
    <s v="Demo Company Ireland Ltd"/>
    <x v="36"/>
    <x v="0"/>
    <s v="E03697"/>
    <s v="Isaac Woods"/>
    <s v="Manager"/>
    <s v="Sales"/>
    <x v="2"/>
    <s v="Ireland"/>
    <s v="Temporary"/>
    <s v="Male"/>
    <n v="28"/>
    <d v="2021-01-08T00:00:00"/>
    <d v="2023-01-08T00:00:00"/>
    <n v="40"/>
    <n v="108826"/>
    <n v="9068.8333333333339"/>
    <n v="52.320192307692309"/>
    <n v="0.1105"/>
    <n v="1002.1060833333335"/>
    <n v="0.26100000000000001"/>
    <n v="6701.8678333333337"/>
    <s v="EUR"/>
    <n v="1"/>
    <n v="0.1"/>
    <s v=""/>
    <n v="193"/>
    <m/>
    <n v="20"/>
    <n v="109"/>
    <n v="17"/>
    <m/>
    <m/>
    <n v="0"/>
    <n v="0"/>
    <n v="10097.797115384616"/>
  </r>
  <r>
    <x v="0"/>
    <d v="2023-01-01T00:00:00"/>
    <d v="2023-01-31T00:00:00"/>
    <x v="0"/>
    <s v="Demo Company Canada Inc."/>
    <x v="40"/>
    <x v="6"/>
    <s v="E00593"/>
    <s v="Luke Wilson"/>
    <s v="Solutions Architect"/>
    <s v="IT"/>
    <x v="1"/>
    <s v="Canada"/>
    <s v="Permanent"/>
    <s v="Male"/>
    <n v="34"/>
    <d v="2016-05-24T00:00:00"/>
    <m/>
    <n v="32"/>
    <n v="94352"/>
    <n v="7862.666666666667"/>
    <n v="56.70192307692308"/>
    <n v="7.3700000000000002E-2"/>
    <n v="579.47853333333342"/>
    <n v="0.245"/>
    <n v="5936.3133333333335"/>
    <s v="CAD"/>
    <n v="1.4572000000000001"/>
    <n v="0"/>
    <s v=""/>
    <n v="250"/>
    <m/>
    <n v="20"/>
    <n v="73"/>
    <m/>
    <m/>
    <m/>
    <n v="0"/>
    <n v="0"/>
    <n v="14175.48076923077"/>
  </r>
  <r>
    <x v="0"/>
    <d v="2023-01-01T00:00:00"/>
    <d v="2023-01-31T00:00:00"/>
    <x v="0"/>
    <s v="Demo Company Nigeria Ltd"/>
    <x v="42"/>
    <x v="2"/>
    <s v="E01103"/>
    <s v="Lyla Alvarez"/>
    <s v="IT Systems Architect"/>
    <s v="IT"/>
    <x v="3"/>
    <s v="Nigeria"/>
    <s v="Temporary"/>
    <s v="Female"/>
    <n v="55"/>
    <d v="2022-08-30T00:00:00"/>
    <d v="2023-08-30T00:00:00"/>
    <n v="40"/>
    <n v="73955"/>
    <n v="6162.916666666667"/>
    <n v="35.555288461538467"/>
    <n v="0.1"/>
    <n v="616.29166666666674"/>
    <n v="0.34799999999999998"/>
    <n v="4018.2216666666668"/>
    <s v="NGN"/>
    <n v="486.12"/>
    <n v="0"/>
    <s v=""/>
    <n v="43"/>
    <m/>
    <n v="20"/>
    <n v="422"/>
    <n v="18"/>
    <m/>
    <m/>
    <n v="0"/>
    <n v="0"/>
    <n v="1528.877403846154"/>
  </r>
  <r>
    <x v="0"/>
    <d v="2023-01-01T00:00:00"/>
    <d v="2023-01-31T00:00:00"/>
    <x v="0"/>
    <s v="Demo Company Netherlands BV"/>
    <x v="6"/>
    <x v="0"/>
    <s v="E03889"/>
    <s v="Caleb Flores"/>
    <s v="Manager"/>
    <s v="Human Resources"/>
    <x v="0"/>
    <s v="Netherlands"/>
    <s v="Permanent"/>
    <s v="Male"/>
    <n v="34"/>
    <d v="2013-08-13T00:00:00"/>
    <m/>
    <n v="40"/>
    <n v="113909"/>
    <n v="9492.4166666666661"/>
    <n v="54.763942307692311"/>
    <n v="0.23190000000000002"/>
    <n v="2201.2914249999999"/>
    <n v="0.41200000000000003"/>
    <n v="5581.5409999999993"/>
    <s v="EUR"/>
    <n v="1"/>
    <n v="0.06"/>
    <s v=""/>
    <n v="177"/>
    <m/>
    <n v="20"/>
    <n v="132"/>
    <n v="18"/>
    <m/>
    <m/>
    <n v="0"/>
    <n v="0"/>
    <n v="9693.2177884615394"/>
  </r>
  <r>
    <x v="0"/>
    <d v="2023-01-01T00:00:00"/>
    <d v="2023-01-31T00:00:00"/>
    <x v="0"/>
    <s v="Demo Company Netherlands BV"/>
    <x v="6"/>
    <x v="0"/>
    <s v="E01958"/>
    <s v="Angel Lin"/>
    <s v="Network Administrator"/>
    <s v="IT"/>
    <x v="0"/>
    <s v="Netherlands"/>
    <s v="Temporary"/>
    <s v="Male"/>
    <n v="27"/>
    <d v="2020-12-24T00:00:00"/>
    <d v="2023-12-24T00:00:00"/>
    <n v="32"/>
    <n v="92321"/>
    <n v="7693.416666666667"/>
    <n v="55.481370192307693"/>
    <n v="0.23190000000000002"/>
    <n v="1784.1033250000003"/>
    <n v="0.41200000000000003"/>
    <n v="4523.7289999999994"/>
    <s v="EUR"/>
    <n v="1"/>
    <n v="0"/>
    <s v=""/>
    <n v="212"/>
    <m/>
    <n v="20"/>
    <m/>
    <m/>
    <m/>
    <m/>
    <n v="0"/>
    <n v="0"/>
    <n v="11762.05048076923"/>
  </r>
  <r>
    <x v="0"/>
    <d v="2023-01-01T00:00:00"/>
    <d v="2023-01-31T00:00:00"/>
    <x v="0"/>
    <s v="Demo Company Hong Kong Ltd"/>
    <x v="7"/>
    <x v="1"/>
    <s v="E01870"/>
    <s v="Easton Moore"/>
    <s v="Computer Systems Manager"/>
    <s v="IT"/>
    <x v="3"/>
    <s v="Hong Kong"/>
    <s v="Permanent"/>
    <s v="Male"/>
    <n v="52"/>
    <d v="2013-05-23T00:00:00"/>
    <m/>
    <n v="40"/>
    <n v="99557"/>
    <n v="8296.4166666666661"/>
    <n v="47.863942307692312"/>
    <n v="0.25"/>
    <n v="2074.1041666666665"/>
    <n v="0.21899999999999997"/>
    <n v="6479.501416666666"/>
    <s v="HKD"/>
    <n v="8.2957999999999998"/>
    <n v="0.09"/>
    <s v=""/>
    <n v="101"/>
    <m/>
    <n v="20"/>
    <n v="219"/>
    <n v="16"/>
    <m/>
    <m/>
    <n v="0"/>
    <n v="0"/>
    <n v="4834.2581730769234"/>
  </r>
  <r>
    <x v="0"/>
    <d v="2023-01-01T00:00:00"/>
    <d v="2023-01-31T00:00:00"/>
    <x v="0"/>
    <s v="Demo Company Australia Pty Ltd"/>
    <x v="14"/>
    <x v="5"/>
    <s v="E01167"/>
    <s v="Kinsley Collins"/>
    <s v="Automation Engineer"/>
    <s v="Engineering"/>
    <x v="1"/>
    <s v="New Zealand"/>
    <s v="Permanent"/>
    <s v="Female"/>
    <n v="28"/>
    <d v="2018-11-14T00:00:00"/>
    <m/>
    <n v="40"/>
    <n v="115854"/>
    <n v="9654.5"/>
    <n v="55.699038461538464"/>
    <n v="0.25"/>
    <n v="2413.625"/>
    <n v="0.34600000000000003"/>
    <n v="6314.0429999999997"/>
    <s v="NZD"/>
    <n v="1.7225999999999999"/>
    <n v="0"/>
    <s v=""/>
    <n v="162"/>
    <m/>
    <n v="20"/>
    <m/>
    <n v="9"/>
    <m/>
    <m/>
    <n v="0"/>
    <n v="0"/>
    <n v="9023.2442307692309"/>
  </r>
  <r>
    <x v="0"/>
    <d v="2023-01-01T00:00:00"/>
    <d v="2023-01-31T00:00:00"/>
    <x v="0"/>
    <s v="Demo Company United States LLC"/>
    <x v="39"/>
    <x v="6"/>
    <s v="E00099"/>
    <s v="Brooklyn Salazar"/>
    <s v="IT Systems Architect"/>
    <s v="IT"/>
    <x v="0"/>
    <s v="United States"/>
    <s v="Permanent"/>
    <s v="Female"/>
    <n v="44"/>
    <d v="2011-03-01T00:00:00"/>
    <m/>
    <n v="40"/>
    <n v="82462"/>
    <n v="6871.833333333333"/>
    <n v="39.645192307692312"/>
    <n v="7.6499999999999999E-2"/>
    <n v="525.69524999999999"/>
    <n v="0.36599999999999999"/>
    <n v="4356.7423333333336"/>
    <s v="USD"/>
    <n v="1.0568"/>
    <n v="0"/>
    <s v=""/>
    <n v="309"/>
    <m/>
    <n v="20"/>
    <m/>
    <n v="2"/>
    <m/>
    <m/>
    <n v="0"/>
    <n v="0"/>
    <n v="12250.364423076924"/>
  </r>
  <r>
    <x v="0"/>
    <d v="2023-01-01T00:00:00"/>
    <d v="2023-01-31T00:00:00"/>
    <x v="0"/>
    <s v="Demo Company Nigeria Ltd"/>
    <x v="42"/>
    <x v="2"/>
    <s v="E00044"/>
    <s v="Scarlett Jenkins"/>
    <s v="Operations Engineer"/>
    <s v="IT"/>
    <x v="3"/>
    <s v="Nigeria"/>
    <s v="Permanent"/>
    <s v="Female"/>
    <n v="53"/>
    <d v="2011-11-09T00:00:00"/>
    <m/>
    <n v="40"/>
    <n v="198473"/>
    <n v="16539.416666666668"/>
    <n v="95.419711538461542"/>
    <n v="0.1"/>
    <n v="1653.9416666666668"/>
    <n v="0.34799999999999998"/>
    <n v="10783.699666666667"/>
    <s v="NGN"/>
    <n v="486.12"/>
    <n v="0.32"/>
    <s v=""/>
    <n v="252"/>
    <m/>
    <n v="20"/>
    <m/>
    <n v="2"/>
    <m/>
    <m/>
    <n v="0"/>
    <n v="0"/>
    <n v="24045.767307692309"/>
  </r>
  <r>
    <x v="0"/>
    <d v="2023-01-01T00:00:00"/>
    <d v="2023-01-31T00:00:00"/>
    <x v="0"/>
    <s v="Demo Company Spain S.L."/>
    <x v="24"/>
    <x v="0"/>
    <s v="E00711"/>
    <s v="Melody Chin"/>
    <s v="Sr. Manager"/>
    <s v="Finance"/>
    <x v="2"/>
    <s v="Spain"/>
    <s v="Permanent"/>
    <s v="Female"/>
    <n v="43"/>
    <d v="2006-10-15T00:00:00"/>
    <m/>
    <n v="32"/>
    <n v="153492"/>
    <n v="12791"/>
    <n v="92.242788461538467"/>
    <n v="0.29899999999999999"/>
    <n v="3824.509"/>
    <n v="0.47"/>
    <n v="6779.2300000000005"/>
    <s v="EUR"/>
    <n v="1"/>
    <n v="0.11"/>
    <s v=""/>
    <n v="229"/>
    <m/>
    <n v="20"/>
    <m/>
    <m/>
    <m/>
    <m/>
    <n v="0"/>
    <n v="0"/>
    <n v="21123.598557692309"/>
  </r>
  <r>
    <x v="0"/>
    <d v="2023-01-01T00:00:00"/>
    <d v="2023-01-31T00:00:00"/>
    <x v="0"/>
    <s v="Demo Company France SARL"/>
    <x v="18"/>
    <x v="0"/>
    <s v="E04795"/>
    <s v="Eloise Alexander"/>
    <s v="Operations Engineer"/>
    <s v="Human Resources"/>
    <x v="2"/>
    <s v="France"/>
    <s v="Permanent"/>
    <s v="Female"/>
    <n v="28"/>
    <d v="2018-01-21T00:00:00"/>
    <m/>
    <n v="40"/>
    <n v="208210"/>
    <n v="17350.833333333332"/>
    <n v="100.10096153846153"/>
    <n v="0.45"/>
    <n v="7807.875"/>
    <n v="0.60699999999999998"/>
    <n v="6818.8775000000005"/>
    <s v="EUR"/>
    <n v="1"/>
    <n v="0.3"/>
    <s v=""/>
    <n v="152"/>
    <m/>
    <n v="20"/>
    <n v="513"/>
    <n v="10"/>
    <m/>
    <m/>
    <n v="0"/>
    <n v="0"/>
    <n v="15215.346153846152"/>
  </r>
  <r>
    <x v="0"/>
    <d v="2023-01-01T00:00:00"/>
    <d v="2023-01-31T00:00:00"/>
    <x v="0"/>
    <s v="Demo Company Netherlands BV"/>
    <x v="6"/>
    <x v="0"/>
    <s v="E03912"/>
    <s v="Carter Turner"/>
    <s v="Sr. Analyst"/>
    <s v="Marketing"/>
    <x v="2"/>
    <s v="Netherlands"/>
    <s v="Permanent"/>
    <s v="Male"/>
    <n v="33"/>
    <d v="2015-11-17T00:00:00"/>
    <m/>
    <n v="40"/>
    <n v="91632"/>
    <n v="7636"/>
    <n v="44.053846153846152"/>
    <n v="0.23190000000000002"/>
    <n v="1770.7884000000001"/>
    <n v="0.41200000000000003"/>
    <n v="4489.9679999999998"/>
    <s v="EUR"/>
    <n v="1"/>
    <n v="0"/>
    <s v=""/>
    <n v="41"/>
    <m/>
    <n v="20"/>
    <m/>
    <n v="8"/>
    <m/>
    <m/>
    <n v="0"/>
    <n v="0"/>
    <n v="1806.2076923076922"/>
  </r>
  <r>
    <x v="0"/>
    <d v="2023-01-01T00:00:00"/>
    <d v="2023-01-31T00:00:00"/>
    <x v="0"/>
    <s v="Demo Company United Arab Emirates LLC"/>
    <x v="28"/>
    <x v="4"/>
    <s v="E02103"/>
    <s v="Andrew Ma"/>
    <s v="HRIS Analyst"/>
    <s v="Human Resources"/>
    <x v="2"/>
    <s v="United Arab Emirates"/>
    <s v="Permanent"/>
    <s v="Male"/>
    <n v="31"/>
    <d v="2017-09-24T00:00:00"/>
    <m/>
    <n v="40"/>
    <n v="71755"/>
    <n v="5979.583333333333"/>
    <n v="34.497596153846153"/>
    <n v="0"/>
    <n v="0"/>
    <n v="0.159"/>
    <n v="5028.8295833333332"/>
    <s v="AED"/>
    <n v="3.8807"/>
    <n v="0"/>
    <s v=""/>
    <n v="391"/>
    <m/>
    <n v="20"/>
    <m/>
    <n v="9"/>
    <m/>
    <m/>
    <n v="0"/>
    <n v="0"/>
    <n v="13488.560096153846"/>
  </r>
  <r>
    <x v="0"/>
    <d v="2023-01-01T00:00:00"/>
    <d v="2023-01-31T00:00:00"/>
    <x v="0"/>
    <s v="Demo Company Qatar WLL"/>
    <x v="11"/>
    <x v="4"/>
    <s v="E04213"/>
    <s v="Hailey Xi"/>
    <s v="Manager"/>
    <s v="Accounting"/>
    <x v="2"/>
    <s v="Qatar"/>
    <s v="Permanent"/>
    <s v="Female"/>
    <n v="52"/>
    <d v="2021-11-19T00:00:00"/>
    <m/>
    <n v="40"/>
    <n v="111006"/>
    <n v="9250.5"/>
    <n v="53.368269230769229"/>
    <n v="0"/>
    <n v="0"/>
    <n v="0.113"/>
    <n v="8205.1934999999994"/>
    <s v="QAR"/>
    <n v="3.8468"/>
    <n v="0.08"/>
    <s v=""/>
    <n v="304"/>
    <m/>
    <n v="20"/>
    <m/>
    <n v="10"/>
    <m/>
    <m/>
    <n v="0"/>
    <n v="0"/>
    <n v="16223.953846153845"/>
  </r>
  <r>
    <x v="0"/>
    <d v="2023-01-01T00:00:00"/>
    <d v="2023-01-31T00:00:00"/>
    <x v="0"/>
    <s v="Demo Company Japan Kabushiki Kaisha"/>
    <x v="31"/>
    <x v="1"/>
    <s v="E04756"/>
    <s v="Aiden Le"/>
    <s v="Cloud Infrastructure Architect"/>
    <s v="IT"/>
    <x v="2"/>
    <s v="Japan"/>
    <s v="Temporary"/>
    <s v="Male"/>
    <n v="55"/>
    <d v="2022-12-24T00:00:00"/>
    <d v="2023-12-24T00:00:00"/>
    <n v="40"/>
    <n v="99774"/>
    <n v="8314.5"/>
    <n v="47.968269230769231"/>
    <n v="0.15490000000000001"/>
    <n v="1287.91605"/>
    <n v="0.46700000000000003"/>
    <n v="4431.6284999999998"/>
    <s v="JPY"/>
    <n v="143.86000000000001"/>
    <n v="0"/>
    <s v=""/>
    <n v="163"/>
    <m/>
    <n v="20"/>
    <m/>
    <n v="11"/>
    <m/>
    <m/>
    <n v="0"/>
    <n v="0"/>
    <n v="7818.8278846153844"/>
  </r>
  <r>
    <x v="0"/>
    <d v="2023-01-01T00:00:00"/>
    <d v="2023-01-31T00:00:00"/>
    <x v="0"/>
    <s v="Demo Company Spain S.L."/>
    <x v="24"/>
    <x v="0"/>
    <s v="E04114"/>
    <s v="Christopher Lim"/>
    <s v="Network Engineer"/>
    <s v="IT"/>
    <x v="3"/>
    <s v="Spain"/>
    <s v="Permanent"/>
    <s v="Male"/>
    <n v="55"/>
    <d v="2007-03-13T00:00:00"/>
    <m/>
    <n v="40"/>
    <n v="184648"/>
    <n v="15387.333333333334"/>
    <n v="88.773076923076928"/>
    <n v="0.29899999999999999"/>
    <n v="4600.8126666666667"/>
    <n v="0.47"/>
    <n v="8155.2866666666678"/>
    <s v="EUR"/>
    <n v="1"/>
    <n v="0.24"/>
    <s v=""/>
    <n v="283"/>
    <m/>
    <n v="20"/>
    <m/>
    <n v="11"/>
    <m/>
    <m/>
    <n v="0"/>
    <n v="0"/>
    <n v="25122.780769230772"/>
  </r>
  <r>
    <x v="0"/>
    <d v="2023-01-01T00:00:00"/>
    <d v="2023-01-31T00:00:00"/>
    <x v="0"/>
    <s v="Demo Company Belgium BV"/>
    <x v="13"/>
    <x v="0"/>
    <s v="E01423"/>
    <s v="James Castillo"/>
    <s v="Operations Engineer"/>
    <s v="IT"/>
    <x v="0"/>
    <s v="Belgium"/>
    <s v="Permanent"/>
    <s v="Male"/>
    <n v="51"/>
    <d v="2001-07-19T00:00:00"/>
    <m/>
    <n v="24"/>
    <n v="247874"/>
    <n v="20656.166666666668"/>
    <n v="198.61698717948718"/>
    <n v="0.27500000000000002"/>
    <n v="5680.4458333333341"/>
    <n v="0.55399999999999994"/>
    <n v="9212.6503333333349"/>
    <s v="EUR"/>
    <n v="1"/>
    <n v="0.33"/>
    <s v=""/>
    <n v="111"/>
    <m/>
    <n v="20"/>
    <n v="273"/>
    <m/>
    <m/>
    <m/>
    <n v="0"/>
    <n v="0"/>
    <n v="22046.485576923078"/>
  </r>
  <r>
    <x v="0"/>
    <d v="2023-01-01T00:00:00"/>
    <d v="2023-01-31T00:00:00"/>
    <x v="0"/>
    <s v="Demo Company Finland Oy"/>
    <x v="0"/>
    <x v="0"/>
    <s v="E03181"/>
    <s v="Greyson Dang"/>
    <s v="Development Engineer"/>
    <s v="Engineering"/>
    <x v="0"/>
    <s v="Finland"/>
    <s v="Permanent"/>
    <s v="Male"/>
    <n v="60"/>
    <d v="2009-05-11T00:00:00"/>
    <m/>
    <n v="40"/>
    <n v="62239"/>
    <n v="5186.583333333333"/>
    <n v="29.922596153846154"/>
    <n v="0.20760000000000001"/>
    <n v="1076.7347"/>
    <n v="0.36599999999999999"/>
    <n v="3288.2938333333332"/>
    <s v="EUR"/>
    <n v="1"/>
    <n v="0"/>
    <s v=""/>
    <n v="36"/>
    <m/>
    <n v="20"/>
    <m/>
    <n v="12"/>
    <m/>
    <m/>
    <n v="0"/>
    <n v="0"/>
    <n v="1077.2134615384616"/>
  </r>
  <r>
    <x v="0"/>
    <d v="2023-01-01T00:00:00"/>
    <d v="2023-01-31T00:00:00"/>
    <x v="0"/>
    <s v="Demo Company Netherlands BV"/>
    <x v="6"/>
    <x v="0"/>
    <s v="E03305"/>
    <s v="Hannah King"/>
    <s v="Manager"/>
    <s v="Accounting"/>
    <x v="1"/>
    <s v="Netherlands"/>
    <s v="Permanent"/>
    <s v="Female"/>
    <n v="31"/>
    <d v="2014-10-07T00:00:00"/>
    <m/>
    <n v="40"/>
    <n v="114911"/>
    <n v="9575.9166666666661"/>
    <n v="55.245673076923069"/>
    <n v="0.23190000000000002"/>
    <n v="2220.6550750000001"/>
    <n v="0.41200000000000003"/>
    <n v="5630.6389999999992"/>
    <s v="EUR"/>
    <n v="1"/>
    <n v="7.0000000000000007E-2"/>
    <s v=""/>
    <n v="276"/>
    <m/>
    <n v="20"/>
    <m/>
    <n v="2"/>
    <m/>
    <m/>
    <n v="0"/>
    <n v="0"/>
    <n v="15247.805769230767"/>
  </r>
  <r>
    <x v="0"/>
    <d v="2023-01-01T00:00:00"/>
    <d v="2023-01-31T00:00:00"/>
    <x v="0"/>
    <s v="Demo Company Sweden AB"/>
    <x v="20"/>
    <x v="0"/>
    <s v="E00703"/>
    <s v="Wesley Dominguez"/>
    <s v="Engineering Manager"/>
    <s v="Engineering"/>
    <x v="2"/>
    <s v="Sweden"/>
    <s v="Permanent"/>
    <s v="Male"/>
    <n v="45"/>
    <d v="2018-04-27T00:00:00"/>
    <m/>
    <n v="40"/>
    <n v="115490"/>
    <n v="9624.1666666666661"/>
    <n v="55.524038461538467"/>
    <n v="0.31420000000000003"/>
    <n v="3023.9131666666667"/>
    <n v="0.49099999999999999"/>
    <n v="4898.7008333333333"/>
    <s v="SEK"/>
    <n v="11.300800000000001"/>
    <n v="0.12"/>
    <s v=""/>
    <n v="365"/>
    <m/>
    <n v="20"/>
    <m/>
    <n v="16"/>
    <m/>
    <m/>
    <n v="0"/>
    <n v="0"/>
    <n v="20266.274038461539"/>
  </r>
  <r>
    <x v="0"/>
    <d v="2023-01-01T00:00:00"/>
    <d v="2023-01-31T00:00:00"/>
    <x v="0"/>
    <s v="Demo Company Germany GmbH"/>
    <x v="15"/>
    <x v="0"/>
    <s v="E04403"/>
    <s v="Dominic Hu"/>
    <s v="Manager"/>
    <s v="Accounting"/>
    <x v="1"/>
    <s v="Germany"/>
    <s v="Permanent"/>
    <s v="Male"/>
    <n v="34"/>
    <d v="2012-02-13T00:00:00"/>
    <m/>
    <n v="40"/>
    <n v="118708"/>
    <n v="9892.3333333333339"/>
    <n v="57.071153846153848"/>
    <n v="0.19879999999999998"/>
    <n v="1966.5958666666666"/>
    <n v="0.48799999999999999"/>
    <n v="5064.8746666666675"/>
    <s v="EUR"/>
    <n v="1"/>
    <n v="7.0000000000000007E-2"/>
    <s v=""/>
    <n v="46"/>
    <m/>
    <n v="20"/>
    <n v="397"/>
    <n v="10"/>
    <m/>
    <m/>
    <n v="0"/>
    <n v="0"/>
    <n v="2625.273076923077"/>
  </r>
  <r>
    <x v="0"/>
    <d v="2023-01-01T00:00:00"/>
    <d v="2023-01-31T00:00:00"/>
    <x v="0"/>
    <s v="Demo Company Australia Pty Ltd"/>
    <x v="14"/>
    <x v="5"/>
    <s v="E00103"/>
    <s v="Nora Park"/>
    <s v="Network Engineer"/>
    <s v="Accounting"/>
    <x v="1"/>
    <s v="New Zealand"/>
    <s v="Permanent"/>
    <s v="Female"/>
    <n v="29"/>
    <d v="2017-06-28T00:00:00"/>
    <m/>
    <n v="40"/>
    <n v="197649"/>
    <n v="16470.75"/>
    <n v="95.023557692307691"/>
    <n v="0.25"/>
    <n v="4117.6875"/>
    <n v="0.34600000000000003"/>
    <n v="10771.870499999999"/>
    <s v="NZD"/>
    <n v="1.7225999999999999"/>
    <n v="0.2"/>
    <s v=""/>
    <n v="232"/>
    <m/>
    <n v="20"/>
    <m/>
    <n v="14"/>
    <m/>
    <m/>
    <n v="0"/>
    <n v="0"/>
    <n v="22045.465384615385"/>
  </r>
  <r>
    <x v="0"/>
    <d v="2023-01-01T00:00:00"/>
    <d v="2023-01-31T00:00:00"/>
    <x v="0"/>
    <s v="Demo Company Hungary Kft."/>
    <x v="17"/>
    <x v="0"/>
    <s v="E04487"/>
    <s v="Audrey Hwang"/>
    <s v="Sr. Analyst"/>
    <s v="Accounting"/>
    <x v="1"/>
    <s v="Hungary"/>
    <s v="Temporary"/>
    <s v="Female"/>
    <n v="45"/>
    <d v="2020-06-17T00:00:00"/>
    <d v="2023-06-17T00:00:00"/>
    <n v="32"/>
    <n v="89841"/>
    <n v="7486.75"/>
    <n v="53.99098557692308"/>
    <n v="0.21"/>
    <n v="1572.2175"/>
    <n v="0.379"/>
    <n v="4649.2717499999999"/>
    <s v="HUF"/>
    <n v="378.97"/>
    <n v="0"/>
    <s v=""/>
    <n v="255"/>
    <m/>
    <n v="20"/>
    <m/>
    <m/>
    <m/>
    <m/>
    <n v="0"/>
    <n v="0"/>
    <n v="13767.701322115385"/>
  </r>
  <r>
    <x v="0"/>
    <d v="2023-01-01T00:00:00"/>
    <d v="2023-01-31T00:00:00"/>
    <x v="0"/>
    <s v="Demo Company Czech Republic s.r.o."/>
    <x v="34"/>
    <x v="0"/>
    <s v="E01194"/>
    <s v="Ella Jenkins"/>
    <s v="Analyst II"/>
    <s v="Finance"/>
    <x v="1"/>
    <s v="Czech Republic"/>
    <s v="Permanent"/>
    <s v="Female"/>
    <n v="52"/>
    <d v="2019-12-20T00:00:00"/>
    <m/>
    <n v="32"/>
    <n v="61026"/>
    <n v="5085.5"/>
    <n v="36.674278846153847"/>
    <n v="0.33799999999999997"/>
    <n v="1718.8989999999999"/>
    <n v="0.46100000000000002"/>
    <n v="2741.0844999999999"/>
    <s v="CZK"/>
    <n v="23.619"/>
    <n v="0"/>
    <s v=""/>
    <n v="322"/>
    <m/>
    <n v="20"/>
    <m/>
    <m/>
    <m/>
    <m/>
    <n v="0"/>
    <n v="0"/>
    <n v="11809.117788461539"/>
  </r>
  <r>
    <x v="0"/>
    <d v="2023-01-01T00:00:00"/>
    <d v="2023-01-31T00:00:00"/>
    <x v="0"/>
    <s v="Demo Company Ireland Ltd"/>
    <x v="36"/>
    <x v="0"/>
    <s v="E02179"/>
    <s v="Peyton Owens"/>
    <s v="Controls Engineer"/>
    <s v="Engineering"/>
    <x v="1"/>
    <s v="Ireland"/>
    <s v="Permanent"/>
    <s v="Female"/>
    <n v="48"/>
    <d v="2014-09-25T00:00:00"/>
    <m/>
    <n v="24"/>
    <n v="96693"/>
    <n v="8057.75"/>
    <n v="77.478365384615387"/>
    <n v="0.1105"/>
    <n v="890.38137500000005"/>
    <n v="0.26100000000000001"/>
    <n v="5954.6772499999997"/>
    <s v="EUR"/>
    <n v="1"/>
    <n v="0"/>
    <s v=""/>
    <n v="365"/>
    <m/>
    <n v="20"/>
    <m/>
    <m/>
    <m/>
    <m/>
    <n v="0"/>
    <n v="0"/>
    <n v="28279.603365384617"/>
  </r>
  <r>
    <x v="0"/>
    <d v="2023-01-01T00:00:00"/>
    <d v="2023-01-31T00:00:00"/>
    <x v="0"/>
    <s v="Demo Company Luxembourg SA"/>
    <x v="9"/>
    <x v="0"/>
    <s v="E04242"/>
    <s v="Alice Lopez"/>
    <s v="Test Engineer"/>
    <s v="Engineering"/>
    <x v="1"/>
    <s v="Luxembourg"/>
    <s v="Permanent"/>
    <s v="Female"/>
    <n v="48"/>
    <d v="2009-06-27T00:00:00"/>
    <m/>
    <n v="24"/>
    <n v="82907"/>
    <n v="6908.916666666667"/>
    <n v="66.431891025641022"/>
    <n v="0.14990000000000001"/>
    <n v="1035.6466083333335"/>
    <n v="0.20399999999999999"/>
    <n v="5499.4976666666671"/>
    <s v="EUR"/>
    <n v="1"/>
    <n v="0"/>
    <s v=""/>
    <n v="144"/>
    <m/>
    <n v="20"/>
    <m/>
    <m/>
    <m/>
    <m/>
    <n v="0"/>
    <n v="0"/>
    <n v="9566.1923076923067"/>
  </r>
  <r>
    <x v="0"/>
    <d v="2023-01-01T00:00:00"/>
    <d v="2023-01-31T00:00:00"/>
    <x v="0"/>
    <s v="Demo Company Luxembourg SA"/>
    <x v="9"/>
    <x v="0"/>
    <s v="E01371"/>
    <s v="Dominic Le"/>
    <s v="Operations Engineer"/>
    <s v="Marketing"/>
    <x v="2"/>
    <s v="Luxembourg"/>
    <s v="Permanent"/>
    <s v="Male"/>
    <n v="41"/>
    <d v="2014-10-04T00:00:00"/>
    <m/>
    <n v="40"/>
    <n v="257194"/>
    <n v="21432.833333333332"/>
    <n v="123.65096153846154"/>
    <n v="0.14990000000000001"/>
    <n v="3212.7817166666664"/>
    <n v="0.20399999999999999"/>
    <n v="17060.535333333333"/>
    <s v="EUR"/>
    <n v="1"/>
    <n v="0.35"/>
    <s v=""/>
    <n v="365"/>
    <m/>
    <n v="20"/>
    <m/>
    <n v="12"/>
    <m/>
    <m/>
    <n v="0"/>
    <n v="0"/>
    <n v="45132.600961538461"/>
  </r>
  <r>
    <x v="0"/>
    <d v="2023-01-01T00:00:00"/>
    <d v="2023-01-31T00:00:00"/>
    <x v="0"/>
    <s v="Demo Company Indonesia PT"/>
    <x v="10"/>
    <x v="1"/>
    <s v="E03065"/>
    <s v="Ezra Ortiz"/>
    <s v="Quality Engineer"/>
    <s v="Engineering"/>
    <x v="3"/>
    <s v="Indonesia"/>
    <s v="Permanent"/>
    <s v="Male"/>
    <n v="41"/>
    <d v="2012-01-21T00:00:00"/>
    <m/>
    <n v="40"/>
    <n v="94658"/>
    <n v="7888.166666666667"/>
    <n v="45.508653846153848"/>
    <n v="5.74E-2"/>
    <n v="452.78076666666669"/>
    <n v="0.30099999999999999"/>
    <n v="5513.8284999999996"/>
    <s v="IDR"/>
    <n v="16295.86"/>
    <n v="0"/>
    <s v=""/>
    <n v="277"/>
    <m/>
    <n v="20"/>
    <m/>
    <n v="15"/>
    <m/>
    <m/>
    <n v="0"/>
    <n v="0"/>
    <n v="12605.897115384616"/>
  </r>
  <r>
    <x v="0"/>
    <d v="2023-01-01T00:00:00"/>
    <d v="2023-01-31T00:00:00"/>
    <x v="0"/>
    <s v="Demo Company Morocco SARL"/>
    <x v="32"/>
    <x v="2"/>
    <s v="E01377"/>
    <s v="Grayson Luu"/>
    <s v="Quality Engineer"/>
    <s v="Engineering"/>
    <x v="3"/>
    <s v="Morocco"/>
    <s v="Permanent"/>
    <s v="Male"/>
    <n v="55"/>
    <d v="2011-04-30T00:00:00"/>
    <m/>
    <n v="40"/>
    <n v="89419"/>
    <n v="7451.583333333333"/>
    <n v="42.989903846153844"/>
    <n v="0.2109"/>
    <n v="1571.5389250000001"/>
    <n v="0.45799999999999996"/>
    <n v="4038.758166666667"/>
    <s v="MAD"/>
    <n v="11.0573"/>
    <n v="0"/>
    <s v=""/>
    <n v="50"/>
    <m/>
    <n v="20"/>
    <m/>
    <n v="9"/>
    <m/>
    <m/>
    <n v="0"/>
    <n v="0"/>
    <n v="2149.4951923076924"/>
  </r>
  <r>
    <x v="0"/>
    <d v="2023-01-01T00:00:00"/>
    <d v="2023-01-31T00:00:00"/>
    <x v="0"/>
    <s v="Demo Company Hong Kong Ltd"/>
    <x v="7"/>
    <x v="1"/>
    <s v="E03097"/>
    <s v="Brooks Stewart"/>
    <s v="HRIS Analyst"/>
    <s v="Human Resources"/>
    <x v="0"/>
    <s v="Hong Kong"/>
    <s v="Permanent"/>
    <s v="Male"/>
    <n v="45"/>
    <d v="2015-12-19T00:00:00"/>
    <m/>
    <n v="40"/>
    <n v="51983"/>
    <n v="4331.916666666667"/>
    <n v="24.991826923076921"/>
    <n v="0.25"/>
    <n v="1082.9791666666667"/>
    <n v="0.21899999999999997"/>
    <n v="3383.226916666667"/>
    <s v="HKD"/>
    <n v="8.2957999999999998"/>
    <n v="0"/>
    <s v=""/>
    <n v="375"/>
    <m/>
    <n v="20"/>
    <n v="292"/>
    <n v="10"/>
    <m/>
    <m/>
    <n v="0"/>
    <n v="0"/>
    <n v="9371.9350961538457"/>
  </r>
  <r>
    <x v="0"/>
    <d v="2023-01-01T00:00:00"/>
    <d v="2023-01-31T00:00:00"/>
    <x v="0"/>
    <s v="Demo Company Luxembourg SA"/>
    <x v="9"/>
    <x v="0"/>
    <s v="E01668"/>
    <s v="Naomi Xi"/>
    <s v="Network Engineer"/>
    <s v="Finance"/>
    <x v="2"/>
    <s v="Luxembourg"/>
    <s v="Permanent"/>
    <s v="Female"/>
    <n v="53"/>
    <d v="2002-02-17T00:00:00"/>
    <m/>
    <n v="40"/>
    <n v="179494"/>
    <n v="14957.833333333334"/>
    <n v="86.295192307692304"/>
    <n v="0.14990000000000001"/>
    <n v="2242.1792166666669"/>
    <n v="0.20399999999999999"/>
    <n v="11906.435333333335"/>
    <s v="EUR"/>
    <n v="1"/>
    <n v="0.2"/>
    <s v=""/>
    <n v="32"/>
    <m/>
    <n v="20"/>
    <n v="508"/>
    <m/>
    <m/>
    <m/>
    <n v="0"/>
    <n v="0"/>
    <n v="2761.4461538461537"/>
  </r>
  <r>
    <x v="0"/>
    <d v="2023-01-01T00:00:00"/>
    <d v="2023-01-31T00:00:00"/>
    <x v="0"/>
    <s v="Demo Company Netherlands BV"/>
    <x v="6"/>
    <x v="0"/>
    <s v="E03354"/>
    <s v="Silas Estrada"/>
    <s v="IT Systems Architect"/>
    <s v="IT"/>
    <x v="2"/>
    <s v="Netherlands"/>
    <s v="Permanent"/>
    <s v="Male"/>
    <n v="49"/>
    <d v="2016-06-24T00:00:00"/>
    <m/>
    <n v="40"/>
    <n v="68426"/>
    <n v="5702.166666666667"/>
    <n v="32.89711538461539"/>
    <n v="0.23190000000000002"/>
    <n v="1322.3324500000001"/>
    <n v="0.41200000000000003"/>
    <n v="3352.8739999999998"/>
    <s v="EUR"/>
    <n v="1"/>
    <n v="0"/>
    <s v=""/>
    <n v="42"/>
    <m/>
    <n v="20"/>
    <m/>
    <n v="10"/>
    <m/>
    <m/>
    <n v="0"/>
    <n v="0"/>
    <n v="1381.6788461538463"/>
  </r>
  <r>
    <x v="0"/>
    <d v="2023-01-01T00:00:00"/>
    <d v="2023-01-31T00:00:00"/>
    <x v="0"/>
    <s v="Demo Company Netherlands BV"/>
    <x v="6"/>
    <x v="0"/>
    <s v="E02088"/>
    <s v="Skylar Ayala"/>
    <s v="Sr. Manager"/>
    <s v="Finance"/>
    <x v="2"/>
    <s v="Netherlands"/>
    <s v="Permanent"/>
    <s v="Female"/>
    <n v="55"/>
    <d v="2017-02-06T00:00:00"/>
    <m/>
    <n v="32"/>
    <n v="144986"/>
    <n v="12082.166666666666"/>
    <n v="87.131009615384613"/>
    <n v="0.23190000000000002"/>
    <n v="2801.8544500000003"/>
    <n v="0.41200000000000003"/>
    <n v="7104.3139999999994"/>
    <s v="EUR"/>
    <n v="1"/>
    <n v="0.12"/>
    <s v=""/>
    <n v="305"/>
    <m/>
    <n v="20"/>
    <m/>
    <m/>
    <m/>
    <m/>
    <n v="0"/>
    <n v="0"/>
    <n v="26574.957932692309"/>
  </r>
  <r>
    <x v="0"/>
    <d v="2023-01-01T00:00:00"/>
    <d v="2023-01-31T00:00:00"/>
    <x v="0"/>
    <s v="Demo Company Ukraine PLC"/>
    <x v="26"/>
    <x v="0"/>
    <s v="E03980"/>
    <s v="Lydia Huynh"/>
    <s v="Account Representative"/>
    <s v="Sales"/>
    <x v="1"/>
    <s v="Ukraine"/>
    <s v="Permanent"/>
    <s v="Female"/>
    <n v="45"/>
    <d v="2000-08-16T00:00:00"/>
    <m/>
    <n v="24"/>
    <n v="60113"/>
    <n v="5009.416666666667"/>
    <n v="48.167467948717949"/>
    <n v="0.22"/>
    <n v="1102.0716666666667"/>
    <n v="0.45200000000000001"/>
    <n v="2745.1603333333333"/>
    <s v="UAH"/>
    <n v="39.026600000000002"/>
    <n v="0"/>
    <s v=""/>
    <n v="380"/>
    <m/>
    <n v="20"/>
    <m/>
    <m/>
    <m/>
    <m/>
    <n v="0"/>
    <n v="0"/>
    <n v="18303.63782051282"/>
  </r>
  <r>
    <x v="0"/>
    <d v="2023-01-01T00:00:00"/>
    <d v="2023-01-31T00:00:00"/>
    <x v="0"/>
    <s v="Demo Company Australia Pty Ltd"/>
    <x v="14"/>
    <x v="5"/>
    <s v="E00972"/>
    <s v="Hazel Cortez"/>
    <s v="HRIS Analyst"/>
    <s v="Human Resources"/>
    <x v="3"/>
    <s v="New Zealand"/>
    <s v="Permanent"/>
    <s v="Female"/>
    <n v="52"/>
    <d v="2021-04-18T00:00:00"/>
    <m/>
    <n v="40"/>
    <n v="50548"/>
    <n v="4212.333333333333"/>
    <n v="24.301923076923078"/>
    <n v="0.25"/>
    <n v="1053.0833333333333"/>
    <n v="0.34600000000000003"/>
    <n v="2754.866"/>
    <s v="NZD"/>
    <n v="1.7225999999999999"/>
    <n v="0"/>
    <s v=""/>
    <n v="141"/>
    <m/>
    <n v="20"/>
    <m/>
    <n v="11"/>
    <m/>
    <m/>
    <n v="0"/>
    <n v="0"/>
    <n v="3426.5711538461542"/>
  </r>
  <r>
    <x v="0"/>
    <d v="2023-01-01T00:00:00"/>
    <d v="2023-01-31T00:00:00"/>
    <x v="0"/>
    <s v="Demo Company Ukraine PLC"/>
    <x v="26"/>
    <x v="0"/>
    <s v="E00824"/>
    <s v="Everleigh Adams"/>
    <s v="Analyst II"/>
    <s v="Marketing"/>
    <x v="0"/>
    <s v="Ukraine"/>
    <s v="Permanent"/>
    <s v="Female"/>
    <n v="33"/>
    <d v="2020-03-14T00:00:00"/>
    <m/>
    <n v="40"/>
    <n v="68846"/>
    <n v="5737.166666666667"/>
    <n v="33.099038461538463"/>
    <n v="0.22"/>
    <n v="1262.1766666666667"/>
    <n v="0.45200000000000001"/>
    <n v="3143.9673333333335"/>
    <s v="UAH"/>
    <n v="39.026600000000002"/>
    <n v="0"/>
    <s v=""/>
    <n v="300"/>
    <m/>
    <n v="20"/>
    <m/>
    <n v="14"/>
    <m/>
    <m/>
    <n v="0"/>
    <n v="0"/>
    <n v="9929.711538461539"/>
  </r>
  <r>
    <x v="0"/>
    <d v="2023-01-01T00:00:00"/>
    <d v="2023-01-31T00:00:00"/>
    <x v="0"/>
    <s v="Demo Company Luxembourg SA"/>
    <x v="9"/>
    <x v="0"/>
    <s v="E04359"/>
    <s v="Layla Salazar"/>
    <s v="Solutions Architect"/>
    <s v="IT"/>
    <x v="2"/>
    <s v="Luxembourg"/>
    <s v="Permanent"/>
    <s v="Female"/>
    <n v="59"/>
    <d v="2014-03-19T00:00:00"/>
    <m/>
    <n v="24"/>
    <n v="90901"/>
    <n v="7575.083333333333"/>
    <n v="72.837339743589737"/>
    <n v="0.14990000000000001"/>
    <n v="1135.5049916666667"/>
    <n v="0.20399999999999999"/>
    <n v="6029.766333333333"/>
    <s v="EUR"/>
    <n v="1"/>
    <n v="0"/>
    <s v=""/>
    <n v="377"/>
    <m/>
    <n v="20"/>
    <n v="272"/>
    <m/>
    <m/>
    <m/>
    <n v="0"/>
    <n v="0"/>
    <n v="27459.677083333332"/>
  </r>
  <r>
    <x v="0"/>
    <d v="2023-01-01T00:00:00"/>
    <d v="2023-01-31T00:00:00"/>
    <x v="0"/>
    <s v="Demo Company United States LLC"/>
    <x v="39"/>
    <x v="6"/>
    <s v="E03113"/>
    <s v="Willow Chen"/>
    <s v="Manager"/>
    <s v="Accounting"/>
    <x v="2"/>
    <s v="United States"/>
    <s v="Permanent"/>
    <s v="Female"/>
    <n v="50"/>
    <d v="2012-09-03T00:00:00"/>
    <m/>
    <n v="32"/>
    <n v="102033"/>
    <n v="8502.75"/>
    <n v="61.317908653846153"/>
    <n v="7.6499999999999999E-2"/>
    <n v="650.460375"/>
    <n v="0.36599999999999999"/>
    <n v="5390.7435000000005"/>
    <s v="USD"/>
    <n v="1.0568"/>
    <n v="0.08"/>
    <s v=""/>
    <n v="115"/>
    <m/>
    <n v="20"/>
    <m/>
    <m/>
    <m/>
    <m/>
    <n v="0"/>
    <n v="0"/>
    <n v="7051.5594951923076"/>
  </r>
  <r>
    <x v="0"/>
    <d v="2023-01-01T00:00:00"/>
    <d v="2023-01-31T00:00:00"/>
    <x v="0"/>
    <s v="Demo Company United States LLC"/>
    <x v="39"/>
    <x v="6"/>
    <s v="E01488"/>
    <s v="Penelope Griffin"/>
    <s v="Network Engineer"/>
    <s v="Sales"/>
    <x v="0"/>
    <s v="United States"/>
    <s v="Temporary"/>
    <s v="Female"/>
    <n v="61"/>
    <d v="2021-01-23T00:00:00"/>
    <d v="2023-01-23T00:00:00"/>
    <n v="40"/>
    <n v="151783"/>
    <n v="12648.583333333334"/>
    <n v="72.972596153846155"/>
    <n v="7.6499999999999999E-2"/>
    <n v="967.616625"/>
    <n v="0.36599999999999999"/>
    <n v="8019.2018333333335"/>
    <s v="USD"/>
    <n v="1.0568"/>
    <n v="0.26"/>
    <s v=""/>
    <n v="236"/>
    <m/>
    <n v="20"/>
    <m/>
    <n v="17"/>
    <m/>
    <m/>
    <n v="0"/>
    <n v="0"/>
    <n v="17221.532692307694"/>
  </r>
  <r>
    <x v="0"/>
    <d v="2023-01-01T00:00:00"/>
    <d v="2023-01-31T00:00:00"/>
    <x v="0"/>
    <s v="Demo Company Netherlands BV"/>
    <x v="6"/>
    <x v="0"/>
    <s v="E01787"/>
    <s v="Lillian Romero"/>
    <s v="Network Engineer"/>
    <s v="Engineering"/>
    <x v="2"/>
    <s v="Netherlands"/>
    <s v="Permanent"/>
    <s v="Female"/>
    <n v="27"/>
    <d v="2018-12-07T00:00:00"/>
    <m/>
    <n v="40"/>
    <n v="170164"/>
    <n v="14180.333333333334"/>
    <n v="81.809615384615384"/>
    <n v="0.23190000000000002"/>
    <n v="3288.4193000000005"/>
    <n v="0.41200000000000003"/>
    <n v="8338.0360000000001"/>
    <s v="EUR"/>
    <n v="1"/>
    <n v="0.17"/>
    <s v=""/>
    <n v="264"/>
    <m/>
    <n v="20"/>
    <m/>
    <n v="15"/>
    <m/>
    <m/>
    <n v="0"/>
    <n v="0"/>
    <n v="21597.738461538462"/>
  </r>
  <r>
    <x v="0"/>
    <d v="2023-01-01T00:00:00"/>
    <d v="2023-01-31T00:00:00"/>
    <x v="0"/>
    <s v="Demo Company Argentina S.A."/>
    <x v="29"/>
    <x v="3"/>
    <s v="E03550"/>
    <s v="Stella Wu"/>
    <s v="Sr. Manager"/>
    <s v="Marketing"/>
    <x v="1"/>
    <s v="Spain"/>
    <s v="Permanent"/>
    <s v="Female"/>
    <n v="35"/>
    <d v="2014-02-20T00:00:00"/>
    <m/>
    <n v="24"/>
    <n v="155905"/>
    <n v="12992.083333333334"/>
    <n v="124.92387820512822"/>
    <n v="0.20399999999999999"/>
    <n v="2650.3849999999998"/>
    <n v="1.0629999999999999"/>
    <n v="-818.50124999999935"/>
    <s v="ARS"/>
    <n v="211.32830000000001"/>
    <n v="0.14000000000000001"/>
    <s v=""/>
    <n v="357"/>
    <m/>
    <n v="20"/>
    <m/>
    <m/>
    <m/>
    <m/>
    <n v="0"/>
    <n v="0"/>
    <n v="44597.824519230773"/>
  </r>
  <r>
    <x v="0"/>
    <d v="2023-01-01T00:00:00"/>
    <d v="2023-01-31T00:00:00"/>
    <x v="0"/>
    <s v="Demo Company Côte d'Ivoire SARL"/>
    <x v="2"/>
    <x v="2"/>
    <s v="E01052"/>
    <s v="Parker Vang"/>
    <s v="Analyst"/>
    <s v="Sales"/>
    <x v="2"/>
    <s v="Côte d'Ivoire"/>
    <s v="Permanent"/>
    <s v="Male"/>
    <n v="40"/>
    <d v="2016-12-17T00:00:00"/>
    <m/>
    <n v="40"/>
    <n v="50733"/>
    <n v="4227.75"/>
    <n v="24.390865384615385"/>
    <n v="0.25"/>
    <n v="1056.9375"/>
    <n v="0.501"/>
    <n v="2109.64725"/>
    <s v="XOF"/>
    <n v="657.27"/>
    <n v="0"/>
    <s v=""/>
    <n v="179"/>
    <m/>
    <n v="20"/>
    <m/>
    <n v="4"/>
    <m/>
    <m/>
    <n v="0"/>
    <n v="0"/>
    <n v="4365.9649038461539"/>
  </r>
  <r>
    <x v="0"/>
    <d v="2023-01-01T00:00:00"/>
    <d v="2023-01-31T00:00:00"/>
    <x v="0"/>
    <s v="Demo Company Canada Inc."/>
    <x v="40"/>
    <x v="6"/>
    <s v="E04799"/>
    <s v="Mila Roberts"/>
    <s v="Sr. Business Partner"/>
    <s v="Human Resources"/>
    <x v="2"/>
    <s v="Canada"/>
    <s v="Permanent"/>
    <s v="Female"/>
    <n v="30"/>
    <d v="2017-01-26T00:00:00"/>
    <m/>
    <n v="24"/>
    <n v="88663"/>
    <n v="7388.583333333333"/>
    <n v="71.044070512820511"/>
    <n v="7.3700000000000002E-2"/>
    <n v="544.53859166666666"/>
    <n v="0.245"/>
    <n v="5578.3804166666669"/>
    <s v="CAD"/>
    <n v="1.4572000000000001"/>
    <n v="0"/>
    <s v=""/>
    <n v="378"/>
    <m/>
    <n v="20"/>
    <m/>
    <m/>
    <m/>
    <m/>
    <n v="0"/>
    <n v="0"/>
    <n v="26854.658653846152"/>
  </r>
  <r>
    <x v="0"/>
    <d v="2023-01-01T00:00:00"/>
    <d v="2023-01-31T00:00:00"/>
    <x v="0"/>
    <s v="Demo Company Ireland Ltd"/>
    <x v="36"/>
    <x v="0"/>
    <s v="E03402"/>
    <s v="Isaac Liu"/>
    <s v="Field Engineer"/>
    <s v="Engineering"/>
    <x v="0"/>
    <s v="Ireland"/>
    <s v="Permanent"/>
    <s v="Male"/>
    <n v="60"/>
    <d v="2021-10-13T00:00:00"/>
    <m/>
    <n v="40"/>
    <n v="88213"/>
    <n v="7351.083333333333"/>
    <n v="42.410096153846155"/>
    <n v="0.1105"/>
    <n v="812.29470833333335"/>
    <n v="0.26100000000000001"/>
    <n v="5432.4505833333333"/>
    <s v="EUR"/>
    <n v="1"/>
    <n v="0"/>
    <s v=""/>
    <n v="188"/>
    <m/>
    <n v="20"/>
    <m/>
    <n v="10"/>
    <m/>
    <m/>
    <n v="0"/>
    <n v="0"/>
    <n v="7973.0980769230773"/>
  </r>
  <r>
    <x v="0"/>
    <d v="2023-01-01T00:00:00"/>
    <d v="2023-01-31T00:00:00"/>
    <x v="0"/>
    <s v="Demo Company Netherlands BV"/>
    <x v="6"/>
    <x v="0"/>
    <s v="E04128"/>
    <s v="Jacob Doan"/>
    <s v="Analyst II"/>
    <s v="Sales"/>
    <x v="1"/>
    <s v="Netherlands"/>
    <s v="Temporary"/>
    <s v="Male"/>
    <n v="55"/>
    <d v="2021-08-02T00:00:00"/>
    <d v="2023-08-02T00:00:00"/>
    <n v="40"/>
    <n v="67130"/>
    <n v="5594.166666666667"/>
    <n v="32.274038461538467"/>
    <n v="0.23190000000000002"/>
    <n v="1297.2872500000001"/>
    <n v="0.41200000000000003"/>
    <n v="3289.37"/>
    <s v="EUR"/>
    <n v="1"/>
    <n v="0"/>
    <s v=""/>
    <n v="84"/>
    <m/>
    <n v="20"/>
    <m/>
    <n v="1"/>
    <m/>
    <m/>
    <n v="0"/>
    <n v="0"/>
    <n v="2711.0192307692314"/>
  </r>
  <r>
    <x v="0"/>
    <d v="2023-01-01T00:00:00"/>
    <d v="2023-01-31T00:00:00"/>
    <x v="0"/>
    <s v="Demo Company Germany GmbH"/>
    <x v="15"/>
    <x v="0"/>
    <s v="E00013"/>
    <s v="Raelynn Ma"/>
    <s v="Sr. Analyst"/>
    <s v="Finance"/>
    <x v="1"/>
    <s v="Germany"/>
    <s v="Permanent"/>
    <s v="Female"/>
    <n v="33"/>
    <d v="2015-10-08T00:00:00"/>
    <m/>
    <n v="40"/>
    <n v="94876"/>
    <n v="7906.333333333333"/>
    <n v="45.613461538461536"/>
    <n v="0.19879999999999998"/>
    <n v="1571.7790666666665"/>
    <n v="0.48799999999999999"/>
    <n v="4048.0426666666667"/>
    <s v="EUR"/>
    <n v="1"/>
    <n v="0"/>
    <s v=""/>
    <n v="396"/>
    <m/>
    <n v="20"/>
    <m/>
    <n v="11"/>
    <m/>
    <m/>
    <n v="0"/>
    <n v="0"/>
    <n v="18062.930769230767"/>
  </r>
  <r>
    <x v="0"/>
    <d v="2023-01-01T00:00:00"/>
    <d v="2023-01-31T00:00:00"/>
    <x v="0"/>
    <s v="Demo Company Netherlands BV"/>
    <x v="6"/>
    <x v="0"/>
    <s v="E03114"/>
    <s v="Jameson Juarez"/>
    <s v="Development Engineer"/>
    <s v="Engineering"/>
    <x v="1"/>
    <s v="Netherlands"/>
    <s v="Temporary"/>
    <s v="Male"/>
    <n v="62"/>
    <d v="2022-10-09T00:00:00"/>
    <d v="2023-10-09T00:00:00"/>
    <n v="32"/>
    <n v="98230"/>
    <n v="8185.833333333333"/>
    <n v="59.03245192307692"/>
    <n v="0.23190000000000002"/>
    <n v="1898.29475"/>
    <n v="0.41200000000000003"/>
    <n v="4813.2699999999995"/>
    <s v="EUR"/>
    <n v="1"/>
    <n v="0"/>
    <s v=""/>
    <n v="99"/>
    <m/>
    <n v="20"/>
    <m/>
    <m/>
    <m/>
    <m/>
    <n v="0"/>
    <n v="0"/>
    <n v="5844.2127403846152"/>
  </r>
  <r>
    <x v="0"/>
    <d v="2023-01-01T00:00:00"/>
    <d v="2023-01-31T00:00:00"/>
    <x v="0"/>
    <s v="Demo Company Canada Inc."/>
    <x v="40"/>
    <x v="6"/>
    <s v="E04004"/>
    <s v="Everleigh Shah"/>
    <s v="Test Engineer"/>
    <s v="Engineering"/>
    <x v="3"/>
    <s v="Canada"/>
    <s v="Permanent"/>
    <s v="Female"/>
    <n v="36"/>
    <d v="2018-12-14T00:00:00"/>
    <m/>
    <n v="24"/>
    <n v="96757"/>
    <n v="8063.083333333333"/>
    <n v="77.529647435897445"/>
    <n v="7.3700000000000002E-2"/>
    <n v="594.24924166666665"/>
    <n v="0.245"/>
    <n v="6087.6279166666664"/>
    <s v="CAD"/>
    <n v="1.4572000000000001"/>
    <n v="0"/>
    <s v=""/>
    <n v="116"/>
    <m/>
    <n v="20"/>
    <n v="413"/>
    <m/>
    <m/>
    <m/>
    <n v="0"/>
    <n v="0"/>
    <n v="8993.4391025641035"/>
  </r>
  <r>
    <x v="0"/>
    <d v="2023-01-01T00:00:00"/>
    <d v="2023-01-31T00:00:00"/>
    <x v="0"/>
    <s v="Demo Company Hungary Kft."/>
    <x v="17"/>
    <x v="0"/>
    <s v="E04472"/>
    <s v="Alexander Foster"/>
    <s v="Analyst II"/>
    <s v="Marketing"/>
    <x v="0"/>
    <s v="Hungary"/>
    <s v="Temporary"/>
    <s v="Male"/>
    <n v="35"/>
    <d v="2020-07-03T00:00:00"/>
    <d v="2023-07-03T00:00:00"/>
    <n v="40"/>
    <n v="51513"/>
    <n v="4292.75"/>
    <n v="24.765865384615385"/>
    <n v="0.21"/>
    <n v="901.47749999999996"/>
    <n v="0.379"/>
    <n v="2665.7977499999997"/>
    <s v="HUF"/>
    <n v="378.97"/>
    <n v="0"/>
    <s v=""/>
    <n v="85"/>
    <m/>
    <n v="20"/>
    <m/>
    <n v="17"/>
    <m/>
    <m/>
    <n v="0"/>
    <n v="0"/>
    <n v="2105.0985576923076"/>
  </r>
  <r>
    <x v="0"/>
    <d v="2023-01-01T00:00:00"/>
    <d v="2023-01-31T00:00:00"/>
    <x v="0"/>
    <s v="Demo Company Croatia d.o.o."/>
    <x v="25"/>
    <x v="0"/>
    <s v="E00161"/>
    <s v="Ryan Ha"/>
    <s v="Operations Engineer"/>
    <s v="Marketing"/>
    <x v="2"/>
    <s v="Croatia"/>
    <s v="Permanent"/>
    <s v="Male"/>
    <n v="60"/>
    <d v="2007-01-27T00:00:00"/>
    <m/>
    <n v="32"/>
    <n v="234311"/>
    <n v="19525.916666666668"/>
    <n v="140.81189903846155"/>
    <n v="0.16500000000000001"/>
    <n v="3221.7762500000003"/>
    <n v="0.20499999999999999"/>
    <n v="15523.103750000002"/>
    <s v="EUR"/>
    <n v="1"/>
    <n v="0.37"/>
    <s v=""/>
    <n v="274"/>
    <m/>
    <n v="20"/>
    <n v="120"/>
    <m/>
    <m/>
    <m/>
    <n v="0"/>
    <n v="0"/>
    <n v="38582.460336538461"/>
  </r>
  <r>
    <x v="0"/>
    <d v="2023-01-01T00:00:00"/>
    <d v="2023-01-31T00:00:00"/>
    <x v="0"/>
    <s v="Demo Company South Africa PTY Ltd"/>
    <x v="19"/>
    <x v="2"/>
    <s v="E04417"/>
    <s v="Chloe Salazar"/>
    <s v="Sr. Manager"/>
    <s v="Human Resources"/>
    <x v="1"/>
    <s v="South Africa"/>
    <s v="Permanent"/>
    <s v="Female"/>
    <n v="45"/>
    <d v="2011-05-22T00:00:00"/>
    <m/>
    <n v="40"/>
    <n v="152353"/>
    <n v="12696.083333333334"/>
    <n v="73.246634615384622"/>
    <n v="0"/>
    <n v="0"/>
    <n v="0.29199999999999998"/>
    <n v="8988.8270000000011"/>
    <s v="ZAR"/>
    <n v="19.621099999999998"/>
    <n v="0.14000000000000001"/>
    <s v=""/>
    <n v="352"/>
    <m/>
    <n v="20"/>
    <n v="460"/>
    <n v="20"/>
    <m/>
    <m/>
    <n v="0"/>
    <n v="0"/>
    <n v="25782.815384615387"/>
  </r>
  <r>
    <x v="0"/>
    <d v="2023-01-01T00:00:00"/>
    <d v="2023-01-31T00:00:00"/>
    <x v="0"/>
    <s v="Demo Company Côte d'Ivoire SARL"/>
    <x v="2"/>
    <x v="2"/>
    <s v="E04536"/>
    <s v="Layla Scott"/>
    <s v="Sr. Manager"/>
    <s v="Accounting"/>
    <x v="1"/>
    <s v="Côte d'Ivoire"/>
    <s v="Permanent"/>
    <s v="Female"/>
    <n v="48"/>
    <d v="2010-07-30T00:00:00"/>
    <m/>
    <n v="40"/>
    <n v="124774"/>
    <n v="10397.833333333334"/>
    <n v="59.987499999999997"/>
    <n v="0.25"/>
    <n v="2599.4583333333335"/>
    <n v="0.501"/>
    <n v="5188.5188333333335"/>
    <s v="XOF"/>
    <n v="657.27"/>
    <n v="0.12"/>
    <s v=""/>
    <n v="247"/>
    <m/>
    <n v="20"/>
    <m/>
    <n v="14"/>
    <m/>
    <m/>
    <n v="0"/>
    <n v="0"/>
    <n v="14816.912499999999"/>
  </r>
  <r>
    <x v="0"/>
    <d v="2023-01-01T00:00:00"/>
    <d v="2023-01-31T00:00:00"/>
    <x v="0"/>
    <s v="Demo Company Nigeria Ltd"/>
    <x v="42"/>
    <x v="2"/>
    <s v="E02534"/>
    <s v="Leah Khan"/>
    <s v="Network Engineer"/>
    <s v="Marketing"/>
    <x v="2"/>
    <s v="Nigeria"/>
    <s v="Permanent"/>
    <s v="Female"/>
    <n v="36"/>
    <d v="2010-09-13T00:00:00"/>
    <m/>
    <n v="40"/>
    <n v="157070"/>
    <n v="13089.166666666666"/>
    <n v="75.514423076923066"/>
    <n v="0.1"/>
    <n v="1308.9166666666667"/>
    <n v="0.34799999999999998"/>
    <n v="8534.1366666666654"/>
    <s v="NGN"/>
    <n v="486.12"/>
    <n v="0.28000000000000003"/>
    <s v=""/>
    <n v="135"/>
    <m/>
    <n v="20"/>
    <m/>
    <n v="4"/>
    <m/>
    <m/>
    <n v="0"/>
    <n v="0"/>
    <n v="10194.447115384613"/>
  </r>
  <r>
    <x v="0"/>
    <d v="2023-01-01T00:00:00"/>
    <d v="2023-01-31T00:00:00"/>
    <x v="0"/>
    <s v="Demo Company Bulgaria EOOD"/>
    <x v="35"/>
    <x v="0"/>
    <s v="E03059"/>
    <s v="Hailey Dang"/>
    <s v="Manager"/>
    <s v="Marketing"/>
    <x v="0"/>
    <s v="Bulgaria"/>
    <s v="Permanent"/>
    <s v="Female"/>
    <n v="64"/>
    <d v="2019-09-21T00:00:00"/>
    <m/>
    <n v="40"/>
    <n v="108780"/>
    <n v="9065"/>
    <n v="52.298076923076927"/>
    <n v="0.19020000000000001"/>
    <n v="1724.163"/>
    <n v="0.28300000000000003"/>
    <n v="6499.6049999999996"/>
    <s v="BGN"/>
    <n v="1.9574"/>
    <n v="0.06"/>
    <s v=""/>
    <n v="325"/>
    <m/>
    <n v="20"/>
    <m/>
    <m/>
    <m/>
    <m/>
    <n v="0"/>
    <n v="0"/>
    <n v="16996.875"/>
  </r>
  <r>
    <x v="0"/>
    <d v="2023-01-01T00:00:00"/>
    <d v="2023-01-31T00:00:00"/>
    <x v="0"/>
    <s v="Demo Company Argentina S.A."/>
    <x v="29"/>
    <x v="3"/>
    <s v="E02477"/>
    <s v="Amelia Bui"/>
    <s v="Network Engineer"/>
    <s v="Engineering"/>
    <x v="1"/>
    <s v="Argentina"/>
    <s v="Temporary"/>
    <s v="Female"/>
    <n v="46"/>
    <d v="2020-10-21T00:00:00"/>
    <d v="2023-10-21T00:00:00"/>
    <n v="40"/>
    <n v="151853"/>
    <n v="12654.416666666666"/>
    <n v="73.006249999999994"/>
    <n v="0.20399999999999999"/>
    <n v="2581.5009999999997"/>
    <n v="1.0629999999999999"/>
    <n v="-797.22825000000012"/>
    <s v="ARS"/>
    <n v="211.32830000000001"/>
    <n v="0.16"/>
    <s v=""/>
    <n v="181"/>
    <m/>
    <n v="20"/>
    <n v="484"/>
    <n v="8"/>
    <m/>
    <m/>
    <n v="0"/>
    <n v="0"/>
    <n v="13214.131249999999"/>
  </r>
  <r>
    <x v="0"/>
    <d v="2023-01-01T00:00:00"/>
    <d v="2023-01-31T00:00:00"/>
    <x v="0"/>
    <s v="Demo Company Bulgaria EOOD"/>
    <x v="35"/>
    <x v="0"/>
    <s v="E00022"/>
    <s v="Elena Her"/>
    <s v="Account Representative"/>
    <s v="Sales"/>
    <x v="0"/>
    <s v="Bulgaria"/>
    <s v="Permanent"/>
    <s v="Female"/>
    <n v="62"/>
    <d v="2006-09-17T00:00:00"/>
    <m/>
    <n v="32"/>
    <n v="64669"/>
    <n v="5389.083333333333"/>
    <n v="38.863581730769234"/>
    <n v="0.19020000000000001"/>
    <n v="1025.0036499999999"/>
    <n v="0.28300000000000003"/>
    <n v="3863.9727499999999"/>
    <s v="BGN"/>
    <n v="1.9574"/>
    <n v="0"/>
    <s v=""/>
    <n v="219"/>
    <m/>
    <n v="20"/>
    <n v="373"/>
    <m/>
    <m/>
    <m/>
    <n v="0"/>
    <n v="0"/>
    <n v="8511.1243990384628"/>
  </r>
  <r>
    <x v="0"/>
    <d v="2023-01-01T00:00:00"/>
    <d v="2023-01-31T00:00:00"/>
    <x v="0"/>
    <s v="Demo Company Denmark ApS"/>
    <x v="37"/>
    <x v="0"/>
    <s v="E03370"/>
    <s v="Ian Cortez"/>
    <s v="Analyst II"/>
    <s v="Marketing"/>
    <x v="3"/>
    <s v="Denmark"/>
    <s v="Permanent"/>
    <s v="Male"/>
    <n v="61"/>
    <d v="2008-04-30T00:00:00"/>
    <m/>
    <n v="24"/>
    <n v="69352"/>
    <n v="5779.333333333333"/>
    <n v="55.570512820512818"/>
    <n v="0"/>
    <n v="0"/>
    <n v="0.23800000000000002"/>
    <n v="4403.8519999999999"/>
    <s v="DKK"/>
    <n v="7.4398"/>
    <n v="0"/>
    <s v=""/>
    <n v="153"/>
    <m/>
    <n v="20"/>
    <m/>
    <m/>
    <m/>
    <m/>
    <n v="0"/>
    <n v="0"/>
    <n v="8502.288461538461"/>
  </r>
  <r>
    <x v="0"/>
    <d v="2023-01-01T00:00:00"/>
    <d v="2023-01-31T00:00:00"/>
    <x v="0"/>
    <s v="Demo Company Czech Republic s.r.o."/>
    <x v="34"/>
    <x v="0"/>
    <s v="E00555"/>
    <s v="Christian Ali"/>
    <s v="Analyst II"/>
    <s v="Marketing"/>
    <x v="3"/>
    <s v="Czech Republic"/>
    <s v="Permanent"/>
    <s v="Male"/>
    <n v="65"/>
    <d v="2001-10-17T00:00:00"/>
    <m/>
    <n v="32"/>
    <n v="74631"/>
    <n v="6219.25"/>
    <n v="44.85036057692308"/>
    <n v="0.33799999999999997"/>
    <n v="2102.1064999999999"/>
    <n v="0.46100000000000002"/>
    <n v="3352.1757499999999"/>
    <s v="CZK"/>
    <n v="23.619"/>
    <n v="0"/>
    <s v=""/>
    <n v="338"/>
    <m/>
    <n v="20"/>
    <m/>
    <m/>
    <m/>
    <m/>
    <n v="0"/>
    <n v="0"/>
    <n v="15159.421875000002"/>
  </r>
  <r>
    <x v="0"/>
    <d v="2023-01-01T00:00:00"/>
    <d v="2023-01-31T00:00:00"/>
    <x v="0"/>
    <s v="Demo Company Japan Kabushiki Kaisha"/>
    <x v="31"/>
    <x v="1"/>
    <s v="E03160"/>
    <s v="Carter Ortiz"/>
    <s v="Quality Engineer"/>
    <s v="Engineering"/>
    <x v="1"/>
    <s v="Japan"/>
    <s v="Permanent"/>
    <s v="Male"/>
    <n v="54"/>
    <d v="2012-04-29T00:00:00"/>
    <m/>
    <n v="40"/>
    <n v="96441"/>
    <n v="8036.75"/>
    <n v="46.36586538461539"/>
    <n v="0.15490000000000001"/>
    <n v="1244.8925750000001"/>
    <n v="0.46700000000000003"/>
    <n v="4283.5877499999997"/>
    <s v="JPY"/>
    <n v="143.86000000000001"/>
    <n v="0"/>
    <s v=""/>
    <n v="236"/>
    <m/>
    <n v="20"/>
    <n v="362"/>
    <n v="19"/>
    <m/>
    <m/>
    <n v="0"/>
    <n v="0"/>
    <n v="10942.344230769231"/>
  </r>
  <r>
    <x v="0"/>
    <d v="2023-01-01T00:00:00"/>
    <d v="2023-01-31T00:00:00"/>
    <x v="0"/>
    <s v="Demo Company United States LLC"/>
    <x v="39"/>
    <x v="6"/>
    <s v="E03919"/>
    <s v="Grayson Chan"/>
    <s v="Engineering Manager"/>
    <s v="Engineering"/>
    <x v="1"/>
    <s v="United States"/>
    <s v="Permanent"/>
    <s v="Male"/>
    <n v="46"/>
    <d v="2011-10-20T00:00:00"/>
    <m/>
    <n v="40"/>
    <n v="114250"/>
    <n v="9520.8333333333339"/>
    <n v="54.92788461538462"/>
    <n v="7.6499999999999999E-2"/>
    <n v="728.34375"/>
    <n v="0.36599999999999999"/>
    <n v="6036.2083333333339"/>
    <s v="USD"/>
    <n v="1.0568"/>
    <n v="0.14000000000000001"/>
    <s v=""/>
    <n v="254"/>
    <m/>
    <n v="20"/>
    <m/>
    <n v="3"/>
    <m/>
    <m/>
    <n v="0"/>
    <n v="0"/>
    <n v="13951.682692307693"/>
  </r>
  <r>
    <x v="0"/>
    <d v="2023-01-01T00:00:00"/>
    <d v="2023-01-31T00:00:00"/>
    <x v="0"/>
    <s v="Demo Company India Pvt. Ltd."/>
    <x v="16"/>
    <x v="1"/>
    <s v="E01724"/>
    <s v="Nolan Molina"/>
    <s v="Computer Systems Manager"/>
    <s v="IT"/>
    <x v="2"/>
    <s v="India"/>
    <s v="Temporary"/>
    <s v="Male"/>
    <n v="36"/>
    <d v="2020-12-27T00:00:00"/>
    <d v="2023-12-27T00:00:00"/>
    <n v="40"/>
    <n v="70165"/>
    <n v="5847.083333333333"/>
    <n v="33.73317307692308"/>
    <n v="0.12"/>
    <n v="701.65"/>
    <n v="0.49700000000000005"/>
    <n v="2941.0829166666663"/>
    <s v="INR"/>
    <n v="86.649000000000001"/>
    <n v="7.0000000000000007E-2"/>
    <s v=""/>
    <n v="251"/>
    <m/>
    <n v="20"/>
    <m/>
    <n v="5"/>
    <m/>
    <m/>
    <n v="0"/>
    <n v="0"/>
    <n v="8467.0264423076933"/>
  </r>
  <r>
    <x v="0"/>
    <d v="2023-01-01T00:00:00"/>
    <d v="2023-01-31T00:00:00"/>
    <x v="0"/>
    <s v="Demo Company Netherlands BV"/>
    <x v="6"/>
    <x v="0"/>
    <s v="E04087"/>
    <s v="Adam Kaur"/>
    <s v="Manager"/>
    <s v="IT"/>
    <x v="2"/>
    <s v="Netherlands"/>
    <s v="Permanent"/>
    <s v="Male"/>
    <n v="60"/>
    <d v="2000-01-29T00:00:00"/>
    <m/>
    <n v="40"/>
    <n v="109059"/>
    <n v="9088.25"/>
    <n v="52.432211538461537"/>
    <n v="0.23190000000000002"/>
    <n v="2107.5651750000002"/>
    <n v="0.41200000000000003"/>
    <n v="5343.8909999999996"/>
    <s v="EUR"/>
    <n v="1"/>
    <n v="7.0000000000000007E-2"/>
    <s v=""/>
    <n v="102"/>
    <m/>
    <n v="20"/>
    <n v="468"/>
    <n v="17"/>
    <m/>
    <m/>
    <n v="0"/>
    <n v="0"/>
    <n v="5348.0855769230766"/>
  </r>
  <r>
    <x v="0"/>
    <d v="2023-01-01T00:00:00"/>
    <d v="2023-01-31T00:00:00"/>
    <x v="0"/>
    <s v="Demo Company Netherlands BV"/>
    <x v="6"/>
    <x v="0"/>
    <s v="E02856"/>
    <s v="Amelia Kaur"/>
    <s v="Operations Engineer"/>
    <s v="Engineering"/>
    <x v="3"/>
    <s v="Netherlands"/>
    <s v="Permanent"/>
    <s v="Female"/>
    <n v="30"/>
    <d v="2015-11-14T00:00:00"/>
    <m/>
    <n v="40"/>
    <n v="77442"/>
    <n v="6453.5"/>
    <n v="37.231730769230765"/>
    <n v="0.23190000000000002"/>
    <n v="1496.5666500000002"/>
    <n v="0.41200000000000003"/>
    <n v="3794.6579999999999"/>
    <s v="EUR"/>
    <n v="1"/>
    <n v="0"/>
    <s v=""/>
    <n v="51"/>
    <m/>
    <n v="20"/>
    <m/>
    <n v="1"/>
    <m/>
    <m/>
    <n v="0"/>
    <n v="0"/>
    <n v="1898.8182692307689"/>
  </r>
  <r>
    <x v="0"/>
    <d v="2023-01-01T00:00:00"/>
    <d v="2023-01-31T00:00:00"/>
    <x v="0"/>
    <s v="Demo Company Netherlands BV"/>
    <x v="6"/>
    <x v="0"/>
    <s v="E03805"/>
    <s v="Autumn Gonzales"/>
    <s v="Analyst II"/>
    <s v="Sales"/>
    <x v="2"/>
    <s v="Netherlands"/>
    <s v="Permanent"/>
    <s v="Female"/>
    <n v="34"/>
    <d v="2012-06-06T00:00:00"/>
    <m/>
    <n v="40"/>
    <n v="72126"/>
    <n v="6010.5"/>
    <n v="34.675961538461536"/>
    <n v="0.23190000000000002"/>
    <n v="1393.8349500000002"/>
    <n v="0.41200000000000003"/>
    <n v="3534.174"/>
    <s v="EUR"/>
    <n v="1"/>
    <n v="0"/>
    <s v=""/>
    <n v="258"/>
    <m/>
    <n v="20"/>
    <n v="553"/>
    <n v="11"/>
    <m/>
    <m/>
    <n v="0"/>
    <n v="0"/>
    <n v="8946.3980769230766"/>
  </r>
  <r>
    <x v="0"/>
    <d v="2023-01-01T00:00:00"/>
    <d v="2023-01-31T00:00:00"/>
    <x v="0"/>
    <s v="Demo Company Bulgaria EOOD"/>
    <x v="35"/>
    <x v="0"/>
    <s v="E00319"/>
    <s v="Ezra Wilson"/>
    <s v="Service Desk Analyst"/>
    <s v="IT"/>
    <x v="0"/>
    <s v="Bulgaria"/>
    <s v="Permanent"/>
    <s v="Male"/>
    <n v="55"/>
    <d v="2013-10-18T00:00:00"/>
    <m/>
    <n v="32"/>
    <n v="70334"/>
    <n v="5861.166666666667"/>
    <n v="42.268028846153847"/>
    <n v="0.19020000000000001"/>
    <n v="1114.7939000000001"/>
    <n v="0.28300000000000003"/>
    <n v="4202.4565000000002"/>
    <s v="BGN"/>
    <n v="1.9574"/>
    <n v="0"/>
    <s v=""/>
    <n v="305"/>
    <m/>
    <n v="20"/>
    <m/>
    <m/>
    <m/>
    <m/>
    <n v="0"/>
    <n v="0"/>
    <n v="12891.748798076924"/>
  </r>
  <r>
    <x v="0"/>
    <d v="2023-01-01T00:00:00"/>
    <d v="2023-01-31T00:00:00"/>
    <x v="0"/>
    <s v="Demo Company Bulgaria EOOD"/>
    <x v="35"/>
    <x v="0"/>
    <s v="E01090"/>
    <s v="Jacob Cheng"/>
    <s v="Quality Engineer"/>
    <s v="Engineering"/>
    <x v="3"/>
    <s v="Bulgaria"/>
    <s v="Permanent"/>
    <s v="Male"/>
    <n v="59"/>
    <d v="2009-12-23T00:00:00"/>
    <m/>
    <n v="32"/>
    <n v="78006"/>
    <n v="6500.5"/>
    <n v="46.878605769230766"/>
    <n v="0.19020000000000001"/>
    <n v="1236.3951"/>
    <n v="0.28300000000000003"/>
    <n v="4660.8585000000003"/>
    <s v="BGN"/>
    <n v="1.9574"/>
    <n v="0"/>
    <s v=""/>
    <n v="340"/>
    <m/>
    <n v="20"/>
    <m/>
    <m/>
    <m/>
    <m/>
    <n v="0"/>
    <n v="0"/>
    <n v="15938.725961538461"/>
  </r>
  <r>
    <x v="0"/>
    <d v="2023-01-01T00:00:00"/>
    <d v="2023-01-31T00:00:00"/>
    <x v="0"/>
    <s v="Demo Company Netherlands BV"/>
    <x v="6"/>
    <x v="0"/>
    <s v="E02687"/>
    <s v="Caroline Nelson"/>
    <s v="Operations Engineer"/>
    <s v="Finance"/>
    <x v="2"/>
    <s v="Netherlands"/>
    <s v="Permanent"/>
    <s v="Female"/>
    <n v="36"/>
    <d v="2014-01-11T00:00:00"/>
    <m/>
    <n v="40"/>
    <n v="202323"/>
    <n v="16860.25"/>
    <n v="97.270673076923075"/>
    <n v="0.23190000000000002"/>
    <n v="3909.8919750000005"/>
    <n v="0.41200000000000003"/>
    <n v="9913.8269999999993"/>
    <s v="EUR"/>
    <n v="1"/>
    <n v="0.39"/>
    <s v=""/>
    <n v="349"/>
    <m/>
    <n v="20"/>
    <m/>
    <n v="19"/>
    <m/>
    <m/>
    <n v="0"/>
    <n v="0"/>
    <n v="33947.46490384615"/>
  </r>
  <r>
    <x v="0"/>
    <d v="2023-01-01T00:00:00"/>
    <d v="2023-01-31T00:00:00"/>
    <x v="0"/>
    <s v="Demo Company Greece IKE"/>
    <x v="23"/>
    <x v="0"/>
    <s v="E01407"/>
    <s v="Ellie Guerrero"/>
    <s v="Sr. Manager"/>
    <s v="Human Resources"/>
    <x v="2"/>
    <s v="Greece"/>
    <s v="Temporary"/>
    <s v="Female"/>
    <n v="29"/>
    <d v="2020-07-13T00:00:00"/>
    <d v="2023-07-13T00:00:00"/>
    <n v="32"/>
    <n v="141555"/>
    <n v="11796.25"/>
    <n v="85.06911057692308"/>
    <n v="0.24809999999999999"/>
    <n v="2926.649625"/>
    <n v="0.51900000000000002"/>
    <n v="5673.9962500000001"/>
    <s v="EUR"/>
    <n v="1"/>
    <n v="0.11"/>
    <s v=""/>
    <n v="197"/>
    <m/>
    <n v="20"/>
    <m/>
    <m/>
    <m/>
    <m/>
    <n v="0"/>
    <n v="0"/>
    <n v="16758.614783653848"/>
  </r>
  <r>
    <x v="0"/>
    <d v="2023-01-01T00:00:00"/>
    <d v="2023-01-31T00:00:00"/>
    <x v="0"/>
    <s v="Demo Company United Kingdom Ltd"/>
    <x v="27"/>
    <x v="0"/>
    <s v="E02748"/>
    <s v="Genesis Zhu"/>
    <s v="Network Engineer"/>
    <s v="Finance"/>
    <x v="1"/>
    <s v="United Kingdom"/>
    <s v="Temporary"/>
    <s v="Female"/>
    <n v="34"/>
    <d v="2020-07-20T00:00:00"/>
    <d v="2023-07-20T00:00:00"/>
    <n v="40"/>
    <n v="184960"/>
    <n v="15413.333333333334"/>
    <n v="88.923076923076934"/>
    <n v="0.13800000000000001"/>
    <n v="2127.0400000000004"/>
    <n v="0.30599999999999999"/>
    <n v="10696.853333333333"/>
    <s v="GBP"/>
    <n v="0.88870000000000005"/>
    <n v="0.18"/>
    <s v=""/>
    <n v="93"/>
    <m/>
    <n v="20"/>
    <n v="202"/>
    <n v="8"/>
    <m/>
    <m/>
    <n v="0"/>
    <n v="0"/>
    <n v="8269.8461538461543"/>
  </r>
  <r>
    <x v="0"/>
    <d v="2023-01-01T00:00:00"/>
    <d v="2023-01-31T00:00:00"/>
    <x v="0"/>
    <s v="Demo Company Croatia d.o.o."/>
    <x v="25"/>
    <x v="0"/>
    <s v="E01995"/>
    <s v="Jonathan Ho"/>
    <s v="Operations Engineer"/>
    <s v="IT"/>
    <x v="0"/>
    <s v="Croatia"/>
    <s v="Permanent"/>
    <s v="Male"/>
    <n v="37"/>
    <d v="2011-06-25T00:00:00"/>
    <m/>
    <n v="40"/>
    <n v="221592"/>
    <n v="18466"/>
    <n v="106.53461538461538"/>
    <n v="0.16500000000000001"/>
    <n v="3046.8900000000003"/>
    <n v="0.20499999999999999"/>
    <n v="14680.470000000001"/>
    <s v="EUR"/>
    <n v="1"/>
    <n v="0.31"/>
    <s v=""/>
    <n v="47"/>
    <m/>
    <n v="20"/>
    <m/>
    <n v="20"/>
    <m/>
    <m/>
    <n v="0"/>
    <n v="0"/>
    <n v="5007.126923076923"/>
  </r>
  <r>
    <x v="0"/>
    <d v="2023-01-01T00:00:00"/>
    <d v="2023-01-31T00:00:00"/>
    <x v="0"/>
    <s v="Demo Company Qatar WLL"/>
    <x v="11"/>
    <x v="4"/>
    <s v="E01714"/>
    <s v="Savannah Park"/>
    <s v="HRIS Analyst"/>
    <s v="Human Resources"/>
    <x v="0"/>
    <s v="Qatar"/>
    <s v="Permanent"/>
    <s v="Female"/>
    <n v="44"/>
    <d v="2009-01-28T00:00:00"/>
    <m/>
    <n v="40"/>
    <n v="53301"/>
    <n v="4441.75"/>
    <n v="25.625480769230769"/>
    <n v="0"/>
    <n v="0"/>
    <n v="0.113"/>
    <n v="3939.8322499999999"/>
    <s v="QAR"/>
    <n v="3.8468"/>
    <n v="0"/>
    <s v=""/>
    <n v="322"/>
    <m/>
    <n v="20"/>
    <m/>
    <n v="1"/>
    <m/>
    <m/>
    <n v="0"/>
    <n v="0"/>
    <n v="8251.4048076923082"/>
  </r>
  <r>
    <x v="0"/>
    <d v="2023-01-01T00:00:00"/>
    <d v="2023-01-31T00:00:00"/>
    <x v="0"/>
    <s v="Demo Company South Africa PTY Ltd"/>
    <x v="19"/>
    <x v="2"/>
    <s v="E04491"/>
    <s v="Nathan Chan"/>
    <s v="Cloud Infrastructure Architect"/>
    <s v="IT"/>
    <x v="2"/>
    <s v="South Africa"/>
    <s v="Permanent"/>
    <s v="Male"/>
    <n v="45"/>
    <d v="2000-03-02T00:00:00"/>
    <m/>
    <n v="40"/>
    <n v="91276"/>
    <n v="7606.333333333333"/>
    <n v="43.882692307692309"/>
    <n v="0"/>
    <n v="0"/>
    <n v="0.29199999999999998"/>
    <n v="5385.2839999999997"/>
    <s v="ZAR"/>
    <n v="19.621099999999998"/>
    <n v="0"/>
    <s v=""/>
    <n v="361"/>
    <m/>
    <n v="20"/>
    <m/>
    <n v="2"/>
    <m/>
    <m/>
    <n v="0"/>
    <n v="0"/>
    <n v="15841.651923076925"/>
  </r>
  <r>
    <x v="0"/>
    <d v="2023-01-01T00:00:00"/>
    <d v="2023-01-31T00:00:00"/>
    <x v="0"/>
    <s v="Demo Company United Kingdom Ltd"/>
    <x v="27"/>
    <x v="0"/>
    <s v="E01076"/>
    <s v="Sofia Vu"/>
    <s v="Sr. Manager"/>
    <s v="Human Resources"/>
    <x v="3"/>
    <s v="United Kingdom"/>
    <s v="Permanent"/>
    <s v="Female"/>
    <n v="52"/>
    <d v="2017-09-05T00:00:00"/>
    <m/>
    <n v="24"/>
    <n v="140042"/>
    <n v="11670.166666666666"/>
    <n v="112.21314102564104"/>
    <n v="0.13800000000000001"/>
    <n v="1610.4829999999999"/>
    <n v="0.30599999999999999"/>
    <n v="8099.0956666666661"/>
    <s v="GBP"/>
    <n v="0.88870000000000005"/>
    <n v="0.13"/>
    <s v=""/>
    <n v="111"/>
    <m/>
    <n v="20"/>
    <n v="402"/>
    <m/>
    <m/>
    <m/>
    <n v="0"/>
    <n v="0"/>
    <n v="12455.658653846154"/>
  </r>
  <r>
    <x v="0"/>
    <d v="2023-01-01T00:00:00"/>
    <d v="2023-01-31T00:00:00"/>
    <x v="0"/>
    <s v="Demo Company Singapore Pte Ltd"/>
    <x v="1"/>
    <x v="1"/>
    <s v="E04131"/>
    <s v="Ruby Choi"/>
    <s v="Analyst"/>
    <s v="Accounting"/>
    <x v="0"/>
    <s v="Singapore"/>
    <s v="Permanent"/>
    <s v="Female"/>
    <n v="40"/>
    <d v="2018-12-06T00:00:00"/>
    <m/>
    <n v="40"/>
    <n v="57225"/>
    <n v="4768.75"/>
    <n v="27.512019230769234"/>
    <n v="0.17"/>
    <n v="810.68750000000011"/>
    <n v="0.21"/>
    <n v="3767.3125"/>
    <s v="SGD"/>
    <n v="1.4280999999999999"/>
    <n v="0"/>
    <s v=""/>
    <n v="129"/>
    <m/>
    <n v="20"/>
    <m/>
    <n v="19"/>
    <m/>
    <m/>
    <n v="0"/>
    <n v="0"/>
    <n v="3549.0504807692309"/>
  </r>
  <r>
    <x v="0"/>
    <d v="2023-01-01T00:00:00"/>
    <d v="2023-01-31T00:00:00"/>
    <x v="0"/>
    <s v="Demo Company Hong Kong Ltd"/>
    <x v="7"/>
    <x v="1"/>
    <s v="E02843"/>
    <s v="Lily Pena"/>
    <s v="Manager"/>
    <s v="Human Resources"/>
    <x v="1"/>
    <s v="Hong Kong"/>
    <s v="Permanent"/>
    <s v="Female"/>
    <n v="55"/>
    <d v="2010-02-24T00:00:00"/>
    <m/>
    <n v="40"/>
    <n v="102839"/>
    <n v="8569.9166666666661"/>
    <n v="49.441826923076924"/>
    <n v="0.25"/>
    <n v="2142.4791666666665"/>
    <n v="0.21899999999999997"/>
    <n v="6693.1049166666662"/>
    <s v="HKD"/>
    <n v="8.2957999999999998"/>
    <n v="0.05"/>
    <s v=""/>
    <n v="101"/>
    <m/>
    <n v="20"/>
    <m/>
    <n v="8"/>
    <m/>
    <m/>
    <n v="0"/>
    <n v="0"/>
    <n v="4993.6245192307697"/>
  </r>
  <r>
    <x v="0"/>
    <d v="2023-01-01T00:00:00"/>
    <d v="2023-01-31T00:00:00"/>
    <x v="0"/>
    <s v="Demo Company Australia Pty Ltd"/>
    <x v="14"/>
    <x v="5"/>
    <s v="E02063"/>
    <s v="Ian Gutierrez"/>
    <s v="Sr. Business Partner"/>
    <s v="Human Resources"/>
    <x v="3"/>
    <s v="New Zealand"/>
    <s v="Permanent"/>
    <s v="Male"/>
    <n v="32"/>
    <d v="2021-04-09T00:00:00"/>
    <m/>
    <n v="40"/>
    <n v="70980"/>
    <n v="5915"/>
    <n v="34.125"/>
    <n v="0.25"/>
    <n v="1478.75"/>
    <n v="0.34600000000000003"/>
    <n v="3868.41"/>
    <s v="NZD"/>
    <n v="1.7225999999999999"/>
    <n v="0"/>
    <s v=""/>
    <n v="324"/>
    <m/>
    <n v="20"/>
    <m/>
    <n v="9"/>
    <m/>
    <m/>
    <n v="0"/>
    <n v="0"/>
    <n v="11056.5"/>
  </r>
  <r>
    <x v="0"/>
    <d v="2023-01-01T00:00:00"/>
    <d v="2023-01-31T00:00:00"/>
    <x v="0"/>
    <s v="Demo Company Qatar WLL"/>
    <x v="11"/>
    <x v="4"/>
    <s v="E00638"/>
    <s v="David Simmons"/>
    <s v="Manager"/>
    <s v="Marketing"/>
    <x v="2"/>
    <s v="Qatar"/>
    <s v="Temporary"/>
    <s v="Male"/>
    <n v="51"/>
    <d v="2022-01-26T00:00:00"/>
    <d v="2023-01-26T00:00:00"/>
    <n v="40"/>
    <n v="104431"/>
    <n v="8702.5833333333339"/>
    <n v="50.207211538461536"/>
    <n v="0"/>
    <n v="0"/>
    <n v="0.113"/>
    <n v="7719.1914166666675"/>
    <s v="QAR"/>
    <n v="3.8468"/>
    <n v="7.0000000000000007E-2"/>
    <s v=""/>
    <n v="93"/>
    <m/>
    <n v="20"/>
    <m/>
    <n v="12"/>
    <m/>
    <m/>
    <n v="0"/>
    <n v="0"/>
    <n v="4669.2706730769232"/>
  </r>
  <r>
    <x v="0"/>
    <d v="2023-01-01T00:00:00"/>
    <d v="2023-01-31T00:00:00"/>
    <x v="0"/>
    <s v="Demo Company Morocco SARL"/>
    <x v="32"/>
    <x v="2"/>
    <s v="E03571"/>
    <s v="Lincoln Henderson"/>
    <s v="Business Partner"/>
    <s v="Human Resources"/>
    <x v="1"/>
    <s v="Morocco"/>
    <s v="Temporary"/>
    <s v="Male"/>
    <n v="28"/>
    <d v="2021-06-27T00:00:00"/>
    <d v="2023-06-27T00:00:00"/>
    <n v="40"/>
    <n v="48510"/>
    <n v="4042.5"/>
    <n v="23.322115384615383"/>
    <n v="0.2109"/>
    <n v="852.56325000000004"/>
    <n v="0.45799999999999996"/>
    <n v="2191.0349999999999"/>
    <s v="MAD"/>
    <n v="11.0573"/>
    <n v="0"/>
    <s v=""/>
    <n v="328"/>
    <m/>
    <n v="20"/>
    <m/>
    <n v="8"/>
    <m/>
    <m/>
    <n v="0"/>
    <n v="0"/>
    <n v="7649.6538461538457"/>
  </r>
  <r>
    <x v="0"/>
    <d v="2023-01-01T00:00:00"/>
    <d v="2023-01-31T00:00:00"/>
    <x v="0"/>
    <s v="Demo Company United Arab Emirates LLC"/>
    <x v="28"/>
    <x v="4"/>
    <s v="E01712"/>
    <s v="James Singh"/>
    <s v="Network Engineer"/>
    <s v="Marketing"/>
    <x v="2"/>
    <s v="United Arab Emirates"/>
    <s v="Permanent"/>
    <s v="Male"/>
    <n v="45"/>
    <d v="2008-03-12T00:00:00"/>
    <m/>
    <n v="40"/>
    <n v="186138"/>
    <n v="15511.5"/>
    <n v="89.489423076923075"/>
    <n v="0"/>
    <n v="0"/>
    <n v="0.159"/>
    <n v="13045.1715"/>
    <s v="AED"/>
    <n v="3.8807"/>
    <n v="0.28000000000000003"/>
    <s v=""/>
    <n v="203"/>
    <n v="1"/>
    <n v="20"/>
    <m/>
    <n v="11"/>
    <m/>
    <m/>
    <n v="0"/>
    <n v="0"/>
    <n v="18166.352884615386"/>
  </r>
  <r>
    <x v="0"/>
    <d v="2023-01-01T00:00:00"/>
    <d v="2023-01-31T00:00:00"/>
    <x v="0"/>
    <s v="Demo Company Ukraine PLC"/>
    <x v="26"/>
    <x v="0"/>
    <s v="E00184"/>
    <s v="Kayden Ortega"/>
    <s v="Analyst"/>
    <s v="Accounting"/>
    <x v="0"/>
    <s v="Ukraine"/>
    <s v="Permanent"/>
    <s v="Male"/>
    <n v="58"/>
    <d v="2010-04-19T00:00:00"/>
    <m/>
    <n v="40"/>
    <n v="56350"/>
    <n v="4695.833333333333"/>
    <n v="27.091346153846153"/>
    <n v="0.22"/>
    <n v="1033.0833333333333"/>
    <n v="0.45200000000000001"/>
    <n v="2573.3166666666666"/>
    <s v="UAH"/>
    <n v="39.026600000000002"/>
    <n v="0"/>
    <s v=""/>
    <n v="95"/>
    <m/>
    <n v="20"/>
    <n v="112"/>
    <n v="19"/>
    <m/>
    <m/>
    <n v="0"/>
    <n v="0"/>
    <n v="2573.6778846153848"/>
  </r>
  <r>
    <x v="0"/>
    <d v="2023-01-01T00:00:00"/>
    <d v="2023-01-31T00:00:00"/>
    <x v="0"/>
    <s v="Demo Company Greece IKE"/>
    <x v="23"/>
    <x v="0"/>
    <s v="E02706"/>
    <s v="Lucy Figueroa"/>
    <s v="Sr. Manager"/>
    <s v="Finance"/>
    <x v="3"/>
    <s v="Greece"/>
    <s v="Permanent"/>
    <s v="Female"/>
    <n v="45"/>
    <d v="2016-01-10T00:00:00"/>
    <m/>
    <n v="32"/>
    <n v="149761"/>
    <n v="12480.083333333334"/>
    <n v="90.000600961538467"/>
    <n v="0.24809999999999999"/>
    <n v="3096.3086749999998"/>
    <n v="0.51900000000000002"/>
    <n v="6002.9200833333334"/>
    <s v="EUR"/>
    <n v="1"/>
    <n v="0.12"/>
    <s v=""/>
    <n v="388"/>
    <m/>
    <n v="20"/>
    <n v="114"/>
    <m/>
    <m/>
    <m/>
    <n v="0"/>
    <n v="0"/>
    <n v="34920.233173076922"/>
  </r>
  <r>
    <x v="0"/>
    <d v="2023-01-01T00:00:00"/>
    <d v="2023-01-31T00:00:00"/>
    <x v="0"/>
    <s v="Demo Company United Kingdom Ltd"/>
    <x v="27"/>
    <x v="0"/>
    <s v="E02899"/>
    <s v="Joshua Cortez"/>
    <s v="Sr. Manager"/>
    <s v="Finance"/>
    <x v="2"/>
    <s v="United Kingdom"/>
    <s v="Permanent"/>
    <s v="Male"/>
    <n v="44"/>
    <d v="2007-08-11T00:00:00"/>
    <m/>
    <n v="32"/>
    <n v="126277"/>
    <n v="10523.083333333334"/>
    <n v="75.887620192307693"/>
    <n v="0.13800000000000001"/>
    <n v="1452.1855000000003"/>
    <n v="0.30599999999999999"/>
    <n v="7303.0198333333337"/>
    <s v="GBP"/>
    <n v="0.88870000000000005"/>
    <n v="0.13"/>
    <s v=""/>
    <n v="310"/>
    <m/>
    <n v="20"/>
    <m/>
    <m/>
    <m/>
    <m/>
    <n v="0"/>
    <n v="0"/>
    <n v="23525.162259615387"/>
  </r>
  <r>
    <x v="0"/>
    <d v="2023-01-01T00:00:00"/>
    <d v="2023-01-31T00:00:00"/>
    <x v="0"/>
    <s v="Demo Company Israel Ltd"/>
    <x v="30"/>
    <x v="4"/>
    <s v="E02478"/>
    <s v="Alexander Morris"/>
    <s v="Manager"/>
    <s v="Sales"/>
    <x v="1"/>
    <s v="Israel"/>
    <s v="Permanent"/>
    <s v="Male"/>
    <n v="33"/>
    <d v="2013-06-21T00:00:00"/>
    <m/>
    <n v="40"/>
    <n v="119631"/>
    <n v="9969.25"/>
    <n v="57.514903846153842"/>
    <n v="7.5999999999999998E-2"/>
    <n v="757.66300000000001"/>
    <n v="0.253"/>
    <n v="7447.0297499999997"/>
    <s v="ILS"/>
    <n v="3.7942999999999998"/>
    <n v="0.06"/>
    <s v=""/>
    <n v="237"/>
    <m/>
    <n v="20"/>
    <m/>
    <n v="4"/>
    <m/>
    <m/>
    <n v="0"/>
    <n v="0"/>
    <n v="13631.032211538461"/>
  </r>
  <r>
    <x v="0"/>
    <d v="2023-01-01T00:00:00"/>
    <d v="2023-01-31T00:00:00"/>
    <x v="0"/>
    <s v="Demo Company Italy Srl"/>
    <x v="43"/>
    <x v="0"/>
    <s v="E04170"/>
    <s v="Grayson Chin"/>
    <s v="Operations Engineer"/>
    <s v="IT"/>
    <x v="3"/>
    <s v="Italy"/>
    <s v="Permanent"/>
    <s v="Male"/>
    <n v="26"/>
    <d v="2020-05-09T00:00:00"/>
    <m/>
    <n v="40"/>
    <n v="256561"/>
    <n v="21380.083333333332"/>
    <n v="123.34663461538462"/>
    <n v="0.3"/>
    <n v="6414.0249999999996"/>
    <n v="0.59099999999999997"/>
    <n v="8744.454083333334"/>
    <s v="EUR"/>
    <n v="1"/>
    <n v="0.39"/>
    <s v=""/>
    <n v="33"/>
    <m/>
    <n v="20"/>
    <m/>
    <n v="11"/>
    <m/>
    <m/>
    <n v="0"/>
    <n v="0"/>
    <n v="4070.4389423076923"/>
  </r>
  <r>
    <x v="0"/>
    <d v="2023-01-01T00:00:00"/>
    <d v="2023-01-31T00:00:00"/>
    <x v="0"/>
    <s v="Demo Company Netherlands BV"/>
    <x v="6"/>
    <x v="0"/>
    <s v="E00929"/>
    <s v="Allison Espinoza"/>
    <s v="Solutions Architect"/>
    <s v="IT"/>
    <x v="1"/>
    <s v="Netherlands"/>
    <s v="Temporary"/>
    <s v="Female"/>
    <n v="45"/>
    <d v="2020-04-16T00:00:00"/>
    <d v="2023-04-16T00:00:00"/>
    <n v="24"/>
    <n v="66958"/>
    <n v="5579.833333333333"/>
    <n v="53.652243589743591"/>
    <n v="0.23190000000000002"/>
    <n v="1293.96335"/>
    <n v="0.41200000000000003"/>
    <n v="3280.9419999999996"/>
    <s v="EUR"/>
    <n v="1"/>
    <n v="0"/>
    <s v=""/>
    <n v="141"/>
    <m/>
    <n v="20"/>
    <m/>
    <m/>
    <m/>
    <m/>
    <n v="0"/>
    <n v="0"/>
    <n v="7564.9663461538466"/>
  </r>
  <r>
    <x v="0"/>
    <d v="2023-01-01T00:00:00"/>
    <d v="2023-01-31T00:00:00"/>
    <x v="0"/>
    <s v="Demo Company Finland Oy"/>
    <x v="0"/>
    <x v="0"/>
    <s v="E00530"/>
    <s v="Naomi Chu"/>
    <s v="Sr. Manager"/>
    <s v="Sales"/>
    <x v="0"/>
    <s v="Finland"/>
    <s v="Permanent"/>
    <s v="Female"/>
    <n v="46"/>
    <d v="2004-02-29T00:00:00"/>
    <m/>
    <n v="40"/>
    <n v="158897"/>
    <n v="13241.416666666666"/>
    <n v="76.392788461538458"/>
    <n v="0.20760000000000001"/>
    <n v="2748.9180999999999"/>
    <n v="0.36599999999999999"/>
    <n v="8395.0581666666658"/>
    <s v="EUR"/>
    <n v="1"/>
    <n v="0.1"/>
    <s v=""/>
    <n v="216"/>
    <m/>
    <n v="20"/>
    <m/>
    <n v="3"/>
    <m/>
    <m/>
    <n v="0"/>
    <n v="0"/>
    <n v="16500.842307692306"/>
  </r>
  <r>
    <x v="0"/>
    <d v="2023-01-01T00:00:00"/>
    <d v="2023-01-31T00:00:00"/>
    <x v="0"/>
    <s v="Demo Company Netherlands BV"/>
    <x v="6"/>
    <x v="0"/>
    <s v="E03824"/>
    <s v="Jameson Martin"/>
    <s v="Technical Architect"/>
    <s v="IT"/>
    <x v="2"/>
    <s v="Netherlands"/>
    <s v="Permanent"/>
    <s v="Male"/>
    <n v="37"/>
    <d v="2008-02-15T00:00:00"/>
    <m/>
    <n v="32"/>
    <n v="71695"/>
    <n v="5974.583333333333"/>
    <n v="43.0859375"/>
    <n v="0.23190000000000002"/>
    <n v="1385.5058750000001"/>
    <n v="0.41200000000000003"/>
    <n v="3513.0549999999998"/>
    <s v="EUR"/>
    <n v="1"/>
    <n v="0"/>
    <s v=""/>
    <n v="146"/>
    <m/>
    <n v="20"/>
    <n v="358"/>
    <m/>
    <m/>
    <m/>
    <n v="0"/>
    <n v="0"/>
    <n v="6290.546875"/>
  </r>
  <r>
    <x v="0"/>
    <d v="2023-01-01T00:00:00"/>
    <d v="2023-01-31T00:00:00"/>
    <x v="0"/>
    <s v="Demo Company Ukraine PLC"/>
    <x v="26"/>
    <x v="0"/>
    <s v="E01733"/>
    <s v="Eloise Pham"/>
    <s v="Manager"/>
    <s v="Sales"/>
    <x v="1"/>
    <s v="Ukraine"/>
    <s v="Permanent"/>
    <s v="Female"/>
    <n v="45"/>
    <d v="2011-10-20T00:00:00"/>
    <m/>
    <n v="24"/>
    <n v="123640"/>
    <n v="10303.333333333334"/>
    <n v="99.070512820512818"/>
    <n v="0.22"/>
    <n v="2266.7333333333336"/>
    <n v="0.45200000000000001"/>
    <n v="5646.2266666666665"/>
    <s v="UAH"/>
    <n v="39.026600000000002"/>
    <n v="7.0000000000000007E-2"/>
    <s v=""/>
    <n v="209"/>
    <m/>
    <n v="20"/>
    <m/>
    <m/>
    <m/>
    <m/>
    <n v="0"/>
    <n v="0"/>
    <n v="20705.73717948718"/>
  </r>
  <r>
    <x v="0"/>
    <d v="2023-01-01T00:00:00"/>
    <d v="2023-01-31T00:00:00"/>
    <x v="0"/>
    <s v="Demo Company United Arab Emirates LLC"/>
    <x v="28"/>
    <x v="4"/>
    <s v="E02857"/>
    <s v="Valentina Davis"/>
    <s v="Analyst"/>
    <s v="Sales"/>
    <x v="1"/>
    <s v="United Arab Emirates"/>
    <s v="Permanent"/>
    <s v="Female"/>
    <n v="33"/>
    <d v="2014-04-13T00:00:00"/>
    <m/>
    <n v="40"/>
    <n v="46878"/>
    <n v="3906.5"/>
    <n v="22.537500000000001"/>
    <n v="0"/>
    <n v="0"/>
    <n v="0.159"/>
    <n v="3285.3665000000001"/>
    <s v="AED"/>
    <n v="3.8807"/>
    <n v="0"/>
    <s v=""/>
    <n v="322"/>
    <m/>
    <n v="20"/>
    <m/>
    <n v="3"/>
    <m/>
    <m/>
    <n v="0"/>
    <n v="0"/>
    <n v="7257.0750000000007"/>
  </r>
  <r>
    <x v="0"/>
    <d v="2023-01-01T00:00:00"/>
    <d v="2023-01-31T00:00:00"/>
    <x v="0"/>
    <s v="Demo Company Nigeria Ltd"/>
    <x v="42"/>
    <x v="2"/>
    <s v="E04938"/>
    <s v="Brooklyn Daniels"/>
    <s v="Analyst"/>
    <s v="Marketing"/>
    <x v="1"/>
    <s v="Nigeria"/>
    <s v="Permanent"/>
    <s v="Female"/>
    <n v="64"/>
    <d v="2003-02-10T00:00:00"/>
    <m/>
    <n v="40"/>
    <n v="57032"/>
    <n v="4752.666666666667"/>
    <n v="27.419230769230769"/>
    <n v="0.1"/>
    <n v="475.26666666666671"/>
    <n v="0.34799999999999998"/>
    <n v="3098.7386666666671"/>
    <s v="NGN"/>
    <n v="486.12"/>
    <n v="0"/>
    <s v=""/>
    <n v="343"/>
    <m/>
    <n v="20"/>
    <n v="164"/>
    <n v="5"/>
    <m/>
    <m/>
    <n v="0"/>
    <n v="0"/>
    <n v="9404.7961538461532"/>
  </r>
  <r>
    <x v="0"/>
    <d v="2023-01-01T00:00:00"/>
    <d v="2023-01-31T00:00:00"/>
    <x v="0"/>
    <s v="Demo Company Finland Oy"/>
    <x v="0"/>
    <x v="0"/>
    <s v="E04952"/>
    <s v="Paisley Gomez"/>
    <s v="Sr. Analyst"/>
    <s v="Sales"/>
    <x v="0"/>
    <s v="Finland"/>
    <s v="Permanent"/>
    <s v="Female"/>
    <n v="57"/>
    <d v="2007-10-02T00:00:00"/>
    <m/>
    <n v="40"/>
    <n v="98150"/>
    <n v="8179.166666666667"/>
    <n v="47.1875"/>
    <n v="0.20760000000000001"/>
    <n v="1697.9950000000001"/>
    <n v="0.36599999999999999"/>
    <n v="5185.5916666666672"/>
    <s v="EUR"/>
    <n v="1"/>
    <n v="0"/>
    <s v=""/>
    <n v="343"/>
    <m/>
    <n v="20"/>
    <m/>
    <n v="19"/>
    <m/>
    <m/>
    <n v="0"/>
    <n v="0"/>
    <n v="16185.3125"/>
  </r>
  <r>
    <x v="0"/>
    <d v="2023-01-01T00:00:00"/>
    <d v="2023-01-31T00:00:00"/>
    <x v="0"/>
    <s v="Demo Company Qatar WLL"/>
    <x v="11"/>
    <x v="4"/>
    <s v="E01639"/>
    <s v="Everleigh Simmons"/>
    <s v="Analyst"/>
    <s v="Finance"/>
    <x v="0"/>
    <s v="Qatar"/>
    <s v="Temporary"/>
    <s v="Female"/>
    <n v="55"/>
    <d v="2021-04-16T00:00:00"/>
    <d v="2023-04-16T00:00:00"/>
    <n v="40"/>
    <n v="48266"/>
    <n v="4022.1666666666665"/>
    <n v="23.204807692307693"/>
    <n v="0"/>
    <n v="0"/>
    <n v="0.113"/>
    <n v="3567.6618333333331"/>
    <s v="QAR"/>
    <n v="3.8468"/>
    <n v="0"/>
    <s v=""/>
    <n v="35"/>
    <m/>
    <n v="20"/>
    <n v="362"/>
    <n v="4"/>
    <m/>
    <m/>
    <n v="0"/>
    <n v="0"/>
    <n v="812.16826923076928"/>
  </r>
  <r>
    <x v="0"/>
    <d v="2023-01-01T00:00:00"/>
    <d v="2023-01-31T00:00:00"/>
    <x v="0"/>
    <s v="Demo Company Israel Ltd"/>
    <x v="30"/>
    <x v="4"/>
    <s v="E03947"/>
    <s v="Logan Soto"/>
    <s v="Operations Engineer"/>
    <s v="Finance"/>
    <x v="3"/>
    <s v="Israel"/>
    <s v="Permanent"/>
    <s v="Male"/>
    <n v="36"/>
    <d v="2018-08-18T00:00:00"/>
    <m/>
    <n v="40"/>
    <n v="223404"/>
    <n v="18617"/>
    <n v="107.40576923076924"/>
    <n v="7.5999999999999998E-2"/>
    <n v="1414.8920000000001"/>
    <n v="0.253"/>
    <n v="13906.899000000001"/>
    <s v="ILS"/>
    <n v="3.7942999999999998"/>
    <n v="0.32"/>
    <s v=""/>
    <n v="44"/>
    <m/>
    <n v="20"/>
    <m/>
    <n v="7"/>
    <m/>
    <m/>
    <n v="0"/>
    <n v="0"/>
    <n v="4725.8538461538465"/>
  </r>
  <r>
    <x v="0"/>
    <d v="2023-01-01T00:00:00"/>
    <d v="2023-01-31T00:00:00"/>
    <x v="0"/>
    <s v="Demo Company Australia Pty Ltd"/>
    <x v="14"/>
    <x v="5"/>
    <s v="E04535"/>
    <s v="Charlotte Vo"/>
    <s v="System Administrator "/>
    <s v="IT"/>
    <x v="1"/>
    <s v="New Zealand"/>
    <s v="Permanent"/>
    <s v="Female"/>
    <n v="57"/>
    <d v="2014-01-10T00:00:00"/>
    <m/>
    <n v="40"/>
    <n v="74854"/>
    <n v="6237.833333333333"/>
    <n v="35.987499999999997"/>
    <n v="0.25"/>
    <n v="1559.4583333333333"/>
    <n v="0.34600000000000003"/>
    <n v="4079.5429999999997"/>
    <s v="NZD"/>
    <n v="1.7225999999999999"/>
    <n v="0"/>
    <s v=""/>
    <n v="349"/>
    <m/>
    <n v="20"/>
    <m/>
    <n v="10"/>
    <m/>
    <m/>
    <n v="0"/>
    <n v="0"/>
    <n v="12559.637499999999"/>
  </r>
  <r>
    <x v="0"/>
    <d v="2023-01-01T00:00:00"/>
    <d v="2023-01-31T00:00:00"/>
    <x v="0"/>
    <s v="Demo Company Portugal Lda"/>
    <x v="4"/>
    <x v="0"/>
    <s v="E00380"/>
    <s v="Alice Thompson"/>
    <s v="Operations Engineer"/>
    <s v="Accounting"/>
    <x v="1"/>
    <s v="Portugal"/>
    <s v="Permanent"/>
    <s v="Female"/>
    <n v="48"/>
    <d v="2007-04-25T00:00:00"/>
    <m/>
    <n v="40"/>
    <n v="217783"/>
    <n v="18148.583333333332"/>
    <n v="104.70336538461538"/>
    <n v="0.23749999999999999"/>
    <n v="4310.2885416666659"/>
    <n v="0.39799999999999996"/>
    <n v="10925.447166666667"/>
    <s v="EUR"/>
    <n v="1"/>
    <n v="0.36"/>
    <s v=""/>
    <n v="210"/>
    <m/>
    <n v="20"/>
    <n v="535"/>
    <n v="11"/>
    <m/>
    <m/>
    <n v="0"/>
    <n v="0"/>
    <n v="21987.70673076923"/>
  </r>
  <r>
    <x v="0"/>
    <d v="2023-01-01T00:00:00"/>
    <d v="2023-01-31T00:00:00"/>
    <x v="0"/>
    <s v="Demo Company Bulgaria EOOD"/>
    <x v="35"/>
    <x v="0"/>
    <s v="E01432"/>
    <s v="Peyton Garza"/>
    <s v="Systems Analyst"/>
    <s v="IT"/>
    <x v="0"/>
    <s v="Bulgaria"/>
    <s v="Permanent"/>
    <s v="Female"/>
    <n v="53"/>
    <d v="2004-08-15T00:00:00"/>
    <m/>
    <n v="24"/>
    <n v="44735"/>
    <n v="3727.9166666666665"/>
    <n v="35.845352564102562"/>
    <n v="0.19020000000000001"/>
    <n v="709.04975000000002"/>
    <n v="0.28300000000000003"/>
    <n v="2672.9162499999998"/>
    <s v="BGN"/>
    <n v="1.9574"/>
    <n v="0"/>
    <s v=""/>
    <n v="35"/>
    <m/>
    <n v="20"/>
    <n v="273"/>
    <m/>
    <m/>
    <m/>
    <n v="0"/>
    <n v="0"/>
    <n v="1254.5873397435896"/>
  </r>
  <r>
    <x v="0"/>
    <d v="2023-01-01T00:00:00"/>
    <d v="2023-01-31T00:00:00"/>
    <x v="0"/>
    <s v="Demo Company Japan Kabushiki Kaisha"/>
    <x v="31"/>
    <x v="1"/>
    <s v="E02628"/>
    <s v="Nora Nelson"/>
    <s v="Analyst II"/>
    <s v="Finance"/>
    <x v="0"/>
    <s v="Japan"/>
    <s v="Permanent"/>
    <s v="Female"/>
    <n v="41"/>
    <d v="2007-01-09T00:00:00"/>
    <m/>
    <n v="40"/>
    <n v="50685"/>
    <n v="4223.75"/>
    <n v="24.36778846153846"/>
    <n v="0.15490000000000001"/>
    <n v="654.25887499999999"/>
    <n v="0.46700000000000003"/>
    <n v="2251.25875"/>
    <s v="JPY"/>
    <n v="143.86000000000001"/>
    <n v="0"/>
    <s v=""/>
    <n v="309"/>
    <m/>
    <n v="20"/>
    <m/>
    <n v="3"/>
    <m/>
    <m/>
    <n v="0"/>
    <n v="0"/>
    <n v="7529.6466346153838"/>
  </r>
  <r>
    <x v="0"/>
    <d v="2023-01-01T00:00:00"/>
    <d v="2023-01-31T00:00:00"/>
    <x v="0"/>
    <s v="Demo Company Japan Kabushiki Kaisha"/>
    <x v="31"/>
    <x v="1"/>
    <s v="E03578"/>
    <s v="Maverick Li"/>
    <s v="Analyst II"/>
    <s v="Sales"/>
    <x v="3"/>
    <s v="Japan"/>
    <s v="Permanent"/>
    <s v="Male"/>
    <n v="34"/>
    <d v="2018-03-10T00:00:00"/>
    <m/>
    <n v="40"/>
    <n v="58993"/>
    <n v="4916.083333333333"/>
    <n v="28.362019230769231"/>
    <n v="0.15490000000000001"/>
    <n v="761.50130833333333"/>
    <n v="0.46700000000000003"/>
    <n v="2620.2724166666662"/>
    <s v="JPY"/>
    <n v="143.86000000000001"/>
    <n v="0"/>
    <s v=""/>
    <n v="356"/>
    <m/>
    <n v="20"/>
    <m/>
    <n v="14"/>
    <m/>
    <m/>
    <n v="0"/>
    <n v="0"/>
    <n v="10096.878846153846"/>
  </r>
  <r>
    <x v="0"/>
    <d v="2023-01-01T00:00:00"/>
    <d v="2023-01-31T00:00:00"/>
    <x v="0"/>
    <s v="Demo Company France SARL"/>
    <x v="18"/>
    <x v="0"/>
    <s v="E02781"/>
    <s v="Athena Vu"/>
    <s v="Network Engineer"/>
    <s v="Accounting"/>
    <x v="0"/>
    <s v="France"/>
    <s v="Permanent"/>
    <s v="Female"/>
    <n v="63"/>
    <d v="2007-03-06T00:00:00"/>
    <m/>
    <n v="40"/>
    <n v="193044"/>
    <n v="16087"/>
    <n v="92.809615384615384"/>
    <n v="8.3000000000000004E-2"/>
    <n v="1335.221"/>
    <n v="0.22399999999999998"/>
    <n v="12483.512000000001"/>
    <s v="EUR"/>
    <n v="1"/>
    <n v="0.15"/>
    <s v=""/>
    <n v="303"/>
    <m/>
    <n v="20"/>
    <n v="472"/>
    <n v="12"/>
    <m/>
    <m/>
    <n v="0"/>
    <n v="0"/>
    <n v="28121.313461538462"/>
  </r>
  <r>
    <x v="0"/>
    <d v="2023-01-01T00:00:00"/>
    <d v="2023-01-31T00:00:00"/>
    <x v="0"/>
    <s v="Demo Company Kenya Ltd"/>
    <x v="8"/>
    <x v="2"/>
    <s v="E02665"/>
    <s v="Bella Butler"/>
    <s v="Sr. Manager"/>
    <s v="Finance"/>
    <x v="0"/>
    <s v="Kenya"/>
    <s v="Permanent"/>
    <s v="Female"/>
    <n v="33"/>
    <d v="2019-10-25T00:00:00"/>
    <m/>
    <n v="40"/>
    <n v="131652"/>
    <n v="10971"/>
    <n v="63.294230769230772"/>
    <n v="0"/>
    <n v="0"/>
    <n v="0.37200000000000005"/>
    <n v="6889.7879999999996"/>
    <s v="KES"/>
    <n v="136.33000000000001"/>
    <n v="0.11"/>
    <s v=""/>
    <n v="215"/>
    <m/>
    <n v="20"/>
    <n v="525"/>
    <n v="11"/>
    <m/>
    <m/>
    <n v="0"/>
    <n v="0"/>
    <n v="13608.259615384615"/>
  </r>
  <r>
    <x v="0"/>
    <d v="2023-01-01T00:00:00"/>
    <d v="2023-01-31T00:00:00"/>
    <x v="0"/>
    <s v="Demo Company Netherlands BV"/>
    <x v="6"/>
    <x v="0"/>
    <s v="E04132"/>
    <s v="Kinsley Henry"/>
    <s v="Network Engineer"/>
    <s v="Marketing"/>
    <x v="0"/>
    <s v="Netherlands"/>
    <s v="Permanent"/>
    <s v="Female"/>
    <n v="45"/>
    <d v="2008-02-29T00:00:00"/>
    <m/>
    <n v="24"/>
    <n v="150577"/>
    <n v="12548.083333333334"/>
    <n v="120.65464743589745"/>
    <n v="0.23190000000000002"/>
    <n v="2909.9005250000005"/>
    <n v="0.41200000000000003"/>
    <n v="7378.2730000000001"/>
    <s v="EUR"/>
    <n v="1"/>
    <n v="0.25"/>
    <s v=""/>
    <n v="388"/>
    <m/>
    <n v="20"/>
    <m/>
    <m/>
    <m/>
    <m/>
    <n v="0"/>
    <n v="0"/>
    <n v="46814.003205128211"/>
  </r>
  <r>
    <x v="0"/>
    <d v="2023-01-01T00:00:00"/>
    <d v="2023-01-31T00:00:00"/>
    <x v="0"/>
    <s v="Demo Company Portugal Lda"/>
    <x v="4"/>
    <x v="0"/>
    <s v="E00276"/>
    <s v="Kennedy Romero"/>
    <s v="Engineering Manager"/>
    <s v="Engineering"/>
    <x v="3"/>
    <s v="Portugal"/>
    <s v="Permanent"/>
    <s v="Female"/>
    <n v="37"/>
    <d v="2018-12-27T00:00:00"/>
    <m/>
    <n v="24"/>
    <n v="87359"/>
    <n v="7279.916666666667"/>
    <n v="69.999198717948715"/>
    <n v="0.23749999999999999"/>
    <n v="1728.9802083333334"/>
    <n v="0.39799999999999996"/>
    <n v="4382.5098333333335"/>
    <s v="EUR"/>
    <n v="1"/>
    <n v="0.11"/>
    <s v=""/>
    <n v="336"/>
    <m/>
    <n v="20"/>
    <m/>
    <m/>
    <m/>
    <m/>
    <n v="0"/>
    <n v="0"/>
    <n v="23519.73076923077"/>
  </r>
  <r>
    <x v="0"/>
    <d v="2023-01-01T00:00:00"/>
    <d v="2023-01-31T00:00:00"/>
    <x v="0"/>
    <s v="Demo Company Portugal Lda"/>
    <x v="4"/>
    <x v="0"/>
    <s v="E04277"/>
    <s v="Zoe Do"/>
    <s v="Analyst II"/>
    <s v="Sales"/>
    <x v="1"/>
    <s v="Portugal"/>
    <s v="Permanent"/>
    <s v="Female"/>
    <n v="60"/>
    <d v="2014-01-08T00:00:00"/>
    <m/>
    <n v="32"/>
    <n v="51877"/>
    <n v="4323.083333333333"/>
    <n v="31.17608173076923"/>
    <n v="0.23749999999999999"/>
    <n v="1026.7322916666665"/>
    <n v="0.39799999999999996"/>
    <n v="2602.4961666666668"/>
    <s v="EUR"/>
    <n v="1"/>
    <n v="0"/>
    <s v=""/>
    <n v="198"/>
    <m/>
    <n v="20"/>
    <m/>
    <m/>
    <m/>
    <m/>
    <n v="0"/>
    <n v="0"/>
    <n v="6172.8641826923076"/>
  </r>
  <r>
    <x v="0"/>
    <d v="2023-01-01T00:00:00"/>
    <d v="2023-01-31T00:00:00"/>
    <x v="0"/>
    <s v="Demo Company Poland Sp. z o.o."/>
    <x v="3"/>
    <x v="0"/>
    <s v="E03890"/>
    <s v="Everett Khan"/>
    <s v="Solutions Architect"/>
    <s v="IT"/>
    <x v="0"/>
    <s v="Poland"/>
    <s v="Permanent"/>
    <s v="Male"/>
    <n v="43"/>
    <d v="2017-01-18T00:00:00"/>
    <m/>
    <n v="40"/>
    <n v="86417"/>
    <n v="7201.416666666667"/>
    <n v="41.546634615384612"/>
    <n v="0.22140000000000001"/>
    <n v="1594.3936500000002"/>
    <n v="0.40799999999999997"/>
    <n v="4263.2386666666671"/>
    <s v="PLN"/>
    <n v="4.6844999999999999"/>
    <n v="0"/>
    <s v=""/>
    <n v="171"/>
    <m/>
    <n v="20"/>
    <n v="497"/>
    <m/>
    <m/>
    <m/>
    <n v="0"/>
    <n v="0"/>
    <n v="7104.4745192307682"/>
  </r>
  <r>
    <x v="0"/>
    <d v="2023-01-01T00:00:00"/>
    <d v="2023-01-31T00:00:00"/>
    <x v="0"/>
    <s v="Demo Company Netherlands BV"/>
    <x v="6"/>
    <x v="0"/>
    <s v="E02012"/>
    <s v="Anna Han"/>
    <s v="System Administrator "/>
    <s v="IT"/>
    <x v="3"/>
    <s v="Netherlands"/>
    <s v="Permanent"/>
    <s v="Female"/>
    <n v="65"/>
    <d v="2003-05-08T00:00:00"/>
    <m/>
    <n v="40"/>
    <n v="96548"/>
    <n v="8045.666666666667"/>
    <n v="46.417307692307688"/>
    <n v="0.23190000000000002"/>
    <n v="1865.7901000000002"/>
    <n v="0.41200000000000003"/>
    <n v="4730.8519999999999"/>
    <s v="EUR"/>
    <n v="1"/>
    <n v="0"/>
    <s v=""/>
    <n v="378"/>
    <m/>
    <n v="20"/>
    <m/>
    <n v="19"/>
    <m/>
    <m/>
    <n v="0"/>
    <n v="0"/>
    <n v="17545.742307692304"/>
  </r>
  <r>
    <x v="0"/>
    <d v="2023-01-01T00:00:00"/>
    <d v="2023-01-31T00:00:00"/>
    <x v="0"/>
    <s v="Demo Company Hungary Kft."/>
    <x v="17"/>
    <x v="0"/>
    <s v="E02881"/>
    <s v="Leilani Sharma"/>
    <s v="Sr. Analyst"/>
    <s v="Accounting"/>
    <x v="0"/>
    <s v="Hungary"/>
    <s v="Permanent"/>
    <s v="Female"/>
    <n v="43"/>
    <d v="2014-01-23T00:00:00"/>
    <m/>
    <n v="24"/>
    <n v="92940"/>
    <n v="7745"/>
    <n v="74.471153846153854"/>
    <n v="0.21"/>
    <n v="1626.45"/>
    <n v="0.379"/>
    <n v="4809.6450000000004"/>
    <s v="HUF"/>
    <n v="378.97"/>
    <n v="0"/>
    <s v=""/>
    <n v="57"/>
    <m/>
    <n v="20"/>
    <m/>
    <m/>
    <m/>
    <m/>
    <n v="0"/>
    <n v="0"/>
    <n v="4244.8557692307695"/>
  </r>
  <r>
    <x v="0"/>
    <d v="2023-01-01T00:00:00"/>
    <d v="2023-01-31T00:00:00"/>
    <x v="0"/>
    <s v="Demo Company United States LLC"/>
    <x v="39"/>
    <x v="6"/>
    <s v="E03750"/>
    <s v="Jordan Cho"/>
    <s v="Analyst II"/>
    <s v="Accounting"/>
    <x v="1"/>
    <s v="United States"/>
    <s v="Permanent"/>
    <s v="Male"/>
    <n v="28"/>
    <d v="2018-08-24T00:00:00"/>
    <m/>
    <n v="40"/>
    <n v="61410"/>
    <n v="5117.5"/>
    <n v="29.524038461538463"/>
    <n v="7.6499999999999999E-2"/>
    <n v="391.48874999999998"/>
    <n v="0.36599999999999999"/>
    <n v="3244.4949999999999"/>
    <s v="USD"/>
    <n v="1.0568"/>
    <n v="0"/>
    <s v=""/>
    <n v="173"/>
    <m/>
    <n v="20"/>
    <n v="237"/>
    <n v="5"/>
    <m/>
    <m/>
    <n v="0"/>
    <n v="0"/>
    <n v="5107.6586538461543"/>
  </r>
  <r>
    <x v="0"/>
    <d v="2023-01-01T00:00:00"/>
    <d v="2023-01-31T00:00:00"/>
    <x v="0"/>
    <s v="Demo Company Singapore Pte Ltd"/>
    <x v="1"/>
    <x v="1"/>
    <s v="E00605"/>
    <s v="Nova Williams"/>
    <s v="Manager"/>
    <s v="Finance"/>
    <x v="1"/>
    <s v="Singapore"/>
    <s v="Permanent"/>
    <s v="Female"/>
    <n v="61"/>
    <d v="2010-04-25T00:00:00"/>
    <m/>
    <n v="40"/>
    <n v="110302"/>
    <n v="9191.8333333333339"/>
    <n v="53.029807692307692"/>
    <n v="0.17"/>
    <n v="1562.6116666666669"/>
    <n v="0.21"/>
    <n v="7261.5483333333341"/>
    <s v="SGD"/>
    <n v="1.4280999999999999"/>
    <n v="0.06"/>
    <s v=""/>
    <n v="396"/>
    <m/>
    <n v="20"/>
    <m/>
    <n v="2"/>
    <m/>
    <m/>
    <n v="0"/>
    <n v="0"/>
    <n v="20999.803846153845"/>
  </r>
  <r>
    <x v="0"/>
    <d v="2023-01-01T00:00:00"/>
    <d v="2023-01-31T00:00:00"/>
    <x v="0"/>
    <s v="Demo Company United Arab Emirates LLC"/>
    <x v="28"/>
    <x v="4"/>
    <s v="E01019"/>
    <s v="Dominic Scott"/>
    <s v="Sr. Analyst"/>
    <s v="Sales"/>
    <x v="2"/>
    <s v="United Arab Emirates"/>
    <s v="Permanent"/>
    <s v="Male"/>
    <n v="45"/>
    <d v="2011-03-16T00:00:00"/>
    <m/>
    <n v="40"/>
    <n v="81687"/>
    <n v="6807.25"/>
    <n v="39.272596153846152"/>
    <n v="0"/>
    <n v="0"/>
    <n v="0.159"/>
    <n v="5724.89725"/>
    <s v="AED"/>
    <n v="3.8807"/>
    <n v="0"/>
    <s v=""/>
    <n v="122"/>
    <m/>
    <n v="20"/>
    <m/>
    <n v="7"/>
    <m/>
    <m/>
    <n v="0"/>
    <n v="0"/>
    <n v="4791.2567307692307"/>
  </r>
  <r>
    <x v="0"/>
    <d v="2023-01-01T00:00:00"/>
    <d v="2023-01-31T00:00:00"/>
    <x v="0"/>
    <s v="Demo Company Netherlands BV"/>
    <x v="6"/>
    <x v="0"/>
    <s v="E01519"/>
    <s v="Anthony Marquez"/>
    <s v="Operations Engineer"/>
    <s v="IT"/>
    <x v="1"/>
    <s v="Netherlands"/>
    <s v="Permanent"/>
    <s v="Male"/>
    <n v="54"/>
    <d v="2009-08-15T00:00:00"/>
    <m/>
    <n v="24"/>
    <n v="241083"/>
    <n v="20090.25"/>
    <n v="193.17548076923075"/>
    <n v="0.23190000000000002"/>
    <n v="4658.9289750000007"/>
    <n v="0.41200000000000003"/>
    <n v="11813.066999999999"/>
    <s v="EUR"/>
    <n v="1"/>
    <n v="0.39"/>
    <s v=""/>
    <n v="260"/>
    <m/>
    <n v="20"/>
    <m/>
    <m/>
    <m/>
    <m/>
    <n v="0"/>
    <n v="0"/>
    <n v="50225.624999999993"/>
  </r>
  <r>
    <x v="0"/>
    <d v="2023-01-01T00:00:00"/>
    <d v="2023-01-31T00:00:00"/>
    <x v="0"/>
    <s v="Demo Company Netherlands BV"/>
    <x v="6"/>
    <x v="0"/>
    <s v="E03694"/>
    <s v="Elena Patterson"/>
    <s v="Operations Engineer"/>
    <s v="Finance"/>
    <x v="1"/>
    <s v="Netherlands"/>
    <s v="Permanent"/>
    <s v="Female"/>
    <n v="38"/>
    <d v="2018-11-09T00:00:00"/>
    <m/>
    <n v="40"/>
    <n v="223805"/>
    <n v="18650.416666666668"/>
    <n v="107.59855769230769"/>
    <n v="0.23190000000000002"/>
    <n v="4325.0316250000005"/>
    <n v="0.41200000000000003"/>
    <n v="10966.445"/>
    <s v="EUR"/>
    <n v="1"/>
    <n v="0.36"/>
    <s v=""/>
    <n v="40"/>
    <m/>
    <n v="20"/>
    <m/>
    <n v="2"/>
    <m/>
    <m/>
    <n v="0"/>
    <n v="0"/>
    <n v="4303.9423076923076"/>
  </r>
  <r>
    <x v="0"/>
    <d v="2023-01-01T00:00:00"/>
    <d v="2023-01-31T00:00:00"/>
    <x v="0"/>
    <s v="Demo Company Germany GmbH"/>
    <x v="15"/>
    <x v="0"/>
    <s v="E01123"/>
    <s v="Madison Nelson"/>
    <s v="Network Engineer"/>
    <s v="Accounting"/>
    <x v="2"/>
    <s v="Germany"/>
    <s v="Permanent"/>
    <s v="Female"/>
    <n v="27"/>
    <d v="2021-07-16T00:00:00"/>
    <m/>
    <n v="24"/>
    <n v="161759"/>
    <n v="13479.916666666666"/>
    <n v="129.61458333333334"/>
    <n v="0.19879999999999998"/>
    <n v="2679.8074333333329"/>
    <n v="0.48799999999999999"/>
    <n v="6901.717333333333"/>
    <s v="EUR"/>
    <n v="1"/>
    <n v="0.16"/>
    <s v=""/>
    <n v="38"/>
    <m/>
    <n v="20"/>
    <m/>
    <m/>
    <m/>
    <m/>
    <n v="0"/>
    <n v="0"/>
    <n v="4925.354166666667"/>
  </r>
  <r>
    <x v="0"/>
    <d v="2023-01-01T00:00:00"/>
    <d v="2023-01-31T00:00:00"/>
    <x v="0"/>
    <s v="Demo Company United Arab Emirates LLC"/>
    <x v="28"/>
    <x v="4"/>
    <s v="E04005"/>
    <s v="Lincoln Wong"/>
    <s v="Sr. Analyst"/>
    <s v="Finance"/>
    <x v="2"/>
    <s v="United Arab Emirates"/>
    <s v="Permanent"/>
    <s v="Male"/>
    <n v="49"/>
    <d v="2019-06-07T00:00:00"/>
    <m/>
    <n v="40"/>
    <n v="80700"/>
    <n v="6725"/>
    <n v="38.79807692307692"/>
    <n v="0"/>
    <n v="0"/>
    <n v="0.159"/>
    <n v="5655.7250000000004"/>
    <s v="AED"/>
    <n v="3.8807"/>
    <n v="0"/>
    <s v=""/>
    <n v="111"/>
    <m/>
    <n v="20"/>
    <m/>
    <n v="8"/>
    <m/>
    <m/>
    <n v="0"/>
    <n v="0"/>
    <n v="4306.5865384615381"/>
  </r>
  <r>
    <x v="0"/>
    <d v="2023-01-01T00:00:00"/>
    <d v="2023-01-31T00:00:00"/>
    <x v="0"/>
    <s v="Demo Company Kenya Ltd"/>
    <x v="8"/>
    <x v="2"/>
    <s v="E02770"/>
    <s v="James Huang"/>
    <s v="Manager"/>
    <s v="Human Resources"/>
    <x v="1"/>
    <s v="Kenya"/>
    <s v="Temporary"/>
    <s v="Male"/>
    <n v="54"/>
    <d v="2022-03-11T00:00:00"/>
    <d v="2023-03-11T00:00:00"/>
    <n v="40"/>
    <n v="128136"/>
    <n v="10678"/>
    <n v="61.603846153846156"/>
    <n v="0"/>
    <n v="0"/>
    <n v="0.37200000000000005"/>
    <n v="6705.7839999999997"/>
    <s v="KES"/>
    <n v="136.33000000000001"/>
    <n v="0.05"/>
    <s v=""/>
    <n v="360"/>
    <m/>
    <n v="20"/>
    <m/>
    <n v="5"/>
    <m/>
    <m/>
    <n v="0"/>
    <n v="0"/>
    <n v="22177.384615384617"/>
  </r>
  <r>
    <x v="0"/>
    <d v="2023-01-01T00:00:00"/>
    <d v="2023-01-31T00:00:00"/>
    <x v="0"/>
    <s v="Demo Company Netherlands BV"/>
    <x v="6"/>
    <x v="0"/>
    <s v="E04018"/>
    <s v="Emery Ford"/>
    <s v="Analyst II"/>
    <s v="Marketing"/>
    <x v="2"/>
    <s v="Netherlands"/>
    <s v="Permanent"/>
    <s v="Female"/>
    <n v="39"/>
    <d v="2017-04-18T00:00:00"/>
    <m/>
    <n v="32"/>
    <n v="58745"/>
    <n v="4895.416666666667"/>
    <n v="35.30348557692308"/>
    <n v="0.23190000000000002"/>
    <n v="1135.2471250000001"/>
    <n v="0.41200000000000003"/>
    <n v="2878.5050000000001"/>
    <s v="EUR"/>
    <n v="1"/>
    <n v="0"/>
    <s v=""/>
    <n v="86"/>
    <m/>
    <n v="20"/>
    <m/>
    <m/>
    <m/>
    <m/>
    <n v="0"/>
    <n v="0"/>
    <n v="3036.0997596153848"/>
  </r>
  <r>
    <x v="0"/>
    <d v="2023-01-01T00:00:00"/>
    <d v="2023-01-31T00:00:00"/>
    <x v="0"/>
    <s v="Demo Company India Pvt. Ltd."/>
    <x v="16"/>
    <x v="1"/>
    <s v="E04940"/>
    <s v="Hudson Williams"/>
    <s v="Operations Engineer"/>
    <s v="Sales"/>
    <x v="1"/>
    <s v="India"/>
    <s v="Permanent"/>
    <s v="Male"/>
    <n v="36"/>
    <d v="2018-03-19T00:00:00"/>
    <m/>
    <n v="40"/>
    <n v="195200"/>
    <n v="16266.666666666666"/>
    <n v="93.84615384615384"/>
    <n v="0.12"/>
    <n v="1951.9999999999998"/>
    <n v="0.49700000000000005"/>
    <n v="8182.1333333333323"/>
    <s v="INR"/>
    <n v="86.649000000000001"/>
    <n v="0.36"/>
    <s v=""/>
    <n v="390"/>
    <m/>
    <n v="20"/>
    <m/>
    <m/>
    <m/>
    <m/>
    <n v="0"/>
    <n v="0"/>
    <n v="36600"/>
  </r>
  <r>
    <x v="0"/>
    <d v="2023-01-01T00:00:00"/>
    <d v="2023-01-31T00:00:00"/>
    <x v="0"/>
    <s v="Demo Company Belgium BV"/>
    <x v="13"/>
    <x v="0"/>
    <s v="E03465"/>
    <s v="Harper Phan"/>
    <s v="Analyst II"/>
    <s v="Finance"/>
    <x v="0"/>
    <s v="Belgium"/>
    <s v="Permanent"/>
    <s v="Female"/>
    <n v="45"/>
    <d v="2016-12-07T00:00:00"/>
    <m/>
    <n v="24"/>
    <n v="71454"/>
    <n v="5954.5"/>
    <n v="57.254807692307686"/>
    <n v="0.27500000000000002"/>
    <n v="1637.4875000000002"/>
    <n v="0.55399999999999994"/>
    <n v="2655.7070000000003"/>
    <s v="EUR"/>
    <n v="1"/>
    <n v="0"/>
    <s v=""/>
    <n v="204"/>
    <m/>
    <n v="20"/>
    <m/>
    <m/>
    <m/>
    <m/>
    <n v="0"/>
    <n v="0"/>
    <n v="11679.980769230768"/>
  </r>
  <r>
    <x v="0"/>
    <d v="2023-01-01T00:00:00"/>
    <d v="2023-01-31T00:00:00"/>
    <x v="0"/>
    <s v="Demo Company Egypt SAE"/>
    <x v="38"/>
    <x v="2"/>
    <s v="E03870"/>
    <s v="Madeline Allen"/>
    <s v="Cloud Infrastructure Architect"/>
    <s v="IT"/>
    <x v="0"/>
    <s v="Egypt"/>
    <s v="Temporary"/>
    <s v="Female"/>
    <n v="30"/>
    <d v="2020-02-03T00:00:00"/>
    <d v="2023-02-02T00:00:00"/>
    <n v="40"/>
    <n v="94652"/>
    <n v="7887.666666666667"/>
    <n v="45.505769230769232"/>
    <n v="0.26"/>
    <n v="2050.7933333333335"/>
    <n v="0.44400000000000001"/>
    <n v="4385.5426666666663"/>
    <s v="EGP"/>
    <n v="32.686700000000002"/>
    <n v="0"/>
    <s v=""/>
    <n v="385"/>
    <m/>
    <n v="20"/>
    <m/>
    <n v="16"/>
    <m/>
    <m/>
    <n v="0"/>
    <n v="0"/>
    <n v="17519.721153846156"/>
  </r>
  <r>
    <x v="0"/>
    <d v="2023-01-01T00:00:00"/>
    <d v="2023-01-31T00:00:00"/>
    <x v="0"/>
    <s v="Demo Company Germany GmbH"/>
    <x v="15"/>
    <x v="0"/>
    <s v="E01927"/>
    <s v="Charles Moore"/>
    <s v="Technical Architect"/>
    <s v="IT"/>
    <x v="0"/>
    <s v="Germany"/>
    <s v="Permanent"/>
    <s v="Male"/>
    <n v="34"/>
    <d v="2016-02-16T00:00:00"/>
    <m/>
    <n v="32"/>
    <n v="63411"/>
    <n v="5284.25"/>
    <n v="38.107572115384613"/>
    <n v="0.19879999999999998"/>
    <n v="1050.5088999999998"/>
    <n v="0.48799999999999999"/>
    <n v="2705.5360000000001"/>
    <s v="EUR"/>
    <n v="1"/>
    <n v="0"/>
    <s v=""/>
    <n v="163"/>
    <m/>
    <n v="20"/>
    <m/>
    <m/>
    <m/>
    <m/>
    <n v="0"/>
    <n v="0"/>
    <n v="6211.5342548076924"/>
  </r>
  <r>
    <x v="0"/>
    <d v="2023-01-01T00:00:00"/>
    <d v="2023-01-31T00:00:00"/>
    <x v="0"/>
    <s v="Demo Company Netherlands BV"/>
    <x v="6"/>
    <x v="0"/>
    <s v="E01883"/>
    <s v="Isla Guzman"/>
    <s v="Sr. Manager"/>
    <s v="Accounting"/>
    <x v="1"/>
    <s v="Netherlands"/>
    <s v="Permanent"/>
    <s v="Female"/>
    <n v="28"/>
    <d v="2019-07-06T00:00:00"/>
    <m/>
    <n v="24"/>
    <n v="152036"/>
    <n v="12669.666666666666"/>
    <n v="121.82371794871796"/>
    <n v="0.23190000000000002"/>
    <n v="2938.0957000000003"/>
    <n v="0.41200000000000003"/>
    <n v="7449.7639999999992"/>
    <s v="EUR"/>
    <n v="1"/>
    <n v="0.15"/>
    <s v=""/>
    <n v="178"/>
    <m/>
    <n v="20"/>
    <m/>
    <m/>
    <m/>
    <m/>
    <n v="0"/>
    <n v="0"/>
    <n v="21684.621794871797"/>
  </r>
  <r>
    <x v="0"/>
    <d v="2023-01-01T00:00:00"/>
    <d v="2023-01-31T00:00:00"/>
    <x v="0"/>
    <s v="Demo Company Spain S.L."/>
    <x v="24"/>
    <x v="0"/>
    <s v="E03984"/>
    <s v="Hailey Foster"/>
    <s v="Controls Engineer"/>
    <s v="Engineering"/>
    <x v="0"/>
    <s v="Spain"/>
    <s v="Temporary"/>
    <s v="Female"/>
    <n v="55"/>
    <d v="2021-03-21T00:00:00"/>
    <d v="2023-03-21T00:00:00"/>
    <n v="40"/>
    <n v="95562"/>
    <n v="7963.5"/>
    <n v="45.943269230769232"/>
    <n v="0.29899999999999999"/>
    <n v="2381.0864999999999"/>
    <n v="0.47"/>
    <n v="4220.6550000000007"/>
    <s v="EUR"/>
    <n v="1"/>
    <n v="0"/>
    <s v=""/>
    <n v="272"/>
    <m/>
    <n v="20"/>
    <n v="358"/>
    <n v="3"/>
    <m/>
    <m/>
    <n v="0"/>
    <n v="0"/>
    <n v="12496.569230769232"/>
  </r>
  <r>
    <x v="0"/>
    <d v="2023-01-01T00:00:00"/>
    <d v="2023-01-31T00:00:00"/>
    <x v="0"/>
    <s v="Demo Company Spain S.L."/>
    <x v="24"/>
    <x v="0"/>
    <s v="E00446"/>
    <s v="Hudson Hill"/>
    <s v="Sr. Analyst"/>
    <s v="Sales"/>
    <x v="3"/>
    <s v="Spain"/>
    <s v="Permanent"/>
    <s v="Male"/>
    <n v="30"/>
    <d v="2019-11-04T00:00:00"/>
    <m/>
    <n v="32"/>
    <n v="96092"/>
    <n v="8007.666666666667"/>
    <n v="57.747596153846153"/>
    <n v="0.29899999999999999"/>
    <n v="2394.2923333333333"/>
    <n v="0.47"/>
    <n v="4244.0633333333335"/>
    <s v="EUR"/>
    <n v="1"/>
    <n v="0"/>
    <s v=""/>
    <n v="173"/>
    <m/>
    <n v="20"/>
    <m/>
    <m/>
    <m/>
    <m/>
    <n v="0"/>
    <n v="0"/>
    <n v="9990.3341346153848"/>
  </r>
  <r>
    <x v="0"/>
    <d v="2023-01-01T00:00:00"/>
    <d v="2023-01-31T00:00:00"/>
    <x v="0"/>
    <s v="Demo Company Egypt SAE"/>
    <x v="38"/>
    <x v="2"/>
    <s v="E02825"/>
    <s v="Wyatt Li"/>
    <s v="Operations Engineer"/>
    <s v="Engineering"/>
    <x v="0"/>
    <s v="Egypt"/>
    <s v="Permanent"/>
    <s v="Male"/>
    <n v="63"/>
    <d v="2013-06-03T00:00:00"/>
    <m/>
    <n v="40"/>
    <n v="254289"/>
    <n v="21190.75"/>
    <n v="122.25432692307693"/>
    <n v="0.26"/>
    <n v="5509.5950000000003"/>
    <n v="0.44400000000000001"/>
    <n v="11782.057000000001"/>
    <s v="EGP"/>
    <n v="32.686700000000002"/>
    <n v="0.39"/>
    <s v=""/>
    <n v="291"/>
    <m/>
    <n v="20"/>
    <n v="63"/>
    <n v="7"/>
    <m/>
    <m/>
    <n v="0"/>
    <n v="0"/>
    <n v="35576.009134615386"/>
  </r>
  <r>
    <x v="0"/>
    <d v="2023-01-01T00:00:00"/>
    <d v="2023-01-31T00:00:00"/>
    <x v="0"/>
    <s v="Demo Company Norway AS"/>
    <x v="21"/>
    <x v="0"/>
    <s v="E04174"/>
    <s v="Maverick Henry"/>
    <s v="Computer Systems Manager"/>
    <s v="IT"/>
    <x v="3"/>
    <s v="Norway"/>
    <s v="Permanent"/>
    <s v="Male"/>
    <n v="26"/>
    <d v="2019-07-10T00:00:00"/>
    <m/>
    <n v="24"/>
    <n v="69110"/>
    <n v="5759.166666666667"/>
    <n v="55.376602564102562"/>
    <n v="0.14099999999999999"/>
    <n v="812.04250000000002"/>
    <n v="0.36200000000000004"/>
    <n v="3674.3483333333334"/>
    <s v="NOK"/>
    <n v="11.2597"/>
    <n v="0.05"/>
    <s v=""/>
    <n v="204"/>
    <m/>
    <n v="20"/>
    <m/>
    <m/>
    <m/>
    <m/>
    <n v="0"/>
    <n v="0"/>
    <n v="11296.826923076922"/>
  </r>
  <r>
    <x v="0"/>
    <d v="2023-01-01T00:00:00"/>
    <d v="2023-01-31T00:00:00"/>
    <x v="0"/>
    <s v="Demo Company Netherlands BV"/>
    <x v="6"/>
    <x v="0"/>
    <s v="E01899"/>
    <s v="Xavier Jackson"/>
    <s v="Operations Engineer"/>
    <s v="Marketing"/>
    <x v="1"/>
    <s v="Netherlands"/>
    <s v="Permanent"/>
    <s v="Male"/>
    <n v="52"/>
    <d v="2002-06-11T00:00:00"/>
    <m/>
    <n v="32"/>
    <n v="236314"/>
    <n v="19692.833333333332"/>
    <n v="142.015625"/>
    <n v="0.23190000000000002"/>
    <n v="4566.7680500000006"/>
    <n v="0.41200000000000003"/>
    <n v="11579.385999999999"/>
    <s v="EUR"/>
    <n v="1"/>
    <n v="0.34"/>
    <s v=""/>
    <n v="186"/>
    <m/>
    <n v="20"/>
    <m/>
    <m/>
    <m/>
    <m/>
    <n v="0"/>
    <n v="0"/>
    <n v="26414.90625"/>
  </r>
  <r>
    <x v="0"/>
    <d v="2023-01-01T00:00:00"/>
    <d v="2023-01-31T00:00:00"/>
    <x v="0"/>
    <s v="Demo Company United Arab Emirates LLC"/>
    <x v="28"/>
    <x v="4"/>
    <s v="E02562"/>
    <s v="Christian Medina"/>
    <s v="Analyst"/>
    <s v="Marketing"/>
    <x v="2"/>
    <s v="United Arab Emirates"/>
    <s v="Permanent"/>
    <s v="Male"/>
    <n v="51"/>
    <d v="2007-06-19T00:00:00"/>
    <m/>
    <n v="40"/>
    <n v="45206"/>
    <n v="3767.1666666666665"/>
    <n v="21.733653846153846"/>
    <n v="0"/>
    <n v="0"/>
    <n v="0.159"/>
    <n v="3168.1871666666666"/>
    <s v="AED"/>
    <n v="3.8807"/>
    <n v="0"/>
    <s v=""/>
    <n v="142"/>
    <m/>
    <n v="20"/>
    <m/>
    <n v="6"/>
    <m/>
    <m/>
    <n v="0"/>
    <n v="0"/>
    <n v="3086.1788461538463"/>
  </r>
  <r>
    <x v="0"/>
    <d v="2023-01-01T00:00:00"/>
    <d v="2023-01-31T00:00:00"/>
    <x v="0"/>
    <s v="Demo Company Indonesia PT"/>
    <x v="10"/>
    <x v="1"/>
    <s v="E01006"/>
    <s v="Autumn Leung"/>
    <s v="Operations Engineer"/>
    <s v="Finance"/>
    <x v="3"/>
    <s v="Indonesia"/>
    <s v="Permanent"/>
    <s v="Female"/>
    <n v="25"/>
    <d v="2021-11-15T00:00:00"/>
    <m/>
    <n v="40"/>
    <n v="210708"/>
    <n v="17559"/>
    <n v="101.30192307692307"/>
    <n v="5.74E-2"/>
    <n v="1007.8866"/>
    <n v="0.30099999999999999"/>
    <n v="12273.741"/>
    <s v="IDR"/>
    <n v="16295.86"/>
    <n v="0.33"/>
    <s v=""/>
    <n v="55"/>
    <m/>
    <n v="20"/>
    <m/>
    <n v="14"/>
    <m/>
    <m/>
    <n v="0"/>
    <n v="0"/>
    <n v="5571.6057692307695"/>
  </r>
  <r>
    <x v="0"/>
    <d v="2023-01-01T00:00:00"/>
    <d v="2023-01-31T00:00:00"/>
    <x v="0"/>
    <s v="Demo Company Japan Kabushiki Kaisha"/>
    <x v="31"/>
    <x v="1"/>
    <s v="E02903"/>
    <s v="Robert Vazquez"/>
    <s v="System Administrator "/>
    <s v="IT"/>
    <x v="2"/>
    <s v="Japan"/>
    <s v="Temporary"/>
    <s v="Male"/>
    <n v="40"/>
    <d v="2021-09-26T00:00:00"/>
    <d v="2023-09-26T00:00:00"/>
    <n v="40"/>
    <n v="87770"/>
    <n v="7314.166666666667"/>
    <n v="42.197115384615387"/>
    <n v="0.15490000000000001"/>
    <n v="1132.9644166666667"/>
    <n v="0.46700000000000003"/>
    <n v="3898.4508333333333"/>
    <s v="JPY"/>
    <n v="143.86000000000001"/>
    <n v="0"/>
    <s v=""/>
    <n v="213"/>
    <m/>
    <n v="20"/>
    <m/>
    <n v="1"/>
    <m/>
    <m/>
    <n v="0"/>
    <n v="0"/>
    <n v="8987.985576923078"/>
  </r>
  <r>
    <x v="0"/>
    <d v="2023-01-01T00:00:00"/>
    <d v="2023-01-31T00:00:00"/>
    <x v="0"/>
    <s v="Demo Company France SARL"/>
    <x v="18"/>
    <x v="0"/>
    <s v="E03642"/>
    <s v="Aria Roberts"/>
    <s v="Manager"/>
    <s v="Accounting"/>
    <x v="2"/>
    <s v="France"/>
    <s v="Permanent"/>
    <s v="Female"/>
    <n v="38"/>
    <d v="2015-08-12T00:00:00"/>
    <m/>
    <n v="32"/>
    <n v="106858"/>
    <n v="8904.8333333333339"/>
    <n v="64.21754807692308"/>
    <n v="8.3000000000000004E-2"/>
    <n v="739.1011666666667"/>
    <n v="0.22399999999999998"/>
    <n v="6910.1506666666673"/>
    <s v="EUR"/>
    <n v="1"/>
    <n v="0.05"/>
    <s v=""/>
    <n v="213"/>
    <m/>
    <n v="20"/>
    <n v="614"/>
    <m/>
    <m/>
    <m/>
    <n v="0"/>
    <n v="0"/>
    <n v="13678.337740384615"/>
  </r>
  <r>
    <x v="0"/>
    <d v="2023-01-01T00:00:00"/>
    <d v="2023-01-31T00:00:00"/>
    <x v="0"/>
    <s v="Demo Company Poland Sp. z o.o."/>
    <x v="3"/>
    <x v="0"/>
    <s v="E02884"/>
    <s v="Axel Johnson"/>
    <s v="Network Engineer"/>
    <s v="Human Resources"/>
    <x v="2"/>
    <s v="Poland"/>
    <s v="Permanent"/>
    <s v="Male"/>
    <n v="60"/>
    <d v="2015-04-14T00:00:00"/>
    <m/>
    <n v="24"/>
    <n v="155788"/>
    <n v="12982.333333333334"/>
    <n v="124.83012820512822"/>
    <n v="0.22140000000000001"/>
    <n v="2874.2886000000003"/>
    <n v="0.40799999999999997"/>
    <n v="7685.5413333333345"/>
    <s v="PLN"/>
    <n v="4.6844999999999999"/>
    <n v="0.17"/>
    <s v=""/>
    <n v="89"/>
    <n v="1"/>
    <n v="20"/>
    <m/>
    <m/>
    <m/>
    <m/>
    <n v="0"/>
    <n v="0"/>
    <n v="11109.881410256412"/>
  </r>
  <r>
    <x v="0"/>
    <d v="2023-01-01T00:00:00"/>
    <d v="2023-01-31T00:00:00"/>
    <x v="0"/>
    <s v="Demo Company Egypt SAE"/>
    <x v="38"/>
    <x v="2"/>
    <s v="E00701"/>
    <s v="Madeline Garcia"/>
    <s v="Sr. Business Partner"/>
    <s v="Human Resources"/>
    <x v="1"/>
    <s v="Egypt"/>
    <s v="Permanent"/>
    <s v="Female"/>
    <n v="45"/>
    <d v="2019-04-26T00:00:00"/>
    <m/>
    <n v="40"/>
    <n v="74891"/>
    <n v="6240.916666666667"/>
    <n v="36.005288461538463"/>
    <n v="0.26"/>
    <n v="1622.6383333333335"/>
    <n v="0.44400000000000001"/>
    <n v="3469.9496666666669"/>
    <s v="EGP"/>
    <n v="32.686700000000002"/>
    <n v="0"/>
    <s v=""/>
    <n v="291"/>
    <m/>
    <n v="20"/>
    <n v="591"/>
    <n v="3"/>
    <m/>
    <m/>
    <n v="0"/>
    <n v="0"/>
    <n v="10477.538942307692"/>
  </r>
  <r>
    <x v="0"/>
    <d v="2023-01-01T00:00:00"/>
    <d v="2023-01-31T00:00:00"/>
    <x v="0"/>
    <s v="Demo Company Morocco SARL"/>
    <x v="32"/>
    <x v="2"/>
    <s v="E04720"/>
    <s v="Christopher Chung"/>
    <s v="Controls Engineer"/>
    <s v="Engineering"/>
    <x v="2"/>
    <s v="Morocco"/>
    <s v="Temporary"/>
    <s v="Male"/>
    <n v="28"/>
    <d v="2021-12-18T00:00:00"/>
    <d v="2023-12-18T00:00:00"/>
    <n v="40"/>
    <n v="95670"/>
    <n v="7972.5"/>
    <n v="45.995192307692307"/>
    <n v="0.2109"/>
    <n v="1681.4002500000001"/>
    <n v="0.45799999999999996"/>
    <n v="4321.0950000000003"/>
    <s v="MAD"/>
    <n v="11.0573"/>
    <n v="0"/>
    <s v=""/>
    <n v="317"/>
    <m/>
    <n v="20"/>
    <m/>
    <n v="12"/>
    <m/>
    <m/>
    <n v="0"/>
    <n v="0"/>
    <n v="14580.475961538461"/>
  </r>
  <r>
    <x v="0"/>
    <d v="2023-01-01T00:00:00"/>
    <d v="2023-01-31T00:00:00"/>
    <x v="0"/>
    <s v="Demo Company Netherlands BV"/>
    <x v="6"/>
    <x v="0"/>
    <s v="E01985"/>
    <s v="Eliana Turner"/>
    <s v="Account Representative"/>
    <s v="Sales"/>
    <x v="3"/>
    <s v="Netherlands"/>
    <s v="Permanent"/>
    <s v="Female"/>
    <n v="65"/>
    <d v="2000-09-29T00:00:00"/>
    <m/>
    <n v="32"/>
    <n v="67837"/>
    <n v="5653.083333333333"/>
    <n v="40.767427884615387"/>
    <n v="0.23190000000000002"/>
    <n v="1310.9500250000001"/>
    <n v="0.41200000000000003"/>
    <n v="3324.0129999999995"/>
    <s v="EUR"/>
    <n v="1"/>
    <n v="0"/>
    <s v=""/>
    <n v="170"/>
    <m/>
    <n v="20"/>
    <n v="381"/>
    <m/>
    <m/>
    <m/>
    <n v="0"/>
    <n v="0"/>
    <n v="6930.4627403846162"/>
  </r>
  <r>
    <x v="0"/>
    <d v="2023-01-01T00:00:00"/>
    <d v="2023-01-31T00:00:00"/>
    <x v="0"/>
    <s v="Demo Company Poland Sp. z o.o."/>
    <x v="3"/>
    <x v="0"/>
    <s v="E03273"/>
    <s v="Daniel Shah"/>
    <s v="Analyst II"/>
    <s v="Sales"/>
    <x v="3"/>
    <s v="Poland"/>
    <s v="Permanent"/>
    <s v="Male"/>
    <n v="41"/>
    <d v="2010-06-04T00:00:00"/>
    <m/>
    <n v="32"/>
    <n v="72425"/>
    <n v="6035.416666666667"/>
    <n v="43.52463942307692"/>
    <n v="0.22140000000000001"/>
    <n v="1336.24125"/>
    <n v="0.40799999999999997"/>
    <n v="3572.9666666666672"/>
    <s v="PLN"/>
    <n v="4.6844999999999999"/>
    <n v="0"/>
    <s v=""/>
    <n v="30"/>
    <m/>
    <n v="20"/>
    <n v="348"/>
    <m/>
    <m/>
    <m/>
    <n v="0"/>
    <n v="0"/>
    <n v="1305.7391826923076"/>
  </r>
  <r>
    <x v="0"/>
    <d v="2023-01-01T00:00:00"/>
    <d v="2023-01-31T00:00:00"/>
    <x v="0"/>
    <s v="Demo Company Italy Srl"/>
    <x v="43"/>
    <x v="0"/>
    <s v="E02415"/>
    <s v="Penelope Gonzalez"/>
    <s v="Sr. Analyst"/>
    <s v="Sales"/>
    <x v="2"/>
    <s v="Italy"/>
    <s v="Temporary"/>
    <s v="Female"/>
    <n v="52"/>
    <d v="2022-10-16T00:00:00"/>
    <d v="2023-10-16T00:00:00"/>
    <n v="32"/>
    <n v="93103"/>
    <n v="7758.583333333333"/>
    <n v="55.951322115384613"/>
    <n v="0.3"/>
    <n v="2327.5749999999998"/>
    <n v="0.59099999999999997"/>
    <n v="3173.2605833333337"/>
    <s v="EUR"/>
    <n v="1"/>
    <n v="0"/>
    <s v=""/>
    <n v="396"/>
    <m/>
    <n v="20"/>
    <m/>
    <m/>
    <m/>
    <m/>
    <n v="0"/>
    <n v="0"/>
    <n v="22156.723557692309"/>
  </r>
  <r>
    <x v="0"/>
    <d v="2023-01-01T00:00:00"/>
    <d v="2023-01-31T00:00:00"/>
    <x v="0"/>
    <s v="Demo Company Portugal Lda"/>
    <x v="4"/>
    <x v="0"/>
    <s v="E00091"/>
    <s v="Emilia Chu"/>
    <s v="Analyst II"/>
    <s v="Finance"/>
    <x v="0"/>
    <s v="Portugal"/>
    <s v="Permanent"/>
    <s v="Female"/>
    <n v="48"/>
    <d v="2003-06-24T00:00:00"/>
    <m/>
    <n v="32"/>
    <n v="55760"/>
    <n v="4646.666666666667"/>
    <n v="33.509615384615387"/>
    <n v="0.23749999999999999"/>
    <n v="1103.5833333333333"/>
    <n v="0.39799999999999996"/>
    <n v="2797.293333333334"/>
    <s v="EUR"/>
    <n v="1"/>
    <n v="0"/>
    <s v=""/>
    <n v="302"/>
    <m/>
    <n v="20"/>
    <m/>
    <m/>
    <m/>
    <m/>
    <n v="0"/>
    <n v="0"/>
    <n v="10119.903846153848"/>
  </r>
  <r>
    <x v="0"/>
    <d v="2023-01-01T00:00:00"/>
    <d v="2023-01-31T00:00:00"/>
    <x v="0"/>
    <s v="Demo Company Sweden AB"/>
    <x v="20"/>
    <x v="0"/>
    <s v="E02563"/>
    <s v="Emily Clark"/>
    <s v="Operations Engineer"/>
    <s v="Accounting"/>
    <x v="2"/>
    <s v="Sweden"/>
    <s v="Permanent"/>
    <s v="Female"/>
    <n v="36"/>
    <d v="2020-01-13T00:00:00"/>
    <m/>
    <n v="24"/>
    <n v="253294"/>
    <n v="21107.833333333332"/>
    <n v="202.95993589743591"/>
    <n v="0.31420000000000003"/>
    <n v="6632.0812333333333"/>
    <n v="0.49099999999999999"/>
    <n v="10743.887166666666"/>
    <s v="SEK"/>
    <n v="11.300800000000001"/>
    <n v="0.4"/>
    <s v=""/>
    <n v="287"/>
    <m/>
    <n v="20"/>
    <n v="81"/>
    <m/>
    <m/>
    <m/>
    <n v="0"/>
    <n v="0"/>
    <n v="58249.501602564109"/>
  </r>
  <r>
    <x v="0"/>
    <d v="2023-01-01T00:00:00"/>
    <d v="2023-01-31T00:00:00"/>
    <x v="0"/>
    <s v="Demo Company Iceland hf."/>
    <x v="22"/>
    <x v="0"/>
    <s v="E04221"/>
    <s v="Roman King"/>
    <s v="Analyst II"/>
    <s v="Finance"/>
    <x v="2"/>
    <s v="Iceland"/>
    <s v="Permanent"/>
    <s v="Male"/>
    <n v="60"/>
    <d v="2007-08-16T00:00:00"/>
    <m/>
    <n v="40"/>
    <n v="58671"/>
    <n v="4889.25"/>
    <n v="28.207211538461536"/>
    <n v="6.3500000000000001E-2"/>
    <n v="310.467375"/>
    <n v="0.31900000000000001"/>
    <n v="3329.5792499999998"/>
    <s v="ISK"/>
    <n v="149.69999999999999"/>
    <n v="0"/>
    <s v=""/>
    <n v="121"/>
    <m/>
    <n v="20"/>
    <n v="95"/>
    <n v="15"/>
    <m/>
    <m/>
    <n v="0"/>
    <n v="0"/>
    <n v="3413.072596153846"/>
  </r>
  <r>
    <x v="0"/>
    <d v="2023-01-01T00:00:00"/>
    <d v="2023-01-31T00:00:00"/>
    <x v="0"/>
    <s v="Demo Company Finland Oy"/>
    <x v="0"/>
    <x v="0"/>
    <s v="E04887"/>
    <s v="Emery Do"/>
    <s v="Account Representative"/>
    <s v="Sales"/>
    <x v="3"/>
    <s v="Finland"/>
    <s v="Permanent"/>
    <s v="Female"/>
    <n v="40"/>
    <d v="2018-03-16T00:00:00"/>
    <m/>
    <n v="40"/>
    <n v="55457"/>
    <n v="4621.416666666667"/>
    <n v="26.662019230769232"/>
    <n v="0.20760000000000001"/>
    <n v="959.40610000000004"/>
    <n v="0.36599999999999999"/>
    <n v="2929.9781666666668"/>
    <s v="EUR"/>
    <n v="1"/>
    <n v="0"/>
    <s v=""/>
    <n v="147"/>
    <m/>
    <n v="20"/>
    <m/>
    <n v="5"/>
    <m/>
    <m/>
    <n v="0"/>
    <n v="0"/>
    <n v="3919.3168269230773"/>
  </r>
  <r>
    <x v="0"/>
    <d v="2023-01-01T00:00:00"/>
    <d v="2023-01-31T00:00:00"/>
    <x v="0"/>
    <s v="Demo Company Greece IKE"/>
    <x v="23"/>
    <x v="0"/>
    <s v="E01636"/>
    <s v="Naomi Coleman"/>
    <s v="Manager"/>
    <s v="Marketing"/>
    <x v="2"/>
    <s v="Greece"/>
    <s v="Permanent"/>
    <s v="Female"/>
    <n v="29"/>
    <d v="2016-11-02T00:00:00"/>
    <m/>
    <n v="40"/>
    <n v="122054"/>
    <n v="10171.166666666666"/>
    <n v="58.679807692307691"/>
    <n v="0.24809999999999999"/>
    <n v="2523.4664499999999"/>
    <n v="0.51900000000000002"/>
    <n v="4892.3311666666659"/>
    <s v="EUR"/>
    <n v="1"/>
    <n v="0.06"/>
    <s v=""/>
    <n v="373"/>
    <m/>
    <n v="20"/>
    <m/>
    <m/>
    <m/>
    <m/>
    <n v="0"/>
    <n v="0"/>
    <n v="21887.568269230767"/>
  </r>
  <r>
    <x v="0"/>
    <d v="2023-01-01T00:00:00"/>
    <d v="2023-01-31T00:00:00"/>
    <x v="0"/>
    <s v="Demo Company Czech Republic s.r.o."/>
    <x v="34"/>
    <x v="0"/>
    <s v="E01387"/>
    <s v="Cora Zheng"/>
    <s v="Network Engineer"/>
    <s v="IT"/>
    <x v="0"/>
    <s v="Czech Republic"/>
    <s v="Permanent"/>
    <s v="Female"/>
    <n v="27"/>
    <d v="2018-01-03T00:00:00"/>
    <m/>
    <n v="32"/>
    <n v="167100"/>
    <n v="13925"/>
    <n v="100.42067307692308"/>
    <n v="0.33799999999999997"/>
    <n v="4706.6499999999996"/>
    <n v="0.46100000000000002"/>
    <n v="7505.5749999999998"/>
    <s v="CZK"/>
    <n v="23.619"/>
    <n v="0.2"/>
    <s v=""/>
    <n v="355"/>
    <m/>
    <n v="20"/>
    <n v="460"/>
    <m/>
    <m/>
    <m/>
    <n v="0"/>
    <n v="0"/>
    <n v="35649.338942307695"/>
  </r>
  <r>
    <x v="0"/>
    <d v="2023-01-01T00:00:00"/>
    <d v="2023-01-31T00:00:00"/>
    <x v="0"/>
    <s v="Demo Company Ghana Ltd"/>
    <x v="33"/>
    <x v="2"/>
    <s v="E01363"/>
    <s v="Ayla Daniels"/>
    <s v="Technical Architect"/>
    <s v="IT"/>
    <x v="2"/>
    <s v="Ghana"/>
    <s v="Temporary"/>
    <s v="Female"/>
    <n v="53"/>
    <d v="2022-04-23T00:00:00"/>
    <d v="2023-04-23T00:00:00"/>
    <n v="40"/>
    <n v="78153"/>
    <n v="6512.75"/>
    <n v="37.573557692307688"/>
    <n v="0.13"/>
    <n v="846.65750000000003"/>
    <n v="0.55399999999999994"/>
    <n v="2904.6865000000003"/>
    <s v="GHS"/>
    <n v="12.6816"/>
    <n v="0"/>
    <s v=""/>
    <n v="195"/>
    <m/>
    <n v="20"/>
    <m/>
    <n v="1"/>
    <m/>
    <m/>
    <n v="0"/>
    <n v="0"/>
    <n v="7326.8437499999991"/>
  </r>
  <r>
    <x v="0"/>
    <d v="2023-01-01T00:00:00"/>
    <d v="2023-01-31T00:00:00"/>
    <x v="0"/>
    <s v="Demo Company Australia Pty Ltd"/>
    <x v="14"/>
    <x v="5"/>
    <s v="E02249"/>
    <s v="Allison Daniels"/>
    <s v="Manager"/>
    <s v="Finance"/>
    <x v="0"/>
    <s v="New Zealand"/>
    <s v="Temporary"/>
    <s v="Female"/>
    <n v="37"/>
    <d v="2020-04-14T00:00:00"/>
    <d v="2023-04-14T00:00:00"/>
    <n v="40"/>
    <n v="103524"/>
    <n v="8627"/>
    <n v="49.771153846153844"/>
    <n v="0.25"/>
    <n v="2156.75"/>
    <n v="0.34600000000000003"/>
    <n v="5642.0579999999991"/>
    <s v="NZD"/>
    <n v="1.7225999999999999"/>
    <n v="0.09"/>
    <s v=""/>
    <n v="192"/>
    <m/>
    <n v="20"/>
    <m/>
    <n v="10"/>
    <m/>
    <m/>
    <n v="0"/>
    <n v="0"/>
    <n v="9556.0615384615376"/>
  </r>
  <r>
    <x v="0"/>
    <d v="2023-01-01T00:00:00"/>
    <d v="2023-01-31T00:00:00"/>
    <x v="0"/>
    <s v="Demo Company France SARL"/>
    <x v="18"/>
    <x v="0"/>
    <s v="E02987"/>
    <s v="Mateo Harris"/>
    <s v="Manager"/>
    <s v="IT"/>
    <x v="2"/>
    <s v="France"/>
    <s v="Permanent"/>
    <s v="Male"/>
    <n v="30"/>
    <d v="2017-08-05T00:00:00"/>
    <m/>
    <n v="24"/>
    <n v="119906"/>
    <n v="9992.1666666666661"/>
    <n v="96.078525641025635"/>
    <n v="0.45"/>
    <n v="4496.4749999999995"/>
    <n v="0.60699999999999998"/>
    <n v="3926.9214999999995"/>
    <s v="EUR"/>
    <n v="1"/>
    <n v="0.05"/>
    <s v=""/>
    <n v="76"/>
    <m/>
    <n v="20"/>
    <n v="598"/>
    <m/>
    <m/>
    <m/>
    <n v="0"/>
    <n v="0"/>
    <n v="7301.9679487179483"/>
  </r>
  <r>
    <x v="0"/>
    <d v="2023-01-01T00:00:00"/>
    <d v="2023-01-31T00:00:00"/>
    <x v="0"/>
    <s v="Demo Company Singapore Pte Ltd"/>
    <x v="1"/>
    <x v="1"/>
    <s v="E03655"/>
    <s v="Samantha Rogers"/>
    <s v="Analyst"/>
    <s v="Marketing"/>
    <x v="1"/>
    <s v="Singapore"/>
    <s v="Permanent"/>
    <s v="Female"/>
    <n v="28"/>
    <d v="2020-01-17T00:00:00"/>
    <m/>
    <n v="40"/>
    <n v="45061"/>
    <n v="3755.0833333333335"/>
    <n v="21.663942307692306"/>
    <n v="0.17"/>
    <n v="638.36416666666673"/>
    <n v="0.21"/>
    <n v="2966.5158333333334"/>
    <s v="SGD"/>
    <n v="1.4280999999999999"/>
    <n v="0"/>
    <s v=""/>
    <n v="245"/>
    <m/>
    <n v="20"/>
    <m/>
    <n v="20"/>
    <m/>
    <m/>
    <n v="0"/>
    <n v="0"/>
    <n v="5307.6658653846152"/>
  </r>
  <r>
    <x v="0"/>
    <d v="2023-01-01T00:00:00"/>
    <d v="2023-01-31T00:00:00"/>
    <x v="0"/>
    <s v="Demo Company Australia Pty Ltd"/>
    <x v="14"/>
    <x v="5"/>
    <s v="E04048"/>
    <s v="Julian Lee"/>
    <s v="IT Systems Architect"/>
    <s v="IT"/>
    <x v="2"/>
    <s v="Australia"/>
    <s v="Permanent"/>
    <s v="Male"/>
    <n v="51"/>
    <d v="2003-01-17T00:00:00"/>
    <m/>
    <n v="40"/>
    <n v="91399"/>
    <n v="7616.583333333333"/>
    <n v="43.941826923076924"/>
    <n v="0.25"/>
    <n v="1904.1458333333333"/>
    <n v="0.47399999999999998"/>
    <n v="4006.3228333333332"/>
    <s v="AUD"/>
    <n v="1.5972999999999999"/>
    <n v="0"/>
    <s v=""/>
    <n v="383"/>
    <m/>
    <n v="20"/>
    <m/>
    <n v="5"/>
    <m/>
    <m/>
    <n v="0"/>
    <n v="0"/>
    <n v="16829.719711538462"/>
  </r>
  <r>
    <x v="0"/>
    <d v="2023-01-01T00:00:00"/>
    <d v="2023-01-31T00:00:00"/>
    <x v="0"/>
    <s v="Demo Company Australia Pty Ltd"/>
    <x v="14"/>
    <x v="5"/>
    <s v="E03626"/>
    <s v="Nicholas Avila"/>
    <s v="Enterprise Architect"/>
    <s v="IT"/>
    <x v="3"/>
    <s v="New Zealand"/>
    <s v="Permanent"/>
    <s v="Male"/>
    <n v="28"/>
    <d v="2017-09-28T00:00:00"/>
    <m/>
    <n v="40"/>
    <n v="97336"/>
    <n v="8111.333333333333"/>
    <n v="46.796153846153842"/>
    <n v="0.25"/>
    <n v="2027.8333333333333"/>
    <n v="0.34600000000000003"/>
    <n v="5304.8119999999999"/>
    <s v="NZD"/>
    <n v="1.7225999999999999"/>
    <n v="0"/>
    <s v=""/>
    <n v="308"/>
    <m/>
    <n v="20"/>
    <m/>
    <n v="3"/>
    <m/>
    <m/>
    <n v="0"/>
    <n v="0"/>
    <n v="14413.215384615383"/>
  </r>
  <r>
    <x v="0"/>
    <d v="2023-01-01T00:00:00"/>
    <d v="2023-01-31T00:00:00"/>
    <x v="0"/>
    <s v="Demo Company Côte d'Ivoire SARL"/>
    <x v="2"/>
    <x v="2"/>
    <s v="E03694"/>
    <s v="Hailey Watson"/>
    <s v="Sr. Manager"/>
    <s v="Accounting"/>
    <x v="2"/>
    <s v="Côte d'Ivoire"/>
    <s v="Permanent"/>
    <s v="Female"/>
    <n v="31"/>
    <d v="2017-01-20T00:00:00"/>
    <m/>
    <n v="40"/>
    <n v="124629"/>
    <n v="10385.75"/>
    <n v="59.917788461538464"/>
    <n v="0.25"/>
    <n v="2596.4375"/>
    <n v="0.501"/>
    <n v="5182.4892499999996"/>
    <s v="XOF"/>
    <n v="657.27"/>
    <n v="0.1"/>
    <s v=""/>
    <n v="210"/>
    <m/>
    <n v="20"/>
    <m/>
    <n v="20"/>
    <m/>
    <m/>
    <n v="0"/>
    <n v="0"/>
    <n v="12582.735576923078"/>
  </r>
  <r>
    <x v="0"/>
    <d v="2023-01-01T00:00:00"/>
    <d v="2023-01-31T00:00:00"/>
    <x v="0"/>
    <s v="Demo Company Indonesia PT"/>
    <x v="10"/>
    <x v="1"/>
    <s v="E02920"/>
    <s v="Willow Woods"/>
    <s v="Operations Engineer"/>
    <s v="Human Resources"/>
    <x v="1"/>
    <s v="Indonesia"/>
    <s v="Permanent"/>
    <s v="Female"/>
    <n v="28"/>
    <d v="2021-07-25T00:00:00"/>
    <m/>
    <n v="40"/>
    <n v="231850"/>
    <n v="19320.833333333332"/>
    <n v="111.46634615384615"/>
    <n v="5.74E-2"/>
    <n v="1109.0158333333331"/>
    <n v="0.30099999999999999"/>
    <n v="13505.262499999999"/>
    <s v="IDR"/>
    <n v="16295.86"/>
    <n v="0.39"/>
    <s v=""/>
    <n v="207"/>
    <m/>
    <n v="20"/>
    <n v="389"/>
    <n v="5"/>
    <m/>
    <m/>
    <n v="0"/>
    <n v="0"/>
    <n v="23073.533653846152"/>
  </r>
  <r>
    <x v="0"/>
    <d v="2023-01-01T00:00:00"/>
    <d v="2023-01-31T00:00:00"/>
    <x v="0"/>
    <s v="Demo Company France SARL"/>
    <x v="18"/>
    <x v="0"/>
    <s v="E03220"/>
    <s v="Alexander Gonzales"/>
    <s v="Manager"/>
    <s v="Accounting"/>
    <x v="3"/>
    <s v="France"/>
    <s v="Permanent"/>
    <s v="Male"/>
    <n v="34"/>
    <d v="2018-06-04T00:00:00"/>
    <m/>
    <n v="40"/>
    <n v="128329"/>
    <n v="10694.083333333334"/>
    <n v="61.696634615384617"/>
    <n v="0.45"/>
    <n v="4812.3375000000005"/>
    <n v="0.60699999999999998"/>
    <n v="4202.7747500000005"/>
    <s v="EUR"/>
    <n v="1"/>
    <n v="0.08"/>
    <s v=""/>
    <n v="90"/>
    <m/>
    <n v="20"/>
    <m/>
    <n v="5"/>
    <m/>
    <m/>
    <n v="0"/>
    <n v="0"/>
    <n v="5552.6971153846152"/>
  </r>
  <r>
    <x v="0"/>
    <d v="2023-01-01T00:00:00"/>
    <d v="2023-01-31T00:00:00"/>
    <x v="0"/>
    <s v="Demo Company Romania SRL"/>
    <x v="12"/>
    <x v="0"/>
    <s v="E01347"/>
    <s v="Aiden Gonzales"/>
    <s v="Operations Engineer"/>
    <s v="Marketing"/>
    <x v="1"/>
    <s v="Romania"/>
    <s v="Temporary"/>
    <s v="Male"/>
    <n v="44"/>
    <d v="2021-03-28T00:00:00"/>
    <d v="2023-03-28T00:00:00"/>
    <n v="24"/>
    <n v="186033"/>
    <n v="15502.75"/>
    <n v="149.06490384615384"/>
    <n v="2.2499999999999999E-2"/>
    <n v="348.81187499999999"/>
    <n v="0.2"/>
    <n v="12402.2"/>
    <s v="RON"/>
    <n v="4.9107000000000003"/>
    <n v="0.34"/>
    <s v=""/>
    <n v="226"/>
    <m/>
    <n v="20"/>
    <n v="340"/>
    <m/>
    <m/>
    <m/>
    <n v="0"/>
    <n v="0"/>
    <n v="33688.668269230766"/>
  </r>
  <r>
    <x v="0"/>
    <d v="2023-01-01T00:00:00"/>
    <d v="2023-01-31T00:00:00"/>
    <x v="0"/>
    <s v="Demo Company Qatar WLL"/>
    <x v="11"/>
    <x v="4"/>
    <s v="E03968"/>
    <s v="Joshua Chin"/>
    <s v="Sr. Manager"/>
    <s v="Marketing"/>
    <x v="0"/>
    <s v="Qatar"/>
    <s v="Permanent"/>
    <s v="Male"/>
    <n v="60"/>
    <d v="2021-07-26T00:00:00"/>
    <m/>
    <n v="40"/>
    <n v="121480"/>
    <n v="10123.333333333334"/>
    <n v="58.403846153846153"/>
    <n v="0"/>
    <n v="0"/>
    <n v="0.113"/>
    <n v="8979.3966666666674"/>
    <s v="QAR"/>
    <n v="3.8468"/>
    <n v="0.14000000000000001"/>
    <s v=""/>
    <n v="345"/>
    <m/>
    <n v="20"/>
    <m/>
    <n v="20"/>
    <m/>
    <m/>
    <n v="0"/>
    <n v="0"/>
    <n v="20149.326923076922"/>
  </r>
  <r>
    <x v="0"/>
    <d v="2023-01-01T00:00:00"/>
    <d v="2023-01-31T00:00:00"/>
    <x v="0"/>
    <s v="Demo Company Sweden AB"/>
    <x v="20"/>
    <x v="0"/>
    <s v="E04299"/>
    <s v="Paisley Hall"/>
    <s v="Network Engineer"/>
    <s v="Human Resources"/>
    <x v="1"/>
    <s v="Sweden"/>
    <s v="Permanent"/>
    <s v="Female"/>
    <n v="41"/>
    <d v="2010-05-21T00:00:00"/>
    <m/>
    <n v="32"/>
    <n v="153275"/>
    <n v="12772.916666666666"/>
    <n v="92.112379807692307"/>
    <n v="0.31420000000000003"/>
    <n v="4013.2504166666668"/>
    <n v="0.49099999999999999"/>
    <n v="6501.4145833333332"/>
    <s v="SEK"/>
    <n v="11.300800000000001"/>
    <n v="0.24"/>
    <s v=""/>
    <n v="195"/>
    <m/>
    <n v="20"/>
    <m/>
    <m/>
    <m/>
    <m/>
    <n v="0"/>
    <n v="0"/>
    <n v="17961.9140625"/>
  </r>
  <r>
    <x v="0"/>
    <d v="2023-01-01T00:00:00"/>
    <d v="2023-01-31T00:00:00"/>
    <x v="0"/>
    <s v="Demo Company Ireland Ltd"/>
    <x v="36"/>
    <x v="0"/>
    <s v="E01150"/>
    <s v="Allison Leung"/>
    <s v="Sr. Analyst"/>
    <s v="Sales"/>
    <x v="3"/>
    <s v="Ireland"/>
    <s v="Temporary"/>
    <s v="Female"/>
    <n v="62"/>
    <d v="2020-05-18T00:00:00"/>
    <d v="2023-05-18T00:00:00"/>
    <n v="24"/>
    <n v="97830"/>
    <n v="8152.5"/>
    <n v="78.38942307692308"/>
    <n v="0.1105"/>
    <n v="900.85125000000005"/>
    <n v="0.26100000000000001"/>
    <n v="6024.6975000000002"/>
    <s v="EUR"/>
    <n v="1"/>
    <n v="0"/>
    <s v=""/>
    <n v="251"/>
    <m/>
    <n v="20"/>
    <n v="470"/>
    <m/>
    <m/>
    <m/>
    <n v="0"/>
    <n v="0"/>
    <n v="19675.745192307691"/>
  </r>
  <r>
    <x v="0"/>
    <d v="2023-01-01T00:00:00"/>
    <d v="2023-01-31T00:00:00"/>
    <x v="0"/>
    <s v="Demo Company Ukraine PLC"/>
    <x v="26"/>
    <x v="0"/>
    <s v="E03774"/>
    <s v="Hannah Mejia"/>
    <s v="Operations Engineer"/>
    <s v="Marketing"/>
    <x v="2"/>
    <s v="Ukraine"/>
    <s v="Temporary"/>
    <s v="Female"/>
    <n v="47"/>
    <d v="2022-03-13T00:00:00"/>
    <d v="2023-03-13T00:00:00"/>
    <n v="40"/>
    <n v="239394"/>
    <n v="19949.5"/>
    <n v="115.09326923076924"/>
    <n v="0.22"/>
    <n v="4388.8900000000003"/>
    <n v="0.45200000000000001"/>
    <n v="10932.325999999999"/>
    <s v="UAH"/>
    <n v="39.026600000000002"/>
    <n v="0.32"/>
    <s v=""/>
    <n v="67"/>
    <m/>
    <n v="20"/>
    <m/>
    <n v="17"/>
    <m/>
    <m/>
    <n v="0"/>
    <n v="0"/>
    <n v="7711.2490384615394"/>
  </r>
  <r>
    <x v="0"/>
    <d v="2023-01-01T00:00:00"/>
    <d v="2023-01-31T00:00:00"/>
    <x v="0"/>
    <s v="Demo Company United Arab Emirates LLC"/>
    <x v="28"/>
    <x v="4"/>
    <s v="E01638"/>
    <s v="Elizabeth Huang"/>
    <s v="Analyst"/>
    <s v="Finance"/>
    <x v="1"/>
    <s v="United Arab Emirates"/>
    <s v="Permanent"/>
    <s v="Female"/>
    <n v="62"/>
    <d v="2002-09-20T00:00:00"/>
    <m/>
    <n v="40"/>
    <n v="49738"/>
    <n v="4144.833333333333"/>
    <n v="23.912500000000001"/>
    <n v="0"/>
    <n v="0"/>
    <n v="0.159"/>
    <n v="3485.8048333333331"/>
    <s v="AED"/>
    <n v="3.8807"/>
    <n v="0"/>
    <s v=""/>
    <n v="233"/>
    <m/>
    <n v="20"/>
    <m/>
    <n v="2"/>
    <m/>
    <m/>
    <n v="0"/>
    <n v="0"/>
    <n v="5571.6125000000002"/>
  </r>
  <r>
    <x v="0"/>
    <d v="2023-01-01T00:00:00"/>
    <d v="2023-01-31T00:00:00"/>
    <x v="0"/>
    <s v="Demo Company Croatia d.o.o."/>
    <x v="25"/>
    <x v="0"/>
    <s v="E01877"/>
    <s v="Abigail Garza"/>
    <s v="Analyst"/>
    <s v="Accounting"/>
    <x v="0"/>
    <s v="Croatia"/>
    <s v="Permanent"/>
    <s v="Female"/>
    <n v="33"/>
    <d v="2018-05-27T00:00:00"/>
    <m/>
    <n v="32"/>
    <n v="45049"/>
    <n v="3754.0833333333335"/>
    <n v="27.072716346153847"/>
    <n v="0.16500000000000001"/>
    <n v="619.42375000000004"/>
    <n v="0.20499999999999999"/>
    <n v="2984.4962500000001"/>
    <s v="EUR"/>
    <n v="1"/>
    <n v="0"/>
    <s v=""/>
    <n v="152"/>
    <m/>
    <n v="20"/>
    <m/>
    <m/>
    <m/>
    <m/>
    <n v="0"/>
    <n v="0"/>
    <n v="4115.0528846153848"/>
  </r>
  <r>
    <x v="0"/>
    <d v="2023-01-01T00:00:00"/>
    <d v="2023-01-31T00:00:00"/>
    <x v="0"/>
    <s v="Demo Company Croatia d.o.o."/>
    <x v="25"/>
    <x v="0"/>
    <s v="E01422"/>
    <s v="Lydia Espinoza"/>
    <s v="Sr. Manager"/>
    <s v="Marketing"/>
    <x v="1"/>
    <s v="Croatia"/>
    <s v="Permanent"/>
    <s v="Female"/>
    <n v="29"/>
    <d v="2020-05-15T00:00:00"/>
    <m/>
    <n v="40"/>
    <n v="137106"/>
    <n v="11425.5"/>
    <n v="65.916346153846149"/>
    <n v="0.16500000000000001"/>
    <n v="1885.2075"/>
    <n v="0.20499999999999999"/>
    <n v="9083.2724999999991"/>
    <s v="EUR"/>
    <n v="1"/>
    <n v="0.12"/>
    <s v=""/>
    <n v="76"/>
    <m/>
    <n v="20"/>
    <m/>
    <n v="8"/>
    <m/>
    <m/>
    <n v="0"/>
    <n v="0"/>
    <n v="5009.6423076923074"/>
  </r>
  <r>
    <x v="0"/>
    <d v="2023-01-01T00:00:00"/>
    <d v="2023-01-31T00:00:00"/>
    <x v="0"/>
    <s v="Demo Company Qatar WLL"/>
    <x v="11"/>
    <x v="4"/>
    <s v="E00440"/>
    <s v="Adeline Thao"/>
    <s v="Operations Engineer"/>
    <s v="Finance"/>
    <x v="2"/>
    <s v="Qatar"/>
    <s v="Permanent"/>
    <s v="Female"/>
    <n v="54"/>
    <d v="2007-09-05T00:00:00"/>
    <m/>
    <n v="40"/>
    <n v="183239"/>
    <n v="15269.916666666666"/>
    <n v="88.095673076923077"/>
    <n v="0"/>
    <n v="0"/>
    <n v="0.113"/>
    <n v="13544.416083333334"/>
    <s v="QAR"/>
    <n v="3.8468"/>
    <n v="0.32"/>
    <s v=""/>
    <n v="363"/>
    <m/>
    <n v="20"/>
    <m/>
    <n v="7"/>
    <m/>
    <m/>
    <n v="0"/>
    <n v="0"/>
    <n v="31978.729326923076"/>
  </r>
  <r>
    <x v="0"/>
    <d v="2023-01-01T00:00:00"/>
    <d v="2023-01-31T00:00:00"/>
    <x v="0"/>
    <s v="Demo Company Australia Pty Ltd"/>
    <x v="14"/>
    <x v="5"/>
    <s v="E00145"/>
    <s v="Kinsley Dixon"/>
    <s v="Analyst"/>
    <s v="Accounting"/>
    <x v="0"/>
    <s v="New Zealand"/>
    <s v="Permanent"/>
    <s v="Female"/>
    <n v="28"/>
    <d v="2019-05-25T00:00:00"/>
    <m/>
    <n v="40"/>
    <n v="45819"/>
    <n v="3818.25"/>
    <n v="22.028365384615384"/>
    <n v="0.25"/>
    <n v="954.5625"/>
    <n v="0.34600000000000003"/>
    <n v="2497.1354999999999"/>
    <s v="NZD"/>
    <n v="1.7225999999999999"/>
    <n v="0"/>
    <s v=""/>
    <n v="355"/>
    <m/>
    <n v="20"/>
    <m/>
    <n v="12"/>
    <m/>
    <m/>
    <n v="0"/>
    <n v="0"/>
    <n v="7820.069711538461"/>
  </r>
  <r>
    <x v="0"/>
    <d v="2023-01-01T00:00:00"/>
    <d v="2023-01-31T00:00:00"/>
    <x v="0"/>
    <s v="Demo Company Belgium BV"/>
    <x v="13"/>
    <x v="0"/>
    <s v="E04150"/>
    <s v="Natalia Vu"/>
    <s v="Analyst"/>
    <s v="Accounting"/>
    <x v="3"/>
    <s v="Belgium"/>
    <s v="Permanent"/>
    <s v="Female"/>
    <n v="54"/>
    <d v="2006-12-29T00:00:00"/>
    <m/>
    <n v="32"/>
    <n v="55518"/>
    <n v="4626.5"/>
    <n v="33.364182692307693"/>
    <n v="0.27500000000000002"/>
    <n v="1272.2875000000001"/>
    <n v="0.55399999999999994"/>
    <n v="2063.4190000000003"/>
    <s v="EUR"/>
    <n v="1"/>
    <n v="0"/>
    <s v=""/>
    <n v="86"/>
    <m/>
    <n v="20"/>
    <m/>
    <m/>
    <m/>
    <m/>
    <n v="0"/>
    <n v="0"/>
    <n v="2869.3197115384614"/>
  </r>
  <r>
    <x v="0"/>
    <d v="2023-01-01T00:00:00"/>
    <d v="2023-01-31T00:00:00"/>
    <x v="0"/>
    <s v="Demo Company Czech Republic s.r.o."/>
    <x v="34"/>
    <x v="0"/>
    <s v="E02846"/>
    <s v="Julia Mai"/>
    <s v="Manager"/>
    <s v="Marketing"/>
    <x v="0"/>
    <s v="Czech Republic"/>
    <s v="Permanent"/>
    <s v="Female"/>
    <n v="50"/>
    <d v="2012-03-11T00:00:00"/>
    <m/>
    <n v="32"/>
    <n v="108134"/>
    <n v="9011.1666666666661"/>
    <n v="64.984375"/>
    <n v="0.33799999999999997"/>
    <n v="3045.7743333333328"/>
    <n v="0.46100000000000002"/>
    <n v="4857.0188333333326"/>
    <s v="CZK"/>
    <n v="23.619"/>
    <n v="0.1"/>
    <s v=""/>
    <n v="255"/>
    <m/>
    <n v="20"/>
    <n v="338"/>
    <m/>
    <m/>
    <m/>
    <n v="0"/>
    <n v="0"/>
    <n v="16571.015625"/>
  </r>
  <r>
    <x v="0"/>
    <d v="2023-01-01T00:00:00"/>
    <d v="2023-01-31T00:00:00"/>
    <x v="0"/>
    <s v="Demo Company Côte d'Ivoire SARL"/>
    <x v="2"/>
    <x v="2"/>
    <s v="E04247"/>
    <s v="Camila Evans"/>
    <s v="Manager"/>
    <s v="Marketing"/>
    <x v="3"/>
    <s v="Côte d'Ivoire"/>
    <s v="Permanent"/>
    <s v="Female"/>
    <n v="55"/>
    <d v="2021-12-20T00:00:00"/>
    <m/>
    <n v="40"/>
    <n v="113950"/>
    <n v="9495.8333333333339"/>
    <n v="54.783653846153847"/>
    <n v="0.25"/>
    <n v="2373.9583333333335"/>
    <n v="0.501"/>
    <n v="4738.4208333333336"/>
    <s v="XOF"/>
    <n v="657.27"/>
    <n v="0.09"/>
    <s v=""/>
    <n v="357"/>
    <n v="1"/>
    <n v="20"/>
    <n v="81"/>
    <n v="14"/>
    <m/>
    <m/>
    <n v="0"/>
    <n v="0"/>
    <n v="19557.764423076922"/>
  </r>
  <r>
    <x v="0"/>
    <d v="2023-01-01T00:00:00"/>
    <d v="2023-01-31T00:00:00"/>
    <x v="0"/>
    <s v="Demo Company India Pvt. Ltd."/>
    <x v="16"/>
    <x v="1"/>
    <s v="E02613"/>
    <s v="Everly Lai"/>
    <s v="Operations Engineer"/>
    <s v="Marketing"/>
    <x v="1"/>
    <s v="India"/>
    <s v="Temporary"/>
    <s v="Female"/>
    <n v="52"/>
    <d v="2022-04-01T00:00:00"/>
    <d v="2023-04-01T00:00:00"/>
    <n v="40"/>
    <n v="182035"/>
    <n v="15169.583333333334"/>
    <n v="87.516826923076934"/>
    <n v="0.12"/>
    <n v="1820.35"/>
    <n v="0.49700000000000005"/>
    <n v="7630.300416666666"/>
    <s v="INR"/>
    <n v="86.649000000000001"/>
    <n v="0.3"/>
    <s v=""/>
    <n v="384"/>
    <m/>
    <n v="20"/>
    <m/>
    <n v="12"/>
    <m/>
    <m/>
    <n v="0"/>
    <n v="0"/>
    <n v="33606.461538461546"/>
  </r>
  <r>
    <x v="0"/>
    <d v="2023-01-01T00:00:00"/>
    <d v="2023-01-31T00:00:00"/>
    <x v="0"/>
    <s v="Demo Company Austria GmbH"/>
    <x v="41"/>
    <x v="0"/>
    <s v="E03349"/>
    <s v="Adam He"/>
    <s v="Network Engineer"/>
    <s v="Accounting"/>
    <x v="1"/>
    <s v="Austria"/>
    <s v="Permanent"/>
    <s v="Male"/>
    <n v="35"/>
    <d v="2017-08-16T00:00:00"/>
    <m/>
    <n v="32"/>
    <n v="181356"/>
    <n v="15113"/>
    <n v="108.98798076923077"/>
    <n v="0.21379999999999999"/>
    <n v="3231.1594"/>
    <n v="0.51400000000000001"/>
    <n v="7344.9179999999997"/>
    <s v="EUR"/>
    <n v="1"/>
    <n v="0.23"/>
    <s v=""/>
    <n v="236"/>
    <m/>
    <n v="20"/>
    <m/>
    <m/>
    <m/>
    <m/>
    <n v="0"/>
    <n v="0"/>
    <n v="25721.163461538461"/>
  </r>
  <r>
    <x v="0"/>
    <d v="2023-01-01T00:00:00"/>
    <d v="2023-01-31T00:00:00"/>
    <x v="0"/>
    <s v="Demo Company Ukraine PLC"/>
    <x v="26"/>
    <x v="0"/>
    <s v="E03648"/>
    <s v="Vivian Hunter"/>
    <s v="Account Representative"/>
    <s v="Sales"/>
    <x v="2"/>
    <s v="Ukraine"/>
    <s v="Permanent"/>
    <s v="Female"/>
    <n v="26"/>
    <d v="2019-08-21T00:00:00"/>
    <m/>
    <n v="40"/>
    <n v="66084"/>
    <n v="5507"/>
    <n v="31.771153846153844"/>
    <n v="0.22"/>
    <n v="1211.54"/>
    <n v="0.45200000000000001"/>
    <n v="3017.8359999999998"/>
    <s v="UAH"/>
    <n v="39.026600000000002"/>
    <n v="0"/>
    <s v=""/>
    <n v="384"/>
    <m/>
    <n v="20"/>
    <m/>
    <n v="20"/>
    <m/>
    <m/>
    <n v="0"/>
    <n v="0"/>
    <n v="12200.123076923075"/>
  </r>
  <r>
    <x v="0"/>
    <d v="2023-01-01T00:00:00"/>
    <d v="2023-01-31T00:00:00"/>
    <x v="0"/>
    <s v="Demo Company Hungary Kft."/>
    <x v="17"/>
    <x v="0"/>
    <s v="E02192"/>
    <s v="Lucy Avila"/>
    <s v="Solutions Architect"/>
    <s v="IT"/>
    <x v="1"/>
    <s v="Hungary"/>
    <s v="Permanent"/>
    <s v="Female"/>
    <n v="43"/>
    <d v="2010-04-22T00:00:00"/>
    <m/>
    <n v="40"/>
    <n v="76912"/>
    <n v="6409.333333333333"/>
    <n v="36.976923076923079"/>
    <n v="0.21"/>
    <n v="1345.9599999999998"/>
    <n v="0.379"/>
    <n v="3980.1959999999999"/>
    <s v="HUF"/>
    <n v="378.97"/>
    <n v="0"/>
    <s v=""/>
    <n v="259"/>
    <m/>
    <n v="20"/>
    <m/>
    <n v="8"/>
    <m/>
    <m/>
    <n v="0"/>
    <n v="0"/>
    <n v="9577.0230769230766"/>
  </r>
  <r>
    <x v="0"/>
    <d v="2023-01-01T00:00:00"/>
    <d v="2023-01-31T00:00:00"/>
    <x v="0"/>
    <s v="Demo Company Australia Pty Ltd"/>
    <x v="14"/>
    <x v="5"/>
    <s v="E03981"/>
    <s v="Eliana Li"/>
    <s v="Test Engineer"/>
    <s v="Engineering"/>
    <x v="3"/>
    <s v="Australia"/>
    <s v="Permanent"/>
    <s v="Female"/>
    <n v="63"/>
    <d v="2018-05-07T00:00:00"/>
    <m/>
    <n v="40"/>
    <n v="67987"/>
    <n v="5665.583333333333"/>
    <n v="32.686057692307692"/>
    <n v="0.25"/>
    <n v="1416.3958333333333"/>
    <n v="0.47399999999999998"/>
    <n v="2980.0968333333335"/>
    <s v="AUD"/>
    <n v="1.5972999999999999"/>
    <n v="0"/>
    <s v=""/>
    <n v="383"/>
    <m/>
    <n v="20"/>
    <m/>
    <m/>
    <m/>
    <m/>
    <n v="0"/>
    <n v="0"/>
    <n v="12518.760096153846"/>
  </r>
  <r>
    <x v="0"/>
    <d v="2023-01-01T00:00:00"/>
    <d v="2023-01-31T00:00:00"/>
    <x v="0"/>
    <s v="Demo Company Netherlands BV"/>
    <x v="6"/>
    <x v="0"/>
    <s v="E03262"/>
    <s v="Logan Mitchell"/>
    <s v="Analyst II"/>
    <s v="Marketing"/>
    <x v="0"/>
    <s v="Netherlands"/>
    <s v="Permanent"/>
    <s v="Male"/>
    <n v="65"/>
    <d v="2005-08-20T00:00:00"/>
    <m/>
    <n v="32"/>
    <n v="59833"/>
    <n v="4986.083333333333"/>
    <n v="35.957331730769234"/>
    <n v="0.23190000000000002"/>
    <n v="1156.272725"/>
    <n v="0.41200000000000003"/>
    <n v="2931.8169999999996"/>
    <s v="EUR"/>
    <n v="1"/>
    <n v="0"/>
    <s v=""/>
    <n v="260"/>
    <m/>
    <n v="20"/>
    <n v="521"/>
    <m/>
    <m/>
    <m/>
    <n v="0"/>
    <n v="0"/>
    <n v="9348.90625"/>
  </r>
  <r>
    <x v="0"/>
    <d v="2023-01-01T00:00:00"/>
    <d v="2023-01-31T00:00:00"/>
    <x v="0"/>
    <s v="Demo Company Romania SRL"/>
    <x v="12"/>
    <x v="0"/>
    <s v="E02716"/>
    <s v="Dominic Dinh"/>
    <s v="Sr. Manager"/>
    <s v="Marketing"/>
    <x v="1"/>
    <s v="Romania"/>
    <s v="Permanent"/>
    <s v="Male"/>
    <n v="45"/>
    <d v="2005-04-11T00:00:00"/>
    <m/>
    <n v="24"/>
    <n v="128468"/>
    <n v="10705.666666666666"/>
    <n v="102.93910256410255"/>
    <n v="2.2499999999999999E-2"/>
    <n v="240.87749999999997"/>
    <n v="0.2"/>
    <n v="8564.5333333333328"/>
    <s v="RON"/>
    <n v="4.9107000000000003"/>
    <n v="0.11"/>
    <s v=""/>
    <n v="169"/>
    <m/>
    <n v="20"/>
    <m/>
    <m/>
    <m/>
    <m/>
    <n v="0"/>
    <n v="0"/>
    <n v="17396.708333333332"/>
  </r>
  <r>
    <x v="0"/>
    <d v="2023-01-01T00:00:00"/>
    <d v="2023-01-31T00:00:00"/>
    <x v="0"/>
    <s v="Demo Company Hong Kong Ltd"/>
    <x v="7"/>
    <x v="1"/>
    <s v="E00245"/>
    <s v="Lucas Daniels"/>
    <s v="Manager"/>
    <s v="Sales"/>
    <x v="2"/>
    <s v="Hong Kong"/>
    <s v="Permanent"/>
    <s v="Male"/>
    <n v="42"/>
    <d v="2011-05-29T00:00:00"/>
    <m/>
    <n v="40"/>
    <n v="102440"/>
    <n v="8536.6666666666661"/>
    <n v="49.25"/>
    <n v="0.25"/>
    <n v="2134.1666666666665"/>
    <n v="0.21899999999999997"/>
    <n v="6667.1366666666663"/>
    <s v="HKD"/>
    <n v="8.2957999999999998"/>
    <n v="0.06"/>
    <s v=""/>
    <n v="366"/>
    <m/>
    <n v="20"/>
    <m/>
    <n v="10"/>
    <m/>
    <m/>
    <n v="0"/>
    <n v="0"/>
    <n v="18025.5"/>
  </r>
  <r>
    <x v="0"/>
    <d v="2023-01-01T00:00:00"/>
    <d v="2023-01-31T00:00:00"/>
    <x v="0"/>
    <s v="Demo Company Belgium BV"/>
    <x v="13"/>
    <x v="0"/>
    <s v="E04123"/>
    <s v="Andrew Holmes"/>
    <s v="Operations Engineer"/>
    <s v="IT"/>
    <x v="1"/>
    <s v="Belgium"/>
    <s v="Permanent"/>
    <s v="Male"/>
    <n v="59"/>
    <d v="2010-12-30T00:00:00"/>
    <m/>
    <n v="24"/>
    <n v="246619"/>
    <n v="20551.583333333332"/>
    <n v="197.6113782051282"/>
    <n v="0.27500000000000002"/>
    <n v="5651.6854166666672"/>
    <n v="0.55399999999999994"/>
    <n v="9166.0061666666679"/>
    <s v="EUR"/>
    <n v="1"/>
    <n v="0.36"/>
    <s v=""/>
    <n v="48"/>
    <m/>
    <n v="20"/>
    <n v="199"/>
    <m/>
    <m/>
    <m/>
    <n v="0"/>
    <n v="0"/>
    <n v="9485.3461538461543"/>
  </r>
  <r>
    <x v="0"/>
    <d v="2023-01-01T00:00:00"/>
    <d v="2023-01-31T00:00:00"/>
    <x v="0"/>
    <s v="Demo Company Sweden AB"/>
    <x v="20"/>
    <x v="0"/>
    <s v="E03471"/>
    <s v="Julia Sandoval"/>
    <s v="Manager"/>
    <s v="Human Resources"/>
    <x v="2"/>
    <s v="Sweden"/>
    <s v="Permanent"/>
    <s v="Female"/>
    <n v="42"/>
    <d v="2017-11-19T00:00:00"/>
    <m/>
    <n v="40"/>
    <n v="101143"/>
    <n v="8428.5833333333339"/>
    <n v="48.626442307692308"/>
    <n v="0.31420000000000003"/>
    <n v="2648.2608833333338"/>
    <n v="0.49099999999999999"/>
    <n v="4290.148916666667"/>
    <s v="SEK"/>
    <n v="11.300800000000001"/>
    <n v="0.06"/>
    <s v=""/>
    <n v="288"/>
    <m/>
    <n v="20"/>
    <m/>
    <n v="18"/>
    <m/>
    <m/>
    <n v="0"/>
    <n v="0"/>
    <n v="14004.415384615384"/>
  </r>
  <r>
    <x v="0"/>
    <d v="2023-01-01T00:00:00"/>
    <d v="2023-01-31T00:00:00"/>
    <x v="0"/>
    <s v="Demo Company Czech Republic s.r.o."/>
    <x v="34"/>
    <x v="0"/>
    <s v="E01966"/>
    <s v="Thomas Williams"/>
    <s v="Field Engineer"/>
    <s v="Engineering"/>
    <x v="1"/>
    <s v="Czech Republic"/>
    <s v="Permanent"/>
    <s v="Male"/>
    <n v="45"/>
    <d v="2015-11-21T00:00:00"/>
    <m/>
    <n v="24"/>
    <n v="87292"/>
    <n v="7274.333333333333"/>
    <n v="69.945512820512818"/>
    <n v="0.33799999999999997"/>
    <n v="2458.7246666666665"/>
    <n v="0.46100000000000002"/>
    <n v="3920.8656666666661"/>
    <s v="CZK"/>
    <n v="23.619"/>
    <n v="0"/>
    <s v=""/>
    <n v="364"/>
    <m/>
    <n v="20"/>
    <m/>
    <m/>
    <m/>
    <m/>
    <n v="0"/>
    <n v="0"/>
    <n v="25460.166666666664"/>
  </r>
  <r>
    <x v="0"/>
    <d v="2023-01-01T00:00:00"/>
    <d v="2023-01-31T00:00:00"/>
    <x v="0"/>
    <s v="Demo Company Ghana Ltd"/>
    <x v="33"/>
    <x v="2"/>
    <s v="E03683"/>
    <s v="Raelynn Hong"/>
    <s v="Network Engineer"/>
    <s v="Marketing"/>
    <x v="1"/>
    <s v="Ghana"/>
    <s v="Permanent"/>
    <s v="Female"/>
    <n v="28"/>
    <d v="2019-12-11T00:00:00"/>
    <m/>
    <n v="40"/>
    <n v="182321"/>
    <n v="15193.416666666666"/>
    <n v="87.654326923076923"/>
    <n v="0.13"/>
    <n v="1975.1441666666667"/>
    <n v="0.55399999999999994"/>
    <n v="6776.2638333333343"/>
    <s v="GHS"/>
    <n v="12.6816"/>
    <n v="0.28000000000000003"/>
    <s v=""/>
    <n v="192"/>
    <m/>
    <n v="20"/>
    <n v="498"/>
    <n v="9"/>
    <m/>
    <m/>
    <n v="0"/>
    <n v="0"/>
    <n v="16829.630769230767"/>
  </r>
  <r>
    <x v="0"/>
    <d v="2023-01-01T00:00:00"/>
    <d v="2023-01-31T00:00:00"/>
    <x v="0"/>
    <s v="Demo Company Spain S.L."/>
    <x v="24"/>
    <x v="0"/>
    <s v="E04766"/>
    <s v="Lyla Yoon"/>
    <s v="Operations Engineer"/>
    <s v="Accounting"/>
    <x v="0"/>
    <s v="Spain"/>
    <s v="Permanent"/>
    <s v="Female"/>
    <n v="38"/>
    <d v="2012-12-13T00:00:00"/>
    <m/>
    <n v="40"/>
    <n v="191571"/>
    <n v="15964.25"/>
    <n v="92.101442307692309"/>
    <n v="0.29899999999999999"/>
    <n v="4773.3107499999996"/>
    <n v="0.47"/>
    <n v="8461.0525000000016"/>
    <s v="EUR"/>
    <n v="1"/>
    <n v="0.32"/>
    <s v=""/>
    <n v="360"/>
    <m/>
    <n v="20"/>
    <n v="360"/>
    <n v="15"/>
    <m/>
    <m/>
    <n v="0"/>
    <n v="0"/>
    <n v="33156.519230769234"/>
  </r>
  <r>
    <x v="0"/>
    <d v="2023-01-01T00:00:00"/>
    <d v="2023-01-31T00:00:00"/>
    <x v="0"/>
    <s v="Demo Company Croatia d.o.o."/>
    <x v="25"/>
    <x v="0"/>
    <s v="E01465"/>
    <s v="Hannah White"/>
    <s v="Sr. Manager"/>
    <s v="Accounting"/>
    <x v="2"/>
    <s v="Croatia"/>
    <s v="Permanent"/>
    <s v="Female"/>
    <n v="62"/>
    <d v="2009-01-30T00:00:00"/>
    <m/>
    <n v="32"/>
    <n v="150555"/>
    <n v="12546.25"/>
    <n v="90.47776442307692"/>
    <n v="0.16500000000000001"/>
    <n v="2070.1312499999999"/>
    <n v="0.20499999999999999"/>
    <n v="9974.2687499999993"/>
    <s v="EUR"/>
    <n v="1"/>
    <n v="0.13"/>
    <s v=""/>
    <n v="119"/>
    <m/>
    <n v="20"/>
    <m/>
    <m/>
    <m/>
    <m/>
    <n v="0"/>
    <n v="0"/>
    <n v="10766.853966346154"/>
  </r>
  <r>
    <x v="0"/>
    <d v="2023-01-01T00:00:00"/>
    <d v="2023-01-31T00:00:00"/>
    <x v="0"/>
    <s v="Demo Company France SARL"/>
    <x v="18"/>
    <x v="0"/>
    <s v="E00206"/>
    <s v="Theodore Xi"/>
    <s v="Manager"/>
    <s v="Finance"/>
    <x v="2"/>
    <s v="France"/>
    <s v="Permanent"/>
    <s v="Male"/>
    <n v="52"/>
    <d v="2009-10-05T00:00:00"/>
    <m/>
    <n v="24"/>
    <n v="122890"/>
    <n v="10240.833333333334"/>
    <n v="98.469551282051285"/>
    <n v="8.3000000000000004E-2"/>
    <n v="849.98916666666673"/>
    <n v="0.22399999999999998"/>
    <n v="7946.8866666666672"/>
    <s v="EUR"/>
    <n v="1"/>
    <n v="7.0000000000000007E-2"/>
    <s v=""/>
    <n v="281"/>
    <m/>
    <n v="20"/>
    <m/>
    <m/>
    <m/>
    <m/>
    <n v="0"/>
    <n v="0"/>
    <n v="27669.94391025641"/>
  </r>
  <r>
    <x v="0"/>
    <d v="2023-01-01T00:00:00"/>
    <d v="2023-01-31T00:00:00"/>
    <x v="0"/>
    <s v="Demo Company Ukraine PLC"/>
    <x v="26"/>
    <x v="0"/>
    <s v="E04088"/>
    <s v="Ezra Liang"/>
    <s v="Operations Engineer"/>
    <s v="Finance"/>
    <x v="3"/>
    <s v="Ukraine"/>
    <s v="Temporary"/>
    <s v="Male"/>
    <n v="52"/>
    <d v="2022-05-26T00:00:00"/>
    <d v="2023-05-26T00:00:00"/>
    <n v="24"/>
    <n v="216999"/>
    <n v="18083.25"/>
    <n v="173.87740384615384"/>
    <n v="0.22"/>
    <n v="3978.3150000000001"/>
    <n v="0.45200000000000001"/>
    <n v="9909.6209999999992"/>
    <s v="UAH"/>
    <n v="39.026600000000002"/>
    <n v="0.37"/>
    <s v=""/>
    <n v="367"/>
    <m/>
    <n v="20"/>
    <m/>
    <m/>
    <m/>
    <m/>
    <n v="0"/>
    <n v="0"/>
    <n v="63813.007211538461"/>
  </r>
  <r>
    <x v="0"/>
    <d v="2023-01-01T00:00:00"/>
    <d v="2023-01-31T00:00:00"/>
    <x v="0"/>
    <s v="Demo Company Brazil Ltda."/>
    <x v="5"/>
    <x v="3"/>
    <s v="E02066"/>
    <s v="Grayson Yee"/>
    <s v="Manager"/>
    <s v="Human Resources"/>
    <x v="2"/>
    <s v="Brazil"/>
    <s v="Permanent"/>
    <s v="Male"/>
    <n v="48"/>
    <d v="2015-07-16T00:00:00"/>
    <m/>
    <n v="24"/>
    <n v="110565"/>
    <n v="9213.75"/>
    <n v="88.59375"/>
    <n v="0.28999999999999998"/>
    <n v="2671.9874999999997"/>
    <n v="0.65099999999999991"/>
    <n v="3215.598750000001"/>
    <s v="BRL"/>
    <n v="5.4378000000000002"/>
    <n v="0.09"/>
    <s v=""/>
    <n v="232"/>
    <m/>
    <n v="20"/>
    <n v="572"/>
    <m/>
    <m/>
    <m/>
    <n v="0"/>
    <n v="0"/>
    <n v="20553.75"/>
  </r>
  <r>
    <x v="0"/>
    <d v="2023-01-01T00:00:00"/>
    <d v="2023-01-31T00:00:00"/>
    <x v="0"/>
    <s v="Demo Company Singapore Pte Ltd"/>
    <x v="1"/>
    <x v="1"/>
    <s v="E03227"/>
    <s v="Eli Richardson"/>
    <s v="IT Coordinator"/>
    <s v="IT"/>
    <x v="1"/>
    <s v="Singapore"/>
    <s v="Permanent"/>
    <s v="Male"/>
    <n v="38"/>
    <d v="2015-04-19T00:00:00"/>
    <m/>
    <n v="40"/>
    <n v="48762"/>
    <n v="4063.5"/>
    <n v="23.443269230769232"/>
    <n v="0.17"/>
    <n v="690.79500000000007"/>
    <n v="0.21"/>
    <n v="3210.165"/>
    <s v="SGD"/>
    <n v="1.4280999999999999"/>
    <n v="0"/>
    <s v=""/>
    <n v="174"/>
    <n v="1"/>
    <n v="20"/>
    <m/>
    <n v="10"/>
    <m/>
    <m/>
    <n v="0"/>
    <n v="0"/>
    <n v="4079.1288461538466"/>
  </r>
  <r>
    <x v="0"/>
    <d v="2023-01-01T00:00:00"/>
    <d v="2023-01-31T00:00:00"/>
    <x v="0"/>
    <s v="Demo Company Netherlands BV"/>
    <x v="6"/>
    <x v="0"/>
    <s v="E03364"/>
    <s v="Audrey Lee"/>
    <s v="Development Engineer"/>
    <s v="Engineering"/>
    <x v="1"/>
    <s v="Netherlands"/>
    <s v="Permanent"/>
    <s v="Female"/>
    <n v="51"/>
    <d v="2017-02-11T00:00:00"/>
    <m/>
    <n v="40"/>
    <n v="87036"/>
    <n v="7253"/>
    <n v="41.844230769230769"/>
    <n v="0.23190000000000002"/>
    <n v="1681.9707000000001"/>
    <n v="0.41200000000000003"/>
    <n v="4264.7639999999992"/>
    <s v="EUR"/>
    <n v="1"/>
    <n v="0"/>
    <s v=""/>
    <n v="205"/>
    <m/>
    <n v="20"/>
    <n v="635"/>
    <n v="16"/>
    <m/>
    <m/>
    <n v="0"/>
    <n v="0"/>
    <n v="8578.0673076923085"/>
  </r>
  <r>
    <x v="0"/>
    <d v="2023-01-01T00:00:00"/>
    <d v="2023-01-31T00:00:00"/>
    <x v="0"/>
    <s v="Demo Company Netherlands BV"/>
    <x v="6"/>
    <x v="0"/>
    <s v="E00607"/>
    <s v="Jameson Allen"/>
    <s v="Network Engineer"/>
    <s v="Marketing"/>
    <x v="1"/>
    <s v="Netherlands"/>
    <s v="Permanent"/>
    <s v="Male"/>
    <n v="32"/>
    <d v="2016-11-28T00:00:00"/>
    <m/>
    <n v="32"/>
    <n v="177443"/>
    <n v="14786.916666666666"/>
    <n v="106.63641826923077"/>
    <n v="0.23190000000000002"/>
    <n v="3429.0859750000004"/>
    <n v="0.41200000000000003"/>
    <n v="8694.7069999999985"/>
    <s v="EUR"/>
    <n v="1"/>
    <n v="0.16"/>
    <s v=""/>
    <n v="294"/>
    <m/>
    <n v="20"/>
    <m/>
    <m/>
    <m/>
    <m/>
    <n v="0"/>
    <n v="0"/>
    <n v="31351.106971153848"/>
  </r>
  <r>
    <x v="0"/>
    <d v="2023-01-01T00:00:00"/>
    <d v="2023-01-31T00:00:00"/>
    <x v="0"/>
    <s v="Demo Company Netherlands BV"/>
    <x v="6"/>
    <x v="0"/>
    <s v="E02258"/>
    <s v="Eliza Chen"/>
    <s v="Enterprise Architect"/>
    <s v="IT"/>
    <x v="3"/>
    <s v="Netherlands"/>
    <s v="Permanent"/>
    <s v="Female"/>
    <n v="36"/>
    <d v="2016-04-29T00:00:00"/>
    <m/>
    <n v="24"/>
    <n v="75862"/>
    <n v="6321.833333333333"/>
    <n v="60.786858974358978"/>
    <n v="0.23190000000000002"/>
    <n v="1466.03315"/>
    <n v="0.41200000000000003"/>
    <n v="3717.2379999999998"/>
    <s v="EUR"/>
    <n v="1"/>
    <n v="0"/>
    <s v=""/>
    <n v="230"/>
    <m/>
    <n v="20"/>
    <m/>
    <m/>
    <m/>
    <m/>
    <n v="0"/>
    <n v="0"/>
    <n v="13980.977564102564"/>
  </r>
  <r>
    <x v="0"/>
    <d v="2023-01-01T00:00:00"/>
    <d v="2023-01-31T00:00:00"/>
    <x v="0"/>
    <s v="Demo Company Brazil Ltda."/>
    <x v="5"/>
    <x v="3"/>
    <s v="E03681"/>
    <s v="Lyla Chen"/>
    <s v="Sr. Business Partner"/>
    <s v="Human Resources"/>
    <x v="3"/>
    <s v="Brazil"/>
    <s v="Permanent"/>
    <s v="Female"/>
    <n v="45"/>
    <d v="2019-04-26T00:00:00"/>
    <m/>
    <n v="40"/>
    <n v="90870"/>
    <n v="7572.5"/>
    <n v="43.6875"/>
    <n v="0.28999999999999998"/>
    <n v="2196.0249999999996"/>
    <n v="0.65099999999999991"/>
    <n v="2642.8025000000007"/>
    <s v="BRL"/>
    <n v="5.4378000000000002"/>
    <n v="0"/>
    <s v=""/>
    <n v="57"/>
    <m/>
    <n v="20"/>
    <n v="243"/>
    <n v="15"/>
    <m/>
    <m/>
    <n v="0"/>
    <n v="0"/>
    <n v="2490.1875"/>
  </r>
  <r>
    <x v="0"/>
    <d v="2023-01-01T00:00:00"/>
    <d v="2023-01-31T00:00:00"/>
    <x v="0"/>
    <s v="Demo Company Singapore Pte Ltd"/>
    <x v="1"/>
    <x v="1"/>
    <s v="E02298"/>
    <s v="Emily Doan"/>
    <s v="Engineering Manager"/>
    <s v="Engineering"/>
    <x v="2"/>
    <s v="Singapore"/>
    <s v="Permanent"/>
    <s v="Female"/>
    <n v="32"/>
    <d v="2014-12-04T00:00:00"/>
    <m/>
    <n v="40"/>
    <n v="99202"/>
    <n v="8266.8333333333339"/>
    <n v="47.693269230769232"/>
    <n v="0.17"/>
    <n v="1405.3616666666669"/>
    <n v="0.21"/>
    <n v="6530.7983333333341"/>
    <s v="SGD"/>
    <n v="1.4280999999999999"/>
    <n v="0.11"/>
    <s v=""/>
    <n v="165"/>
    <m/>
    <n v="20"/>
    <m/>
    <n v="10"/>
    <m/>
    <m/>
    <n v="0"/>
    <n v="0"/>
    <n v="7869.3894230769229"/>
  </r>
  <r>
    <x v="0"/>
    <d v="2023-01-01T00:00:00"/>
    <d v="2023-01-31T00:00:00"/>
    <x v="0"/>
    <s v="Demo Company Netherlands BV"/>
    <x v="6"/>
    <x v="0"/>
    <s v="E02984"/>
    <s v="Jack Mai"/>
    <s v="Sr. Analyst"/>
    <s v="Marketing"/>
    <x v="2"/>
    <s v="Netherlands"/>
    <s v="Permanent"/>
    <s v="Male"/>
    <n v="45"/>
    <d v="2007-09-22T00:00:00"/>
    <m/>
    <n v="24"/>
    <n v="92293"/>
    <n v="7691.083333333333"/>
    <n v="73.952724358974351"/>
    <n v="0.23190000000000002"/>
    <n v="1783.5622250000001"/>
    <n v="0.41200000000000003"/>
    <n v="4522.357"/>
    <s v="EUR"/>
    <n v="1"/>
    <n v="0"/>
    <s v=""/>
    <n v="120"/>
    <m/>
    <n v="20"/>
    <n v="240"/>
    <m/>
    <m/>
    <m/>
    <n v="0"/>
    <n v="0"/>
    <n v="8874.326923076922"/>
  </r>
  <r>
    <x v="0"/>
    <d v="2023-01-01T00:00:00"/>
    <d v="2023-01-31T00:00:00"/>
    <x v="0"/>
    <s v="Demo Company Ireland Ltd"/>
    <x v="36"/>
    <x v="0"/>
    <s v="E01649"/>
    <s v="Eva Alvarado"/>
    <s v="Computer Systems Manager"/>
    <s v="IT"/>
    <x v="0"/>
    <s v="Ireland"/>
    <s v="Permanent"/>
    <s v="Female"/>
    <n v="46"/>
    <d v="2017-04-24T00:00:00"/>
    <m/>
    <n v="40"/>
    <n v="77461"/>
    <n v="6455.083333333333"/>
    <n v="37.24086538461539"/>
    <n v="0.1105"/>
    <n v="713.28670833333331"/>
    <n v="0.26100000000000001"/>
    <n v="4770.306583333333"/>
    <s v="EUR"/>
    <n v="1"/>
    <n v="0.09"/>
    <s v=""/>
    <n v="205"/>
    <m/>
    <n v="20"/>
    <m/>
    <n v="16"/>
    <m/>
    <m/>
    <n v="0"/>
    <n v="0"/>
    <n v="7634.3774038461552"/>
  </r>
  <r>
    <x v="0"/>
    <d v="2023-01-01T00:00:00"/>
    <d v="2023-01-31T00:00:00"/>
    <x v="0"/>
    <s v="Demo Company Netherlands BV"/>
    <x v="6"/>
    <x v="0"/>
    <s v="E04969"/>
    <s v="Abigail Vang"/>
    <s v="Operations Engineer"/>
    <s v="Engineering"/>
    <x v="3"/>
    <s v="Netherlands"/>
    <s v="Permanent"/>
    <s v="Female"/>
    <n v="40"/>
    <d v="2016-09-09T00:00:00"/>
    <m/>
    <n v="40"/>
    <n v="109680"/>
    <n v="9140"/>
    <n v="52.730769230769226"/>
    <n v="0.23190000000000002"/>
    <n v="2119.5660000000003"/>
    <n v="0.41200000000000003"/>
    <n v="5374.32"/>
    <s v="EUR"/>
    <n v="1"/>
    <n v="0"/>
    <s v=""/>
    <n v="126"/>
    <m/>
    <n v="20"/>
    <m/>
    <n v="17"/>
    <m/>
    <m/>
    <n v="0"/>
    <n v="0"/>
    <n v="6644.0769230769229"/>
  </r>
  <r>
    <x v="0"/>
    <d v="2023-01-01T00:00:00"/>
    <d v="2023-01-31T00:00:00"/>
    <x v="0"/>
    <s v="Demo Company Israel Ltd"/>
    <x v="30"/>
    <x v="4"/>
    <s v="E00170"/>
    <s v="Claire Adams"/>
    <s v="Network Engineer"/>
    <s v="Sales"/>
    <x v="0"/>
    <s v="Israel"/>
    <s v="Temporary"/>
    <s v="Female"/>
    <n v="61"/>
    <d v="2022-08-19T00:00:00"/>
    <d v="2023-08-19T00:00:00"/>
    <n v="40"/>
    <n v="159567"/>
    <n v="13297.25"/>
    <n v="76.714903846153845"/>
    <n v="7.5999999999999998E-2"/>
    <n v="1010.591"/>
    <n v="0.253"/>
    <n v="9933.0457499999993"/>
    <s v="ILS"/>
    <n v="3.7942999999999998"/>
    <n v="0.28000000000000003"/>
    <s v=""/>
    <n v="374"/>
    <m/>
    <n v="20"/>
    <m/>
    <n v="1"/>
    <m/>
    <m/>
    <n v="0"/>
    <n v="0"/>
    <n v="28691.374038461538"/>
  </r>
  <r>
    <x v="0"/>
    <d v="2023-01-01T00:00:00"/>
    <d v="2023-01-31T00:00:00"/>
    <x v="0"/>
    <s v="Demo Company Denmark ApS"/>
    <x v="37"/>
    <x v="0"/>
    <s v="E00955"/>
    <s v="Theodore Marquez"/>
    <s v="Development Engineer"/>
    <s v="Engineering"/>
    <x v="1"/>
    <s v="Denmark"/>
    <s v="Permanent"/>
    <s v="Male"/>
    <n v="54"/>
    <d v="2012-11-24T00:00:00"/>
    <m/>
    <n v="40"/>
    <n v="94407"/>
    <n v="7867.25"/>
    <n v="45.387980769230765"/>
    <n v="0"/>
    <n v="0"/>
    <n v="0.23800000000000002"/>
    <n v="5994.8445000000002"/>
    <s v="DKK"/>
    <n v="7.4398"/>
    <n v="0"/>
    <s v=""/>
    <n v="266"/>
    <m/>
    <n v="20"/>
    <m/>
    <n v="20"/>
    <m/>
    <m/>
    <n v="0"/>
    <n v="0"/>
    <n v="12073.202884615384"/>
  </r>
  <r>
    <x v="0"/>
    <d v="2023-01-01T00:00:00"/>
    <d v="2023-01-31T00:00:00"/>
    <x v="0"/>
    <s v="Demo Company Greece IKE"/>
    <x v="23"/>
    <x v="0"/>
    <s v="E00810"/>
    <s v="Hunter Nunez"/>
    <s v="Operations Engineer"/>
    <s v="Human Resources"/>
    <x v="2"/>
    <s v="Greece"/>
    <s v="Permanent"/>
    <s v="Male"/>
    <n v="62"/>
    <d v="2002-08-16T00:00:00"/>
    <m/>
    <n v="40"/>
    <n v="234594"/>
    <n v="19549.5"/>
    <n v="112.78557692307693"/>
    <n v="0.24809999999999999"/>
    <n v="4850.2309500000001"/>
    <n v="0.51900000000000002"/>
    <n v="9403.3094999999994"/>
    <s v="EUR"/>
    <n v="1"/>
    <n v="0.33"/>
    <s v=""/>
    <n v="190"/>
    <m/>
    <n v="20"/>
    <m/>
    <n v="5"/>
    <m/>
    <m/>
    <n v="0"/>
    <n v="0"/>
    <n v="21429.259615384617"/>
  </r>
  <r>
    <x v="0"/>
    <d v="2023-01-01T00:00:00"/>
    <d v="2023-01-31T00:00:00"/>
    <x v="0"/>
    <s v="Demo Company Poland Sp. z o.o."/>
    <x v="3"/>
    <x v="0"/>
    <s v="E02798"/>
    <s v="Charles Henderson"/>
    <s v="Systems Analyst"/>
    <s v="IT"/>
    <x v="1"/>
    <s v="Poland"/>
    <s v="Permanent"/>
    <s v="Male"/>
    <n v="48"/>
    <d v="2002-02-11T00:00:00"/>
    <m/>
    <n v="24"/>
    <n v="43080"/>
    <n v="3590"/>
    <n v="34.519230769230766"/>
    <n v="0.22140000000000001"/>
    <n v="794.82600000000002"/>
    <n v="0.40799999999999997"/>
    <n v="2125.2800000000002"/>
    <s v="PLN"/>
    <n v="4.6844999999999999"/>
    <n v="0"/>
    <s v=""/>
    <n v="387"/>
    <m/>
    <n v="20"/>
    <n v="243"/>
    <m/>
    <m/>
    <m/>
    <n v="0"/>
    <n v="0"/>
    <n v="13358.942307692307"/>
  </r>
  <r>
    <x v="0"/>
    <d v="2023-01-01T00:00:00"/>
    <d v="2023-01-31T00:00:00"/>
    <x v="0"/>
    <s v="Demo Company Portugal Lda"/>
    <x v="4"/>
    <x v="0"/>
    <s v="E02907"/>
    <s v="Jose Singh"/>
    <s v="Sr. Manager"/>
    <s v="Finance"/>
    <x v="1"/>
    <s v="Portugal"/>
    <s v="Permanent"/>
    <s v="Male"/>
    <n v="44"/>
    <d v="2010-04-06T00:00:00"/>
    <m/>
    <n v="24"/>
    <n v="142878"/>
    <n v="11906.5"/>
    <n v="114.48557692307692"/>
    <n v="0.23749999999999999"/>
    <n v="2827.7937499999998"/>
    <n v="0.39799999999999996"/>
    <n v="7167.7130000000006"/>
    <s v="EUR"/>
    <n v="1"/>
    <n v="0.12"/>
    <s v=""/>
    <n v="85"/>
    <m/>
    <n v="20"/>
    <m/>
    <m/>
    <m/>
    <m/>
    <n v="0"/>
    <n v="0"/>
    <n v="9731.274038461539"/>
  </r>
  <r>
    <x v="0"/>
    <d v="2023-01-01T00:00:00"/>
    <d v="2023-01-31T00:00:00"/>
    <x v="0"/>
    <s v="Demo Company Singapore Pte Ltd"/>
    <x v="1"/>
    <x v="1"/>
    <s v="E00023"/>
    <s v="Gabriel Joseph"/>
    <s v="Network Engineer"/>
    <s v="Engineering"/>
    <x v="0"/>
    <s v="Singapore"/>
    <s v="Permanent"/>
    <s v="Male"/>
    <n v="52"/>
    <d v="2006-10-28T00:00:00"/>
    <m/>
    <n v="40"/>
    <n v="187992"/>
    <n v="15666"/>
    <n v="90.380769230769232"/>
    <n v="0.17"/>
    <n v="2663.2200000000003"/>
    <n v="0.21"/>
    <n v="12376.14"/>
    <s v="SGD"/>
    <n v="1.4280999999999999"/>
    <n v="0.28000000000000003"/>
    <s v=""/>
    <n v="285"/>
    <m/>
    <n v="20"/>
    <m/>
    <n v="4"/>
    <m/>
    <m/>
    <n v="0"/>
    <n v="0"/>
    <n v="25758.51923076923"/>
  </r>
  <r>
    <x v="0"/>
    <d v="2023-01-01T00:00:00"/>
    <d v="2023-01-31T00:00:00"/>
    <x v="0"/>
    <s v="Demo Company Finland Oy"/>
    <x v="0"/>
    <x v="0"/>
    <s v="E02391"/>
    <s v="Natalia Santos"/>
    <s v="Operations Engineer"/>
    <s v="Human Resources"/>
    <x v="1"/>
    <s v="Finland"/>
    <s v="Permanent"/>
    <s v="Female"/>
    <n v="45"/>
    <d v="2019-02-25T00:00:00"/>
    <m/>
    <n v="24"/>
    <n v="249801"/>
    <n v="20816.75"/>
    <n v="200.16105769230771"/>
    <n v="0.20760000000000001"/>
    <n v="4321.5573000000004"/>
    <n v="0.36599999999999999"/>
    <n v="13197.819500000001"/>
    <s v="EUR"/>
    <n v="1"/>
    <n v="0.39"/>
    <s v=""/>
    <n v="196"/>
    <m/>
    <n v="20"/>
    <m/>
    <m/>
    <m/>
    <m/>
    <n v="0"/>
    <n v="0"/>
    <n v="39231.567307692312"/>
  </r>
  <r>
    <x v="0"/>
    <d v="2023-01-01T00:00:00"/>
    <d v="2023-01-31T00:00:00"/>
    <x v="0"/>
    <s v="Demo Company Japan Kabushiki Kaisha"/>
    <x v="31"/>
    <x v="1"/>
    <s v="E00494"/>
    <s v="Robert Alvarez"/>
    <s v="Service Desk Analyst"/>
    <s v="IT"/>
    <x v="2"/>
    <s v="Japan"/>
    <s v="Permanent"/>
    <s v="Male"/>
    <n v="39"/>
    <d v="2016-10-21T00:00:00"/>
    <m/>
    <n v="40"/>
    <n v="84297"/>
    <n v="7024.75"/>
    <n v="40.527403846153845"/>
    <n v="0.15490000000000001"/>
    <n v="1088.133775"/>
    <n v="0.46700000000000003"/>
    <n v="3744.19175"/>
    <s v="JPY"/>
    <n v="143.86000000000001"/>
    <n v="0"/>
    <s v=""/>
    <n v="276"/>
    <m/>
    <n v="20"/>
    <m/>
    <n v="5"/>
    <m/>
    <m/>
    <n v="0"/>
    <n v="0"/>
    <n v="11185.563461538461"/>
  </r>
  <r>
    <x v="0"/>
    <d v="2023-01-01T00:00:00"/>
    <d v="2023-01-31T00:00:00"/>
    <x v="0"/>
    <s v="Demo Company Sweden AB"/>
    <x v="20"/>
    <x v="0"/>
    <s v="E01249"/>
    <s v="Samuel Bailey"/>
    <s v="Operations Engineer"/>
    <s v="Accounting"/>
    <x v="1"/>
    <s v="Sweden"/>
    <s v="Permanent"/>
    <s v="Male"/>
    <n v="41"/>
    <d v="2013-08-17T00:00:00"/>
    <m/>
    <n v="24"/>
    <n v="235619"/>
    <n v="19634.916666666668"/>
    <n v="188.79727564102564"/>
    <n v="0.31420000000000003"/>
    <n v="6169.2908166666675"/>
    <n v="0.49099999999999999"/>
    <n v="9994.1725833333348"/>
    <s v="SEK"/>
    <n v="11.300800000000001"/>
    <n v="0.3"/>
    <s v=""/>
    <n v="151"/>
    <m/>
    <n v="20"/>
    <m/>
    <m/>
    <m/>
    <m/>
    <n v="0"/>
    <n v="0"/>
    <n v="28508.388621794871"/>
  </r>
  <r>
    <x v="0"/>
    <d v="2023-01-01T00:00:00"/>
    <d v="2023-01-31T00:00:00"/>
    <x v="0"/>
    <s v="Demo Company Germany GmbH"/>
    <x v="15"/>
    <x v="0"/>
    <s v="E04683"/>
    <s v="Ezekiel Delgado"/>
    <s v="Network Engineer"/>
    <s v="Engineering"/>
    <x v="1"/>
    <s v="Germany"/>
    <s v="Temporary"/>
    <s v="Male"/>
    <n v="40"/>
    <d v="2020-02-07T00:00:00"/>
    <d v="2023-02-06T00:00:00"/>
    <n v="24"/>
    <n v="187187"/>
    <n v="15598.916666666666"/>
    <n v="149.98958333333334"/>
    <n v="0.19879999999999998"/>
    <n v="3101.0646333333329"/>
    <n v="0.48799999999999999"/>
    <n v="7986.6453333333329"/>
    <s v="EUR"/>
    <n v="1"/>
    <n v="0.18"/>
    <s v=""/>
    <n v="342"/>
    <m/>
    <n v="20"/>
    <m/>
    <m/>
    <m/>
    <m/>
    <n v="0"/>
    <n v="0"/>
    <n v="51296.4375"/>
  </r>
  <r>
    <x v="0"/>
    <d v="2023-01-01T00:00:00"/>
    <d v="2023-01-31T00:00:00"/>
    <x v="0"/>
    <s v="Demo Company Singapore Pte Ltd"/>
    <x v="1"/>
    <x v="1"/>
    <s v="E02923"/>
    <s v="Ethan Tang"/>
    <s v="Sr. Analyst"/>
    <s v="Accounting"/>
    <x v="1"/>
    <s v="Singapore"/>
    <s v="Permanent"/>
    <s v="Male"/>
    <n v="54"/>
    <d v="2016-05-04T00:00:00"/>
    <m/>
    <n v="40"/>
    <n v="93668"/>
    <n v="7805.666666666667"/>
    <n v="45.032692307692308"/>
    <n v="0.17"/>
    <n v="1326.9633333333334"/>
    <n v="0.21"/>
    <n v="6166.4766666666674"/>
    <s v="SGD"/>
    <n v="1.4280999999999999"/>
    <n v="0"/>
    <s v=""/>
    <n v="27"/>
    <m/>
    <n v="20"/>
    <m/>
    <n v="16"/>
    <m/>
    <m/>
    <n v="0"/>
    <n v="0"/>
    <n v="1215.8826923076924"/>
  </r>
  <r>
    <x v="0"/>
    <d v="2023-01-01T00:00:00"/>
    <d v="2023-01-31T00:00:00"/>
    <x v="0"/>
    <s v="Demo Company Italy Srl"/>
    <x v="43"/>
    <x v="0"/>
    <s v="E00981"/>
    <s v="Miles Thao"/>
    <s v="System Administrator "/>
    <s v="IT"/>
    <x v="2"/>
    <s v="Italy"/>
    <s v="Permanent"/>
    <s v="Male"/>
    <n v="57"/>
    <d v="2003-06-26T00:00:00"/>
    <m/>
    <n v="32"/>
    <n v="63318"/>
    <n v="5276.5"/>
    <n v="38.051682692307693"/>
    <n v="0.3"/>
    <n v="1582.95"/>
    <n v="0.59099999999999997"/>
    <n v="2158.0885000000003"/>
    <s v="EUR"/>
    <n v="1"/>
    <n v="0"/>
    <s v=""/>
    <n v="219"/>
    <m/>
    <n v="20"/>
    <m/>
    <m/>
    <m/>
    <m/>
    <n v="0"/>
    <n v="0"/>
    <n v="8333.3185096153848"/>
  </r>
  <r>
    <x v="0"/>
    <d v="2023-01-01T00:00:00"/>
    <d v="2023-01-31T00:00:00"/>
    <x v="0"/>
    <s v="Demo Company Nigeria Ltd"/>
    <x v="42"/>
    <x v="2"/>
    <s v="E04157"/>
    <s v="William Cao"/>
    <s v="Sr. Analyst"/>
    <s v="Marketing"/>
    <x v="0"/>
    <s v="Nigeria"/>
    <s v="Permanent"/>
    <s v="Male"/>
    <n v="63"/>
    <d v="2017-02-12T00:00:00"/>
    <m/>
    <n v="40"/>
    <n v="77629"/>
    <n v="6469.083333333333"/>
    <n v="37.32163461538461"/>
    <n v="0.1"/>
    <n v="646.9083333333333"/>
    <n v="0.34799999999999998"/>
    <n v="4217.842333333334"/>
    <s v="NGN"/>
    <n v="486.12"/>
    <n v="0"/>
    <s v=""/>
    <n v="93"/>
    <m/>
    <n v="20"/>
    <n v="445"/>
    <n v="3"/>
    <m/>
    <m/>
    <n v="0"/>
    <n v="0"/>
    <n v="3470.9120192307687"/>
  </r>
  <r>
    <x v="0"/>
    <d v="2023-01-01T00:00:00"/>
    <d v="2023-01-31T00:00:00"/>
    <x v="0"/>
    <s v="Demo Company Ukraine PLC"/>
    <x v="26"/>
    <x v="0"/>
    <s v="E03528"/>
    <s v="Leo Hsu"/>
    <s v="Sr. Manager"/>
    <s v="Human Resources"/>
    <x v="0"/>
    <s v="Ukraine"/>
    <s v="Permanent"/>
    <s v="Male"/>
    <n v="62"/>
    <d v="2017-11-22T00:00:00"/>
    <m/>
    <n v="40"/>
    <n v="138808"/>
    <n v="11567.333333333334"/>
    <n v="66.734615384615381"/>
    <n v="0.22"/>
    <n v="2544.8133333333335"/>
    <n v="0.45200000000000001"/>
    <n v="6338.8986666666669"/>
    <s v="UAH"/>
    <n v="39.026600000000002"/>
    <n v="0.15"/>
    <s v=""/>
    <n v="345"/>
    <m/>
    <n v="20"/>
    <m/>
    <n v="14"/>
    <m/>
    <m/>
    <n v="0"/>
    <n v="0"/>
    <n v="23023.442307692305"/>
  </r>
  <r>
    <x v="0"/>
    <d v="2023-01-01T00:00:00"/>
    <d v="2023-01-31T00:00:00"/>
    <x v="0"/>
    <s v="Demo Company Finland Oy"/>
    <x v="0"/>
    <x v="0"/>
    <s v="E04547"/>
    <s v="Avery Grant"/>
    <s v="Enterprise Architect"/>
    <s v="IT"/>
    <x v="3"/>
    <s v="Finland"/>
    <s v="Permanent"/>
    <s v="Female"/>
    <n v="49"/>
    <d v="2014-03-05T00:00:00"/>
    <m/>
    <n v="40"/>
    <n v="88777"/>
    <n v="7398.083333333333"/>
    <n v="42.681249999999999"/>
    <n v="0.20760000000000001"/>
    <n v="1535.8421000000001"/>
    <n v="0.36599999999999999"/>
    <n v="4690.3848333333335"/>
    <s v="EUR"/>
    <n v="1"/>
    <n v="0"/>
    <s v=""/>
    <n v="384"/>
    <n v="1"/>
    <n v="20"/>
    <n v="367"/>
    <n v="9"/>
    <m/>
    <m/>
    <n v="0"/>
    <n v="0"/>
    <n v="16389.599999999999"/>
  </r>
  <r>
    <x v="0"/>
    <d v="2023-01-01T00:00:00"/>
    <d v="2023-01-31T00:00:00"/>
    <x v="0"/>
    <s v="Demo Company Ghana Ltd"/>
    <x v="33"/>
    <x v="2"/>
    <s v="E04415"/>
    <s v="Penelope Fong"/>
    <s v="Network Engineer"/>
    <s v="Accounting"/>
    <x v="2"/>
    <s v="Ghana"/>
    <s v="Permanent"/>
    <s v="Female"/>
    <n v="60"/>
    <d v="2004-05-14T00:00:00"/>
    <m/>
    <n v="40"/>
    <n v="186378"/>
    <n v="15531.5"/>
    <n v="89.604807692307688"/>
    <n v="0.13"/>
    <n v="2019.095"/>
    <n v="0.55399999999999994"/>
    <n v="6927.0490000000009"/>
    <s v="GHS"/>
    <n v="12.6816"/>
    <n v="0.26"/>
    <s v=""/>
    <n v="67"/>
    <m/>
    <n v="20"/>
    <m/>
    <n v="4"/>
    <m/>
    <m/>
    <n v="0"/>
    <n v="0"/>
    <n v="6003.5221153846151"/>
  </r>
  <r>
    <x v="0"/>
    <d v="2023-01-01T00:00:00"/>
    <d v="2023-01-31T00:00:00"/>
    <x v="0"/>
    <s v="Demo Company Italy Srl"/>
    <x v="43"/>
    <x v="0"/>
    <s v="E04484"/>
    <s v="Vivian Thao"/>
    <s v="Quality Engineer"/>
    <s v="Engineering"/>
    <x v="3"/>
    <s v="Italy"/>
    <s v="Permanent"/>
    <s v="Female"/>
    <n v="45"/>
    <d v="2015-04-23T00:00:00"/>
    <m/>
    <n v="24"/>
    <n v="60017"/>
    <n v="5001.416666666667"/>
    <n v="48.090544871794869"/>
    <n v="0.3"/>
    <n v="1500.425"/>
    <n v="0.59099999999999997"/>
    <n v="2045.5794166666669"/>
    <s v="EUR"/>
    <n v="1"/>
    <n v="0"/>
    <s v=""/>
    <n v="114"/>
    <m/>
    <n v="20"/>
    <m/>
    <m/>
    <m/>
    <m/>
    <n v="0"/>
    <n v="0"/>
    <n v="5482.3221153846152"/>
  </r>
  <r>
    <x v="0"/>
    <d v="2023-01-01T00:00:00"/>
    <d v="2023-01-31T00:00:00"/>
    <x v="0"/>
    <s v="Demo Company Iceland hf."/>
    <x v="22"/>
    <x v="0"/>
    <s v="E02800"/>
    <s v="Eva Estrada"/>
    <s v="Sr. Manager"/>
    <s v="Sales"/>
    <x v="1"/>
    <s v="Iceland"/>
    <s v="Permanent"/>
    <s v="Female"/>
    <n v="45"/>
    <d v="2018-07-24T00:00:00"/>
    <m/>
    <n v="40"/>
    <n v="148991"/>
    <n v="12415.916666666666"/>
    <n v="71.63028846153847"/>
    <n v="6.3500000000000001E-2"/>
    <n v="788.41070833333333"/>
    <n v="0.31900000000000001"/>
    <n v="8455.2392499999987"/>
    <s v="ISK"/>
    <n v="149.69999999999999"/>
    <n v="0.12"/>
    <s v=""/>
    <n v="301"/>
    <m/>
    <n v="20"/>
    <m/>
    <n v="17"/>
    <m/>
    <m/>
    <n v="0"/>
    <n v="0"/>
    <n v="21560.716826923079"/>
  </r>
  <r>
    <x v="0"/>
    <d v="2023-01-01T00:00:00"/>
    <d v="2023-01-31T00:00:00"/>
    <x v="0"/>
    <s v="Demo Company Ireland Ltd"/>
    <x v="36"/>
    <x v="0"/>
    <s v="E04926"/>
    <s v="Emma Luna"/>
    <s v="Field Engineer"/>
    <s v="Engineering"/>
    <x v="1"/>
    <s v="Ireland"/>
    <s v="Permanent"/>
    <s v="Female"/>
    <n v="52"/>
    <d v="2008-03-25T00:00:00"/>
    <m/>
    <n v="40"/>
    <n v="97398"/>
    <n v="8116.5"/>
    <n v="46.825961538461534"/>
    <n v="0.1105"/>
    <n v="896.87324999999998"/>
    <n v="0.26100000000000001"/>
    <n v="5998.0934999999999"/>
    <s v="EUR"/>
    <n v="1"/>
    <n v="0"/>
    <s v=""/>
    <n v="190"/>
    <m/>
    <n v="20"/>
    <m/>
    <n v="19"/>
    <m/>
    <m/>
    <n v="0"/>
    <n v="0"/>
    <n v="8896.9326923076915"/>
  </r>
  <r>
    <x v="0"/>
    <d v="2023-01-01T00:00:00"/>
    <d v="2023-01-31T00:00:00"/>
    <x v="0"/>
    <s v="Demo Company Brazil Ltda."/>
    <x v="5"/>
    <x v="3"/>
    <s v="E01268"/>
    <s v="Charlotte Wu"/>
    <s v="Sr. Business Partner"/>
    <s v="Human Resources"/>
    <x v="0"/>
    <s v="Brazil"/>
    <s v="Permanent"/>
    <s v="Female"/>
    <n v="63"/>
    <d v="2007-05-02T00:00:00"/>
    <m/>
    <n v="24"/>
    <n v="72805"/>
    <n v="6067.083333333333"/>
    <n v="58.337339743589745"/>
    <n v="0.28999999999999998"/>
    <n v="1759.4541666666664"/>
    <n v="0.65099999999999991"/>
    <n v="2117.4120833333336"/>
    <s v="BRL"/>
    <n v="5.4378000000000002"/>
    <n v="0"/>
    <s v=""/>
    <n v="259"/>
    <m/>
    <n v="20"/>
    <m/>
    <m/>
    <m/>
    <m/>
    <n v="0"/>
    <n v="0"/>
    <n v="15109.370993589744"/>
  </r>
  <r>
    <x v="0"/>
    <d v="2023-01-01T00:00:00"/>
    <d v="2023-01-31T00:00:00"/>
    <x v="0"/>
    <s v="Demo Company Morocco SARL"/>
    <x v="32"/>
    <x v="2"/>
    <s v="E04853"/>
    <s v="Vivian Chu"/>
    <s v="Sr. Account Representative"/>
    <s v="Sales"/>
    <x v="3"/>
    <s v="Morocco"/>
    <s v="Temporary"/>
    <s v="Female"/>
    <n v="46"/>
    <d v="2021-01-17T00:00:00"/>
    <d v="2023-01-17T00:00:00"/>
    <n v="40"/>
    <n v="72131"/>
    <n v="6010.916666666667"/>
    <n v="34.67836538461539"/>
    <n v="0.2109"/>
    <n v="1267.7023250000002"/>
    <n v="0.45799999999999996"/>
    <n v="3257.9168333333337"/>
    <s v="MAD"/>
    <n v="11.0573"/>
    <n v="0"/>
    <s v=""/>
    <n v="278"/>
    <m/>
    <n v="20"/>
    <m/>
    <n v="7"/>
    <m/>
    <m/>
    <n v="0"/>
    <n v="0"/>
    <n v="9640.5855769230784"/>
  </r>
  <r>
    <x v="0"/>
    <d v="2023-01-01T00:00:00"/>
    <d v="2023-01-31T00:00:00"/>
    <x v="0"/>
    <s v="Demo Company Poland Sp. z o.o."/>
    <x v="3"/>
    <x v="0"/>
    <s v="E01209"/>
    <s v="Jayden Williams"/>
    <s v="Manager"/>
    <s v="Human Resources"/>
    <x v="0"/>
    <s v="Poland"/>
    <s v="Permanent"/>
    <s v="Male"/>
    <n v="64"/>
    <d v="2021-12-26T00:00:00"/>
    <m/>
    <n v="24"/>
    <n v="104668"/>
    <n v="8722.3333333333339"/>
    <n v="83.868589743589737"/>
    <n v="0.22140000000000001"/>
    <n v="1931.1246000000003"/>
    <n v="0.40799999999999997"/>
    <n v="5163.6213333333344"/>
    <s v="PLN"/>
    <n v="4.6844999999999999"/>
    <n v="0.08"/>
    <s v=""/>
    <n v="100"/>
    <m/>
    <n v="20"/>
    <n v="641"/>
    <m/>
    <m/>
    <m/>
    <n v="0"/>
    <n v="0"/>
    <n v="8386.8589743589746"/>
  </r>
  <r>
    <x v="0"/>
    <d v="2023-01-01T00:00:00"/>
    <d v="2023-01-31T00:00:00"/>
    <x v="0"/>
    <s v="Demo Company Sweden AB"/>
    <x v="20"/>
    <x v="0"/>
    <s v="E02024"/>
    <s v="Amelia Bell"/>
    <s v="Sr. Analyst"/>
    <s v="Sales"/>
    <x v="0"/>
    <s v="Sweden"/>
    <s v="Permanent"/>
    <s v="Female"/>
    <n v="53"/>
    <d v="2017-08-05T00:00:00"/>
    <m/>
    <n v="24"/>
    <n v="89769"/>
    <n v="7480.75"/>
    <n v="71.930288461538467"/>
    <n v="0.31420000000000003"/>
    <n v="2350.4516500000004"/>
    <n v="0.49099999999999999"/>
    <n v="3807.7017500000002"/>
    <s v="SEK"/>
    <n v="11.300800000000001"/>
    <n v="0"/>
    <s v=""/>
    <n v="367"/>
    <m/>
    <n v="20"/>
    <m/>
    <m/>
    <m/>
    <m/>
    <n v="0"/>
    <n v="0"/>
    <n v="26398.415865384617"/>
  </r>
  <r>
    <x v="0"/>
    <d v="2023-01-01T00:00:00"/>
    <d v="2023-01-31T00:00:00"/>
    <x v="0"/>
    <s v="Demo Company United Kingdom Ltd"/>
    <x v="27"/>
    <x v="0"/>
    <s v="E02427"/>
    <s v="Addison Mehta"/>
    <s v="Manager"/>
    <s v="Sales"/>
    <x v="2"/>
    <s v="United Kingdom"/>
    <s v="Permanent"/>
    <s v="Female"/>
    <n v="27"/>
    <d v="2018-09-15T00:00:00"/>
    <m/>
    <n v="24"/>
    <n v="127616"/>
    <n v="10634.666666666666"/>
    <n v="102.25641025641026"/>
    <n v="0.13800000000000001"/>
    <n v="1467.5840000000001"/>
    <n v="0.30599999999999999"/>
    <n v="7380.4586666666664"/>
    <s v="GBP"/>
    <n v="0.88870000000000005"/>
    <n v="7.0000000000000007E-2"/>
    <s v=""/>
    <n v="317"/>
    <m/>
    <n v="20"/>
    <m/>
    <m/>
    <m/>
    <m/>
    <n v="0"/>
    <n v="0"/>
    <n v="32415.282051282054"/>
  </r>
  <r>
    <x v="0"/>
    <d v="2023-01-01T00:00:00"/>
    <d v="2023-01-31T00:00:00"/>
    <x v="0"/>
    <s v="Demo Company Switzerland AG"/>
    <x v="44"/>
    <x v="0"/>
    <s v="E00276"/>
    <s v="Alexander Jackson"/>
    <s v="Manager"/>
    <s v="Human Resources"/>
    <x v="2"/>
    <s v="Switzerland"/>
    <s v="Permanent"/>
    <s v="Male"/>
    <n v="45"/>
    <d v="2012-07-09T00:00:00"/>
    <m/>
    <n v="32"/>
    <n v="109883"/>
    <n v="9156.9166666666661"/>
    <n v="66.035456730769226"/>
    <n v="0.06"/>
    <n v="549.41499999999996"/>
    <n v="0.28800000000000003"/>
    <n v="6519.7246666666661"/>
    <s v="CHF"/>
    <n v="0.99060000000000004"/>
    <n v="7.0000000000000007E-2"/>
    <s v=""/>
    <n v="106"/>
    <m/>
    <n v="20"/>
    <m/>
    <m/>
    <m/>
    <m/>
    <n v="0"/>
    <n v="0"/>
    <n v="6999.7584134615381"/>
  </r>
  <r>
    <x v="0"/>
    <d v="2023-01-01T00:00:00"/>
    <d v="2023-01-31T00:00:00"/>
    <x v="0"/>
    <s v="Demo Company Romania SRL"/>
    <x v="12"/>
    <x v="0"/>
    <s v="E00951"/>
    <s v="Everly Lin"/>
    <s v="Business Partner"/>
    <s v="Human Resources"/>
    <x v="0"/>
    <s v="Romania"/>
    <s v="Permanent"/>
    <s v="Female"/>
    <n v="25"/>
    <d v="2021-03-15T00:00:00"/>
    <m/>
    <n v="24"/>
    <n v="47974"/>
    <n v="3997.8333333333335"/>
    <n v="38.440705128205131"/>
    <n v="2.2499999999999999E-2"/>
    <n v="89.951250000000002"/>
    <n v="0.2"/>
    <n v="3198.2666666666669"/>
    <s v="RON"/>
    <n v="4.9107000000000003"/>
    <n v="0"/>
    <s v=""/>
    <n v="192"/>
    <m/>
    <n v="20"/>
    <n v="365"/>
    <m/>
    <m/>
    <m/>
    <n v="0"/>
    <n v="0"/>
    <n v="7380.6153846153848"/>
  </r>
  <r>
    <x v="0"/>
    <d v="2023-01-01T00:00:00"/>
    <d v="2023-01-31T00:00:00"/>
    <x v="0"/>
    <s v="Demo Company Ireland Ltd"/>
    <x v="36"/>
    <x v="0"/>
    <s v="E03248"/>
    <s v="Lyla Stewart"/>
    <s v="Sr. Manager"/>
    <s v="IT"/>
    <x v="1"/>
    <s v="Ireland"/>
    <s v="Permanent"/>
    <s v="Female"/>
    <n v="43"/>
    <d v="2015-03-27T00:00:00"/>
    <m/>
    <n v="24"/>
    <n v="120321"/>
    <n v="10026.75"/>
    <n v="96.411057692307693"/>
    <n v="0.1105"/>
    <n v="1107.9558750000001"/>
    <n v="0.26100000000000001"/>
    <n v="7409.7682500000001"/>
    <s v="EUR"/>
    <n v="1"/>
    <n v="0.12"/>
    <s v=""/>
    <n v="116"/>
    <m/>
    <n v="20"/>
    <m/>
    <m/>
    <m/>
    <m/>
    <n v="0"/>
    <n v="0"/>
    <n v="11183.682692307693"/>
  </r>
  <r>
    <x v="0"/>
    <d v="2023-01-01T00:00:00"/>
    <d v="2023-01-31T00:00:00"/>
    <x v="0"/>
    <s v="Demo Company Netherlands BV"/>
    <x v="6"/>
    <x v="0"/>
    <s v="E04444"/>
    <s v="Brooklyn Ruiz"/>
    <s v="IT Coordinator"/>
    <s v="IT"/>
    <x v="0"/>
    <s v="Netherlands"/>
    <s v="Permanent"/>
    <s v="Female"/>
    <n v="61"/>
    <d v="2014-08-10T00:00:00"/>
    <m/>
    <n v="32"/>
    <n v="57446"/>
    <n v="4787.166666666667"/>
    <n v="34.52283653846154"/>
    <n v="0.23190000000000002"/>
    <n v="1110.1439500000001"/>
    <n v="0.41200000000000003"/>
    <n v="2814.8540000000003"/>
    <s v="EUR"/>
    <n v="1"/>
    <n v="0"/>
    <s v=""/>
    <n v="200"/>
    <m/>
    <n v="20"/>
    <m/>
    <m/>
    <m/>
    <m/>
    <n v="0"/>
    <n v="0"/>
    <n v="6904.5673076923076"/>
  </r>
  <r>
    <x v="0"/>
    <d v="2023-01-01T00:00:00"/>
    <d v="2023-01-31T00:00:00"/>
    <x v="0"/>
    <s v="Demo Company Australia Pty Ltd"/>
    <x v="14"/>
    <x v="5"/>
    <s v="E02307"/>
    <s v="Skylar Evans"/>
    <s v="Network Engineer"/>
    <s v="Accounting"/>
    <x v="3"/>
    <s v="New Zealand"/>
    <s v="Permanent"/>
    <s v="Female"/>
    <n v="42"/>
    <d v="2009-06-04T00:00:00"/>
    <m/>
    <n v="40"/>
    <n v="174099"/>
    <n v="14508.25"/>
    <n v="83.701442307692304"/>
    <n v="0.25"/>
    <n v="3627.0625"/>
    <n v="0.34600000000000003"/>
    <n v="9488.3954999999987"/>
    <s v="NZD"/>
    <n v="1.7225999999999999"/>
    <n v="0.26"/>
    <s v=""/>
    <n v="213"/>
    <m/>
    <n v="20"/>
    <m/>
    <n v="20"/>
    <m/>
    <m/>
    <n v="0"/>
    <n v="0"/>
    <n v="17828.407211538462"/>
  </r>
  <r>
    <x v="0"/>
    <d v="2023-01-01T00:00:00"/>
    <d v="2023-01-31T00:00:00"/>
    <x v="0"/>
    <s v="Demo Company United States LLC"/>
    <x v="39"/>
    <x v="6"/>
    <s v="E02375"/>
    <s v="Lincoln Huynh"/>
    <s v="Sr. Manager"/>
    <s v="Finance"/>
    <x v="0"/>
    <s v="United States"/>
    <s v="Permanent"/>
    <s v="Male"/>
    <n v="63"/>
    <d v="2002-02-08T00:00:00"/>
    <m/>
    <n v="24"/>
    <n v="128703"/>
    <n v="10725.25"/>
    <n v="103.12740384615385"/>
    <n v="7.6499999999999999E-2"/>
    <n v="820.48162500000001"/>
    <n v="0.36599999999999999"/>
    <n v="6799.8085000000001"/>
    <s v="USD"/>
    <n v="1.0568"/>
    <n v="0.13"/>
    <s v=""/>
    <n v="335"/>
    <m/>
    <n v="20"/>
    <m/>
    <m/>
    <m/>
    <m/>
    <n v="0"/>
    <n v="0"/>
    <n v="34547.680288461539"/>
  </r>
  <r>
    <x v="0"/>
    <d v="2023-01-01T00:00:00"/>
    <d v="2023-01-31T00:00:00"/>
    <x v="0"/>
    <s v="Demo Company United States LLC"/>
    <x v="39"/>
    <x v="6"/>
    <s v="E02276"/>
    <s v="Hazel Griffin"/>
    <s v="Field Engineer"/>
    <s v="Engineering"/>
    <x v="2"/>
    <s v="United States"/>
    <s v="Permanent"/>
    <s v="Female"/>
    <n v="32"/>
    <d v="2015-11-09T00:00:00"/>
    <m/>
    <n v="24"/>
    <n v="65247"/>
    <n v="5437.25"/>
    <n v="52.28125"/>
    <n v="7.6499999999999999E-2"/>
    <n v="415.94962499999997"/>
    <n v="0.36599999999999999"/>
    <n v="3447.2165"/>
    <s v="USD"/>
    <n v="1.0568"/>
    <n v="0"/>
    <s v=""/>
    <n v="338"/>
    <m/>
    <n v="20"/>
    <m/>
    <m/>
    <m/>
    <m/>
    <n v="0"/>
    <n v="0"/>
    <n v="17671.0625"/>
  </r>
  <r>
    <x v="0"/>
    <d v="2023-01-01T00:00:00"/>
    <d v="2023-01-31T00:00:00"/>
    <x v="0"/>
    <s v="Demo Company Belgium BV"/>
    <x v="13"/>
    <x v="0"/>
    <s v="E02649"/>
    <s v="Charles Gonzalez"/>
    <s v="Quality Engineer"/>
    <s v="Engineering"/>
    <x v="3"/>
    <s v="Belgium"/>
    <s v="Permanent"/>
    <s v="Male"/>
    <n v="27"/>
    <d v="2018-09-28T00:00:00"/>
    <m/>
    <n v="24"/>
    <n v="64247"/>
    <n v="5353.916666666667"/>
    <n v="51.479967948717949"/>
    <n v="0.27500000000000002"/>
    <n v="1472.3270833333336"/>
    <n v="0.55399999999999994"/>
    <n v="2387.846833333334"/>
    <s v="EUR"/>
    <n v="1"/>
    <n v="0"/>
    <s v=""/>
    <n v="264"/>
    <m/>
    <n v="20"/>
    <m/>
    <m/>
    <m/>
    <m/>
    <n v="0"/>
    <n v="0"/>
    <n v="13590.711538461539"/>
  </r>
  <r>
    <x v="0"/>
    <d v="2023-01-01T00:00:00"/>
    <d v="2023-01-31T00:00:00"/>
    <x v="0"/>
    <s v="Demo Company Italy Srl"/>
    <x v="43"/>
    <x v="0"/>
    <s v="E00503"/>
    <s v="Leah Patterson"/>
    <s v="Manager"/>
    <s v="Human Resources"/>
    <x v="3"/>
    <s v="Italy"/>
    <s v="Permanent"/>
    <s v="Female"/>
    <n v="33"/>
    <d v="2012-06-11T00:00:00"/>
    <m/>
    <n v="40"/>
    <n v="118253"/>
    <n v="9854.4166666666661"/>
    <n v="56.852403846153848"/>
    <n v="0.3"/>
    <n v="2956.3249999999998"/>
    <n v="0.59099999999999997"/>
    <n v="4030.4564166666669"/>
    <s v="EUR"/>
    <n v="1"/>
    <n v="0.08"/>
    <s v=""/>
    <n v="272"/>
    <m/>
    <n v="20"/>
    <m/>
    <n v="13"/>
    <m/>
    <m/>
    <n v="0"/>
    <n v="0"/>
    <n v="15463.853846153846"/>
  </r>
  <r>
    <x v="0"/>
    <d v="2023-01-01T00:00:00"/>
    <d v="2023-01-31T00:00:00"/>
    <x v="0"/>
    <s v="Demo Company Japan Kabushiki Kaisha"/>
    <x v="31"/>
    <x v="1"/>
    <s v="E01706"/>
    <s v="Avery Sun"/>
    <s v="Operations Engineer"/>
    <s v="Engineering"/>
    <x v="0"/>
    <s v="Japan"/>
    <s v="Permanent"/>
    <s v="Female"/>
    <n v="45"/>
    <d v="2004-03-11T00:00:00"/>
    <m/>
    <n v="40"/>
    <n v="109422"/>
    <n v="9118.5"/>
    <n v="52.606730769230772"/>
    <n v="0.15490000000000001"/>
    <n v="1412.4556500000001"/>
    <n v="0.46700000000000003"/>
    <n v="4860.1605"/>
    <s v="JPY"/>
    <n v="143.86000000000001"/>
    <n v="0"/>
    <s v=""/>
    <n v="209"/>
    <m/>
    <n v="20"/>
    <m/>
    <n v="2"/>
    <m/>
    <m/>
    <n v="0"/>
    <n v="0"/>
    <n v="10994.806730769231"/>
  </r>
  <r>
    <x v="0"/>
    <d v="2023-01-01T00:00:00"/>
    <d v="2023-01-31T00:00:00"/>
    <x v="0"/>
    <s v="Demo Company France SARL"/>
    <x v="18"/>
    <x v="0"/>
    <s v="E00676"/>
    <s v="Isaac Yoon"/>
    <s v="Manager"/>
    <s v="Human Resources"/>
    <x v="2"/>
    <s v="France"/>
    <s v="Permanent"/>
    <s v="Male"/>
    <n v="41"/>
    <d v="2019-02-06T00:00:00"/>
    <m/>
    <n v="24"/>
    <n v="126950"/>
    <n v="10579.166666666666"/>
    <n v="101.72275641025641"/>
    <n v="0.45"/>
    <n v="4760.625"/>
    <n v="0.60699999999999998"/>
    <n v="4157.6125000000002"/>
    <s v="EUR"/>
    <n v="1"/>
    <n v="0.1"/>
    <s v=""/>
    <n v="203"/>
    <m/>
    <n v="20"/>
    <m/>
    <m/>
    <m/>
    <m/>
    <n v="0"/>
    <n v="0"/>
    <n v="20649.719551282051"/>
  </r>
  <r>
    <x v="0"/>
    <d v="2023-01-01T00:00:00"/>
    <d v="2023-01-31T00:00:00"/>
    <x v="0"/>
    <s v="Demo Company Croatia d.o.o."/>
    <x v="25"/>
    <x v="0"/>
    <s v="E02005"/>
    <s v="Isabella Bui"/>
    <s v="Enterprise Architect"/>
    <s v="IT"/>
    <x v="0"/>
    <s v="Croatia"/>
    <s v="Permanent"/>
    <s v="Female"/>
    <n v="36"/>
    <d v="2014-11-21T00:00:00"/>
    <m/>
    <n v="32"/>
    <n v="97500"/>
    <n v="8125"/>
    <n v="58.59375"/>
    <n v="0.16500000000000001"/>
    <n v="1340.625"/>
    <n v="0.20499999999999999"/>
    <n v="6459.375"/>
    <s v="EUR"/>
    <n v="1"/>
    <n v="0"/>
    <s v=""/>
    <n v="61"/>
    <m/>
    <n v="20"/>
    <m/>
    <m/>
    <m/>
    <m/>
    <n v="0"/>
    <n v="0"/>
    <n v="3574.21875"/>
  </r>
  <r>
    <x v="0"/>
    <d v="2023-01-01T00:00:00"/>
    <d v="2023-01-31T00:00:00"/>
    <x v="0"/>
    <s v="Demo Company Netherlands BV"/>
    <x v="6"/>
    <x v="0"/>
    <s v="E01895"/>
    <s v="Gabriel Zhou"/>
    <s v="IT Coordinator"/>
    <s v="IT"/>
    <x v="0"/>
    <s v="Netherlands"/>
    <s v="Temporary"/>
    <s v="Male"/>
    <n v="25"/>
    <d v="2021-01-17T00:00:00"/>
    <d v="2023-01-17T00:00:00"/>
    <n v="40"/>
    <n v="41844"/>
    <n v="3487"/>
    <n v="20.117307692307694"/>
    <n v="0.23190000000000002"/>
    <n v="808.63530000000003"/>
    <n v="0.41200000000000003"/>
    <n v="2050.3559999999998"/>
    <s v="EUR"/>
    <n v="1"/>
    <n v="0"/>
    <s v=""/>
    <n v="398"/>
    <m/>
    <n v="20"/>
    <m/>
    <m/>
    <m/>
    <m/>
    <n v="0"/>
    <n v="0"/>
    <n v="8006.6884615384624"/>
  </r>
  <r>
    <x v="0"/>
    <d v="2023-01-01T00:00:00"/>
    <d v="2023-01-31T00:00:00"/>
    <x v="0"/>
    <s v="Demo Company Belgium BV"/>
    <x v="13"/>
    <x v="0"/>
    <s v="E01396"/>
    <s v="Jack Vu"/>
    <s v="Analyst II"/>
    <s v="Accounting"/>
    <x v="3"/>
    <s v="Belgium"/>
    <s v="Permanent"/>
    <s v="Male"/>
    <n v="43"/>
    <d v="2014-02-10T00:00:00"/>
    <m/>
    <n v="40"/>
    <n v="58875"/>
    <n v="4906.25"/>
    <n v="28.305288461538463"/>
    <n v="0.27500000000000002"/>
    <n v="1349.21875"/>
    <n v="0.55399999999999994"/>
    <n v="2188.1875000000005"/>
    <s v="EUR"/>
    <n v="1"/>
    <n v="0"/>
    <s v=""/>
    <n v="179"/>
    <m/>
    <n v="20"/>
    <m/>
    <m/>
    <m/>
    <m/>
    <n v="0"/>
    <n v="0"/>
    <n v="5066.6466346153848"/>
  </r>
  <r>
    <x v="0"/>
    <d v="2023-01-01T00:00:00"/>
    <d v="2023-01-31T00:00:00"/>
    <x v="0"/>
    <s v="Demo Company Norway AS"/>
    <x v="21"/>
    <x v="0"/>
    <s v="E01413"/>
    <s v="Caroline Nelson"/>
    <s v="Sr. Account Representative"/>
    <s v="Sales"/>
    <x v="1"/>
    <s v="Norway"/>
    <s v="Temporary"/>
    <s v="Female"/>
    <n v="60"/>
    <d v="2022-07-30T00:00:00"/>
    <d v="2023-07-30T00:00:00"/>
    <n v="32"/>
    <n v="71677"/>
    <n v="5973.083333333333"/>
    <n v="43.075120192307693"/>
    <n v="0.14099999999999999"/>
    <n v="842.20474999999988"/>
    <n v="0.36200000000000004"/>
    <n v="3810.827166666666"/>
    <s v="NOK"/>
    <n v="11.2597"/>
    <n v="0"/>
    <s v=""/>
    <n v="254"/>
    <m/>
    <n v="20"/>
    <m/>
    <m/>
    <m/>
    <m/>
    <n v="0"/>
    <n v="0"/>
    <n v="10941.080528846154"/>
  </r>
  <r>
    <x v="0"/>
    <d v="2023-01-01T00:00:00"/>
    <d v="2023-01-31T00:00:00"/>
    <x v="0"/>
    <s v="Demo Company Bulgaria EOOD"/>
    <x v="35"/>
    <x v="0"/>
    <s v="E03928"/>
    <s v="Miles Dang"/>
    <s v="IT Coordinator"/>
    <s v="IT"/>
    <x v="1"/>
    <s v="Bulgaria"/>
    <s v="Permanent"/>
    <s v="Male"/>
    <n v="61"/>
    <d v="2000-09-24T00:00:00"/>
    <m/>
    <n v="32"/>
    <n v="40063"/>
    <n v="3338.5833333333335"/>
    <n v="24.076322115384617"/>
    <n v="0.19020000000000001"/>
    <n v="634.99855000000002"/>
    <n v="0.28300000000000003"/>
    <n v="2393.7642500000002"/>
    <s v="BGN"/>
    <n v="1.9574"/>
    <n v="0"/>
    <s v=""/>
    <n v="25"/>
    <m/>
    <n v="20"/>
    <m/>
    <m/>
    <m/>
    <m/>
    <n v="0"/>
    <n v="0"/>
    <n v="601.90805288461547"/>
  </r>
  <r>
    <x v="0"/>
    <d v="2023-01-01T00:00:00"/>
    <d v="2023-01-31T00:00:00"/>
    <x v="0"/>
    <s v="Demo Company Qatar WLL"/>
    <x v="11"/>
    <x v="4"/>
    <s v="E04109"/>
    <s v="Leah Bryant"/>
    <s v="IT Coordinator"/>
    <s v="IT"/>
    <x v="0"/>
    <s v="Qatar"/>
    <s v="Permanent"/>
    <s v="Female"/>
    <n v="55"/>
    <d v="2004-04-30T00:00:00"/>
    <m/>
    <n v="40"/>
    <n v="40124"/>
    <n v="3343.6666666666665"/>
    <n v="19.290384615384617"/>
    <n v="0"/>
    <n v="0"/>
    <n v="0.113"/>
    <n v="2965.8323333333333"/>
    <s v="QAR"/>
    <n v="3.8468"/>
    <n v="0"/>
    <s v=""/>
    <n v="43"/>
    <m/>
    <n v="20"/>
    <n v="154"/>
    <n v="8"/>
    <m/>
    <m/>
    <n v="0"/>
    <n v="0"/>
    <n v="829.48653846153854"/>
  </r>
  <r>
    <x v="0"/>
    <d v="2023-01-01T00:00:00"/>
    <d v="2023-01-31T00:00:00"/>
    <x v="0"/>
    <s v="Demo Company Italy Srl"/>
    <x v="43"/>
    <x v="0"/>
    <s v="E00639"/>
    <s v="Benjamin Mai"/>
    <s v="System Administrator "/>
    <s v="IT"/>
    <x v="2"/>
    <s v="Italy"/>
    <s v="Temporary"/>
    <s v="Male"/>
    <n v="54"/>
    <d v="2022-06-15T00:00:00"/>
    <d v="2023-06-15T00:00:00"/>
    <n v="32"/>
    <n v="95239"/>
    <n v="7936.583333333333"/>
    <n v="57.23497596153846"/>
    <n v="0.3"/>
    <n v="2380.9749999999999"/>
    <n v="0.59099999999999997"/>
    <n v="3246.0625833333334"/>
    <s v="EUR"/>
    <n v="1"/>
    <n v="0"/>
    <s v=""/>
    <n v="354"/>
    <m/>
    <n v="20"/>
    <m/>
    <m/>
    <m/>
    <m/>
    <n v="0"/>
    <n v="0"/>
    <n v="20261.181490384613"/>
  </r>
  <r>
    <x v="0"/>
    <d v="2023-01-01T00:00:00"/>
    <d v="2023-01-31T00:00:00"/>
    <x v="0"/>
    <s v="Demo Company Morocco SARL"/>
    <x v="32"/>
    <x v="2"/>
    <s v="E00608"/>
    <s v="Anna Han"/>
    <s v="Development Engineer"/>
    <s v="Engineering"/>
    <x v="0"/>
    <s v="Morocco"/>
    <s v="Permanent"/>
    <s v="Female"/>
    <n v="29"/>
    <d v="2019-11-09T00:00:00"/>
    <m/>
    <n v="40"/>
    <n v="75012"/>
    <n v="6251"/>
    <n v="36.063461538461539"/>
    <n v="0.2109"/>
    <n v="1318.3359"/>
    <n v="0.45799999999999996"/>
    <n v="3388.0420000000004"/>
    <s v="MAD"/>
    <n v="11.0573"/>
    <n v="0"/>
    <s v=""/>
    <n v="66"/>
    <m/>
    <n v="20"/>
    <n v="127"/>
    <n v="18"/>
    <m/>
    <m/>
    <n v="0"/>
    <n v="0"/>
    <n v="2380.1884615384615"/>
  </r>
  <r>
    <x v="0"/>
    <d v="2023-01-01T00:00:00"/>
    <d v="2023-01-31T00:00:00"/>
    <x v="0"/>
    <s v="Demo Company Netherlands BV"/>
    <x v="6"/>
    <x v="0"/>
    <s v="E04189"/>
    <s v="Ariana Kim"/>
    <s v="Network Architect"/>
    <s v="IT"/>
    <x v="0"/>
    <s v="Netherlands"/>
    <s v="Permanent"/>
    <s v="Female"/>
    <n v="33"/>
    <d v="2014-06-29T00:00:00"/>
    <m/>
    <n v="32"/>
    <n v="96366"/>
    <n v="8030.5"/>
    <n v="57.912259615384613"/>
    <n v="0.23190000000000002"/>
    <n v="1862.2729500000003"/>
    <n v="0.41200000000000003"/>
    <n v="4721.9339999999993"/>
    <s v="EUR"/>
    <n v="1"/>
    <n v="0"/>
    <s v=""/>
    <n v="275"/>
    <m/>
    <n v="20"/>
    <m/>
    <m/>
    <m/>
    <m/>
    <n v="0"/>
    <n v="0"/>
    <n v="15925.87139423077"/>
  </r>
  <r>
    <x v="0"/>
    <d v="2023-01-01T00:00:00"/>
    <d v="2023-01-31T00:00:00"/>
    <x v="0"/>
    <s v="Demo Company Nigeria Ltd"/>
    <x v="42"/>
    <x v="2"/>
    <s v="E02732"/>
    <s v="Alice Tran"/>
    <s v="Analyst"/>
    <s v="Marketing"/>
    <x v="2"/>
    <s v="Nigeria"/>
    <s v="Permanent"/>
    <s v="Female"/>
    <n v="39"/>
    <d v="2014-07-29T00:00:00"/>
    <m/>
    <n v="40"/>
    <n v="40897"/>
    <n v="3408.0833333333335"/>
    <n v="19.662019230769232"/>
    <n v="0.1"/>
    <n v="340.80833333333339"/>
    <n v="0.34799999999999998"/>
    <n v="2222.0703333333336"/>
    <s v="NGN"/>
    <n v="486.12"/>
    <n v="0"/>
    <s v=""/>
    <n v="39"/>
    <m/>
    <n v="20"/>
    <m/>
    <n v="5"/>
    <m/>
    <m/>
    <n v="0"/>
    <n v="0"/>
    <n v="766.81875000000002"/>
  </r>
  <r>
    <x v="0"/>
    <d v="2023-01-01T00:00:00"/>
    <d v="2023-01-31T00:00:00"/>
    <x v="0"/>
    <s v="Demo Company Japan Kabushiki Kaisha"/>
    <x v="31"/>
    <x v="1"/>
    <s v="E00324"/>
    <s v="Hailey Song"/>
    <s v="Manager"/>
    <s v="Finance"/>
    <x v="3"/>
    <s v="Japan"/>
    <s v="Permanent"/>
    <s v="Female"/>
    <n v="37"/>
    <d v="2016-08-23T00:00:00"/>
    <m/>
    <n v="40"/>
    <n v="124928"/>
    <n v="10410.666666666666"/>
    <n v="60.061538461538461"/>
    <n v="0.15490000000000001"/>
    <n v="1612.6122666666668"/>
    <n v="0.46700000000000003"/>
    <n v="5548.8853333333327"/>
    <s v="JPY"/>
    <n v="143.86000000000001"/>
    <n v="0.06"/>
    <s v=""/>
    <n v="389"/>
    <m/>
    <n v="20"/>
    <m/>
    <n v="5"/>
    <m/>
    <m/>
    <n v="0"/>
    <n v="0"/>
    <n v="23363.938461538462"/>
  </r>
  <r>
    <x v="0"/>
    <d v="2023-01-01T00:00:00"/>
    <d v="2023-01-31T00:00:00"/>
    <x v="0"/>
    <s v="Demo Company Poland Sp. z o.o."/>
    <x v="3"/>
    <x v="0"/>
    <s v="E00518"/>
    <s v="Lydia Morales"/>
    <s v="Manager"/>
    <s v="Finance"/>
    <x v="1"/>
    <s v="Poland"/>
    <s v="Permanent"/>
    <s v="Female"/>
    <n v="51"/>
    <d v="2013-06-14T00:00:00"/>
    <m/>
    <n v="24"/>
    <n v="108221"/>
    <n v="9018.4166666666661"/>
    <n v="86.715544871794876"/>
    <n v="0.22140000000000001"/>
    <n v="1996.6774499999999"/>
    <n v="0.40799999999999997"/>
    <n v="5338.9026666666668"/>
    <s v="PLN"/>
    <n v="4.6844999999999999"/>
    <n v="0.05"/>
    <s v=""/>
    <n v="151"/>
    <m/>
    <n v="20"/>
    <m/>
    <m/>
    <m/>
    <m/>
    <n v="0"/>
    <n v="0"/>
    <n v="13094.047275641025"/>
  </r>
  <r>
    <x v="0"/>
    <d v="2023-01-01T00:00:00"/>
    <d v="2023-01-31T00:00:00"/>
    <x v="0"/>
    <s v="Demo Company Qatar WLL"/>
    <x v="11"/>
    <x v="4"/>
    <s v="E01286"/>
    <s v="Liam Sanders"/>
    <s v="Sr. Business Partner"/>
    <s v="Human Resources"/>
    <x v="2"/>
    <s v="Qatar"/>
    <s v="Permanent"/>
    <s v="Male"/>
    <n v="46"/>
    <d v="2007-02-20T00:00:00"/>
    <m/>
    <n v="40"/>
    <n v="75579"/>
    <n v="6298.25"/>
    <n v="36.336057692307691"/>
    <n v="0"/>
    <n v="0"/>
    <n v="0.113"/>
    <n v="5586.5477499999997"/>
    <s v="QAR"/>
    <n v="3.8468"/>
    <n v="0"/>
    <s v=""/>
    <n v="284"/>
    <m/>
    <n v="20"/>
    <n v="556"/>
    <n v="1"/>
    <m/>
    <m/>
    <n v="0"/>
    <n v="0"/>
    <n v="10319.440384615384"/>
  </r>
  <r>
    <x v="0"/>
    <d v="2023-01-01T00:00:00"/>
    <d v="2023-01-31T00:00:00"/>
    <x v="0"/>
    <s v="Demo Company Netherlands BV"/>
    <x v="6"/>
    <x v="0"/>
    <s v="E04564"/>
    <s v="Luke Sanchez"/>
    <s v="Sr. Manager"/>
    <s v="Human Resources"/>
    <x v="0"/>
    <s v="Netherlands"/>
    <s v="Permanent"/>
    <s v="Male"/>
    <n v="41"/>
    <d v="2015-12-27T00:00:00"/>
    <m/>
    <n v="32"/>
    <n v="129903"/>
    <n v="10825.25"/>
    <n v="78.066706730769226"/>
    <n v="0.23190000000000002"/>
    <n v="2510.3754750000003"/>
    <n v="0.41200000000000003"/>
    <n v="6365.2469999999994"/>
    <s v="EUR"/>
    <n v="1"/>
    <n v="0.13"/>
    <s v=""/>
    <n v="41"/>
    <m/>
    <n v="20"/>
    <m/>
    <m/>
    <m/>
    <m/>
    <n v="0"/>
    <n v="0"/>
    <n v="3200.7349759615381"/>
  </r>
  <r>
    <x v="0"/>
    <d v="2023-01-01T00:00:00"/>
    <d v="2023-01-31T00:00:00"/>
    <x v="0"/>
    <s v="Demo Company Qatar WLL"/>
    <x v="11"/>
    <x v="4"/>
    <s v="E02033"/>
    <s v="Grace Sun"/>
    <s v="Network Engineer"/>
    <s v="Finance"/>
    <x v="3"/>
    <s v="Qatar"/>
    <s v="Permanent"/>
    <s v="Female"/>
    <n v="25"/>
    <d v="2021-04-17T00:00:00"/>
    <m/>
    <n v="40"/>
    <n v="186870"/>
    <n v="15572.5"/>
    <n v="89.84134615384616"/>
    <n v="0"/>
    <n v="0"/>
    <n v="0.113"/>
    <n v="13812.807499999999"/>
    <s v="QAR"/>
    <n v="3.8468"/>
    <n v="0.2"/>
    <s v=""/>
    <n v="103"/>
    <m/>
    <n v="20"/>
    <n v="555"/>
    <n v="14"/>
    <m/>
    <m/>
    <n v="0"/>
    <n v="0"/>
    <n v="9253.6586538461543"/>
  </r>
  <r>
    <x v="0"/>
    <d v="2023-01-01T00:00:00"/>
    <d v="2023-01-31T00:00:00"/>
    <x v="0"/>
    <s v="Demo Company Switzerland AG"/>
    <x v="44"/>
    <x v="0"/>
    <s v="E00412"/>
    <s v="Ezra Banks"/>
    <s v="Analyst II"/>
    <s v="Sales"/>
    <x v="3"/>
    <s v="Switzerland"/>
    <s v="Permanent"/>
    <s v="Male"/>
    <n v="37"/>
    <d v="2010-04-23T00:00:00"/>
    <m/>
    <n v="32"/>
    <n v="57531"/>
    <n v="4794.25"/>
    <n v="34.573918269230766"/>
    <n v="0.06"/>
    <n v="287.65499999999997"/>
    <n v="0.28800000000000003"/>
    <n v="3413.5059999999999"/>
    <s v="CHF"/>
    <n v="0.99060000000000004"/>
    <n v="0"/>
    <s v=""/>
    <n v="93"/>
    <m/>
    <n v="20"/>
    <n v="444"/>
    <m/>
    <m/>
    <m/>
    <n v="0"/>
    <n v="0"/>
    <n v="3215.3743990384614"/>
  </r>
  <r>
    <x v="0"/>
    <d v="2023-01-01T00:00:00"/>
    <d v="2023-01-31T00:00:00"/>
    <x v="0"/>
    <s v="Demo Company Poland Sp. z o.o."/>
    <x v="3"/>
    <x v="0"/>
    <s v="E01844"/>
    <s v="Jayden Kang"/>
    <s v="Analyst"/>
    <s v="Finance"/>
    <x v="3"/>
    <s v="Poland"/>
    <s v="Permanent"/>
    <s v="Male"/>
    <n v="46"/>
    <d v="2011-04-24T00:00:00"/>
    <m/>
    <n v="24"/>
    <n v="55894"/>
    <n v="4657.833333333333"/>
    <n v="44.786858974358978"/>
    <n v="0.22140000000000001"/>
    <n v="1031.2443000000001"/>
    <n v="0.40799999999999997"/>
    <n v="2757.4373333333333"/>
    <s v="PLN"/>
    <n v="4.6844999999999999"/>
    <n v="0"/>
    <s v=""/>
    <n v="397"/>
    <m/>
    <n v="20"/>
    <m/>
    <m/>
    <m/>
    <m/>
    <n v="0"/>
    <n v="0"/>
    <n v="17780.383012820515"/>
  </r>
  <r>
    <x v="0"/>
    <d v="2023-01-01T00:00:00"/>
    <d v="2023-01-31T00:00:00"/>
    <x v="0"/>
    <s v="Demo Company Norway AS"/>
    <x v="21"/>
    <x v="0"/>
    <s v="E00667"/>
    <s v="Skylar Shah"/>
    <s v="Field Engineer"/>
    <s v="Engineering"/>
    <x v="0"/>
    <s v="Norway"/>
    <s v="Permanent"/>
    <s v="Female"/>
    <n v="42"/>
    <d v="2012-04-27T00:00:00"/>
    <m/>
    <n v="32"/>
    <n v="72903"/>
    <n v="6075.25"/>
    <n v="43.81189903846154"/>
    <n v="0.14099999999999999"/>
    <n v="856.61024999999995"/>
    <n v="0.36200000000000004"/>
    <n v="3876.0094999999997"/>
    <s v="NOK"/>
    <n v="11.2597"/>
    <n v="0"/>
    <s v=""/>
    <n v="202"/>
    <m/>
    <n v="20"/>
    <n v="111"/>
    <m/>
    <m/>
    <m/>
    <n v="0"/>
    <n v="0"/>
    <n v="8850.0036057692305"/>
  </r>
  <r>
    <x v="0"/>
    <d v="2023-01-01T00:00:00"/>
    <d v="2023-01-31T00:00:00"/>
    <x v="0"/>
    <s v="Demo Company Sweden AB"/>
    <x v="20"/>
    <x v="0"/>
    <s v="E02639"/>
    <s v="Sebastian Le"/>
    <s v="Analyst"/>
    <s v="Finance"/>
    <x v="2"/>
    <s v="Sweden"/>
    <s v="Permanent"/>
    <s v="Male"/>
    <n v="37"/>
    <d v="2015-11-09T00:00:00"/>
    <m/>
    <n v="32"/>
    <n v="45369"/>
    <n v="3780.75"/>
    <n v="27.26502403846154"/>
    <n v="0.31420000000000003"/>
    <n v="1187.9116500000002"/>
    <n v="0.49099999999999999"/>
    <n v="1924.40175"/>
    <s v="SEK"/>
    <n v="11.300800000000001"/>
    <n v="0"/>
    <s v=""/>
    <n v="173"/>
    <m/>
    <n v="20"/>
    <m/>
    <m/>
    <m/>
    <m/>
    <n v="0"/>
    <n v="0"/>
    <n v="4716.8491586538466"/>
  </r>
  <r>
    <x v="0"/>
    <d v="2023-01-01T00:00:00"/>
    <d v="2023-01-31T00:00:00"/>
    <x v="0"/>
    <s v="Demo Company Greece IKE"/>
    <x v="23"/>
    <x v="0"/>
    <s v="E00287"/>
    <s v="Luca Nelson"/>
    <s v="Manager"/>
    <s v="Finance"/>
    <x v="1"/>
    <s v="Greece"/>
    <s v="Permanent"/>
    <s v="Male"/>
    <n v="60"/>
    <d v="2010-06-15T00:00:00"/>
    <m/>
    <n v="32"/>
    <n v="106578"/>
    <n v="8881.5"/>
    <n v="64.04927884615384"/>
    <n v="0.24809999999999999"/>
    <n v="2203.5001499999998"/>
    <n v="0.51900000000000002"/>
    <n v="4272.0014999999994"/>
    <s v="EUR"/>
    <n v="1"/>
    <n v="0.09"/>
    <s v=""/>
    <n v="26"/>
    <m/>
    <n v="20"/>
    <m/>
    <m/>
    <m/>
    <m/>
    <n v="0"/>
    <n v="0"/>
    <n v="1665.2812499999998"/>
  </r>
  <r>
    <x v="0"/>
    <d v="2023-01-01T00:00:00"/>
    <d v="2023-01-31T00:00:00"/>
    <x v="0"/>
    <s v="Demo Company France SARL"/>
    <x v="18"/>
    <x v="0"/>
    <s v="E02235"/>
    <s v="Riley Ramirez"/>
    <s v="Sr. Business Partner"/>
    <s v="Human Resources"/>
    <x v="3"/>
    <s v="France"/>
    <s v="Temporary"/>
    <s v="Female"/>
    <n v="52"/>
    <d v="2022-09-13T00:00:00"/>
    <d v="2023-09-13T00:00:00"/>
    <n v="24"/>
    <n v="92994"/>
    <n v="7749.5"/>
    <n v="74.51442307692308"/>
    <n v="8.3000000000000004E-2"/>
    <n v="643.20850000000007"/>
    <n v="0.22399999999999998"/>
    <n v="6013.6120000000001"/>
    <s v="EUR"/>
    <n v="1"/>
    <n v="0"/>
    <s v=""/>
    <n v="58"/>
    <m/>
    <n v="20"/>
    <m/>
    <m/>
    <m/>
    <m/>
    <n v="0"/>
    <n v="0"/>
    <n v="4321.836538461539"/>
  </r>
  <r>
    <x v="0"/>
    <d v="2023-01-01T00:00:00"/>
    <d v="2023-01-31T00:00:00"/>
    <x v="0"/>
    <s v="Demo Company United Kingdom Ltd"/>
    <x v="27"/>
    <x v="0"/>
    <s v="E02720"/>
    <s v="Jaxon Fong"/>
    <s v="Sr. Analyst"/>
    <s v="Sales"/>
    <x v="1"/>
    <s v="United Kingdom"/>
    <s v="Temporary"/>
    <s v="Male"/>
    <n v="59"/>
    <d v="2022-03-13T00:00:00"/>
    <d v="2023-03-13T00:00:00"/>
    <n v="40"/>
    <n v="83685"/>
    <n v="6973.75"/>
    <n v="40.23317307692308"/>
    <n v="0.13800000000000001"/>
    <n v="962.37750000000005"/>
    <n v="0.30599999999999999"/>
    <n v="4839.7825000000003"/>
    <s v="GBP"/>
    <n v="0.88870000000000005"/>
    <n v="0"/>
    <s v=""/>
    <n v="201"/>
    <m/>
    <n v="20"/>
    <m/>
    <n v="17"/>
    <m/>
    <m/>
    <n v="0"/>
    <n v="0"/>
    <n v="8086.867788461539"/>
  </r>
  <r>
    <x v="0"/>
    <d v="2023-01-01T00:00:00"/>
    <d v="2023-01-31T00:00:00"/>
    <x v="0"/>
    <s v="Demo Company Singapore Pte Ltd"/>
    <x v="1"/>
    <x v="1"/>
    <s v="E03583"/>
    <s v="Kayden Jordan"/>
    <s v="Cloud Infrastructure Architect"/>
    <s v="IT"/>
    <x v="3"/>
    <s v="Singapore"/>
    <s v="Permanent"/>
    <s v="Male"/>
    <n v="48"/>
    <d v="2010-09-14T00:00:00"/>
    <m/>
    <n v="40"/>
    <n v="99335"/>
    <n v="8277.9166666666661"/>
    <n v="47.757211538461533"/>
    <n v="0.17"/>
    <n v="1407.2458333333334"/>
    <n v="0.21"/>
    <n v="6539.5541666666668"/>
    <s v="SGD"/>
    <n v="1.4280999999999999"/>
    <n v="0"/>
    <s v=""/>
    <n v="31"/>
    <m/>
    <n v="20"/>
    <n v="433"/>
    <n v="2"/>
    <m/>
    <m/>
    <n v="0"/>
    <n v="0"/>
    <n v="1480.4735576923076"/>
  </r>
  <r>
    <x v="0"/>
    <d v="2023-01-01T00:00:00"/>
    <d v="2023-01-31T00:00:00"/>
    <x v="0"/>
    <s v="Demo Company Luxembourg SA"/>
    <x v="9"/>
    <x v="0"/>
    <s v="E01188"/>
    <s v="Alexander James"/>
    <s v="Sr. Manager"/>
    <s v="Human Resources"/>
    <x v="0"/>
    <s v="Luxembourg"/>
    <s v="Permanent"/>
    <s v="Male"/>
    <n v="42"/>
    <d v="2013-04-18T00:00:00"/>
    <m/>
    <n v="40"/>
    <n v="131179"/>
    <n v="10931.583333333334"/>
    <n v="63.066826923076931"/>
    <n v="0.14990000000000001"/>
    <n v="1638.6443416666668"/>
    <n v="0.20399999999999999"/>
    <n v="8701.5403333333343"/>
    <s v="EUR"/>
    <n v="1"/>
    <n v="0.15"/>
    <s v=""/>
    <n v="252"/>
    <m/>
    <n v="20"/>
    <m/>
    <n v="4"/>
    <m/>
    <m/>
    <n v="0"/>
    <n v="0"/>
    <n v="15892.840384615387"/>
  </r>
  <r>
    <x v="0"/>
    <d v="2023-01-01T00:00:00"/>
    <d v="2023-01-31T00:00:00"/>
    <x v="0"/>
    <s v="Demo Company Poland Sp. z o.o."/>
    <x v="3"/>
    <x v="0"/>
    <s v="E02428"/>
    <s v="Connor Luu"/>
    <s v="Computer Systems Manager"/>
    <s v="IT"/>
    <x v="1"/>
    <s v="Poland"/>
    <s v="Permanent"/>
    <s v="Male"/>
    <n v="35"/>
    <d v="2016-05-03T00:00:00"/>
    <m/>
    <n v="40"/>
    <n v="73899"/>
    <n v="6158.25"/>
    <n v="35.528365384615384"/>
    <n v="0.22140000000000001"/>
    <n v="1363.4365500000001"/>
    <n v="0.40799999999999997"/>
    <n v="3645.6840000000002"/>
    <s v="PLN"/>
    <n v="4.6844999999999999"/>
    <n v="0.05"/>
    <s v=""/>
    <n v="137"/>
    <m/>
    <n v="20"/>
    <m/>
    <m/>
    <m/>
    <m/>
    <n v="0"/>
    <n v="0"/>
    <n v="4867.386057692308"/>
  </r>
  <r>
    <x v="0"/>
    <d v="2023-01-01T00:00:00"/>
    <d v="2023-01-31T00:00:00"/>
    <x v="0"/>
    <s v="Demo Company Egypt SAE"/>
    <x v="38"/>
    <x v="2"/>
    <s v="E03289"/>
    <s v="Christopher Lam"/>
    <s v="Operations Engineer"/>
    <s v="Accounting"/>
    <x v="0"/>
    <s v="Egypt"/>
    <s v="Permanent"/>
    <s v="Male"/>
    <n v="64"/>
    <d v="2013-03-29T00:00:00"/>
    <m/>
    <n v="40"/>
    <n v="252325"/>
    <n v="21027.083333333332"/>
    <n v="121.31009615384615"/>
    <n v="0.26"/>
    <n v="5467.041666666667"/>
    <n v="0.44400000000000001"/>
    <n v="11691.058333333332"/>
    <s v="EGP"/>
    <n v="32.686700000000002"/>
    <n v="0.4"/>
    <s v=""/>
    <n v="52"/>
    <m/>
    <n v="20"/>
    <m/>
    <n v="7"/>
    <m/>
    <m/>
    <n v="0"/>
    <n v="0"/>
    <n v="6308.125"/>
  </r>
  <r>
    <x v="0"/>
    <d v="2023-01-01T00:00:00"/>
    <d v="2023-01-31T00:00:00"/>
    <x v="0"/>
    <s v="Demo Company Japan Kabushiki Kaisha"/>
    <x v="31"/>
    <x v="1"/>
    <s v="E01947"/>
    <s v="Sophie Owens"/>
    <s v="Analyst II"/>
    <s v="Finance"/>
    <x v="3"/>
    <s v="Japan"/>
    <s v="Permanent"/>
    <s v="Female"/>
    <n v="30"/>
    <d v="2015-03-05T00:00:00"/>
    <m/>
    <n v="40"/>
    <n v="52697"/>
    <n v="4391.416666666667"/>
    <n v="25.335096153846155"/>
    <n v="0.15490000000000001"/>
    <n v="680.23044166666671"/>
    <n v="0.46700000000000003"/>
    <n v="2340.6250833333334"/>
    <s v="JPY"/>
    <n v="143.86000000000001"/>
    <n v="0"/>
    <s v=""/>
    <n v="150"/>
    <m/>
    <n v="20"/>
    <m/>
    <n v="2"/>
    <m/>
    <m/>
    <n v="0"/>
    <n v="0"/>
    <n v="3800.2644230769233"/>
  </r>
  <r>
    <x v="0"/>
    <d v="2023-01-01T00:00:00"/>
    <d v="2023-01-31T00:00:00"/>
    <x v="0"/>
    <s v="Demo Company Indonesia PT"/>
    <x v="10"/>
    <x v="1"/>
    <s v="E02024"/>
    <s v="Addison Perez"/>
    <s v="Operations Engineer"/>
    <s v="Engineering"/>
    <x v="1"/>
    <s v="Indonesia"/>
    <s v="Permanent"/>
    <s v="Female"/>
    <n v="29"/>
    <d v="2020-09-25T00:00:00"/>
    <m/>
    <n v="40"/>
    <n v="123588"/>
    <n v="10299"/>
    <n v="59.417307692307688"/>
    <n v="5.74E-2"/>
    <n v="591.1626"/>
    <n v="0.30099999999999999"/>
    <n v="7199.0010000000002"/>
    <s v="IDR"/>
    <n v="16295.86"/>
    <n v="0"/>
    <s v=""/>
    <n v="247"/>
    <m/>
    <n v="20"/>
    <n v="269"/>
    <n v="18"/>
    <m/>
    <m/>
    <n v="0"/>
    <n v="0"/>
    <n v="14676.074999999999"/>
  </r>
  <r>
    <x v="0"/>
    <d v="2023-01-01T00:00:00"/>
    <d v="2023-01-31T00:00:00"/>
    <x v="0"/>
    <s v="Demo Company Finland Oy"/>
    <x v="0"/>
    <x v="0"/>
    <s v="E04249"/>
    <s v="Hadley Dang"/>
    <s v="Operations Engineer"/>
    <s v="Accounting"/>
    <x v="2"/>
    <s v="Finland"/>
    <s v="Permanent"/>
    <s v="Female"/>
    <n v="47"/>
    <d v="2021-12-26T00:00:00"/>
    <m/>
    <n v="24"/>
    <n v="243568"/>
    <n v="20297.333333333332"/>
    <n v="195.16666666666666"/>
    <n v="0.20760000000000001"/>
    <n v="4213.7263999999996"/>
    <n v="0.36599999999999999"/>
    <n v="12868.509333333332"/>
    <s v="EUR"/>
    <n v="1"/>
    <n v="0.33"/>
    <s v=""/>
    <n v="246"/>
    <m/>
    <n v="20"/>
    <n v="596"/>
    <m/>
    <m/>
    <m/>
    <n v="0"/>
    <n v="0"/>
    <n v="48011"/>
  </r>
  <r>
    <x v="0"/>
    <d v="2023-01-01T00:00:00"/>
    <d v="2023-01-31T00:00:00"/>
    <x v="0"/>
    <s v="Demo Company Iceland hf."/>
    <x v="22"/>
    <x v="0"/>
    <s v="E01090"/>
    <s v="Ethan Mehta"/>
    <s v="Network Engineer"/>
    <s v="Sales"/>
    <x v="3"/>
    <s v="Iceland"/>
    <s v="Permanent"/>
    <s v="Male"/>
    <n v="49"/>
    <d v="2001-07-20T00:00:00"/>
    <m/>
    <n v="32"/>
    <n v="199176"/>
    <n v="16598"/>
    <n v="119.69711538461539"/>
    <n v="6.3500000000000001E-2"/>
    <n v="1053.973"/>
    <n v="0.31900000000000001"/>
    <n v="11303.238000000001"/>
    <s v="ISK"/>
    <n v="149.69999999999999"/>
    <n v="0.24"/>
    <s v=""/>
    <n v="249"/>
    <m/>
    <n v="20"/>
    <m/>
    <m/>
    <m/>
    <m/>
    <n v="0"/>
    <n v="0"/>
    <n v="29804.58173076923"/>
  </r>
  <r>
    <x v="0"/>
    <d v="2023-01-01T00:00:00"/>
    <d v="2023-01-31T00:00:00"/>
    <x v="0"/>
    <s v="Demo Company Portugal Lda"/>
    <x v="4"/>
    <x v="0"/>
    <s v="E03830"/>
    <s v="Madison Her"/>
    <s v="Technical Architect"/>
    <s v="IT"/>
    <x v="1"/>
    <s v="Portugal"/>
    <s v="Permanent"/>
    <s v="Female"/>
    <n v="56"/>
    <d v="2021-06-22T00:00:00"/>
    <m/>
    <n v="40"/>
    <n v="82806"/>
    <n v="6900.5"/>
    <n v="39.810576923076923"/>
    <n v="0.23749999999999999"/>
    <n v="1638.8687499999999"/>
    <n v="0.39799999999999996"/>
    <n v="4154.1010000000006"/>
    <s v="EUR"/>
    <n v="1"/>
    <n v="0"/>
    <s v=""/>
    <n v="319"/>
    <m/>
    <n v="20"/>
    <m/>
    <n v="17"/>
    <m/>
    <m/>
    <n v="0"/>
    <n v="0"/>
    <n v="12699.574038461538"/>
  </r>
  <r>
    <x v="0"/>
    <d v="2023-01-01T00:00:00"/>
    <d v="2023-01-31T00:00:00"/>
    <x v="0"/>
    <s v="Demo Company Italy Srl"/>
    <x v="43"/>
    <x v="0"/>
    <s v="E04363"/>
    <s v="Savannah Singh"/>
    <s v="Network Engineer"/>
    <s v="Marketing"/>
    <x v="1"/>
    <s v="Italy"/>
    <s v="Temporary"/>
    <s v="Female"/>
    <n v="53"/>
    <d v="2022-06-20T00:00:00"/>
    <d v="2023-06-20T00:00:00"/>
    <n v="40"/>
    <n v="164399"/>
    <n v="13699.916666666666"/>
    <n v="79.037980769230771"/>
    <n v="0.3"/>
    <n v="4109.9749999999995"/>
    <n v="0.59099999999999997"/>
    <n v="5603.2659166666672"/>
    <s v="EUR"/>
    <n v="1"/>
    <n v="0.25"/>
    <s v=""/>
    <n v="263"/>
    <n v="1"/>
    <n v="20"/>
    <m/>
    <n v="12"/>
    <m/>
    <m/>
    <n v="0"/>
    <n v="0"/>
    <n v="20786.988942307693"/>
  </r>
  <r>
    <x v="0"/>
    <d v="2023-01-01T00:00:00"/>
    <d v="2023-01-31T00:00:00"/>
    <x v="0"/>
    <s v="Demo Company Canada Inc."/>
    <x v="40"/>
    <x v="6"/>
    <s v="E04920"/>
    <s v="Nevaeh Hsu"/>
    <s v="Sr. Manager"/>
    <s v="Human Resources"/>
    <x v="0"/>
    <s v="Canada"/>
    <s v="Permanent"/>
    <s v="Female"/>
    <n v="32"/>
    <d v="2017-04-14T00:00:00"/>
    <m/>
    <n v="40"/>
    <n v="154956"/>
    <n v="12913"/>
    <n v="74.498076923076923"/>
    <n v="7.3700000000000002E-2"/>
    <n v="951.68810000000008"/>
    <n v="0.245"/>
    <n v="9749.3150000000005"/>
    <s v="CAD"/>
    <n v="1.4572000000000001"/>
    <n v="0.13"/>
    <s v=""/>
    <n v="85"/>
    <m/>
    <n v="20"/>
    <m/>
    <n v="7"/>
    <m/>
    <m/>
    <n v="0"/>
    <n v="0"/>
    <n v="6332.3365384615381"/>
  </r>
  <r>
    <x v="0"/>
    <d v="2023-01-01T00:00:00"/>
    <d v="2023-01-31T00:00:00"/>
    <x v="0"/>
    <s v="Demo Company Romania SRL"/>
    <x v="12"/>
    <x v="0"/>
    <s v="E03521"/>
    <s v="Jackson Navarro"/>
    <s v="Network Engineer"/>
    <s v="Sales"/>
    <x v="2"/>
    <s v="Romania"/>
    <s v="Temporary"/>
    <s v="Male"/>
    <n v="52"/>
    <d v="2020-09-25T00:00:00"/>
    <d v="2023-09-25T00:00:00"/>
    <n v="24"/>
    <n v="163143"/>
    <n v="13595.25"/>
    <n v="130.72355769230771"/>
    <n v="2.2499999999999999E-2"/>
    <n v="305.893125"/>
    <n v="0.2"/>
    <n v="10876.2"/>
    <s v="RON"/>
    <n v="4.9107000000000003"/>
    <n v="0.28000000000000003"/>
    <s v=""/>
    <n v="355"/>
    <m/>
    <n v="20"/>
    <m/>
    <m/>
    <m/>
    <m/>
    <n v="0"/>
    <n v="0"/>
    <n v="46406.862980769234"/>
  </r>
  <r>
    <x v="0"/>
    <d v="2023-01-01T00:00:00"/>
    <d v="2023-01-31T00:00:00"/>
    <x v="0"/>
    <s v="Demo Company Denmark ApS"/>
    <x v="37"/>
    <x v="0"/>
    <s v="E04095"/>
    <s v="Sadie Patterson"/>
    <s v="Sr. Analyst"/>
    <s v="Accounting"/>
    <x v="1"/>
    <s v="Denmark"/>
    <s v="Permanent"/>
    <s v="Female"/>
    <n v="38"/>
    <d v="2020-07-24T00:00:00"/>
    <m/>
    <n v="24"/>
    <n v="89390"/>
    <n v="7449.166666666667"/>
    <n v="71.626602564102555"/>
    <n v="0"/>
    <n v="0"/>
    <n v="0.23800000000000002"/>
    <n v="5676.2650000000003"/>
    <s v="DKK"/>
    <n v="7.4398"/>
    <n v="0"/>
    <s v=""/>
    <n v="149"/>
    <m/>
    <n v="20"/>
    <m/>
    <m/>
    <m/>
    <m/>
    <n v="0"/>
    <n v="0"/>
    <n v="10672.363782051281"/>
  </r>
  <r>
    <x v="0"/>
    <d v="2023-01-01T00:00:00"/>
    <d v="2023-01-31T00:00:00"/>
    <x v="0"/>
    <s v="Demo Company Brazil Ltda."/>
    <x v="5"/>
    <x v="3"/>
    <s v="E04079"/>
    <s v="Christopher Butler"/>
    <s v="Network Architect"/>
    <s v="IT"/>
    <x v="0"/>
    <s v="Brazil"/>
    <s v="Permanent"/>
    <s v="Male"/>
    <n v="41"/>
    <d v="2017-10-05T00:00:00"/>
    <m/>
    <n v="32"/>
    <n v="67468"/>
    <n v="5622.333333333333"/>
    <n v="40.54567307692308"/>
    <n v="0.28999999999999998"/>
    <n v="1630.4766666666665"/>
    <n v="0.65099999999999991"/>
    <n v="1962.1943333333338"/>
    <s v="BRL"/>
    <n v="5.4378000000000002"/>
    <n v="0"/>
    <s v=""/>
    <n v="79"/>
    <m/>
    <n v="20"/>
    <n v="356"/>
    <m/>
    <m/>
    <m/>
    <n v="0"/>
    <n v="0"/>
    <n v="3203.1081730769233"/>
  </r>
  <r>
    <x v="0"/>
    <d v="2023-01-01T00:00:00"/>
    <d v="2023-01-31T00:00:00"/>
    <x v="0"/>
    <s v="Demo Company Finland Oy"/>
    <x v="0"/>
    <x v="0"/>
    <s v="E01508"/>
    <s v="Penelope Rodriguez"/>
    <s v="Engineering Manager"/>
    <s v="Engineering"/>
    <x v="0"/>
    <s v="Finland"/>
    <s v="Permanent"/>
    <s v="Female"/>
    <n v="49"/>
    <d v="2016-03-12T00:00:00"/>
    <m/>
    <n v="40"/>
    <n v="100810"/>
    <n v="8400.8333333333339"/>
    <n v="48.466346153846153"/>
    <n v="0.20760000000000001"/>
    <n v="1744.0130000000001"/>
    <n v="0.36599999999999999"/>
    <n v="5326.128333333334"/>
    <s v="EUR"/>
    <n v="1"/>
    <n v="0.12"/>
    <s v=""/>
    <n v="309"/>
    <m/>
    <n v="20"/>
    <m/>
    <n v="4"/>
    <m/>
    <m/>
    <n v="0"/>
    <n v="0"/>
    <n v="14976.100961538461"/>
  </r>
  <r>
    <x v="0"/>
    <d v="2023-01-01T00:00:00"/>
    <d v="2023-01-31T00:00:00"/>
    <x v="0"/>
    <s v="Demo Company Japan Kabushiki Kaisha"/>
    <x v="31"/>
    <x v="1"/>
    <s v="E02259"/>
    <s v="Emily Lau"/>
    <s v="Sr. Analyst"/>
    <s v="Finance"/>
    <x v="0"/>
    <s v="Japan"/>
    <s v="Permanent"/>
    <s v="Female"/>
    <n v="35"/>
    <d v="2019-03-18T00:00:00"/>
    <m/>
    <n v="40"/>
    <n v="74779"/>
    <n v="6231.583333333333"/>
    <n v="35.951442307692311"/>
    <n v="0.15490000000000001"/>
    <n v="965.2722583333333"/>
    <n v="0.46700000000000003"/>
    <n v="3321.4339166666664"/>
    <s v="JPY"/>
    <n v="143.86000000000001"/>
    <n v="0"/>
    <s v=""/>
    <n v="288"/>
    <m/>
    <n v="20"/>
    <n v="352"/>
    <n v="3"/>
    <m/>
    <m/>
    <n v="0"/>
    <n v="0"/>
    <n v="10354.015384615386"/>
  </r>
  <r>
    <x v="0"/>
    <d v="2023-01-01T00:00:00"/>
    <d v="2023-01-31T00:00:00"/>
    <x v="0"/>
    <s v="Demo Company Switzerland AG"/>
    <x v="44"/>
    <x v="0"/>
    <s v="E04972"/>
    <s v="Sophie Oh"/>
    <s v="Network Engineer"/>
    <s v="IT"/>
    <x v="2"/>
    <s v="Switzerland"/>
    <s v="Permanent"/>
    <s v="Female"/>
    <n v="29"/>
    <d v="2017-11-09T00:00:00"/>
    <m/>
    <n v="32"/>
    <n v="63985"/>
    <n v="5332.083333333333"/>
    <n v="38.45252403846154"/>
    <n v="0.06"/>
    <n v="319.92499999999995"/>
    <n v="0.28800000000000003"/>
    <n v="3796.4433333333327"/>
    <s v="CHF"/>
    <n v="0.99060000000000004"/>
    <n v="0"/>
    <s v=""/>
    <n v="141"/>
    <m/>
    <n v="20"/>
    <m/>
    <m/>
    <m/>
    <m/>
    <n v="0"/>
    <n v="0"/>
    <n v="5421.8058894230771"/>
  </r>
  <r>
    <x v="0"/>
    <d v="2023-01-01T00:00:00"/>
    <d v="2023-01-31T00:00:00"/>
    <x v="0"/>
    <s v="Demo Company United States LLC"/>
    <x v="39"/>
    <x v="6"/>
    <s v="E01834"/>
    <s v="Chloe Allen"/>
    <s v="Solutions Architect"/>
    <s v="IT"/>
    <x v="0"/>
    <s v="United States"/>
    <s v="Permanent"/>
    <s v="Female"/>
    <n v="64"/>
    <d v="2004-07-08T00:00:00"/>
    <m/>
    <n v="32"/>
    <n v="77903"/>
    <n v="6491.916666666667"/>
    <n v="46.816706730769234"/>
    <n v="7.6499999999999999E-2"/>
    <n v="496.63162499999999"/>
    <n v="0.36599999999999999"/>
    <n v="4115.8751666666667"/>
    <s v="USD"/>
    <n v="1.0568"/>
    <n v="0"/>
    <s v=""/>
    <n v="249"/>
    <m/>
    <n v="20"/>
    <m/>
    <m/>
    <m/>
    <m/>
    <n v="0"/>
    <n v="0"/>
    <n v="11657.359975961539"/>
  </r>
  <r>
    <x v="0"/>
    <d v="2023-01-01T00:00:00"/>
    <d v="2023-01-31T00:00:00"/>
    <x v="0"/>
    <s v="Demo Company Switzerland AG"/>
    <x v="44"/>
    <x v="0"/>
    <s v="E03124"/>
    <s v="Caleb Nelson"/>
    <s v="Network Engineer"/>
    <s v="Marketing"/>
    <x v="2"/>
    <s v="Switzerland"/>
    <s v="Permanent"/>
    <s v="Male"/>
    <n v="33"/>
    <d v="2017-06-12T00:00:00"/>
    <m/>
    <n v="32"/>
    <n v="164396"/>
    <n v="13699.666666666666"/>
    <n v="98.79567307692308"/>
    <n v="0.06"/>
    <n v="821.9799999999999"/>
    <n v="0.28800000000000003"/>
    <n v="9754.1626666666652"/>
    <s v="CHF"/>
    <n v="0.99060000000000004"/>
    <n v="0.28999999999999998"/>
    <s v=""/>
    <n v="87"/>
    <m/>
    <n v="20"/>
    <n v="415"/>
    <m/>
    <m/>
    <m/>
    <n v="0"/>
    <n v="0"/>
    <n v="8595.2235576923085"/>
  </r>
  <r>
    <x v="0"/>
    <d v="2023-01-01T00:00:00"/>
    <d v="2023-01-31T00:00:00"/>
    <x v="0"/>
    <s v="Demo Company United States LLC"/>
    <x v="39"/>
    <x v="6"/>
    <s v="E01898"/>
    <s v="Oliver Moua"/>
    <s v="IT Systems Architect"/>
    <s v="IT"/>
    <x v="2"/>
    <s v="United States"/>
    <s v="Permanent"/>
    <s v="Male"/>
    <n v="29"/>
    <d v="2021-06-28T00:00:00"/>
    <m/>
    <n v="24"/>
    <n v="71234"/>
    <n v="5936.166666666667"/>
    <n v="57.078525641025642"/>
    <n v="7.6499999999999999E-2"/>
    <n v="454.11675000000002"/>
    <n v="0.36599999999999999"/>
    <n v="3763.5296666666668"/>
    <s v="USD"/>
    <n v="1.0568"/>
    <n v="0"/>
    <s v=""/>
    <n v="385"/>
    <m/>
    <n v="20"/>
    <n v="644"/>
    <m/>
    <m/>
    <m/>
    <n v="0"/>
    <n v="0"/>
    <n v="21975.232371794871"/>
  </r>
  <r>
    <x v="0"/>
    <d v="2023-01-01T00:00:00"/>
    <d v="2023-01-31T00:00:00"/>
    <x v="0"/>
    <s v="Demo Company United Arab Emirates LLC"/>
    <x v="28"/>
    <x v="4"/>
    <s v="E00342"/>
    <s v="Wesley Doan"/>
    <s v="Manager"/>
    <s v="Finance"/>
    <x v="2"/>
    <s v="United Arab Emirates"/>
    <s v="Permanent"/>
    <s v="Male"/>
    <n v="63"/>
    <d v="2004-04-19T00:00:00"/>
    <m/>
    <n v="40"/>
    <n v="122487"/>
    <n v="10207.25"/>
    <n v="58.887980769230772"/>
    <n v="0"/>
    <n v="0"/>
    <n v="0.159"/>
    <n v="8584.2972499999996"/>
    <s v="AED"/>
    <n v="3.8807"/>
    <n v="0.08"/>
    <s v=""/>
    <n v="61"/>
    <m/>
    <n v="20"/>
    <m/>
    <n v="14"/>
    <m/>
    <m/>
    <n v="0"/>
    <n v="0"/>
    <n v="3592.1668269230772"/>
  </r>
  <r>
    <x v="0"/>
    <d v="2023-01-01T00:00:00"/>
    <d v="2023-01-31T00:00:00"/>
    <x v="0"/>
    <s v="Demo Company Israel Ltd"/>
    <x v="30"/>
    <x v="4"/>
    <s v="E03910"/>
    <s v="Nova Hsu"/>
    <s v="Manager"/>
    <s v="Human Resources"/>
    <x v="1"/>
    <s v="Israel"/>
    <s v="Permanent"/>
    <s v="Female"/>
    <n v="32"/>
    <d v="2017-01-03T00:00:00"/>
    <m/>
    <n v="40"/>
    <n v="101870"/>
    <n v="8489.1666666666661"/>
    <n v="48.975961538461533"/>
    <n v="7.5999999999999998E-2"/>
    <n v="645.17666666666662"/>
    <n v="0.253"/>
    <n v="6341.4074999999993"/>
    <s v="ILS"/>
    <n v="3.7942999999999998"/>
    <n v="0.1"/>
    <s v=""/>
    <n v="152"/>
    <m/>
    <n v="20"/>
    <n v="419"/>
    <n v="19"/>
    <m/>
    <m/>
    <n v="0"/>
    <n v="0"/>
    <n v="7444.3461538461534"/>
  </r>
  <r>
    <x v="0"/>
    <d v="2023-01-01T00:00:00"/>
    <d v="2023-01-31T00:00:00"/>
    <x v="0"/>
    <s v="Demo Company United Arab Emirates LLC"/>
    <x v="28"/>
    <x v="4"/>
    <s v="E00862"/>
    <s v="Levi Moreno"/>
    <s v="Systems Analyst"/>
    <s v="IT"/>
    <x v="3"/>
    <s v="United Arab Emirates"/>
    <s v="Temporary"/>
    <s v="Male"/>
    <n v="64"/>
    <d v="2020-06-27T00:00:00"/>
    <d v="2023-06-27T00:00:00"/>
    <n v="40"/>
    <n v="40316"/>
    <n v="3359.6666666666665"/>
    <n v="19.382692307692306"/>
    <n v="0"/>
    <n v="0"/>
    <n v="0.159"/>
    <n v="2825.4796666666666"/>
    <s v="AED"/>
    <n v="3.8807"/>
    <n v="0"/>
    <s v=""/>
    <n v="223"/>
    <m/>
    <n v="20"/>
    <n v="289"/>
    <n v="18"/>
    <m/>
    <m/>
    <n v="0"/>
    <n v="0"/>
    <n v="4322.3403846153842"/>
  </r>
  <r>
    <x v="0"/>
    <d v="2023-01-01T00:00:00"/>
    <d v="2023-01-31T00:00:00"/>
    <x v="0"/>
    <s v="Demo Company Denmark ApS"/>
    <x v="37"/>
    <x v="0"/>
    <s v="E02576"/>
    <s v="Gianna Ha"/>
    <s v="Manager"/>
    <s v="IT"/>
    <x v="3"/>
    <s v="Denmark"/>
    <s v="Permanent"/>
    <s v="Female"/>
    <n v="55"/>
    <d v="2005-02-08T00:00:00"/>
    <m/>
    <n v="40"/>
    <n v="115145"/>
    <n v="9595.4166666666661"/>
    <n v="55.358173076923073"/>
    <n v="0"/>
    <n v="0"/>
    <n v="0.23800000000000002"/>
    <n v="7311.7074999999995"/>
    <s v="DKK"/>
    <n v="7.4398"/>
    <n v="0.05"/>
    <s v=""/>
    <n v="207"/>
    <m/>
    <n v="20"/>
    <n v="566"/>
    <n v="2"/>
    <m/>
    <m/>
    <n v="0"/>
    <n v="0"/>
    <n v="11459.141826923076"/>
  </r>
  <r>
    <x v="0"/>
    <d v="2023-01-01T00:00:00"/>
    <d v="2023-01-31T00:00:00"/>
    <x v="0"/>
    <s v="Demo Company Finland Oy"/>
    <x v="0"/>
    <x v="0"/>
    <s v="E00035"/>
    <s v="Lillian Gonzales"/>
    <s v="Cloud Infrastructure Architect"/>
    <s v="IT"/>
    <x v="0"/>
    <s v="Finland"/>
    <s v="Permanent"/>
    <s v="Female"/>
    <n v="43"/>
    <d v="2009-03-13T00:00:00"/>
    <m/>
    <n v="32"/>
    <n v="62335"/>
    <n v="5194.583333333333"/>
    <n v="37.4609375"/>
    <n v="0.20760000000000001"/>
    <n v="1078.3955000000001"/>
    <n v="0.36599999999999999"/>
    <n v="3293.3658333333333"/>
    <s v="EUR"/>
    <n v="1"/>
    <n v="0"/>
    <s v=""/>
    <n v="55"/>
    <m/>
    <n v="20"/>
    <n v="196"/>
    <m/>
    <m/>
    <m/>
    <n v="0"/>
    <n v="0"/>
    <n v="2060.3515625"/>
  </r>
  <r>
    <x v="0"/>
    <d v="2023-01-01T00:00:00"/>
    <d v="2023-01-31T00:00:00"/>
    <x v="0"/>
    <s v="Demo Company France SARL"/>
    <x v="18"/>
    <x v="0"/>
    <s v="E01832"/>
    <s v="Ezra Singh"/>
    <s v="Analyst"/>
    <s v="Finance"/>
    <x v="0"/>
    <s v="France"/>
    <s v="Permanent"/>
    <s v="Male"/>
    <n v="56"/>
    <d v="2006-05-10T00:00:00"/>
    <m/>
    <n v="24"/>
    <n v="41561"/>
    <n v="3463.4166666666665"/>
    <n v="33.302083333333336"/>
    <n v="0.45"/>
    <n v="1558.5374999999999"/>
    <n v="0.60699999999999998"/>
    <n v="1361.12275"/>
    <s v="EUR"/>
    <n v="1"/>
    <n v="0"/>
    <s v=""/>
    <n v="298"/>
    <m/>
    <n v="20"/>
    <m/>
    <m/>
    <m/>
    <m/>
    <n v="0"/>
    <n v="0"/>
    <n v="9924.0208333333339"/>
  </r>
  <r>
    <x v="0"/>
    <d v="2023-01-01T00:00:00"/>
    <d v="2023-01-31T00:00:00"/>
    <x v="0"/>
    <s v="Demo Company Australia Pty Ltd"/>
    <x v="14"/>
    <x v="5"/>
    <s v="E00465"/>
    <s v="Brooklyn Cho"/>
    <s v="Technical Architect"/>
    <s v="IT"/>
    <x v="0"/>
    <s v="Australia"/>
    <s v="Permanent"/>
    <s v="Female"/>
    <n v="45"/>
    <d v="2002-07-08T00:00:00"/>
    <m/>
    <n v="40"/>
    <n v="92655"/>
    <n v="7721.25"/>
    <n v="44.54567307692308"/>
    <n v="0.25"/>
    <n v="1930.3125"/>
    <n v="0.47399999999999998"/>
    <n v="4061.3775000000001"/>
    <s v="AUD"/>
    <n v="1.5972999999999999"/>
    <n v="0"/>
    <s v=""/>
    <n v="60"/>
    <m/>
    <n v="20"/>
    <n v="534"/>
    <n v="15"/>
    <m/>
    <m/>
    <n v="0"/>
    <n v="0"/>
    <n v="2672.7403846153848"/>
  </r>
  <r>
    <x v="0"/>
    <d v="2023-01-01T00:00:00"/>
    <d v="2023-01-31T00:00:00"/>
    <x v="0"/>
    <s v="Demo Company Hong Kong Ltd"/>
    <x v="7"/>
    <x v="1"/>
    <s v="E02391"/>
    <s v="Piper Ramos"/>
    <s v="Sr. Manager"/>
    <s v="Sales"/>
    <x v="0"/>
    <s v="Hong Kong"/>
    <s v="Permanent"/>
    <s v="Female"/>
    <n v="49"/>
    <d v="2021-04-02T00:00:00"/>
    <m/>
    <n v="40"/>
    <n v="157057"/>
    <n v="13088.083333333334"/>
    <n v="75.508173076923072"/>
    <n v="0.25"/>
    <n v="3272.0208333333335"/>
    <n v="0.21899999999999997"/>
    <n v="10221.793083333334"/>
    <s v="HKD"/>
    <n v="8.2957999999999998"/>
    <n v="0.12"/>
    <s v=""/>
    <n v="84"/>
    <m/>
    <n v="20"/>
    <m/>
    <n v="3"/>
    <m/>
    <m/>
    <n v="0"/>
    <n v="0"/>
    <n v="6342.6865384615376"/>
  </r>
  <r>
    <x v="0"/>
    <d v="2023-01-01T00:00:00"/>
    <d v="2023-01-31T00:00:00"/>
    <x v="0"/>
    <s v="Demo Company Italy Srl"/>
    <x v="43"/>
    <x v="0"/>
    <s v="E04697"/>
    <s v="Eleanor Williams"/>
    <s v="Enterprise Architect"/>
    <s v="IT"/>
    <x v="1"/>
    <s v="Italy"/>
    <s v="Permanent"/>
    <s v="Female"/>
    <n v="61"/>
    <d v="2005-02-09T00:00:00"/>
    <m/>
    <n v="32"/>
    <n v="64462"/>
    <n v="5371.833333333333"/>
    <n v="38.739182692307693"/>
    <n v="0.3"/>
    <n v="1611.55"/>
    <n v="0.59099999999999997"/>
    <n v="2197.0798333333332"/>
    <s v="EUR"/>
    <n v="1"/>
    <n v="0"/>
    <s v=""/>
    <n v="101"/>
    <m/>
    <n v="20"/>
    <m/>
    <m/>
    <m/>
    <m/>
    <n v="0"/>
    <n v="0"/>
    <n v="3912.6574519230771"/>
  </r>
  <r>
    <x v="0"/>
    <d v="2023-01-01T00:00:00"/>
    <d v="2023-01-31T00:00:00"/>
    <x v="0"/>
    <s v="Demo Company Poland Sp. z o.o."/>
    <x v="3"/>
    <x v="0"/>
    <s v="E00371"/>
    <s v="Melody Grant"/>
    <s v="Quality Engineer"/>
    <s v="Engineering"/>
    <x v="2"/>
    <s v="Poland"/>
    <s v="Permanent"/>
    <s v="Female"/>
    <n v="41"/>
    <d v="2005-10-07T00:00:00"/>
    <m/>
    <n v="24"/>
    <n v="79352"/>
    <n v="6612.666666666667"/>
    <n v="63.583333333333336"/>
    <n v="0.22140000000000001"/>
    <n v="1464.0444000000002"/>
    <n v="0.40799999999999997"/>
    <n v="3914.6986666666671"/>
    <s v="PLN"/>
    <n v="4.6844999999999999"/>
    <n v="0"/>
    <s v=""/>
    <n v="51"/>
    <m/>
    <n v="20"/>
    <m/>
    <m/>
    <m/>
    <m/>
    <n v="0"/>
    <n v="0"/>
    <n v="3242.75"/>
  </r>
  <r>
    <x v="0"/>
    <d v="2023-01-01T00:00:00"/>
    <d v="2023-01-31T00:00:00"/>
    <x v="0"/>
    <s v="Demo Company Norway AS"/>
    <x v="21"/>
    <x v="0"/>
    <s v="E02992"/>
    <s v="Paisley Sanders"/>
    <s v="Sr. Manager"/>
    <s v="Marketing"/>
    <x v="1"/>
    <s v="Norway"/>
    <s v="Permanent"/>
    <s v="Female"/>
    <n v="55"/>
    <d v="2001-03-27T00:00:00"/>
    <m/>
    <n v="40"/>
    <n v="157812"/>
    <n v="13151"/>
    <n v="75.871153846153845"/>
    <n v="0.14099999999999999"/>
    <n v="1854.2909999999997"/>
    <n v="0.36200000000000004"/>
    <n v="8390.3379999999997"/>
    <s v="NOK"/>
    <n v="11.2597"/>
    <n v="0.11"/>
    <s v=""/>
    <n v="280"/>
    <m/>
    <n v="20"/>
    <n v="341"/>
    <n v="11"/>
    <m/>
    <m/>
    <n v="0"/>
    <n v="0"/>
    <n v="21243.923076923078"/>
  </r>
  <r>
    <x v="0"/>
    <d v="2023-01-01T00:00:00"/>
    <d v="2023-01-31T00:00:00"/>
    <x v="0"/>
    <s v="Demo Company Qatar WLL"/>
    <x v="11"/>
    <x v="4"/>
    <s v="E04369"/>
    <s v="Santiago f Gray"/>
    <s v="Quality Engineer"/>
    <s v="Engineering"/>
    <x v="2"/>
    <s v="Qatar"/>
    <s v="Permanent"/>
    <s v="Male"/>
    <n v="27"/>
    <d v="2018-09-11T00:00:00"/>
    <m/>
    <n v="40"/>
    <n v="80745"/>
    <n v="6728.75"/>
    <n v="38.819711538461533"/>
    <n v="0"/>
    <n v="0"/>
    <n v="0.113"/>
    <n v="5968.4012499999999"/>
    <s v="QAR"/>
    <n v="3.8468"/>
    <n v="0"/>
    <s v=""/>
    <n v="231"/>
    <m/>
    <n v="20"/>
    <m/>
    <n v="19"/>
    <m/>
    <m/>
    <n v="0"/>
    <n v="0"/>
    <n v="8967.3533653846134"/>
  </r>
  <r>
    <x v="0"/>
    <d v="2023-01-01T00:00:00"/>
    <d v="2023-01-31T00:00:00"/>
    <x v="0"/>
    <s v="Demo Company Belgium BV"/>
    <x v="13"/>
    <x v="0"/>
    <s v="E03532"/>
    <s v="Jaxson Santiago"/>
    <s v="Engineering Manager"/>
    <s v="Engineering"/>
    <x v="3"/>
    <s v="Belgium"/>
    <s v="Permanent"/>
    <s v="Male"/>
    <n v="56"/>
    <d v="2018-09-20T00:00:00"/>
    <m/>
    <n v="32"/>
    <n v="78938"/>
    <n v="6578.166666666667"/>
    <n v="47.43870192307692"/>
    <n v="0.27500000000000002"/>
    <n v="1808.9958333333336"/>
    <n v="0.55399999999999994"/>
    <n v="2933.8623333333339"/>
    <s v="EUR"/>
    <n v="1"/>
    <n v="0.14000000000000001"/>
    <s v=""/>
    <n v="29"/>
    <m/>
    <n v="20"/>
    <m/>
    <m/>
    <m/>
    <m/>
    <n v="0"/>
    <n v="0"/>
    <n v="1375.7223557692307"/>
  </r>
  <r>
    <x v="0"/>
    <d v="2023-01-01T00:00:00"/>
    <d v="2023-01-31T00:00:00"/>
    <x v="0"/>
    <s v="Demo Company Portugal Lda"/>
    <x v="4"/>
    <x v="0"/>
    <s v="E00863"/>
    <s v="Lincoln Ramos"/>
    <s v="Operations Engineer"/>
    <s v="Engineering"/>
    <x v="2"/>
    <s v="Portugal"/>
    <s v="Permanent"/>
    <s v="Male"/>
    <n v="59"/>
    <d v="2008-09-10T00:00:00"/>
    <m/>
    <n v="24"/>
    <n v="96313"/>
    <n v="8026.083333333333"/>
    <n v="77.173878205128204"/>
    <n v="0.23749999999999999"/>
    <n v="1906.1947916666666"/>
    <n v="0.39799999999999996"/>
    <n v="4831.7021666666669"/>
    <s v="EUR"/>
    <n v="1"/>
    <n v="0"/>
    <s v=""/>
    <n v="25"/>
    <m/>
    <n v="20"/>
    <n v="416"/>
    <m/>
    <m/>
    <m/>
    <n v="0"/>
    <n v="0"/>
    <n v="1929.3469551282051"/>
  </r>
  <r>
    <x v="0"/>
    <d v="2023-01-01T00:00:00"/>
    <d v="2023-01-31T00:00:00"/>
    <x v="0"/>
    <s v="Demo Company Israel Ltd"/>
    <x v="30"/>
    <x v="4"/>
    <s v="E03310"/>
    <s v="Dylan Campbell"/>
    <s v="Network Engineer"/>
    <s v="Engineering"/>
    <x v="1"/>
    <s v="Israel"/>
    <s v="Permanent"/>
    <s v="Male"/>
    <n v="45"/>
    <d v="2010-11-29T00:00:00"/>
    <m/>
    <n v="40"/>
    <n v="153767"/>
    <n v="12813.916666666666"/>
    <n v="73.926442307692312"/>
    <n v="7.5999999999999998E-2"/>
    <n v="973.85766666666655"/>
    <n v="0.253"/>
    <n v="9571.99575"/>
    <s v="ILS"/>
    <n v="3.7942999999999998"/>
    <n v="0.27"/>
    <s v=""/>
    <n v="220"/>
    <m/>
    <n v="20"/>
    <m/>
    <n v="14"/>
    <m/>
    <m/>
    <n v="0"/>
    <n v="0"/>
    <n v="16263.817307692309"/>
  </r>
  <r>
    <x v="0"/>
    <d v="2023-01-01T00:00:00"/>
    <d v="2023-01-31T00:00:00"/>
    <x v="0"/>
    <s v="Demo Company Netherlands BV"/>
    <x v="6"/>
    <x v="0"/>
    <s v="E01883"/>
    <s v="Olivia Gray"/>
    <s v="Manager"/>
    <s v="Marketing"/>
    <x v="3"/>
    <s v="Netherlands"/>
    <s v="Permanent"/>
    <s v="Female"/>
    <n v="42"/>
    <d v="2015-09-19T00:00:00"/>
    <m/>
    <n v="24"/>
    <n v="103423"/>
    <n v="8618.5833333333339"/>
    <n v="82.870993589743591"/>
    <n v="0.23190000000000002"/>
    <n v="1998.6494750000004"/>
    <n v="0.41200000000000003"/>
    <n v="5067.7269999999999"/>
    <s v="EUR"/>
    <n v="1"/>
    <n v="0.06"/>
    <s v=""/>
    <n v="290"/>
    <m/>
    <n v="20"/>
    <n v="225"/>
    <m/>
    <m/>
    <m/>
    <n v="0"/>
    <n v="0"/>
    <n v="24032.588141025641"/>
  </r>
  <r>
    <x v="0"/>
    <d v="2023-01-01T00:00:00"/>
    <d v="2023-01-31T00:00:00"/>
    <x v="0"/>
    <s v="Demo Company Netherlands BV"/>
    <x v="6"/>
    <x v="0"/>
    <s v="E01242"/>
    <s v="Emery Doan"/>
    <s v="Controls Engineer"/>
    <s v="Engineering"/>
    <x v="2"/>
    <s v="Netherlands"/>
    <s v="Permanent"/>
    <s v="Female"/>
    <n v="25"/>
    <d v="2021-06-23T00:00:00"/>
    <m/>
    <n v="40"/>
    <n v="86464"/>
    <n v="7205.333333333333"/>
    <n v="41.569230769230771"/>
    <n v="0.23190000000000002"/>
    <n v="1670.9168000000002"/>
    <n v="0.41200000000000003"/>
    <n v="4236.735999999999"/>
    <s v="EUR"/>
    <n v="1"/>
    <n v="0"/>
    <s v=""/>
    <n v="360"/>
    <m/>
    <n v="20"/>
    <n v="238"/>
    <n v="7"/>
    <m/>
    <m/>
    <n v="0"/>
    <n v="0"/>
    <n v="14964.923076923078"/>
  </r>
  <r>
    <x v="0"/>
    <d v="2023-01-01T00:00:00"/>
    <d v="2023-01-31T00:00:00"/>
    <x v="0"/>
    <s v="Demo Company India Pvt. Ltd."/>
    <x v="16"/>
    <x v="1"/>
    <s v="E02535"/>
    <s v="Caroline Perez"/>
    <s v="Controls Engineer"/>
    <s v="Engineering"/>
    <x v="2"/>
    <s v="India"/>
    <s v="Permanent"/>
    <s v="Female"/>
    <n v="29"/>
    <d v="2018-01-14T00:00:00"/>
    <m/>
    <n v="40"/>
    <n v="80516"/>
    <n v="6709.666666666667"/>
    <n v="38.70961538461539"/>
    <n v="0.12"/>
    <n v="805.16"/>
    <n v="0.49700000000000005"/>
    <n v="3374.9623333333329"/>
    <s v="INR"/>
    <n v="86.649000000000001"/>
    <n v="0"/>
    <s v=""/>
    <n v="158"/>
    <m/>
    <n v="20"/>
    <m/>
    <n v="20"/>
    <m/>
    <m/>
    <n v="0"/>
    <n v="0"/>
    <n v="6116.1192307692318"/>
  </r>
  <r>
    <x v="0"/>
    <d v="2023-01-01T00:00:00"/>
    <d v="2023-01-31T00:00:00"/>
    <x v="0"/>
    <s v="Demo Company Ghana Ltd"/>
    <x v="33"/>
    <x v="2"/>
    <s v="E00369"/>
    <s v="Genesis Woods"/>
    <s v="Manager"/>
    <s v="Human Resources"/>
    <x v="1"/>
    <s v="Ghana"/>
    <s v="Permanent"/>
    <s v="Female"/>
    <n v="33"/>
    <d v="2013-08-21T00:00:00"/>
    <m/>
    <n v="40"/>
    <n v="105390"/>
    <n v="8782.5"/>
    <n v="50.668269230769234"/>
    <n v="0.13"/>
    <n v="1141.7250000000001"/>
    <n v="0.55399999999999994"/>
    <n v="3916.9950000000008"/>
    <s v="GHS"/>
    <n v="12.6816"/>
    <n v="0.06"/>
    <s v=""/>
    <n v="327"/>
    <m/>
    <n v="20"/>
    <m/>
    <n v="4"/>
    <m/>
    <m/>
    <n v="0"/>
    <n v="0"/>
    <n v="16568.524038461539"/>
  </r>
  <r>
    <x v="0"/>
    <d v="2023-01-01T00:00:00"/>
    <d v="2023-01-31T00:00:00"/>
    <x v="0"/>
    <s v="Demo Company Italy Srl"/>
    <x v="43"/>
    <x v="0"/>
    <s v="E03332"/>
    <s v="Ruby Sun"/>
    <s v="Cloud Infrastructure Architect"/>
    <s v="IT"/>
    <x v="0"/>
    <s v="Italy"/>
    <s v="Permanent"/>
    <s v="Female"/>
    <n v="50"/>
    <d v="2021-09-06T00:00:00"/>
    <m/>
    <n v="40"/>
    <n v="83418"/>
    <n v="6951.5"/>
    <n v="40.104807692307688"/>
    <n v="0.3"/>
    <n v="2085.4499999999998"/>
    <n v="0.59099999999999997"/>
    <n v="2843.1635000000006"/>
    <s v="EUR"/>
    <n v="1"/>
    <n v="0"/>
    <s v=""/>
    <n v="357"/>
    <m/>
    <n v="20"/>
    <m/>
    <n v="9"/>
    <m/>
    <m/>
    <n v="0"/>
    <n v="0"/>
    <n v="14317.416346153845"/>
  </r>
  <r>
    <x v="0"/>
    <d v="2023-01-01T00:00:00"/>
    <d v="2023-01-31T00:00:00"/>
    <x v="0"/>
    <s v="Demo Company Canada Inc."/>
    <x v="40"/>
    <x v="6"/>
    <s v="E03278"/>
    <s v="Nevaeh James"/>
    <s v="Solutions Architect"/>
    <s v="IT"/>
    <x v="1"/>
    <s v="Canada"/>
    <s v="Permanent"/>
    <s v="Female"/>
    <n v="45"/>
    <d v="2017-11-03T00:00:00"/>
    <m/>
    <n v="24"/>
    <n v="66660"/>
    <n v="5555"/>
    <n v="53.41346153846154"/>
    <n v="7.3700000000000002E-2"/>
    <n v="409.40350000000001"/>
    <n v="0.245"/>
    <n v="4194.0249999999996"/>
    <s v="CAD"/>
    <n v="1.4572000000000001"/>
    <n v="0"/>
    <s v=""/>
    <n v="378"/>
    <m/>
    <n v="20"/>
    <m/>
    <m/>
    <m/>
    <m/>
    <n v="0"/>
    <n v="0"/>
    <n v="20190.288461538461"/>
  </r>
  <r>
    <x v="0"/>
    <d v="2023-01-01T00:00:00"/>
    <d v="2023-01-31T00:00:00"/>
    <x v="0"/>
    <s v="Demo Company South Africa PTY Ltd"/>
    <x v="19"/>
    <x v="2"/>
    <s v="E02492"/>
    <s v="Parker Sandoval"/>
    <s v="Manager"/>
    <s v="Human Resources"/>
    <x v="1"/>
    <s v="South Africa"/>
    <s v="Permanent"/>
    <s v="Male"/>
    <n v="59"/>
    <d v="2015-06-10T00:00:00"/>
    <m/>
    <n v="40"/>
    <n v="101985"/>
    <n v="8498.75"/>
    <n v="49.03125"/>
    <n v="0"/>
    <n v="0"/>
    <n v="0.29199999999999998"/>
    <n v="6017.1149999999998"/>
    <s v="ZAR"/>
    <n v="19.621099999999998"/>
    <n v="7.0000000000000007E-2"/>
    <s v=""/>
    <n v="212"/>
    <m/>
    <n v="20"/>
    <m/>
    <n v="9"/>
    <m/>
    <m/>
    <n v="0"/>
    <n v="0"/>
    <n v="10394.625"/>
  </r>
  <r>
    <x v="0"/>
    <d v="2023-01-01T00:00:00"/>
    <d v="2023-01-31T00:00:00"/>
    <x v="0"/>
    <s v="Demo Company Germany GmbH"/>
    <x v="15"/>
    <x v="0"/>
    <s v="E03055"/>
    <s v="Austin Rojas"/>
    <s v="Operations Engineer"/>
    <s v="Finance"/>
    <x v="2"/>
    <s v="Germany"/>
    <s v="Permanent"/>
    <s v="Male"/>
    <n v="29"/>
    <d v="2018-12-05T00:00:00"/>
    <m/>
    <n v="32"/>
    <n v="199504"/>
    <n v="16625.333333333332"/>
    <n v="119.89423076923077"/>
    <n v="0.19879999999999998"/>
    <n v="3305.116266666666"/>
    <n v="0.48799999999999999"/>
    <n v="8512.1706666666651"/>
    <s v="EUR"/>
    <n v="1"/>
    <n v="0.3"/>
    <s v=""/>
    <n v="78"/>
    <m/>
    <n v="20"/>
    <m/>
    <m/>
    <m/>
    <m/>
    <n v="0"/>
    <n v="0"/>
    <n v="9351.75"/>
  </r>
  <r>
    <x v="0"/>
    <d v="2023-01-01T00:00:00"/>
    <d v="2023-01-31T00:00:00"/>
    <x v="0"/>
    <s v="Demo Company United Kingdom Ltd"/>
    <x v="27"/>
    <x v="0"/>
    <s v="E01388"/>
    <s v="Cooper Gupta"/>
    <s v="Business Partner"/>
    <s v="Human Resources"/>
    <x v="1"/>
    <s v="United Kingdom"/>
    <s v="Permanent"/>
    <s v="Male"/>
    <n v="58"/>
    <d v="2014-06-20T00:00:00"/>
    <m/>
    <n v="24"/>
    <n v="41728"/>
    <n v="3477.3333333333335"/>
    <n v="33.435897435897438"/>
    <n v="0.13800000000000001"/>
    <n v="479.87200000000007"/>
    <n v="0.30599999999999999"/>
    <n v="2413.2693333333336"/>
    <s v="GBP"/>
    <n v="0.88870000000000005"/>
    <n v="0"/>
    <s v=""/>
    <n v="362"/>
    <m/>
    <n v="20"/>
    <m/>
    <m/>
    <m/>
    <m/>
    <n v="0"/>
    <n v="0"/>
    <n v="12103.794871794873"/>
  </r>
  <r>
    <x v="0"/>
    <d v="2023-01-01T00:00:00"/>
    <d v="2023-01-31T00:00:00"/>
    <x v="0"/>
    <s v="Demo Company Italy Srl"/>
    <x v="43"/>
    <x v="0"/>
    <s v="E00717"/>
    <s v="Axel Santos"/>
    <s v="Sr. Analyst"/>
    <s v="Accounting"/>
    <x v="1"/>
    <s v="Italy"/>
    <s v="Permanent"/>
    <s v="Male"/>
    <n v="62"/>
    <d v="2011-02-17T00:00:00"/>
    <m/>
    <n v="40"/>
    <n v="94422"/>
    <n v="7868.5"/>
    <n v="45.395192307692312"/>
    <n v="0.3"/>
    <n v="2360.5499999999997"/>
    <n v="0.59099999999999997"/>
    <n v="3218.2165000000005"/>
    <s v="EUR"/>
    <n v="1"/>
    <n v="0"/>
    <s v=""/>
    <n v="125"/>
    <m/>
    <n v="20"/>
    <n v="217"/>
    <n v="2"/>
    <m/>
    <m/>
    <n v="0"/>
    <n v="0"/>
    <n v="5674.399038461539"/>
  </r>
  <r>
    <x v="0"/>
    <d v="2023-01-01T00:00:00"/>
    <d v="2023-01-31T00:00:00"/>
    <x v="0"/>
    <s v="Demo Company South Africa PTY Ltd"/>
    <x v="19"/>
    <x v="2"/>
    <s v="E04637"/>
    <s v="Samuel Song"/>
    <s v="Network Engineer"/>
    <s v="Sales"/>
    <x v="2"/>
    <s v="South Africa"/>
    <s v="Permanent"/>
    <s v="Male"/>
    <n v="31"/>
    <d v="2015-06-29T00:00:00"/>
    <m/>
    <n v="40"/>
    <n v="191026"/>
    <n v="15918.833333333334"/>
    <n v="91.839423076923069"/>
    <n v="0"/>
    <n v="0"/>
    <n v="0.29199999999999998"/>
    <n v="11270.534"/>
    <s v="ZAR"/>
    <n v="19.621099999999998"/>
    <n v="0.16"/>
    <s v=""/>
    <n v="138"/>
    <m/>
    <n v="20"/>
    <m/>
    <n v="12"/>
    <m/>
    <m/>
    <n v="0"/>
    <n v="0"/>
    <n v="12673.840384615383"/>
  </r>
  <r>
    <x v="0"/>
    <d v="2023-01-01T00:00:00"/>
    <d v="2023-01-31T00:00:00"/>
    <x v="0"/>
    <s v="Demo Company United Arab Emirates LLC"/>
    <x v="28"/>
    <x v="4"/>
    <s v="E03240"/>
    <s v="Aiden Silva"/>
    <s v="Operations Engineer"/>
    <s v="IT"/>
    <x v="3"/>
    <s v="United Arab Emirates"/>
    <s v="Permanent"/>
    <s v="Male"/>
    <n v="42"/>
    <d v="2010-11-29T00:00:00"/>
    <m/>
    <n v="40"/>
    <n v="186725"/>
    <n v="15560.416666666666"/>
    <n v="89.771634615384613"/>
    <n v="0"/>
    <n v="0"/>
    <n v="0.159"/>
    <n v="13086.310416666667"/>
    <s v="AED"/>
    <n v="3.8807"/>
    <n v="0.32"/>
    <s v=""/>
    <n v="188"/>
    <m/>
    <n v="20"/>
    <m/>
    <n v="7"/>
    <m/>
    <m/>
    <n v="0"/>
    <n v="0"/>
    <n v="16877.067307692309"/>
  </r>
  <r>
    <x v="0"/>
    <d v="2023-01-01T00:00:00"/>
    <d v="2023-01-31T00:00:00"/>
    <x v="0"/>
    <s v="Demo Company Israel Ltd"/>
    <x v="30"/>
    <x v="4"/>
    <s v="E00340"/>
    <s v="Eliana Allen"/>
    <s v="Business Partner"/>
    <s v="Human Resources"/>
    <x v="3"/>
    <s v="Israel"/>
    <s v="Permanent"/>
    <s v="Female"/>
    <n v="56"/>
    <d v="2009-08-20T00:00:00"/>
    <m/>
    <n v="40"/>
    <n v="52800"/>
    <n v="4400"/>
    <n v="25.384615384615383"/>
    <n v="7.5999999999999998E-2"/>
    <n v="334.4"/>
    <n v="0.253"/>
    <n v="3286.8"/>
    <s v="ILS"/>
    <n v="3.7942999999999998"/>
    <n v="0"/>
    <s v=""/>
    <n v="335"/>
    <m/>
    <n v="20"/>
    <m/>
    <n v="10"/>
    <m/>
    <m/>
    <n v="0"/>
    <n v="0"/>
    <n v="8503.8461538461543"/>
  </r>
  <r>
    <x v="0"/>
    <d v="2023-01-01T00:00:00"/>
    <d v="2023-01-31T00:00:00"/>
    <x v="0"/>
    <s v="Demo Company Italy Srl"/>
    <x v="43"/>
    <x v="0"/>
    <s v="E04751"/>
    <s v="Grayson James"/>
    <s v="Operations Engineer"/>
    <s v="Engineering"/>
    <x v="1"/>
    <s v="Italy"/>
    <s v="Permanent"/>
    <s v="Male"/>
    <n v="54"/>
    <d v="2010-12-05T00:00:00"/>
    <m/>
    <n v="40"/>
    <n v="113982"/>
    <n v="9498.5"/>
    <n v="54.799038461538466"/>
    <n v="0.3"/>
    <n v="2849.5499999999997"/>
    <n v="0.59099999999999997"/>
    <n v="3884.8865000000005"/>
    <s v="EUR"/>
    <n v="1"/>
    <n v="0"/>
    <s v=""/>
    <n v="247"/>
    <m/>
    <n v="20"/>
    <m/>
    <n v="8"/>
    <m/>
    <m/>
    <n v="0"/>
    <n v="0"/>
    <n v="13535.362500000001"/>
  </r>
  <r>
    <x v="0"/>
    <d v="2023-01-01T00:00:00"/>
    <d v="2023-01-31T00:00:00"/>
    <x v="0"/>
    <s v="Demo Company Kenya Ltd"/>
    <x v="8"/>
    <x v="2"/>
    <s v="E04636"/>
    <s v="Hailey Yee"/>
    <s v="Account Representative"/>
    <s v="Sales"/>
    <x v="3"/>
    <s v="Kenya"/>
    <s v="Temporary"/>
    <s v="Female"/>
    <n v="54"/>
    <d v="2021-03-16T00:00:00"/>
    <d v="2023-03-16T00:00:00"/>
    <n v="40"/>
    <n v="56239"/>
    <n v="4686.583333333333"/>
    <n v="27.037980769230767"/>
    <n v="0"/>
    <n v="0"/>
    <n v="0.37200000000000005"/>
    <n v="2943.1743333333329"/>
    <s v="KES"/>
    <n v="136.33000000000001"/>
    <n v="0"/>
    <s v=""/>
    <n v="107"/>
    <m/>
    <n v="20"/>
    <m/>
    <n v="16"/>
    <m/>
    <m/>
    <n v="0"/>
    <n v="0"/>
    <n v="2893.0639423076923"/>
  </r>
  <r>
    <x v="0"/>
    <d v="2023-01-01T00:00:00"/>
    <d v="2023-01-31T00:00:00"/>
    <x v="0"/>
    <s v="Demo Company Netherlands BV"/>
    <x v="6"/>
    <x v="0"/>
    <s v="E00568"/>
    <s v="Ian Vargas"/>
    <s v="Analyst"/>
    <s v="Sales"/>
    <x v="0"/>
    <s v="Netherlands"/>
    <s v="Temporary"/>
    <s v="Male"/>
    <n v="26"/>
    <d v="2021-03-02T00:00:00"/>
    <d v="2023-03-02T00:00:00"/>
    <n v="32"/>
    <n v="44732"/>
    <n v="3727.6666666666665"/>
    <n v="26.88221153846154"/>
    <n v="0.23190000000000002"/>
    <n v="864.44590000000005"/>
    <n v="0.41200000000000003"/>
    <n v="2191.8679999999995"/>
    <s v="EUR"/>
    <n v="1"/>
    <n v="0"/>
    <s v=""/>
    <n v="221"/>
    <m/>
    <n v="20"/>
    <m/>
    <m/>
    <m/>
    <m/>
    <n v="0"/>
    <n v="0"/>
    <n v="5940.96875"/>
  </r>
  <r>
    <x v="0"/>
    <d v="2023-01-01T00:00:00"/>
    <d v="2023-01-31T00:00:00"/>
    <x v="0"/>
    <s v="Demo Company South Africa PTY Ltd"/>
    <x v="19"/>
    <x v="2"/>
    <s v="E02938"/>
    <s v="John Trinh"/>
    <s v="Network Engineer"/>
    <s v="Marketing"/>
    <x v="2"/>
    <s v="South Africa"/>
    <s v="Permanent"/>
    <s v="Male"/>
    <n v="49"/>
    <d v="2014-06-26T00:00:00"/>
    <m/>
    <n v="40"/>
    <n v="153961"/>
    <n v="12830.083333333334"/>
    <n v="74.019711538461536"/>
    <n v="0"/>
    <n v="0"/>
    <n v="0.29199999999999998"/>
    <n v="9083.6990000000005"/>
    <s v="ZAR"/>
    <n v="19.621099999999998"/>
    <n v="0.25"/>
    <s v=""/>
    <n v="202"/>
    <m/>
    <n v="20"/>
    <m/>
    <n v="17"/>
    <m/>
    <m/>
    <n v="0"/>
    <n v="0"/>
    <n v="14951.98173076923"/>
  </r>
  <r>
    <x v="0"/>
    <d v="2023-01-01T00:00:00"/>
    <d v="2023-01-31T00:00:00"/>
    <x v="0"/>
    <s v="Demo Company Morocco SARL"/>
    <x v="32"/>
    <x v="2"/>
    <s v="E00555"/>
    <s v="Sofia Trinh"/>
    <s v="Network Architect"/>
    <s v="IT"/>
    <x v="1"/>
    <s v="Morocco"/>
    <s v="Permanent"/>
    <s v="Female"/>
    <n v="45"/>
    <d v="2006-12-18T00:00:00"/>
    <m/>
    <n v="40"/>
    <n v="68337"/>
    <n v="5694.75"/>
    <n v="32.854326923076925"/>
    <n v="0.2109"/>
    <n v="1201.0227749999999"/>
    <n v="0.45799999999999996"/>
    <n v="3086.5545000000002"/>
    <s v="MAD"/>
    <n v="11.0573"/>
    <n v="0"/>
    <s v=""/>
    <n v="190"/>
    <m/>
    <n v="20"/>
    <m/>
    <n v="13"/>
    <m/>
    <m/>
    <n v="0"/>
    <n v="0"/>
    <n v="6242.3221153846162"/>
  </r>
  <r>
    <x v="0"/>
    <d v="2023-01-01T00:00:00"/>
    <d v="2023-01-31T00:00:00"/>
    <x v="0"/>
    <s v="Demo Company Sweden AB"/>
    <x v="20"/>
    <x v="0"/>
    <s v="E01111"/>
    <s v="Santiago f Moua"/>
    <s v="Sr. Manager"/>
    <s v="Human Resources"/>
    <x v="2"/>
    <s v="Sweden"/>
    <s v="Permanent"/>
    <s v="Male"/>
    <n v="45"/>
    <d v="2010-05-07T00:00:00"/>
    <m/>
    <n v="32"/>
    <n v="145093"/>
    <n v="12091.083333333334"/>
    <n v="87.1953125"/>
    <n v="0.31420000000000003"/>
    <n v="3799.018383333334"/>
    <n v="0.49099999999999999"/>
    <n v="6154.3614166666666"/>
    <s v="SEK"/>
    <n v="11.300800000000001"/>
    <n v="0.12"/>
    <s v=""/>
    <n v="46"/>
    <m/>
    <n v="20"/>
    <m/>
    <m/>
    <m/>
    <m/>
    <n v="0"/>
    <n v="0"/>
    <n v="4010.984375"/>
  </r>
  <r>
    <x v="0"/>
    <d v="2023-01-01T00:00:00"/>
    <d v="2023-01-31T00:00:00"/>
    <x v="0"/>
    <s v="Demo Company Côte d'Ivoire SARL"/>
    <x v="2"/>
    <x v="2"/>
    <s v="E03149"/>
    <s v="Layla Collins"/>
    <s v="IT Systems Architect"/>
    <s v="IT"/>
    <x v="1"/>
    <s v="Côte d'Ivoire"/>
    <s v="Permanent"/>
    <s v="Female"/>
    <n v="26"/>
    <d v="2021-03-11T00:00:00"/>
    <m/>
    <n v="40"/>
    <n v="74170"/>
    <n v="6180.833333333333"/>
    <n v="35.658653846153847"/>
    <n v="0.25"/>
    <n v="1545.2083333333333"/>
    <n v="0.501"/>
    <n v="3084.2358333333332"/>
    <s v="XOF"/>
    <n v="657.27"/>
    <n v="0"/>
    <s v=""/>
    <n v="95"/>
    <m/>
    <n v="20"/>
    <m/>
    <n v="3"/>
    <m/>
    <m/>
    <n v="0"/>
    <n v="0"/>
    <n v="3387.5721153846152"/>
  </r>
  <r>
    <x v="0"/>
    <d v="2023-01-01T00:00:00"/>
    <d v="2023-01-31T00:00:00"/>
    <x v="0"/>
    <s v="Demo Company United Kingdom Ltd"/>
    <x v="27"/>
    <x v="0"/>
    <s v="E00952"/>
    <s v="Jaxon Powell"/>
    <s v="Field Engineer"/>
    <s v="Engineering"/>
    <x v="3"/>
    <s v="United Kingdom"/>
    <s v="Permanent"/>
    <s v="Male"/>
    <n v="59"/>
    <d v="2021-03-29T00:00:00"/>
    <m/>
    <n v="40"/>
    <n v="62605"/>
    <n v="5217.083333333333"/>
    <n v="30.09855769230769"/>
    <n v="0.13800000000000001"/>
    <n v="719.95749999999998"/>
    <n v="0.30599999999999999"/>
    <n v="3620.6558333333332"/>
    <s v="GBP"/>
    <n v="0.88870000000000005"/>
    <n v="0"/>
    <s v=""/>
    <n v="372"/>
    <m/>
    <n v="20"/>
    <m/>
    <n v="18"/>
    <m/>
    <m/>
    <n v="0"/>
    <n v="0"/>
    <n v="11196.663461538461"/>
  </r>
  <r>
    <x v="0"/>
    <d v="2023-01-01T00:00:00"/>
    <d v="2023-01-31T00:00:00"/>
    <x v="0"/>
    <s v="Demo Company Netherlands BV"/>
    <x v="6"/>
    <x v="0"/>
    <s v="E04380"/>
    <s v="Naomi Washington"/>
    <s v="Manager"/>
    <s v="IT"/>
    <x v="1"/>
    <s v="Netherlands"/>
    <s v="Temporary"/>
    <s v="Female"/>
    <n v="51"/>
    <d v="2020-03-13T00:00:00"/>
    <d v="2023-03-13T00:00:00"/>
    <n v="32"/>
    <n v="107195"/>
    <n v="8932.9166666666661"/>
    <n v="64.420072115384613"/>
    <n v="0.23190000000000002"/>
    <n v="2071.5433750000002"/>
    <n v="0.41200000000000003"/>
    <n v="5252.5549999999994"/>
    <s v="EUR"/>
    <n v="1"/>
    <n v="0.09"/>
    <s v=""/>
    <n v="233"/>
    <m/>
    <n v="20"/>
    <m/>
    <m/>
    <m/>
    <m/>
    <n v="0"/>
    <n v="0"/>
    <n v="15009.876802884615"/>
  </r>
  <r>
    <x v="0"/>
    <d v="2023-01-01T00:00:00"/>
    <d v="2023-01-31T00:00:00"/>
    <x v="0"/>
    <s v="Demo Company Bulgaria EOOD"/>
    <x v="35"/>
    <x v="0"/>
    <s v="E04095"/>
    <s v="Ryan Holmes"/>
    <s v="Sr. Manager"/>
    <s v="Marketing"/>
    <x v="1"/>
    <s v="Bulgaria"/>
    <s v="Permanent"/>
    <s v="Male"/>
    <n v="45"/>
    <d v="2018-01-11T00:00:00"/>
    <m/>
    <n v="32"/>
    <n v="127422"/>
    <n v="10618.5"/>
    <n v="76.57572115384616"/>
    <n v="0.19020000000000001"/>
    <n v="2019.6387"/>
    <n v="0.28300000000000003"/>
    <n v="7613.4645"/>
    <s v="BGN"/>
    <n v="1.9574"/>
    <n v="0.15"/>
    <s v=""/>
    <n v="195"/>
    <m/>
    <n v="20"/>
    <m/>
    <m/>
    <m/>
    <m/>
    <n v="0"/>
    <n v="0"/>
    <n v="14932.265625000002"/>
  </r>
  <r>
    <x v="0"/>
    <d v="2023-01-01T00:00:00"/>
    <d v="2023-01-31T00:00:00"/>
    <x v="0"/>
    <s v="Demo Company Hungary Kft."/>
    <x v="17"/>
    <x v="0"/>
    <s v="E04994"/>
    <s v="Bella Holmes"/>
    <s v="Network Engineer"/>
    <s v="Accounting"/>
    <x v="3"/>
    <s v="Hungary"/>
    <s v="Permanent"/>
    <s v="Female"/>
    <n v="35"/>
    <d v="2017-06-26T00:00:00"/>
    <m/>
    <n v="24"/>
    <n v="161269"/>
    <n v="13439.083333333334"/>
    <n v="129.22195512820511"/>
    <n v="0.21"/>
    <n v="2822.2075"/>
    <n v="0.379"/>
    <n v="8345.6707500000011"/>
    <s v="HUF"/>
    <n v="378.97"/>
    <n v="0.27"/>
    <s v=""/>
    <n v="246"/>
    <m/>
    <n v="20"/>
    <n v="498"/>
    <m/>
    <m/>
    <m/>
    <n v="0"/>
    <n v="0"/>
    <n v="31788.600961538457"/>
  </r>
  <r>
    <x v="0"/>
    <d v="2023-01-01T00:00:00"/>
    <d v="2023-01-31T00:00:00"/>
    <x v="0"/>
    <s v="Demo Company Italy Srl"/>
    <x v="43"/>
    <x v="0"/>
    <s v="E00447"/>
    <s v="Hailey Sanchez"/>
    <s v="Operations Engineer"/>
    <s v="Marketing"/>
    <x v="2"/>
    <s v="Italy"/>
    <s v="Permanent"/>
    <s v="Female"/>
    <n v="32"/>
    <d v="2014-02-05T00:00:00"/>
    <m/>
    <n v="32"/>
    <n v="203445"/>
    <n v="16953.75"/>
    <n v="122.26262019230769"/>
    <n v="0.3"/>
    <n v="5086.125"/>
    <n v="0.59099999999999997"/>
    <n v="6934.0837499999998"/>
    <s v="EUR"/>
    <n v="1"/>
    <n v="0.34"/>
    <s v=""/>
    <n v="272"/>
    <m/>
    <n v="20"/>
    <m/>
    <m/>
    <m/>
    <m/>
    <n v="0"/>
    <n v="0"/>
    <n v="33255.432692307695"/>
  </r>
  <r>
    <x v="0"/>
    <d v="2023-01-01T00:00:00"/>
    <d v="2023-01-31T00:00:00"/>
    <x v="0"/>
    <s v="Demo Company Czech Republic s.r.o."/>
    <x v="34"/>
    <x v="0"/>
    <s v="E00089"/>
    <s v="Sofia Yoon"/>
    <s v="Sr. Manager"/>
    <s v="Human Resources"/>
    <x v="3"/>
    <s v="Czech Republic"/>
    <s v="Permanent"/>
    <s v="Female"/>
    <n v="37"/>
    <d v="2011-01-17T00:00:00"/>
    <m/>
    <n v="32"/>
    <n v="131353"/>
    <n v="10946.083333333334"/>
    <n v="78.938100961538467"/>
    <n v="0.33799999999999997"/>
    <n v="3699.7761666666665"/>
    <n v="0.46100000000000002"/>
    <n v="5899.938916666667"/>
    <s v="CZK"/>
    <n v="23.619"/>
    <n v="0.11"/>
    <s v=""/>
    <n v="352"/>
    <n v="1"/>
    <n v="20"/>
    <n v="240"/>
    <m/>
    <m/>
    <m/>
    <n v="0"/>
    <n v="0"/>
    <n v="27786.211538461539"/>
  </r>
  <r>
    <x v="0"/>
    <d v="2023-01-01T00:00:00"/>
    <d v="2023-01-31T00:00:00"/>
    <x v="0"/>
    <s v="Demo Company Italy Srl"/>
    <x v="43"/>
    <x v="0"/>
    <s v="E02035"/>
    <s v="Eli Rahman"/>
    <s v="Service Desk Analyst"/>
    <s v="IT"/>
    <x v="0"/>
    <s v="Italy"/>
    <s v="Permanent"/>
    <s v="Male"/>
    <n v="45"/>
    <d v="2010-03-16T00:00:00"/>
    <m/>
    <n v="40"/>
    <n v="88182"/>
    <n v="7348.5"/>
    <n v="42.395192307692312"/>
    <n v="0.3"/>
    <n v="2204.5499999999997"/>
    <n v="0.59099999999999997"/>
    <n v="3005.5365000000002"/>
    <s v="EUR"/>
    <n v="1"/>
    <n v="0"/>
    <s v=""/>
    <n v="179"/>
    <m/>
    <n v="20"/>
    <n v="281"/>
    <n v="8"/>
    <m/>
    <m/>
    <n v="0"/>
    <n v="0"/>
    <n v="7588.7394230769241"/>
  </r>
  <r>
    <x v="0"/>
    <d v="2023-01-01T00:00:00"/>
    <d v="2023-01-31T00:00:00"/>
    <x v="0"/>
    <s v="Demo Company Ghana Ltd"/>
    <x v="33"/>
    <x v="2"/>
    <s v="E03595"/>
    <s v="Christopher Howard"/>
    <s v="Enterprise Architect"/>
    <s v="IT"/>
    <x v="1"/>
    <s v="Ghana"/>
    <s v="Permanent"/>
    <s v="Male"/>
    <n v="61"/>
    <d v="2019-08-26T00:00:00"/>
    <m/>
    <n v="40"/>
    <n v="75780"/>
    <n v="6315"/>
    <n v="36.432692307692307"/>
    <n v="0.13"/>
    <n v="820.95"/>
    <n v="0.55399999999999994"/>
    <n v="2816.4900000000002"/>
    <s v="GHS"/>
    <n v="12.6816"/>
    <n v="0"/>
    <s v=""/>
    <n v="329"/>
    <m/>
    <n v="20"/>
    <m/>
    <n v="13"/>
    <m/>
    <m/>
    <n v="0"/>
    <n v="0"/>
    <n v="11986.35576923077"/>
  </r>
  <r>
    <x v="0"/>
    <d v="2023-01-01T00:00:00"/>
    <d v="2023-01-31T00:00:00"/>
    <x v="0"/>
    <s v="Demo Company Ukraine PLC"/>
    <x v="26"/>
    <x v="0"/>
    <s v="E03611"/>
    <s v="Alice Mehta"/>
    <s v="Analyst II"/>
    <s v="Sales"/>
    <x v="3"/>
    <s v="Ukraine"/>
    <s v="Permanent"/>
    <s v="Female"/>
    <n v="45"/>
    <d v="2019-04-02T00:00:00"/>
    <m/>
    <n v="32"/>
    <n v="52621"/>
    <n v="4385.083333333333"/>
    <n v="31.623197115384617"/>
    <n v="0.22"/>
    <n v="964.71833333333325"/>
    <n v="0.45200000000000001"/>
    <n v="2403.0256666666664"/>
    <s v="UAH"/>
    <n v="39.026600000000002"/>
    <n v="0"/>
    <s v=""/>
    <n v="162"/>
    <n v="1"/>
    <n v="20"/>
    <m/>
    <m/>
    <m/>
    <m/>
    <n v="0"/>
    <n v="0"/>
    <n v="5122.9579326923076"/>
  </r>
  <r>
    <x v="0"/>
    <d v="2023-01-01T00:00:00"/>
    <d v="2023-01-31T00:00:00"/>
    <x v="0"/>
    <s v="Demo Company Hungary Kft."/>
    <x v="17"/>
    <x v="0"/>
    <s v="E02135"/>
    <s v="John Delgado"/>
    <s v="Cloud Infrastructure Architect"/>
    <s v="IT"/>
    <x v="2"/>
    <s v="Hungary"/>
    <s v="Permanent"/>
    <s v="Male"/>
    <n v="30"/>
    <d v="2017-02-11T00:00:00"/>
    <m/>
    <n v="32"/>
    <n v="92058"/>
    <n v="7671.5"/>
    <n v="55.323317307692307"/>
    <n v="0.21"/>
    <n v="1611.0149999999999"/>
    <n v="0.379"/>
    <n v="4764.0015000000003"/>
    <s v="HUF"/>
    <n v="378.97"/>
    <n v="0"/>
    <s v=""/>
    <n v="56"/>
    <m/>
    <n v="20"/>
    <m/>
    <m/>
    <m/>
    <m/>
    <n v="0"/>
    <n v="0"/>
    <n v="3098.1057692307691"/>
  </r>
  <r>
    <x v="0"/>
    <d v="2023-01-01T00:00:00"/>
    <d v="2023-01-31T00:00:00"/>
    <x v="0"/>
    <s v="Demo Company Kenya Ltd"/>
    <x v="8"/>
    <x v="2"/>
    <s v="E01684"/>
    <s v="Jaxson Liang"/>
    <s v="Field Engineer"/>
    <s v="Engineering"/>
    <x v="0"/>
    <s v="Kenya"/>
    <s v="Permanent"/>
    <s v="Male"/>
    <n v="64"/>
    <d v="2019-03-03T00:00:00"/>
    <m/>
    <n v="40"/>
    <n v="67114"/>
    <n v="5592.833333333333"/>
    <n v="32.266346153846158"/>
    <n v="0"/>
    <n v="0"/>
    <n v="0.37200000000000005"/>
    <n v="3512.2993333333329"/>
    <s v="KES"/>
    <n v="136.33000000000001"/>
    <n v="0"/>
    <s v=""/>
    <n v="389"/>
    <m/>
    <n v="20"/>
    <m/>
    <n v="3"/>
    <m/>
    <m/>
    <n v="0"/>
    <n v="0"/>
    <n v="12551.608653846155"/>
  </r>
  <r>
    <x v="0"/>
    <d v="2023-01-01T00:00:00"/>
    <d v="2023-01-31T00:00:00"/>
    <x v="0"/>
    <s v="Demo Company Nigeria Ltd"/>
    <x v="42"/>
    <x v="2"/>
    <s v="E02968"/>
    <s v="Caroline Santos"/>
    <s v="Analyst II"/>
    <s v="Finance"/>
    <x v="3"/>
    <s v="Nigeria"/>
    <s v="Temporary"/>
    <s v="Female"/>
    <n v="25"/>
    <d v="2020-07-12T00:00:00"/>
    <d v="2023-07-12T00:00:00"/>
    <n v="40"/>
    <n v="56565"/>
    <n v="4713.75"/>
    <n v="27.194711538461537"/>
    <n v="0.1"/>
    <n v="471.375"/>
    <n v="0.34799999999999998"/>
    <n v="3073.3649999999998"/>
    <s v="NGN"/>
    <n v="486.12"/>
    <n v="0"/>
    <s v=""/>
    <n v="125"/>
    <m/>
    <n v="20"/>
    <m/>
    <n v="10"/>
    <m/>
    <m/>
    <n v="0"/>
    <n v="0"/>
    <n v="3399.3389423076919"/>
  </r>
  <r>
    <x v="0"/>
    <d v="2023-01-01T00:00:00"/>
    <d v="2023-01-31T00:00:00"/>
    <x v="0"/>
    <s v="Demo Company Netherlands BV"/>
    <x v="6"/>
    <x v="0"/>
    <s v="E03362"/>
    <s v="Lily Henderson"/>
    <s v="HRIS Analyst"/>
    <s v="Human Resources"/>
    <x v="0"/>
    <s v="Netherlands"/>
    <s v="Permanent"/>
    <s v="Female"/>
    <n v="61"/>
    <d v="2011-05-20T00:00:00"/>
    <m/>
    <n v="40"/>
    <n v="64937"/>
    <n v="5411.416666666667"/>
    <n v="31.219711538461535"/>
    <n v="0.23190000000000002"/>
    <n v="1254.9075250000003"/>
    <n v="0.41200000000000003"/>
    <n v="3181.913"/>
    <s v="EUR"/>
    <n v="1"/>
    <n v="0"/>
    <s v=""/>
    <n v="229"/>
    <m/>
    <n v="20"/>
    <m/>
    <n v="17"/>
    <m/>
    <m/>
    <n v="0"/>
    <n v="0"/>
    <n v="7149.3139423076918"/>
  </r>
  <r>
    <x v="0"/>
    <d v="2023-01-01T00:00:00"/>
    <d v="2023-01-31T00:00:00"/>
    <x v="0"/>
    <s v="Demo Company United Kingdom Ltd"/>
    <x v="27"/>
    <x v="0"/>
    <s v="E01108"/>
    <s v="Hannah Martinez"/>
    <s v="Manager"/>
    <s v="Marketing"/>
    <x v="0"/>
    <s v="United Kingdom"/>
    <s v="Permanent"/>
    <s v="Female"/>
    <n v="65"/>
    <d v="2006-09-07T00:00:00"/>
    <m/>
    <n v="24"/>
    <n v="127626"/>
    <n v="10635.5"/>
    <n v="102.26442307692308"/>
    <n v="0.13800000000000001"/>
    <n v="1467.6990000000001"/>
    <n v="0.30599999999999999"/>
    <n v="7381.0370000000003"/>
    <s v="GBP"/>
    <n v="0.88870000000000005"/>
    <n v="0.1"/>
    <s v=""/>
    <n v="307"/>
    <m/>
    <n v="20"/>
    <n v="447"/>
    <m/>
    <m/>
    <m/>
    <n v="0"/>
    <n v="0"/>
    <n v="31395.177884615387"/>
  </r>
  <r>
    <x v="0"/>
    <d v="2023-01-01T00:00:00"/>
    <d v="2023-01-31T00:00:00"/>
    <x v="0"/>
    <s v="Demo Company United States LLC"/>
    <x v="39"/>
    <x v="6"/>
    <s v="E02217"/>
    <s v="William Phillips"/>
    <s v="Network Architect"/>
    <s v="IT"/>
    <x v="2"/>
    <s v="United States"/>
    <s v="Permanent"/>
    <s v="Male"/>
    <n v="61"/>
    <d v="2004-01-27T00:00:00"/>
    <m/>
    <n v="32"/>
    <n v="88478"/>
    <n v="7373.166666666667"/>
    <n v="53.171875"/>
    <n v="7.6499999999999999E-2"/>
    <n v="564.04724999999996"/>
    <n v="0.36599999999999999"/>
    <n v="4674.5876666666663"/>
    <s v="USD"/>
    <n v="1.0568"/>
    <n v="0"/>
    <s v=""/>
    <n v="130"/>
    <m/>
    <n v="20"/>
    <m/>
    <m/>
    <m/>
    <m/>
    <n v="0"/>
    <n v="0"/>
    <n v="6912.34375"/>
  </r>
  <r>
    <x v="0"/>
    <d v="2023-01-01T00:00:00"/>
    <d v="2023-01-31T00:00:00"/>
    <x v="0"/>
    <s v="Demo Company Hungary Kft."/>
    <x v="17"/>
    <x v="0"/>
    <s v="E03519"/>
    <s v="Eliza Zheng"/>
    <s v="Computer Systems Manager"/>
    <s v="IT"/>
    <x v="1"/>
    <s v="Hungary"/>
    <s v="Permanent"/>
    <s v="Female"/>
    <n v="48"/>
    <d v="2014-04-20T00:00:00"/>
    <m/>
    <n v="32"/>
    <n v="91679"/>
    <n v="7639.916666666667"/>
    <n v="55.095552884615387"/>
    <n v="0.21"/>
    <n v="1604.3824999999999"/>
    <n v="0.379"/>
    <n v="4744.38825"/>
    <s v="HUF"/>
    <n v="378.97"/>
    <n v="7.0000000000000007E-2"/>
    <s v=""/>
    <n v="393"/>
    <m/>
    <n v="20"/>
    <n v="638"/>
    <m/>
    <m/>
    <m/>
    <n v="0"/>
    <n v="0"/>
    <n v="21652.552283653848"/>
  </r>
  <r>
    <x v="0"/>
    <d v="2023-01-01T00:00:00"/>
    <d v="2023-01-31T00:00:00"/>
    <x v="0"/>
    <s v="Demo Company Hong Kong Ltd"/>
    <x v="7"/>
    <x v="1"/>
    <s v="E01967"/>
    <s v="John Dang"/>
    <s v="Network Engineer"/>
    <s v="Sales"/>
    <x v="2"/>
    <s v="Hong Kong"/>
    <s v="Permanent"/>
    <s v="Male"/>
    <n v="58"/>
    <d v="2021-03-19T00:00:00"/>
    <m/>
    <n v="40"/>
    <n v="202248"/>
    <n v="16854"/>
    <n v="97.234615384615381"/>
    <n v="0.25"/>
    <n v="4213.5"/>
    <n v="0.21899999999999997"/>
    <n v="13162.974"/>
    <s v="HKD"/>
    <n v="8.2957999999999998"/>
    <n v="0.16"/>
    <s v=""/>
    <n v="287"/>
    <m/>
    <n v="20"/>
    <m/>
    <n v="1"/>
    <m/>
    <m/>
    <n v="0"/>
    <n v="0"/>
    <n v="27906.334615384614"/>
  </r>
  <r>
    <x v="0"/>
    <d v="2023-01-01T00:00:00"/>
    <d v="2023-01-31T00:00:00"/>
    <x v="0"/>
    <s v="Demo Company Canada Inc."/>
    <x v="40"/>
    <x v="6"/>
    <s v="E01125"/>
    <s v="Joshua Yang"/>
    <s v="Network Engineer"/>
    <s v="IT"/>
    <x v="0"/>
    <s v="Canada"/>
    <s v="Permanent"/>
    <s v="Male"/>
    <n v="34"/>
    <d v="2018-11-10T00:00:00"/>
    <m/>
    <n v="32"/>
    <n v="61944"/>
    <n v="5162"/>
    <n v="37.22596153846154"/>
    <n v="7.3700000000000002E-2"/>
    <n v="380.43940000000003"/>
    <n v="0.245"/>
    <n v="3897.31"/>
    <s v="CAD"/>
    <n v="1.4572000000000001"/>
    <n v="0"/>
    <s v=""/>
    <n v="239"/>
    <m/>
    <n v="20"/>
    <m/>
    <m/>
    <m/>
    <m/>
    <n v="0"/>
    <n v="0"/>
    <n v="8897.0048076923085"/>
  </r>
  <r>
    <x v="0"/>
    <d v="2023-01-01T00:00:00"/>
    <d v="2023-01-31T00:00:00"/>
    <x v="0"/>
    <s v="Demo Company Japan Kabushiki Kaisha"/>
    <x v="31"/>
    <x v="1"/>
    <s v="E03795"/>
    <s v="Hazel Young"/>
    <s v="Sr. Manager"/>
    <s v="Sales"/>
    <x v="1"/>
    <s v="Japan"/>
    <s v="Permanent"/>
    <s v="Female"/>
    <n v="30"/>
    <d v="2017-08-13T00:00:00"/>
    <m/>
    <n v="40"/>
    <n v="154624"/>
    <n v="12885.333333333334"/>
    <n v="74.33846153846153"/>
    <n v="0.15490000000000001"/>
    <n v="1995.9381333333336"/>
    <n v="0.46700000000000003"/>
    <n v="6867.8826666666664"/>
    <s v="JPY"/>
    <n v="143.86000000000001"/>
    <n v="0.15"/>
    <s v=""/>
    <n v="233"/>
    <m/>
    <n v="20"/>
    <m/>
    <n v="13"/>
    <m/>
    <m/>
    <n v="0"/>
    <n v="0"/>
    <n v="17320.861538461537"/>
  </r>
  <r>
    <x v="0"/>
    <d v="2023-01-01T00:00:00"/>
    <d v="2023-01-31T00:00:00"/>
    <x v="0"/>
    <s v="Demo Company Hong Kong Ltd"/>
    <x v="7"/>
    <x v="1"/>
    <s v="E00508"/>
    <s v="Thomas Jung"/>
    <s v="Sr. Analyst"/>
    <s v="Accounting"/>
    <x v="3"/>
    <s v="Hong Kong"/>
    <s v="Permanent"/>
    <s v="Male"/>
    <n v="50"/>
    <d v="2009-10-23T00:00:00"/>
    <m/>
    <n v="40"/>
    <n v="79447"/>
    <n v="6620.583333333333"/>
    <n v="38.195673076923079"/>
    <n v="0.25"/>
    <n v="1655.1458333333333"/>
    <n v="0.21899999999999997"/>
    <n v="5170.6755833333336"/>
    <s v="HKD"/>
    <n v="8.2957999999999998"/>
    <n v="0"/>
    <s v=""/>
    <n v="75"/>
    <m/>
    <n v="20"/>
    <n v="377"/>
    <n v="3"/>
    <m/>
    <m/>
    <n v="0"/>
    <n v="0"/>
    <n v="2864.6754807692309"/>
  </r>
  <r>
    <x v="0"/>
    <d v="2023-01-01T00:00:00"/>
    <d v="2023-01-31T00:00:00"/>
    <x v="0"/>
    <s v="Demo Company France SARL"/>
    <x v="18"/>
    <x v="0"/>
    <s v="E02047"/>
    <s v="Xavier Perez"/>
    <s v="Sr. Analyst"/>
    <s v="Sales"/>
    <x v="0"/>
    <s v="France"/>
    <s v="Temporary"/>
    <s v="Male"/>
    <n v="51"/>
    <d v="2022-02-26T00:00:00"/>
    <d v="2023-02-26T00:00:00"/>
    <n v="40"/>
    <n v="71111"/>
    <n v="5925.916666666667"/>
    <n v="34.187980769230769"/>
    <n v="0.45"/>
    <n v="2666.6625000000004"/>
    <n v="0.60699999999999998"/>
    <n v="2328.8852500000003"/>
    <s v="EUR"/>
    <n v="1"/>
    <n v="0"/>
    <s v=""/>
    <n v="218"/>
    <m/>
    <n v="20"/>
    <n v="130"/>
    <n v="18"/>
    <m/>
    <m/>
    <n v="0"/>
    <n v="0"/>
    <n v="7452.979807692308"/>
  </r>
  <r>
    <x v="0"/>
    <d v="2023-01-01T00:00:00"/>
    <d v="2023-01-31T00:00:00"/>
    <x v="0"/>
    <s v="Demo Company Greece IKE"/>
    <x v="23"/>
    <x v="0"/>
    <s v="E01582"/>
    <s v="Elijah Coleman"/>
    <s v="Sr. Manager"/>
    <s v="Sales"/>
    <x v="3"/>
    <s v="Greece"/>
    <s v="Permanent"/>
    <s v="Male"/>
    <n v="53"/>
    <d v="2014-10-19T00:00:00"/>
    <m/>
    <n v="24"/>
    <n v="159538"/>
    <n v="13294.833333333334"/>
    <n v="127.8349358974359"/>
    <n v="0.24809999999999999"/>
    <n v="3298.4481500000002"/>
    <n v="0.51900000000000002"/>
    <n v="6394.8148333333338"/>
    <s v="EUR"/>
    <n v="1"/>
    <n v="0.11"/>
    <s v=""/>
    <n v="336"/>
    <m/>
    <n v="20"/>
    <m/>
    <m/>
    <m/>
    <m/>
    <n v="0"/>
    <n v="0"/>
    <n v="42952.538461538461"/>
  </r>
  <r>
    <x v="0"/>
    <d v="2023-01-01T00:00:00"/>
    <d v="2023-01-31T00:00:00"/>
    <x v="0"/>
    <s v="Demo Company Ukraine PLC"/>
    <x v="26"/>
    <x v="0"/>
    <s v="E02563"/>
    <s v="Clara Sanchez"/>
    <s v="Controls Engineer"/>
    <s v="Engineering"/>
    <x v="2"/>
    <s v="Ukraine"/>
    <s v="Permanent"/>
    <s v="Female"/>
    <n v="47"/>
    <d v="2018-10-02T00:00:00"/>
    <m/>
    <n v="24"/>
    <n v="111404"/>
    <n v="9283.6666666666661"/>
    <n v="89.266025641025635"/>
    <n v="0.22"/>
    <n v="2042.4066666666665"/>
    <n v="0.45200000000000001"/>
    <n v="5087.449333333333"/>
    <s v="UAH"/>
    <n v="39.026600000000002"/>
    <n v="0"/>
    <s v=""/>
    <n v="75"/>
    <m/>
    <n v="20"/>
    <m/>
    <m/>
    <m/>
    <m/>
    <n v="0"/>
    <n v="0"/>
    <n v="6694.9519230769229"/>
  </r>
  <r>
    <x v="0"/>
    <d v="2023-01-01T00:00:00"/>
    <d v="2023-01-31T00:00:00"/>
    <x v="0"/>
    <s v="Demo Company Australia Pty Ltd"/>
    <x v="14"/>
    <x v="5"/>
    <s v="E04872"/>
    <s v="Isaac Stewart"/>
    <s v="Operations Engineer"/>
    <s v="Marketing"/>
    <x v="1"/>
    <s v="Australia"/>
    <s v="Temporary"/>
    <s v="Male"/>
    <n v="25"/>
    <d v="2020-08-15T00:00:00"/>
    <d v="2023-08-15T00:00:00"/>
    <n v="40"/>
    <n v="172007"/>
    <n v="14333.916666666666"/>
    <n v="82.695673076923072"/>
    <n v="0.25"/>
    <n v="3583.4791666666665"/>
    <n v="0.47399999999999998"/>
    <n v="7539.640166666667"/>
    <s v="AUD"/>
    <n v="1.5972999999999999"/>
    <n v="0.26"/>
    <s v=""/>
    <n v="327"/>
    <m/>
    <n v="20"/>
    <m/>
    <n v="1"/>
    <m/>
    <m/>
    <n v="0"/>
    <n v="0"/>
    <n v="27041.485096153843"/>
  </r>
  <r>
    <x v="0"/>
    <d v="2023-01-01T00:00:00"/>
    <d v="2023-01-31T00:00:00"/>
    <x v="0"/>
    <s v="Demo Company Netherlands BV"/>
    <x v="6"/>
    <x v="0"/>
    <s v="E03159"/>
    <s v="Claire Romero"/>
    <s v="Operations Engineer"/>
    <s v="Marketing"/>
    <x v="0"/>
    <s v="Netherlands"/>
    <s v="Permanent"/>
    <s v="Female"/>
    <n v="37"/>
    <d v="2011-07-21T00:00:00"/>
    <m/>
    <n v="40"/>
    <n v="219474"/>
    <n v="18289.5"/>
    <n v="105.51634615384614"/>
    <n v="0.23190000000000002"/>
    <n v="4241.3350500000006"/>
    <n v="0.41200000000000003"/>
    <n v="10754.225999999999"/>
    <s v="EUR"/>
    <n v="1"/>
    <n v="0.36"/>
    <s v=""/>
    <n v="246"/>
    <m/>
    <n v="20"/>
    <m/>
    <n v="15"/>
    <m/>
    <m/>
    <n v="0"/>
    <n v="0"/>
    <n v="25957.021153846152"/>
  </r>
  <r>
    <x v="0"/>
    <d v="2023-01-01T00:00:00"/>
    <d v="2023-01-31T00:00:00"/>
    <x v="0"/>
    <s v="Demo Company Czech Republic s.r.o."/>
    <x v="34"/>
    <x v="0"/>
    <s v="E01337"/>
    <s v="Andrew Coleman"/>
    <s v="Operations Engineer"/>
    <s v="Finance"/>
    <x v="2"/>
    <s v="Czech Republic"/>
    <s v="Permanent"/>
    <s v="Male"/>
    <n v="41"/>
    <d v="2019-05-15T00:00:00"/>
    <m/>
    <n v="32"/>
    <n v="174415"/>
    <n v="14534.583333333334"/>
    <n v="104.81670673076923"/>
    <n v="0.33799999999999997"/>
    <n v="4912.6891666666661"/>
    <n v="0.46100000000000002"/>
    <n v="7834.1404166666671"/>
    <s v="CZK"/>
    <n v="23.619"/>
    <n v="0.23"/>
    <s v=""/>
    <n v="260"/>
    <m/>
    <n v="20"/>
    <m/>
    <m/>
    <m/>
    <m/>
    <n v="0"/>
    <n v="0"/>
    <n v="27252.34375"/>
  </r>
  <r>
    <x v="0"/>
    <d v="2023-01-01T00:00:00"/>
    <d v="2023-01-31T00:00:00"/>
    <x v="0"/>
    <s v="Demo Company Romania SRL"/>
    <x v="12"/>
    <x v="0"/>
    <s v="E00102"/>
    <s v="Riley Rojas"/>
    <s v="Network Architect"/>
    <s v="IT"/>
    <x v="1"/>
    <s v="Romania"/>
    <s v="Permanent"/>
    <s v="Female"/>
    <n v="36"/>
    <d v="2021-01-21T00:00:00"/>
    <m/>
    <n v="40"/>
    <n v="90333"/>
    <n v="7527.75"/>
    <n v="43.429326923076921"/>
    <n v="2.2499999999999999E-2"/>
    <n v="169.37437499999999"/>
    <n v="0.2"/>
    <n v="6022.2"/>
    <s v="RON"/>
    <n v="4.9107000000000003"/>
    <n v="0"/>
    <s v=""/>
    <n v="69"/>
    <m/>
    <n v="20"/>
    <n v="241"/>
    <n v="6"/>
    <m/>
    <m/>
    <n v="0"/>
    <n v="0"/>
    <n v="2996.6235576923077"/>
  </r>
  <r>
    <x v="0"/>
    <d v="2023-01-01T00:00:00"/>
    <d v="2023-01-31T00:00:00"/>
    <x v="0"/>
    <s v="Demo Company Iceland hf."/>
    <x v="22"/>
    <x v="0"/>
    <s v="E03637"/>
    <s v="Landon Thao"/>
    <s v="HRIS Analyst"/>
    <s v="Human Resources"/>
    <x v="1"/>
    <s v="Iceland"/>
    <s v="Temporary"/>
    <s v="Male"/>
    <n v="25"/>
    <d v="2021-01-21T00:00:00"/>
    <d v="2023-01-21T00:00:00"/>
    <n v="40"/>
    <n v="67299"/>
    <n v="5608.25"/>
    <n v="32.355288461538464"/>
    <n v="6.3500000000000001E-2"/>
    <n v="356.123875"/>
    <n v="0.31900000000000001"/>
    <n v="3819.2182499999999"/>
    <s v="ISK"/>
    <n v="149.69999999999999"/>
    <n v="0"/>
    <s v=""/>
    <n v="243"/>
    <m/>
    <n v="20"/>
    <n v="552"/>
    <n v="11"/>
    <m/>
    <m/>
    <n v="0"/>
    <n v="0"/>
    <n v="7862.3350961538472"/>
  </r>
  <r>
    <x v="0"/>
    <d v="2023-01-01T00:00:00"/>
    <d v="2023-01-31T00:00:00"/>
    <x v="0"/>
    <s v="Demo Company Qatar WLL"/>
    <x v="11"/>
    <x v="4"/>
    <s v="E03455"/>
    <s v="Hadley Ford"/>
    <s v="Systems Analyst"/>
    <s v="IT"/>
    <x v="3"/>
    <s v="Qatar"/>
    <s v="Permanent"/>
    <s v="Female"/>
    <n v="52"/>
    <d v="2005-02-23T00:00:00"/>
    <m/>
    <n v="40"/>
    <n v="45286"/>
    <n v="3773.8333333333335"/>
    <n v="21.772115384615383"/>
    <n v="0"/>
    <n v="0"/>
    <n v="0.113"/>
    <n v="3347.390166666667"/>
    <s v="QAR"/>
    <n v="3.8468"/>
    <n v="0"/>
    <s v=""/>
    <n v="274"/>
    <m/>
    <n v="20"/>
    <m/>
    <n v="2"/>
    <m/>
    <m/>
    <n v="0"/>
    <n v="0"/>
    <n v="5965.5596153846145"/>
  </r>
  <r>
    <x v="0"/>
    <d v="2023-01-01T00:00:00"/>
    <d v="2023-01-31T00:00:00"/>
    <x v="0"/>
    <s v="Demo Company Singapore Pte Ltd"/>
    <x v="1"/>
    <x v="1"/>
    <s v="E03354"/>
    <s v="Austin Brown"/>
    <s v="Operations Engineer"/>
    <s v="Marketing"/>
    <x v="3"/>
    <s v="Singapore"/>
    <s v="Permanent"/>
    <s v="Male"/>
    <n v="48"/>
    <d v="2007-08-08T00:00:00"/>
    <m/>
    <n v="40"/>
    <n v="194723"/>
    <n v="16226.916666666666"/>
    <n v="93.616826923076928"/>
    <n v="0.17"/>
    <n v="2758.5758333333333"/>
    <n v="0.21"/>
    <n v="12819.264166666666"/>
    <s v="SGD"/>
    <n v="1.4280999999999999"/>
    <n v="0.25"/>
    <s v=""/>
    <n v="366"/>
    <m/>
    <n v="20"/>
    <n v="245"/>
    <n v="18"/>
    <m/>
    <m/>
    <n v="0"/>
    <n v="0"/>
    <n v="34263.758653846155"/>
  </r>
  <r>
    <x v="0"/>
    <d v="2023-01-01T00:00:00"/>
    <d v="2023-01-31T00:00:00"/>
    <x v="0"/>
    <s v="Demo Company Romania SRL"/>
    <x v="12"/>
    <x v="0"/>
    <s v="E01264"/>
    <s v="Hazel Alvarez"/>
    <s v="Business Partner"/>
    <s v="Human Resources"/>
    <x v="3"/>
    <s v="Romania"/>
    <s v="Permanent"/>
    <s v="Female"/>
    <n v="62"/>
    <d v="2014-04-19T00:00:00"/>
    <m/>
    <n v="32"/>
    <n v="45295"/>
    <n v="3774.5833333333335"/>
    <n v="27.220552884615383"/>
    <n v="2.2499999999999999E-2"/>
    <n v="84.928124999999994"/>
    <n v="0.2"/>
    <n v="3019.666666666667"/>
    <s v="RON"/>
    <n v="4.9107000000000003"/>
    <n v="0"/>
    <s v=""/>
    <n v="227"/>
    <m/>
    <n v="20"/>
    <m/>
    <m/>
    <m/>
    <m/>
    <n v="0"/>
    <n v="0"/>
    <n v="6179.0655048076924"/>
  </r>
  <r>
    <x v="0"/>
    <d v="2023-01-01T00:00:00"/>
    <d v="2023-01-31T00:00:00"/>
    <x v="0"/>
    <s v="Demo Company Egypt SAE"/>
    <x v="38"/>
    <x v="2"/>
    <s v="E02274"/>
    <s v="Isabella Bailey"/>
    <s v="Network Administrator"/>
    <s v="IT"/>
    <x v="0"/>
    <s v="Egypt"/>
    <s v="Permanent"/>
    <s v="Female"/>
    <n v="36"/>
    <d v="2010-08-23T00:00:00"/>
    <m/>
    <n v="40"/>
    <n v="61310"/>
    <n v="5109.166666666667"/>
    <n v="29.475961538461537"/>
    <n v="0.26"/>
    <n v="1328.3833333333334"/>
    <n v="0.44400000000000001"/>
    <n v="2840.6966666666667"/>
    <s v="EGP"/>
    <n v="32.686700000000002"/>
    <n v="0"/>
    <s v=""/>
    <n v="148"/>
    <m/>
    <n v="20"/>
    <m/>
    <n v="2"/>
    <m/>
    <m/>
    <n v="0"/>
    <n v="0"/>
    <n v="4362.4423076923076"/>
  </r>
  <r>
    <x v="0"/>
    <d v="2023-01-01T00:00:00"/>
    <d v="2023-01-31T00:00:00"/>
    <x v="0"/>
    <s v="Demo Company Indonesia PT"/>
    <x v="10"/>
    <x v="1"/>
    <s v="E02848"/>
    <s v="Lincoln Huynh"/>
    <s v="System Administrator "/>
    <s v="IT"/>
    <x v="3"/>
    <s v="Indonesia"/>
    <s v="Permanent"/>
    <s v="Male"/>
    <n v="55"/>
    <d v="2016-11-09T00:00:00"/>
    <m/>
    <n v="40"/>
    <n v="87851"/>
    <n v="7320.916666666667"/>
    <n v="42.236057692307689"/>
    <n v="5.74E-2"/>
    <n v="420.22061666666667"/>
    <n v="0.30099999999999999"/>
    <n v="5117.3207500000008"/>
    <s v="IDR"/>
    <n v="16295.86"/>
    <n v="0"/>
    <s v=""/>
    <n v="79"/>
    <m/>
    <n v="20"/>
    <m/>
    <n v="20"/>
    <m/>
    <m/>
    <n v="0"/>
    <n v="0"/>
    <n v="3336.6485576923073"/>
  </r>
  <r>
    <x v="0"/>
    <d v="2023-01-01T00:00:00"/>
    <d v="2023-01-31T00:00:00"/>
    <x v="0"/>
    <s v="Demo Company Argentina S.A."/>
    <x v="29"/>
    <x v="3"/>
    <s v="E00480"/>
    <s v="Hadley Yee"/>
    <s v="Business Partner"/>
    <s v="Human Resources"/>
    <x v="1"/>
    <s v="Argentina"/>
    <s v="Permanent"/>
    <s v="Female"/>
    <n v="31"/>
    <d v="2018-03-12T00:00:00"/>
    <m/>
    <n v="40"/>
    <n v="47913"/>
    <n v="3992.75"/>
    <n v="23.035096153846155"/>
    <n v="0.20399999999999999"/>
    <n v="814.52099999999996"/>
    <n v="1.0629999999999999"/>
    <n v="-251.54324999999972"/>
    <s v="ARS"/>
    <n v="211.32830000000001"/>
    <n v="0"/>
    <s v=""/>
    <n v="215"/>
    <m/>
    <n v="20"/>
    <m/>
    <n v="1"/>
    <m/>
    <m/>
    <n v="0"/>
    <n v="0"/>
    <n v="4952.5456730769229"/>
  </r>
  <r>
    <x v="0"/>
    <d v="2023-01-01T00:00:00"/>
    <d v="2023-01-31T00:00:00"/>
    <x v="0"/>
    <s v="Demo Company Japan Kabushiki Kaisha"/>
    <x v="31"/>
    <x v="1"/>
    <s v="E00647"/>
    <s v="Dylan Ali"/>
    <s v="Sr. Manager"/>
    <s v="Human Resources"/>
    <x v="1"/>
    <s v="Japan"/>
    <s v="Permanent"/>
    <s v="Male"/>
    <n v="27"/>
    <d v="2021-04-16T00:00:00"/>
    <m/>
    <n v="40"/>
    <n v="133400"/>
    <n v="11116.666666666666"/>
    <n v="64.134615384615387"/>
    <n v="0.15490000000000001"/>
    <n v="1721.9716666666666"/>
    <n v="0.46700000000000003"/>
    <n v="5925.1833333333325"/>
    <s v="JPY"/>
    <n v="143.86000000000001"/>
    <n v="0.11"/>
    <s v=""/>
    <n v="39"/>
    <m/>
    <n v="20"/>
    <m/>
    <n v="13"/>
    <m/>
    <m/>
    <n v="0"/>
    <n v="0"/>
    <n v="2501.25"/>
  </r>
  <r>
    <x v="0"/>
    <d v="2023-01-01T00:00:00"/>
    <d v="2023-01-31T00:00:00"/>
    <x v="0"/>
    <s v="Demo Company Spain S.L."/>
    <x v="24"/>
    <x v="0"/>
    <s v="E03296"/>
    <s v="Eloise Trinh"/>
    <s v="Solutions Architect"/>
    <s v="IT"/>
    <x v="1"/>
    <s v="Spain"/>
    <s v="Temporary"/>
    <s v="Female"/>
    <n v="39"/>
    <d v="2020-04-22T00:00:00"/>
    <d v="2023-04-22T00:00:00"/>
    <n v="32"/>
    <n v="90535"/>
    <n v="7544.583333333333"/>
    <n v="54.408052884615387"/>
    <n v="0.29899999999999999"/>
    <n v="2255.8304166666667"/>
    <n v="0.47"/>
    <n v="3998.6291666666666"/>
    <s v="EUR"/>
    <n v="1"/>
    <n v="0"/>
    <s v=""/>
    <n v="382"/>
    <m/>
    <n v="20"/>
    <n v="532"/>
    <m/>
    <m/>
    <m/>
    <n v="0"/>
    <n v="0"/>
    <n v="20783.876201923078"/>
  </r>
  <r>
    <x v="0"/>
    <d v="2023-01-01T00:00:00"/>
    <d v="2023-01-31T00:00:00"/>
    <x v="0"/>
    <s v="Demo Company Austria GmbH"/>
    <x v="41"/>
    <x v="0"/>
    <s v="E02453"/>
    <s v="Dylan Kumar"/>
    <s v="Sr. Analyst"/>
    <s v="Marketing"/>
    <x v="1"/>
    <s v="Austria"/>
    <s v="Permanent"/>
    <s v="Male"/>
    <n v="55"/>
    <d v="2006-07-11T00:00:00"/>
    <m/>
    <n v="24"/>
    <n v="93343"/>
    <n v="7778.583333333333"/>
    <n v="74.794070512820511"/>
    <n v="0.21379999999999999"/>
    <n v="1663.0611166666665"/>
    <n v="0.51400000000000001"/>
    <n v="3780.3914999999997"/>
    <s v="EUR"/>
    <n v="1"/>
    <n v="0"/>
    <s v=""/>
    <n v="277"/>
    <m/>
    <n v="20"/>
    <m/>
    <m/>
    <m/>
    <m/>
    <n v="0"/>
    <n v="0"/>
    <n v="20717.957532051281"/>
  </r>
  <r>
    <x v="0"/>
    <d v="2023-01-01T00:00:00"/>
    <d v="2023-01-31T00:00:00"/>
    <x v="0"/>
    <s v="Demo Company United Arab Emirates LLC"/>
    <x v="28"/>
    <x v="4"/>
    <s v="E00647"/>
    <s v="Emily Gupta"/>
    <s v="HRIS Analyst"/>
    <s v="Human Resources"/>
    <x v="2"/>
    <s v="United Arab Emirates"/>
    <s v="Permanent"/>
    <s v="Female"/>
    <n v="44"/>
    <d v="2006-02-23T00:00:00"/>
    <m/>
    <n v="40"/>
    <n v="63705"/>
    <n v="5308.75"/>
    <n v="30.627403846153847"/>
    <n v="0"/>
    <n v="0"/>
    <n v="0.159"/>
    <n v="4464.6587499999996"/>
    <s v="AED"/>
    <n v="3.8807"/>
    <n v="0"/>
    <s v=""/>
    <n v="170"/>
    <m/>
    <n v="20"/>
    <m/>
    <n v="7"/>
    <m/>
    <m/>
    <n v="0"/>
    <n v="0"/>
    <n v="5206.6586538461543"/>
  </r>
  <r>
    <x v="0"/>
    <d v="2023-01-01T00:00:00"/>
    <d v="2023-01-31T00:00:00"/>
    <x v="0"/>
    <s v="Demo Company Ireland Ltd"/>
    <x v="36"/>
    <x v="0"/>
    <s v="E02522"/>
    <s v="Silas Rivera"/>
    <s v="Operations Engineer"/>
    <s v="Sales"/>
    <x v="2"/>
    <s v="Ireland"/>
    <s v="Permanent"/>
    <s v="Male"/>
    <n v="48"/>
    <d v="2000-02-28T00:00:00"/>
    <m/>
    <n v="24"/>
    <n v="258081"/>
    <n v="21506.75"/>
    <n v="206.79567307692309"/>
    <n v="0.1105"/>
    <n v="2376.4958750000001"/>
    <n v="0.26100000000000001"/>
    <n v="15893.488249999999"/>
    <s v="EUR"/>
    <n v="1"/>
    <n v="0.3"/>
    <s v=""/>
    <n v="188"/>
    <m/>
    <n v="20"/>
    <m/>
    <m/>
    <m/>
    <m/>
    <n v="0"/>
    <n v="0"/>
    <n v="38877.586538461539"/>
  </r>
  <r>
    <x v="0"/>
    <d v="2023-01-01T00:00:00"/>
    <d v="2023-01-31T00:00:00"/>
    <x v="0"/>
    <s v="Demo Company United Arab Emirates LLC"/>
    <x v="28"/>
    <x v="4"/>
    <s v="E00459"/>
    <s v="Jackson Jordan"/>
    <s v="Business Partner"/>
    <s v="Human Resources"/>
    <x v="3"/>
    <s v="United Arab Emirates"/>
    <s v="Temporary"/>
    <s v="Male"/>
    <n v="48"/>
    <d v="2020-09-21T00:00:00"/>
    <d v="2023-09-21T00:00:00"/>
    <n v="40"/>
    <n v="54654"/>
    <n v="4554.5"/>
    <n v="26.275961538461537"/>
    <n v="0"/>
    <n v="0"/>
    <n v="0.159"/>
    <n v="3830.3344999999999"/>
    <s v="AED"/>
    <n v="3.8807"/>
    <n v="0"/>
    <s v=""/>
    <n v="102"/>
    <m/>
    <n v="20"/>
    <m/>
    <n v="13"/>
    <m/>
    <m/>
    <n v="0"/>
    <n v="0"/>
    <n v="2680.1480769230766"/>
  </r>
  <r>
    <x v="0"/>
    <d v="2023-01-01T00:00:00"/>
    <d v="2023-01-31T00:00:00"/>
    <x v="0"/>
    <s v="Demo Company Morocco SARL"/>
    <x v="32"/>
    <x v="2"/>
    <s v="E03007"/>
    <s v="Isaac Joseph"/>
    <s v="Analyst"/>
    <s v="Sales"/>
    <x v="0"/>
    <s v="Morocco"/>
    <s v="Temporary"/>
    <s v="Male"/>
    <n v="54"/>
    <d v="2022-09-24T00:00:00"/>
    <d v="2023-09-24T00:00:00"/>
    <n v="40"/>
    <n v="58006"/>
    <n v="4833.833333333333"/>
    <n v="27.887499999999999"/>
    <n v="0.2109"/>
    <n v="1019.4554499999999"/>
    <n v="0.45799999999999996"/>
    <n v="2619.9376666666667"/>
    <s v="MAD"/>
    <n v="11.0573"/>
    <n v="0"/>
    <s v=""/>
    <n v="369"/>
    <m/>
    <n v="20"/>
    <m/>
    <n v="20"/>
    <m/>
    <m/>
    <n v="0"/>
    <n v="0"/>
    <n v="10290.487499999999"/>
  </r>
  <r>
    <x v="0"/>
    <d v="2023-01-01T00:00:00"/>
    <d v="2023-01-31T00:00:00"/>
    <x v="0"/>
    <s v="Demo Company Croatia d.o.o."/>
    <x v="25"/>
    <x v="0"/>
    <s v="E04035"/>
    <s v="Hailey Lai"/>
    <s v="Sr. Manager"/>
    <s v="Finance"/>
    <x v="0"/>
    <s v="Croatia"/>
    <s v="Permanent"/>
    <s v="Female"/>
    <n v="42"/>
    <d v="2011-03-18T00:00:00"/>
    <m/>
    <n v="40"/>
    <n v="150034"/>
    <n v="12502.833333333334"/>
    <n v="72.131730769230771"/>
    <n v="0.16500000000000001"/>
    <n v="2062.9675000000002"/>
    <n v="0.20499999999999999"/>
    <n v="9939.7525000000005"/>
    <s v="EUR"/>
    <n v="1"/>
    <n v="0.12"/>
    <s v=""/>
    <n v="245"/>
    <m/>
    <n v="20"/>
    <m/>
    <n v="18"/>
    <m/>
    <m/>
    <n v="0"/>
    <n v="0"/>
    <n v="17672.274038461539"/>
  </r>
  <r>
    <x v="0"/>
    <d v="2023-01-01T00:00:00"/>
    <d v="2023-01-31T00:00:00"/>
    <x v="0"/>
    <s v="Demo Company Iceland hf."/>
    <x v="22"/>
    <x v="0"/>
    <s v="E00952"/>
    <s v="Leilani Thao"/>
    <s v="Operations Engineer"/>
    <s v="Human Resources"/>
    <x v="1"/>
    <s v="Iceland"/>
    <s v="Permanent"/>
    <s v="Female"/>
    <n v="38"/>
    <d v="2007-05-30T00:00:00"/>
    <m/>
    <n v="24"/>
    <n v="198562"/>
    <n v="16546.833333333332"/>
    <n v="159.10416666666666"/>
    <n v="6.3500000000000001E-2"/>
    <n v="1050.7239166666666"/>
    <n v="0.31900000000000001"/>
    <n v="11268.393499999998"/>
    <s v="ISK"/>
    <n v="149.69999999999999"/>
    <n v="0.22"/>
    <s v=""/>
    <n v="112"/>
    <m/>
    <n v="20"/>
    <n v="98"/>
    <m/>
    <m/>
    <m/>
    <n v="0"/>
    <n v="0"/>
    <n v="17819.666666666664"/>
  </r>
  <r>
    <x v="0"/>
    <d v="2023-01-01T00:00:00"/>
    <d v="2023-01-31T00:00:00"/>
    <x v="0"/>
    <s v="Demo Company Ireland Ltd"/>
    <x v="36"/>
    <x v="0"/>
    <s v="E02710"/>
    <s v="Silas Huang"/>
    <s v="Engineering Manager"/>
    <s v="Engineering"/>
    <x v="3"/>
    <s v="Ireland"/>
    <s v="Permanent"/>
    <s v="Male"/>
    <n v="57"/>
    <d v="2021-01-09T00:00:00"/>
    <m/>
    <n v="40"/>
    <n v="111299"/>
    <n v="9274.9166666666661"/>
    <n v="53.509134615384617"/>
    <n v="0.1105"/>
    <n v="1024.8782916666667"/>
    <n v="0.26100000000000001"/>
    <n v="6854.1634166666663"/>
    <s v="EUR"/>
    <n v="1"/>
    <n v="0.12"/>
    <s v=""/>
    <n v="383"/>
    <m/>
    <n v="20"/>
    <m/>
    <n v="8"/>
    <m/>
    <m/>
    <n v="0"/>
    <n v="0"/>
    <n v="20493.99855769231"/>
  </r>
  <r>
    <x v="0"/>
    <d v="2023-01-01T00:00:00"/>
    <d v="2023-01-31T00:00:00"/>
    <x v="0"/>
    <s v="Demo Company Croatia d.o.o."/>
    <x v="25"/>
    <x v="0"/>
    <s v="E01895"/>
    <s v="Peyton Walker"/>
    <s v="Analyst"/>
    <s v="Marketing"/>
    <x v="3"/>
    <s v="Croatia"/>
    <s v="Permanent"/>
    <s v="Female"/>
    <n v="43"/>
    <d v="2019-07-13T00:00:00"/>
    <m/>
    <n v="40"/>
    <n v="41545"/>
    <n v="3462.0833333333335"/>
    <n v="19.973557692307693"/>
    <n v="0.16500000000000001"/>
    <n v="571.24375000000009"/>
    <n v="0.20499999999999999"/>
    <n v="2752.3562500000003"/>
    <s v="EUR"/>
    <n v="1"/>
    <n v="0"/>
    <s v=""/>
    <n v="389"/>
    <m/>
    <n v="20"/>
    <m/>
    <n v="14"/>
    <m/>
    <m/>
    <n v="0"/>
    <n v="0"/>
    <n v="7769.7139423076924"/>
  </r>
  <r>
    <x v="0"/>
    <d v="2023-01-01T00:00:00"/>
    <d v="2023-01-31T00:00:00"/>
    <x v="0"/>
    <s v="Demo Company Nigeria Ltd"/>
    <x v="42"/>
    <x v="2"/>
    <s v="E02938"/>
    <s v="Jace Washington"/>
    <s v="Manager"/>
    <s v="Accounting"/>
    <x v="3"/>
    <s v="Nigeria"/>
    <s v="Permanent"/>
    <s v="Male"/>
    <n v="44"/>
    <d v="2002-02-09T00:00:00"/>
    <m/>
    <n v="40"/>
    <n v="117545"/>
    <n v="9795.4166666666661"/>
    <n v="56.512019230769226"/>
    <n v="0.1"/>
    <n v="979.54166666666663"/>
    <n v="0.34799999999999998"/>
    <n v="6386.6116666666667"/>
    <s v="NGN"/>
    <n v="486.12"/>
    <n v="0.06"/>
    <s v=""/>
    <n v="86"/>
    <m/>
    <n v="20"/>
    <m/>
    <n v="5"/>
    <m/>
    <m/>
    <n v="0"/>
    <n v="0"/>
    <n v="4860.0336538461534"/>
  </r>
  <r>
    <x v="0"/>
    <d v="2023-01-01T00:00:00"/>
    <d v="2023-01-31T00:00:00"/>
    <x v="0"/>
    <s v="Demo Company Australia Pty Ltd"/>
    <x v="14"/>
    <x v="5"/>
    <s v="E03379"/>
    <s v="Landon Kim"/>
    <s v="Manager"/>
    <s v="Human Resources"/>
    <x v="1"/>
    <s v="New Zealand"/>
    <s v="Permanent"/>
    <s v="Male"/>
    <n v="50"/>
    <d v="2012-03-15T00:00:00"/>
    <m/>
    <n v="40"/>
    <n v="117226"/>
    <n v="9768.8333333333339"/>
    <n v="56.358653846153842"/>
    <n v="0.25"/>
    <n v="2442.2083333333335"/>
    <n v="0.34600000000000003"/>
    <n v="6388.817"/>
    <s v="NZD"/>
    <n v="1.7225999999999999"/>
    <n v="0.08"/>
    <s v=""/>
    <n v="275"/>
    <m/>
    <n v="20"/>
    <m/>
    <n v="15"/>
    <m/>
    <m/>
    <n v="0"/>
    <n v="0"/>
    <n v="15498.629807692307"/>
  </r>
  <r>
    <x v="0"/>
    <d v="2023-01-01T00:00:00"/>
    <d v="2023-01-31T00:00:00"/>
    <x v="0"/>
    <s v="Demo Company Hungary Kft."/>
    <x v="17"/>
    <x v="0"/>
    <s v="E02153"/>
    <s v="Peyton Vasquez"/>
    <s v="Analyst"/>
    <s v="Accounting"/>
    <x v="2"/>
    <s v="Hungary"/>
    <s v="Permanent"/>
    <s v="Female"/>
    <n v="26"/>
    <d v="2019-01-24T00:00:00"/>
    <m/>
    <n v="40"/>
    <n v="55767"/>
    <n v="4647.25"/>
    <n v="26.811057692307692"/>
    <n v="0.21"/>
    <n v="975.92250000000001"/>
    <n v="0.379"/>
    <n v="2885.9422500000001"/>
    <s v="HUF"/>
    <n v="378.97"/>
    <n v="0"/>
    <s v=""/>
    <n v="387"/>
    <m/>
    <n v="20"/>
    <m/>
    <m/>
    <m/>
    <m/>
    <n v="0"/>
    <n v="0"/>
    <n v="10375.879326923077"/>
  </r>
  <r>
    <x v="0"/>
    <d v="2023-01-01T00:00:00"/>
    <d v="2023-01-31T00:00:00"/>
    <x v="0"/>
    <s v="Demo Company Greece IKE"/>
    <x v="23"/>
    <x v="0"/>
    <s v="E00994"/>
    <s v="Charlotte Baker"/>
    <s v="Analyst II"/>
    <s v="Sales"/>
    <x v="0"/>
    <s v="Greece"/>
    <s v="Permanent"/>
    <s v="Female"/>
    <n v="29"/>
    <d v="2016-11-17T00:00:00"/>
    <m/>
    <n v="32"/>
    <n v="60930"/>
    <n v="5077.5"/>
    <n v="36.61658653846154"/>
    <n v="0.24809999999999999"/>
    <n v="1259.72775"/>
    <n v="0.51900000000000002"/>
    <n v="2442.2774999999997"/>
    <s v="EUR"/>
    <n v="1"/>
    <n v="0"/>
    <s v=""/>
    <n v="352"/>
    <m/>
    <n v="20"/>
    <n v="565"/>
    <m/>
    <m/>
    <m/>
    <n v="0"/>
    <n v="0"/>
    <n v="12889.038461538463"/>
  </r>
  <r>
    <x v="0"/>
    <d v="2023-01-01T00:00:00"/>
    <d v="2023-01-31T00:00:00"/>
    <x v="0"/>
    <s v="Demo Company Hong Kong Ltd"/>
    <x v="7"/>
    <x v="1"/>
    <s v="E00943"/>
    <s v="Elena Mendoza"/>
    <s v="Operations Engineer"/>
    <s v="Sales"/>
    <x v="1"/>
    <s v="Hong Kong"/>
    <s v="Permanent"/>
    <s v="Female"/>
    <n v="27"/>
    <d v="2018-10-24T00:00:00"/>
    <m/>
    <n v="40"/>
    <n v="154973"/>
    <n v="12914.416666666666"/>
    <n v="74.506249999999994"/>
    <n v="0.25"/>
    <n v="3228.6041666666665"/>
    <n v="0.21899999999999997"/>
    <n v="10086.159416666665"/>
    <s v="HKD"/>
    <n v="8.2957999999999998"/>
    <n v="0.28999999999999998"/>
    <s v=""/>
    <n v="43"/>
    <m/>
    <n v="20"/>
    <n v="501"/>
    <n v="11"/>
    <m/>
    <m/>
    <n v="0"/>
    <n v="0"/>
    <n v="3203.7687499999997"/>
  </r>
  <r>
    <x v="1"/>
    <d v="2023-02-01T00:00:00"/>
    <d v="2023-02-28T00:00:00"/>
    <x v="0"/>
    <s v="Demo Company Finland Oy"/>
    <x v="0"/>
    <x v="0"/>
    <s v="E04105"/>
    <s v="Theodore Dinh"/>
    <s v="Technical Architect"/>
    <s v="IT"/>
    <x v="0"/>
    <s v="Finland"/>
    <s v="Temporary"/>
    <s v="Male"/>
    <n v="59"/>
    <d v="2023-01-01T00:00:00"/>
    <d v="2024-01-01T00:00:00"/>
    <n v="40"/>
    <n v="99975"/>
    <n v="8331.25"/>
    <n v="48.064903846153847"/>
    <n v="0.20760000000000001"/>
    <n v="1729.5675000000001"/>
    <n v="0.36599999999999999"/>
    <n v="5282.0125000000007"/>
    <s v="EUR"/>
    <n v="1"/>
    <n v="0"/>
    <s v=""/>
    <n v="304"/>
    <m/>
    <m/>
    <n v="20"/>
    <n v="397"/>
    <n v="18"/>
    <s v=""/>
    <n v="0"/>
    <n v="0"/>
    <n v="14611.73076923077"/>
  </r>
  <r>
    <x v="1"/>
    <d v="2023-02-01T00:00:00"/>
    <d v="2023-02-28T00:00:00"/>
    <x v="0"/>
    <s v="Demo Company Singapore Pte Ltd"/>
    <x v="1"/>
    <x v="1"/>
    <s v="E02572"/>
    <s v="Luna Sanders"/>
    <s v="Network Engineer"/>
    <s v="Finance"/>
    <x v="1"/>
    <s v="Singapore"/>
    <s v="Temporary"/>
    <s v="Female"/>
    <n v="50"/>
    <d v="2023-01-01T00:00:00"/>
    <d v="2024-01-01T00:00:00"/>
    <n v="40"/>
    <n v="163099"/>
    <n v="13591.583333333334"/>
    <n v="78.412980769230771"/>
    <n v="0.17"/>
    <n v="2310.5691666666671"/>
    <n v="0.21"/>
    <n v="10737.350833333334"/>
    <s v="SGD"/>
    <n v="1.4280999999999999"/>
    <n v="0.2"/>
    <s v=""/>
    <n v="74"/>
    <m/>
    <m/>
    <n v="20"/>
    <n v="224"/>
    <n v="20"/>
    <s v=""/>
    <n v="0"/>
    <n v="0"/>
    <n v="5802.560576923077"/>
  </r>
  <r>
    <x v="1"/>
    <d v="2023-02-01T00:00:00"/>
    <d v="2023-02-28T00:00:00"/>
    <x v="0"/>
    <s v="Demo Company Côte d'Ivoire SARL"/>
    <x v="2"/>
    <x v="2"/>
    <s v="E02832"/>
    <s v="Penelope Jordan"/>
    <s v="Computer Systems Manager"/>
    <s v="IT"/>
    <x v="0"/>
    <s v="Côte d'Ivoire"/>
    <s v="Temporary"/>
    <s v="Female"/>
    <n v="26"/>
    <d v="2023-01-01T00:00:00"/>
    <d v="2024-01-01T00:00:00"/>
    <n v="40"/>
    <n v="84913"/>
    <n v="7076.083333333333"/>
    <n v="40.823557692307688"/>
    <n v="0.25"/>
    <n v="1769.0208333333333"/>
    <n v="0.501"/>
    <n v="3530.9655833333331"/>
    <s v="XOF"/>
    <n v="657.27"/>
    <n v="7.0000000000000007E-2"/>
    <s v=""/>
    <n v="193"/>
    <m/>
    <m/>
    <n v="20"/>
    <m/>
    <n v="4"/>
    <s v=""/>
    <n v="0"/>
    <n v="0"/>
    <n v="7878.946634615384"/>
  </r>
  <r>
    <x v="1"/>
    <d v="2023-02-01T00:00:00"/>
    <d v="2023-02-28T00:00:00"/>
    <x v="0"/>
    <s v="Demo Company Poland Sp. z o.o."/>
    <x v="3"/>
    <x v="0"/>
    <s v="E01639"/>
    <s v="Austin Vo"/>
    <s v="Sr. Analyst"/>
    <s v="Finance"/>
    <x v="0"/>
    <s v="Poland"/>
    <s v="Temporary"/>
    <s v="Male"/>
    <n v="55"/>
    <d v="2023-01-01T00:00:00"/>
    <d v="2024-01-01T00:00:00"/>
    <n v="32"/>
    <n v="95409"/>
    <n v="7950.75"/>
    <n v="57.33713942307692"/>
    <n v="0.22140000000000001"/>
    <n v="1760.2960500000002"/>
    <n v="0.40799999999999997"/>
    <n v="4706.8440000000001"/>
    <s v="PLN"/>
    <n v="4.6844999999999999"/>
    <n v="0"/>
    <s v=""/>
    <n v="267"/>
    <m/>
    <m/>
    <n v="20"/>
    <m/>
    <m/>
    <s v=""/>
    <n v="0"/>
    <n v="0"/>
    <n v="15309.016225961537"/>
  </r>
  <r>
    <x v="1"/>
    <d v="2023-02-01T00:00:00"/>
    <d v="2023-02-28T00:00:00"/>
    <x v="0"/>
    <s v="Demo Company Portugal Lda"/>
    <x v="4"/>
    <x v="0"/>
    <s v="E00644"/>
    <s v="Joshua Gupta"/>
    <s v="Account Representative"/>
    <s v="Sales"/>
    <x v="2"/>
    <s v="Portugal"/>
    <s v="Permanent"/>
    <s v="Male"/>
    <n v="57"/>
    <d v="2017-01-24T00:00:00"/>
    <m/>
    <n v="32"/>
    <n v="50994"/>
    <n v="4249.5"/>
    <n v="30.645432692307693"/>
    <n v="0.23749999999999999"/>
    <n v="1009.2562499999999"/>
    <n v="0.39799999999999996"/>
    <n v="2558.1990000000001"/>
    <s v="EUR"/>
    <n v="1"/>
    <n v="0"/>
    <s v=""/>
    <n v="341"/>
    <m/>
    <m/>
    <n v="20"/>
    <m/>
    <m/>
    <s v=""/>
    <n v="0"/>
    <n v="0"/>
    <n v="10450.092548076924"/>
  </r>
  <r>
    <x v="1"/>
    <d v="2023-02-01T00:00:00"/>
    <d v="2023-02-28T00:00:00"/>
    <x v="0"/>
    <s v="Demo Company Brazil Ltda."/>
    <x v="5"/>
    <x v="3"/>
    <s v="E01550"/>
    <s v="Ruby Barnes"/>
    <s v="Manager"/>
    <s v="IT"/>
    <x v="2"/>
    <s v="Brazil"/>
    <s v="Permanent"/>
    <s v="Female"/>
    <n v="27"/>
    <d v="2020-07-01T00:00:00"/>
    <m/>
    <n v="32"/>
    <n v="119746"/>
    <n v="9978.8333333333339"/>
    <n v="71.962740384615387"/>
    <n v="0.28999999999999998"/>
    <n v="2893.8616666666667"/>
    <n v="0.65099999999999991"/>
    <n v="3482.6128333333345"/>
    <s v="BRL"/>
    <n v="5.4378000000000002"/>
    <n v="0.1"/>
    <s v=""/>
    <n v="339"/>
    <m/>
    <m/>
    <n v="20"/>
    <m/>
    <m/>
    <s v=""/>
    <n v="0"/>
    <n v="0"/>
    <n v="24395.368990384617"/>
  </r>
  <r>
    <x v="1"/>
    <d v="2023-02-01T00:00:00"/>
    <d v="2023-02-28T00:00:00"/>
    <x v="0"/>
    <s v="Demo Company Netherlands BV"/>
    <x v="6"/>
    <x v="0"/>
    <s v="E04533"/>
    <s v="Easton Bailey"/>
    <s v="Manager"/>
    <s v="Accounting"/>
    <x v="0"/>
    <s v="Netherlands"/>
    <s v="Temporary"/>
    <s v="Male"/>
    <n v="29"/>
    <d v="2023-01-01T00:00:00"/>
    <d v="2024-01-01T00:00:00"/>
    <n v="40"/>
    <n v="113527"/>
    <n v="9460.5833333333339"/>
    <n v="54.580288461538466"/>
    <n v="0.23190000000000002"/>
    <n v="2193.9092750000004"/>
    <n v="0.41200000000000003"/>
    <n v="5562.8230000000003"/>
    <s v="EUR"/>
    <n v="1"/>
    <n v="0.06"/>
    <s v=""/>
    <n v="30"/>
    <m/>
    <m/>
    <n v="20"/>
    <m/>
    <m/>
    <s v=""/>
    <n v="0"/>
    <n v="0"/>
    <n v="1637.408653846154"/>
  </r>
  <r>
    <x v="1"/>
    <d v="2023-02-01T00:00:00"/>
    <d v="2023-02-28T00:00:00"/>
    <x v="0"/>
    <s v="Demo Company Hong Kong Ltd"/>
    <x v="7"/>
    <x v="1"/>
    <s v="E03838"/>
    <s v="Madeline Walker"/>
    <s v="Sr. Analyst"/>
    <s v="Finance"/>
    <x v="1"/>
    <s v="Hong Kong"/>
    <s v="Permanent"/>
    <s v="Female"/>
    <n v="34"/>
    <d v="2018-06-13T00:00:00"/>
    <m/>
    <n v="40"/>
    <n v="77203"/>
    <n v="6433.583333333333"/>
    <n v="37.116826923076921"/>
    <n v="0.25"/>
    <n v="1608.3958333333333"/>
    <n v="0.21899999999999997"/>
    <n v="5024.6285833333332"/>
    <s v="HKD"/>
    <n v="8.2957999999999998"/>
    <n v="0"/>
    <s v=""/>
    <n v="363"/>
    <m/>
    <m/>
    <n v="20"/>
    <m/>
    <m/>
    <s v=""/>
    <n v="0"/>
    <n v="0"/>
    <n v="13473.408173076923"/>
  </r>
  <r>
    <x v="1"/>
    <d v="2023-02-01T00:00:00"/>
    <d v="2023-02-28T00:00:00"/>
    <x v="0"/>
    <s v="Demo Company Kenya Ltd"/>
    <x v="8"/>
    <x v="2"/>
    <s v="E00591"/>
    <s v="Savannah Ali"/>
    <s v="Sr. Manager"/>
    <s v="Human Resources"/>
    <x v="0"/>
    <s v="Kenya"/>
    <s v="Permanent"/>
    <s v="Female"/>
    <n v="36"/>
    <d v="2009-02-11T00:00:00"/>
    <m/>
    <n v="40"/>
    <n v="157333"/>
    <n v="13111.083333333334"/>
    <n v="75.640865384615381"/>
    <n v="0"/>
    <n v="0"/>
    <n v="0.37200000000000005"/>
    <n v="8233.7603333333318"/>
    <s v="KES"/>
    <n v="136.33000000000001"/>
    <n v="0.15"/>
    <s v=""/>
    <n v="69"/>
    <m/>
    <m/>
    <n v="20"/>
    <m/>
    <m/>
    <s v=""/>
    <n v="0"/>
    <n v="0"/>
    <n v="5219.2197115384615"/>
  </r>
  <r>
    <x v="1"/>
    <d v="2023-02-01T00:00:00"/>
    <d v="2023-02-28T00:00:00"/>
    <x v="0"/>
    <s v="Demo Company Hong Kong Ltd"/>
    <x v="7"/>
    <x v="1"/>
    <s v="E03344"/>
    <s v="Camila Rogers"/>
    <s v="Controls Engineer"/>
    <s v="Engineering"/>
    <x v="1"/>
    <s v="Hong Kong"/>
    <s v="Temporary"/>
    <s v="Female"/>
    <n v="27"/>
    <d v="2021-10-21T00:00:00"/>
    <d v="2023-10-21T00:00:00"/>
    <n v="40"/>
    <n v="109851"/>
    <n v="9154.25"/>
    <n v="52.812980769230776"/>
    <n v="0.25"/>
    <n v="2288.5625"/>
    <n v="0.21899999999999997"/>
    <n v="7149.4692500000001"/>
    <s v="HKD"/>
    <n v="8.2957999999999998"/>
    <n v="0"/>
    <s v=""/>
    <n v="279"/>
    <m/>
    <m/>
    <n v="20"/>
    <n v="212"/>
    <m/>
    <s v=""/>
    <n v="0"/>
    <n v="0"/>
    <n v="14734.821634615386"/>
  </r>
  <r>
    <x v="1"/>
    <d v="2023-02-01T00:00:00"/>
    <d v="2023-02-28T00:00:00"/>
    <x v="0"/>
    <s v="Demo Company Luxembourg SA"/>
    <x v="9"/>
    <x v="0"/>
    <s v="E00530"/>
    <s v="Eli Jones"/>
    <s v="Manager"/>
    <s v="Human Resources"/>
    <x v="0"/>
    <s v="Luxembourg"/>
    <s v="Temporary"/>
    <s v="Male"/>
    <n v="59"/>
    <d v="2022-03-14T00:00:00"/>
    <d v="2023-03-14T00:00:00"/>
    <n v="40"/>
    <n v="105086"/>
    <n v="8757.1666666666661"/>
    <n v="50.52211538461539"/>
    <n v="0.14990000000000001"/>
    <n v="1312.6992833333334"/>
    <n v="0.20399999999999999"/>
    <n v="6970.7046666666665"/>
    <s v="EUR"/>
    <n v="1"/>
    <n v="0.09"/>
    <s v=""/>
    <n v="383"/>
    <m/>
    <m/>
    <n v="20"/>
    <m/>
    <m/>
    <s v=""/>
    <n v="0"/>
    <n v="0"/>
    <n v="19349.970192307694"/>
  </r>
  <r>
    <x v="1"/>
    <d v="2023-02-01T00:00:00"/>
    <d v="2023-02-28T00:00:00"/>
    <x v="0"/>
    <s v="Demo Company Indonesia PT"/>
    <x v="10"/>
    <x v="1"/>
    <s v="E04239"/>
    <s v="Everleigh Ng"/>
    <s v="Sr. Manager"/>
    <s v="Finance"/>
    <x v="3"/>
    <s v="Indonesia"/>
    <s v="Permanent"/>
    <s v="Female"/>
    <n v="51"/>
    <d v="2021-06-10T00:00:00"/>
    <m/>
    <n v="40"/>
    <n v="146742"/>
    <n v="12228.5"/>
    <n v="70.549038461538458"/>
    <n v="5.74E-2"/>
    <n v="701.91589999999997"/>
    <n v="0.30099999999999999"/>
    <n v="8547.7214999999997"/>
    <s v="IDR"/>
    <n v="16295.86"/>
    <n v="0.1"/>
    <s v=""/>
    <n v="108"/>
    <m/>
    <m/>
    <n v="20"/>
    <n v="180"/>
    <m/>
    <s v=""/>
    <n v="0"/>
    <n v="0"/>
    <n v="7619.2961538461532"/>
  </r>
  <r>
    <x v="1"/>
    <d v="2023-02-01T00:00:00"/>
    <d v="2023-02-28T00:00:00"/>
    <x v="0"/>
    <s v="Demo Company Qatar WLL"/>
    <x v="11"/>
    <x v="4"/>
    <s v="E00549"/>
    <s v="Isabella Xi"/>
    <s v="Operations Engineer"/>
    <s v="Marketing"/>
    <x v="3"/>
    <s v="Netherlands"/>
    <s v="Permanent"/>
    <s v="Female"/>
    <n v="41"/>
    <d v="2013-03-13T00:00:00"/>
    <m/>
    <n v="40"/>
    <n v="249270"/>
    <n v="20772.5"/>
    <n v="119.84134615384615"/>
    <n v="0"/>
    <n v="0"/>
    <n v="0.113"/>
    <n v="18425.2075"/>
    <s v="QAR"/>
    <n v="3.8468"/>
    <n v="0.3"/>
    <s v=""/>
    <n v="38"/>
    <m/>
    <m/>
    <n v="20"/>
    <m/>
    <m/>
    <s v=""/>
    <n v="0"/>
    <n v="0"/>
    <n v="4553.9711538461534"/>
  </r>
  <r>
    <x v="1"/>
    <d v="2023-02-01T00:00:00"/>
    <d v="2023-02-28T00:00:00"/>
    <x v="0"/>
    <s v="Demo Company Netherlands BV"/>
    <x v="6"/>
    <x v="0"/>
    <s v="E00163"/>
    <s v="Bella Powell"/>
    <s v="Network Engineer"/>
    <s v="Finance"/>
    <x v="3"/>
    <s v="United States"/>
    <s v="Temporary"/>
    <s v="Female"/>
    <n v="65"/>
    <d v="2023-01-01T00:00:00"/>
    <d v="2024-01-01T00:00:00"/>
    <n v="40"/>
    <n v="175837"/>
    <n v="14653.083333333334"/>
    <n v="84.537019230769232"/>
    <n v="0.23190000000000002"/>
    <n v="3398.0500250000005"/>
    <n v="0.41200000000000003"/>
    <n v="8616.012999999999"/>
    <s v="EUR"/>
    <n v="1"/>
    <n v="0.2"/>
    <s v=""/>
    <n v="249"/>
    <m/>
    <m/>
    <n v="20"/>
    <m/>
    <m/>
    <s v=""/>
    <n v="0"/>
    <n v="0"/>
    <n v="21049.717788461538"/>
  </r>
  <r>
    <x v="1"/>
    <d v="2023-02-01T00:00:00"/>
    <d v="2023-02-28T00:00:00"/>
    <x v="0"/>
    <s v="Demo Company Indonesia PT"/>
    <x v="10"/>
    <x v="1"/>
    <s v="E00884"/>
    <s v="Camila Silva"/>
    <s v="Sr. Manager"/>
    <s v="Marketing"/>
    <x v="1"/>
    <s v="Indonesia"/>
    <s v="Permanent"/>
    <s v="Female"/>
    <n v="64"/>
    <d v="2003-12-01T00:00:00"/>
    <m/>
    <n v="40"/>
    <n v="154828"/>
    <n v="12902.333333333334"/>
    <n v="74.436538461538461"/>
    <n v="5.74E-2"/>
    <n v="740.59393333333333"/>
    <n v="0.30099999999999999"/>
    <n v="9018.7309999999998"/>
    <s v="IDR"/>
    <n v="16295.86"/>
    <n v="0.13"/>
    <d v="2023-02-28T00:00:00"/>
    <n v="194"/>
    <m/>
    <m/>
    <n v="20"/>
    <n v="59"/>
    <m/>
    <s v=""/>
    <n v="0"/>
    <n v="1"/>
    <n v="14440.688461538461"/>
  </r>
  <r>
    <x v="1"/>
    <d v="2023-02-01T00:00:00"/>
    <d v="2023-02-28T00:00:00"/>
    <x v="0"/>
    <s v="Demo Company Romania SRL"/>
    <x v="12"/>
    <x v="0"/>
    <s v="E04116"/>
    <s v="David Barnes"/>
    <s v="Network Engineer"/>
    <s v="IT"/>
    <x v="2"/>
    <s v="Romania"/>
    <s v="Permanent"/>
    <s v="Male"/>
    <n v="64"/>
    <d v="2013-11-03T00:00:00"/>
    <m/>
    <n v="40"/>
    <n v="186503"/>
    <n v="15541.916666666666"/>
    <n v="89.664903846153848"/>
    <n v="2.2499999999999999E-2"/>
    <n v="349.69312499999995"/>
    <n v="0.2"/>
    <n v="12433.533333333333"/>
    <s v="RON"/>
    <n v="4.9107000000000003"/>
    <n v="0.24"/>
    <s v=""/>
    <n v="319"/>
    <m/>
    <m/>
    <n v="20"/>
    <m/>
    <m/>
    <s v=""/>
    <n v="0"/>
    <n v="0"/>
    <n v="28603.104326923076"/>
  </r>
  <r>
    <x v="1"/>
    <d v="2023-02-01T00:00:00"/>
    <d v="2023-02-28T00:00:00"/>
    <x v="0"/>
    <s v="Demo Company Belgium BV"/>
    <x v="13"/>
    <x v="0"/>
    <s v="E04625"/>
    <s v="Adam Dang"/>
    <s v="Network Engineer"/>
    <s v="Sales"/>
    <x v="3"/>
    <s v="France"/>
    <s v="Permanent"/>
    <s v="Male"/>
    <n v="45"/>
    <d v="2002-07-09T00:00:00"/>
    <m/>
    <n v="40"/>
    <n v="166331"/>
    <n v="13860.916666666666"/>
    <n v="79.966826923076923"/>
    <n v="0.27500000000000002"/>
    <n v="3811.7520833333333"/>
    <n v="0.55399999999999994"/>
    <n v="6181.9688333333343"/>
    <s v="EUR"/>
    <n v="1"/>
    <n v="0.18"/>
    <s v=""/>
    <n v="200"/>
    <n v="1"/>
    <s v="Missing Data"/>
    <n v="20"/>
    <m/>
    <m/>
    <s v=""/>
    <n v="0"/>
    <n v="0"/>
    <n v="15993.365384615385"/>
  </r>
  <r>
    <x v="1"/>
    <d v="2023-02-01T00:00:00"/>
    <d v="2023-02-28T00:00:00"/>
    <x v="0"/>
    <s v="Demo Company Qatar WLL"/>
    <x v="11"/>
    <x v="4"/>
    <s v="E03680"/>
    <s v="Elias Alvarado"/>
    <s v="Sr. Manager"/>
    <s v="IT"/>
    <x v="0"/>
    <s v="Netherlands"/>
    <s v="Permanent"/>
    <s v="Male"/>
    <n v="56"/>
    <d v="2012-01-09T00:00:00"/>
    <m/>
    <n v="40"/>
    <n v="146140"/>
    <n v="12178.333333333334"/>
    <n v="70.259615384615387"/>
    <n v="0"/>
    <n v="0"/>
    <n v="0.113"/>
    <n v="10802.181666666667"/>
    <s v="QAR"/>
    <n v="3.8468"/>
    <n v="0.1"/>
    <s v=""/>
    <n v="135"/>
    <m/>
    <m/>
    <n v="20"/>
    <n v="372"/>
    <m/>
    <s v=""/>
    <n v="0"/>
    <n v="0"/>
    <n v="9485.048076923078"/>
  </r>
  <r>
    <x v="1"/>
    <d v="2023-02-01T00:00:00"/>
    <d v="2023-02-28T00:00:00"/>
    <x v="0"/>
    <s v="Demo Company Australia Pty Ltd"/>
    <x v="14"/>
    <x v="5"/>
    <s v="E04732"/>
    <s v="Eva Rivera"/>
    <s v="Network Engineer"/>
    <s v="Sales"/>
    <x v="0"/>
    <s v="New Zealand"/>
    <s v="Permanent"/>
    <s v="Female"/>
    <n v="36"/>
    <d v="2021-04-02T00:00:00"/>
    <m/>
    <n v="40"/>
    <n v="151703"/>
    <n v="12641.916666666666"/>
    <n v="72.934134615384622"/>
    <n v="0.25"/>
    <n v="3160.4791666666665"/>
    <n v="0.34600000000000003"/>
    <n v="8267.8135000000002"/>
    <s v="NZD"/>
    <n v="1.7225999999999999"/>
    <n v="0.21"/>
    <s v=""/>
    <n v="182"/>
    <m/>
    <m/>
    <n v="20"/>
    <m/>
    <m/>
    <s v=""/>
    <n v="0"/>
    <n v="0"/>
    <n v="13274.012500000001"/>
  </r>
  <r>
    <x v="1"/>
    <d v="2023-02-01T00:00:00"/>
    <d v="2023-02-28T00:00:00"/>
    <x v="0"/>
    <s v="Demo Company Germany GmbH"/>
    <x v="15"/>
    <x v="0"/>
    <s v="E03484"/>
    <s v="Logan Rivera"/>
    <s v="Network Engineer"/>
    <s v="IT"/>
    <x v="3"/>
    <s v="Germany"/>
    <s v="Permanent"/>
    <s v="Male"/>
    <n v="59"/>
    <d v="2002-05-24T00:00:00"/>
    <m/>
    <n v="40"/>
    <n v="172787"/>
    <n v="14398.916666666666"/>
    <n v="83.070673076923072"/>
    <n v="0.19879999999999998"/>
    <n v="2862.504633333333"/>
    <n v="0.48799999999999999"/>
    <n v="7372.2453333333333"/>
    <s v="EUR"/>
    <n v="1"/>
    <n v="0.28000000000000003"/>
    <s v=""/>
    <n v="385"/>
    <m/>
    <m/>
    <n v="20"/>
    <m/>
    <m/>
    <s v=""/>
    <n v="0"/>
    <n v="0"/>
    <n v="31982.209134615383"/>
  </r>
  <r>
    <x v="1"/>
    <d v="2023-02-01T00:00:00"/>
    <d v="2023-02-28T00:00:00"/>
    <x v="0"/>
    <s v="Demo Company Finland Oy"/>
    <x v="0"/>
    <x v="0"/>
    <s v="E00671"/>
    <s v="Leonardo Dixon"/>
    <s v="Analyst"/>
    <s v="Sales"/>
    <x v="1"/>
    <s v="Finland"/>
    <s v="Permanent"/>
    <s v="Male"/>
    <n v="37"/>
    <d v="2019-09-05T00:00:00"/>
    <m/>
    <n v="40"/>
    <n v="49998"/>
    <n v="4166.5"/>
    <n v="24.037500000000001"/>
    <n v="0.20760000000000001"/>
    <n v="864.96540000000005"/>
    <n v="0.36599999999999999"/>
    <n v="2641.5609999999997"/>
    <s v="EUR"/>
    <n v="1"/>
    <n v="0"/>
    <s v=""/>
    <n v="30"/>
    <m/>
    <m/>
    <n v="20"/>
    <m/>
    <m/>
    <s v=""/>
    <n v="0"/>
    <n v="0"/>
    <n v="721.125"/>
  </r>
  <r>
    <x v="1"/>
    <d v="2023-02-01T00:00:00"/>
    <d v="2023-02-28T00:00:00"/>
    <x v="0"/>
    <s v="Demo Company India Pvt. Ltd."/>
    <x v="16"/>
    <x v="1"/>
    <s v="E02071"/>
    <s v="Mateo Her"/>
    <s v="Operations Engineer"/>
    <s v="Sales"/>
    <x v="1"/>
    <s v="India"/>
    <s v="Permanent"/>
    <s v="Male"/>
    <n v="44"/>
    <d v="2014-03-02T00:00:00"/>
    <m/>
    <n v="40"/>
    <n v="207172"/>
    <n v="17264.333333333332"/>
    <n v="99.601923076923072"/>
    <n v="0.12"/>
    <n v="2071.7199999999998"/>
    <n v="0.49700000000000005"/>
    <n v="8683.9596666666657"/>
    <s v="INR"/>
    <n v="86.649000000000001"/>
    <n v="0.31"/>
    <s v=""/>
    <n v="387"/>
    <m/>
    <m/>
    <n v="20"/>
    <m/>
    <n v="7"/>
    <s v=""/>
    <n v="0"/>
    <n v="0"/>
    <n v="38545.94423076923"/>
  </r>
  <r>
    <x v="1"/>
    <d v="2023-02-01T00:00:00"/>
    <d v="2023-02-28T00:00:00"/>
    <x v="0"/>
    <s v="Demo Company Hungary Kft."/>
    <x v="17"/>
    <x v="0"/>
    <s v="E02206"/>
    <s v="Jose Henderson"/>
    <s v="Network Engineer"/>
    <s v="Human Resources"/>
    <x v="1"/>
    <s v="Hungary"/>
    <s v="Permanent"/>
    <s v="Male"/>
    <n v="41"/>
    <d v="2015-04-17T00:00:00"/>
    <m/>
    <n v="40"/>
    <n v="152239"/>
    <n v="12686.583333333334"/>
    <n v="73.191826923076931"/>
    <n v="0.21"/>
    <n v="2664.1824999999999"/>
    <n v="0.379"/>
    <n v="7878.3682500000004"/>
    <s v="HUF"/>
    <n v="378.97"/>
    <n v="0.23"/>
    <s v=""/>
    <n v="391"/>
    <m/>
    <m/>
    <n v="20"/>
    <m/>
    <m/>
    <s v=""/>
    <n v="0"/>
    <n v="0"/>
    <n v="28618.004326923081"/>
  </r>
  <r>
    <x v="1"/>
    <d v="2023-02-01T00:00:00"/>
    <d v="2023-02-28T00:00:00"/>
    <x v="0"/>
    <s v="Demo Company France SARL"/>
    <x v="18"/>
    <x v="0"/>
    <s v="E04545"/>
    <s v="Abigail Mejia"/>
    <s v="Quality Engineer"/>
    <s v="Engineering"/>
    <x v="2"/>
    <s v="France"/>
    <s v="Permanent"/>
    <s v="Female"/>
    <n v="56"/>
    <d v="2005-02-05T00:00:00"/>
    <m/>
    <n v="40"/>
    <n v="98581"/>
    <n v="8215.0833333333339"/>
    <n v="47.394711538461536"/>
    <n v="8.3000000000000004E-2"/>
    <n v="681.85191666666674"/>
    <n v="0.22399999999999998"/>
    <n v="6374.9046666666673"/>
    <s v="EUR"/>
    <n v="1"/>
    <n v="0"/>
    <s v=""/>
    <n v="329"/>
    <m/>
    <m/>
    <n v="20"/>
    <m/>
    <n v="1"/>
    <s v=""/>
    <n v="0"/>
    <n v="0"/>
    <n v="15592.860096153845"/>
  </r>
  <r>
    <x v="1"/>
    <d v="2023-02-01T00:00:00"/>
    <d v="2023-02-28T00:00:00"/>
    <x v="0"/>
    <s v="Demo Company Qatar WLL"/>
    <x v="11"/>
    <x v="4"/>
    <s v="E00154"/>
    <s v="Wyatt Chin"/>
    <s v="Operations Engineer"/>
    <s v="Engineering"/>
    <x v="1"/>
    <s v="Netherlands"/>
    <s v="Permanent"/>
    <s v="Male"/>
    <n v="43"/>
    <d v="2004-06-07T00:00:00"/>
    <m/>
    <n v="40"/>
    <n v="246231"/>
    <n v="20519.25"/>
    <n v="118.38028846153846"/>
    <n v="0"/>
    <n v="0"/>
    <n v="0.113"/>
    <n v="18200.57475"/>
    <s v="QAR"/>
    <n v="3.8468"/>
    <n v="0.31"/>
    <s v=""/>
    <n v="124"/>
    <m/>
    <m/>
    <n v="20"/>
    <m/>
    <n v="13"/>
    <s v=""/>
    <n v="0"/>
    <n v="0"/>
    <n v="14679.155769230769"/>
  </r>
  <r>
    <x v="1"/>
    <d v="2023-02-01T00:00:00"/>
    <d v="2023-02-28T00:00:00"/>
    <x v="0"/>
    <s v="Demo Company South Africa PTY Ltd"/>
    <x v="19"/>
    <x v="2"/>
    <s v="E03343"/>
    <s v="Carson Lu"/>
    <s v="Engineering Manager"/>
    <s v="Engineering"/>
    <x v="1"/>
    <s v="South Africa"/>
    <s v="Permanent"/>
    <s v="Male"/>
    <n v="64"/>
    <d v="2021-12-04T00:00:00"/>
    <m/>
    <n v="40"/>
    <n v="99354"/>
    <n v="8279.5"/>
    <n v="47.766346153846158"/>
    <n v="0"/>
    <n v="0"/>
    <n v="0.29199999999999998"/>
    <n v="5861.8860000000004"/>
    <s v="ZAR"/>
    <n v="19.621099999999998"/>
    <n v="0.12"/>
    <s v=""/>
    <n v="279"/>
    <m/>
    <m/>
    <n v="20"/>
    <m/>
    <n v="11"/>
    <s v=""/>
    <n v="0"/>
    <n v="0"/>
    <n v="13326.810576923079"/>
  </r>
  <r>
    <x v="1"/>
    <d v="2023-02-01T00:00:00"/>
    <d v="2023-02-28T00:00:00"/>
    <x v="0"/>
    <s v="Demo Company Indonesia PT"/>
    <x v="10"/>
    <x v="1"/>
    <s v="E00304"/>
    <s v="Dylan Choi"/>
    <s v="Operations Engineer"/>
    <s v="IT"/>
    <x v="2"/>
    <s v="Indonesia"/>
    <s v="Permanent"/>
    <s v="Male"/>
    <n v="63"/>
    <d v="2012-05-11T00:00:00"/>
    <m/>
    <n v="40"/>
    <n v="231141"/>
    <n v="19261.75"/>
    <n v="111.12548076923076"/>
    <n v="5.74E-2"/>
    <n v="1105.62445"/>
    <n v="0.30099999999999999"/>
    <n v="13463.963250000001"/>
    <s v="IDR"/>
    <n v="16295.86"/>
    <n v="0.34"/>
    <d v="2023-02-28T00:00:00"/>
    <n v="166"/>
    <m/>
    <m/>
    <n v="20"/>
    <m/>
    <n v="18"/>
    <s v=""/>
    <n v="0"/>
    <n v="1"/>
    <n v="18446.829807692306"/>
  </r>
  <r>
    <x v="1"/>
    <d v="2023-02-01T00:00:00"/>
    <d v="2023-02-28T00:00:00"/>
    <x v="0"/>
    <s v="Demo Company Netherlands BV"/>
    <x v="6"/>
    <x v="0"/>
    <s v="E02594"/>
    <s v="Ezekiel Kumar"/>
    <s v="IT Coordinator"/>
    <s v="IT"/>
    <x v="3"/>
    <s v="Netherlands"/>
    <s v="Temporary"/>
    <s v="Male"/>
    <n v="28"/>
    <d v="2023-01-01T00:00:00"/>
    <d v="2024-01-01T00:00:00"/>
    <n v="40"/>
    <n v="54775"/>
    <n v="4564.583333333333"/>
    <n v="26.334134615384613"/>
    <n v="0.23190000000000002"/>
    <n v="1058.526875"/>
    <n v="0.41200000000000003"/>
    <n v="2683.9749999999995"/>
    <s v="EUR"/>
    <n v="1"/>
    <n v="0"/>
    <s v=""/>
    <n v="193"/>
    <m/>
    <m/>
    <n v="20"/>
    <m/>
    <n v="2"/>
    <s v=""/>
    <n v="0"/>
    <n v="0"/>
    <n v="5082.4879807692305"/>
  </r>
  <r>
    <x v="1"/>
    <d v="2023-02-01T00:00:00"/>
    <d v="2023-02-28T00:00:00"/>
    <x v="0"/>
    <s v="Demo Company France SARL"/>
    <x v="18"/>
    <x v="0"/>
    <s v="E00402"/>
    <s v="Dominic Guzman"/>
    <s v="Analyst"/>
    <s v="Finance"/>
    <x v="0"/>
    <s v="France"/>
    <s v="Temporary"/>
    <s v="Male"/>
    <n v="65"/>
    <d v="2023-01-01T00:00:00"/>
    <d v="2024-01-01T00:00:00"/>
    <n v="32"/>
    <n v="55499"/>
    <n v="4624.916666666667"/>
    <n v="33.35276442307692"/>
    <n v="0.45"/>
    <n v="2081.2125000000001"/>
    <n v="0.60699999999999998"/>
    <n v="1817.5922500000001"/>
    <s v="EUR"/>
    <n v="1"/>
    <n v="0"/>
    <s v=""/>
    <n v="90"/>
    <m/>
    <m/>
    <n v="20"/>
    <m/>
    <m/>
    <s v=""/>
    <n v="0"/>
    <n v="0"/>
    <n v="3001.7487980769229"/>
  </r>
  <r>
    <x v="1"/>
    <d v="2023-02-01T00:00:00"/>
    <d v="2023-02-28T00:00:00"/>
    <x v="0"/>
    <s v="Demo Company Luxembourg SA"/>
    <x v="9"/>
    <x v="0"/>
    <s v="E01994"/>
    <s v="Angel Powell"/>
    <s v="Analyst II"/>
    <s v="Sales"/>
    <x v="3"/>
    <s v="Luxembourg"/>
    <s v="Permanent"/>
    <s v="Male"/>
    <n v="61"/>
    <d v="2008-07-11T00:00:00"/>
    <m/>
    <n v="32"/>
    <n v="66521"/>
    <n v="5543.416666666667"/>
    <n v="39.9765625"/>
    <n v="0.14990000000000001"/>
    <n v="830.95815833333336"/>
    <n v="0.20399999999999999"/>
    <n v="4412.559666666667"/>
    <s v="EUR"/>
    <n v="1"/>
    <n v="0"/>
    <s v=""/>
    <n v="77"/>
    <m/>
    <m/>
    <n v="20"/>
    <n v="519"/>
    <m/>
    <s v=""/>
    <n v="0"/>
    <n v="0"/>
    <n v="3078.1953125"/>
  </r>
  <r>
    <x v="1"/>
    <d v="2023-02-01T00:00:00"/>
    <d v="2023-02-28T00:00:00"/>
    <x v="0"/>
    <s v="Demo Company Netherlands BV"/>
    <x v="6"/>
    <x v="0"/>
    <s v="E03549"/>
    <s v="Mateo Vu"/>
    <s v="Account Representative"/>
    <s v="Sales"/>
    <x v="1"/>
    <s v="Netherlands"/>
    <s v="Permanent"/>
    <s v="Male"/>
    <n v="30"/>
    <d v="2016-09-29T00:00:00"/>
    <m/>
    <n v="32"/>
    <n v="59100"/>
    <n v="4925"/>
    <n v="35.51682692307692"/>
    <n v="0.23190000000000002"/>
    <n v="1142.1075000000001"/>
    <n v="0.41200000000000003"/>
    <n v="2895.8999999999996"/>
    <s v="EUR"/>
    <n v="1"/>
    <n v="0"/>
    <s v=""/>
    <n v="117"/>
    <m/>
    <m/>
    <n v="20"/>
    <m/>
    <m/>
    <s v=""/>
    <n v="0"/>
    <n v="0"/>
    <n v="4155.46875"/>
  </r>
  <r>
    <x v="1"/>
    <d v="2023-02-01T00:00:00"/>
    <d v="2023-02-28T00:00:00"/>
    <x v="0"/>
    <s v="Demo Company Sweden AB"/>
    <x v="20"/>
    <x v="0"/>
    <s v="E03247"/>
    <s v="Caroline Jenkins"/>
    <s v="Analyst"/>
    <s v="Finance"/>
    <x v="3"/>
    <s v="Sweden"/>
    <s v="Permanent"/>
    <s v="Female"/>
    <n v="27"/>
    <d v="2018-05-06T00:00:00"/>
    <m/>
    <n v="32"/>
    <n v="49011"/>
    <n v="4084.25"/>
    <n v="29.45372596153846"/>
    <n v="0.31420000000000003"/>
    <n v="1283.2713500000002"/>
    <n v="0.49099999999999999"/>
    <n v="2078.8832499999999"/>
    <s v="SEK"/>
    <n v="11.300800000000001"/>
    <n v="0"/>
    <s v=""/>
    <n v="62"/>
    <m/>
    <m/>
    <n v="20"/>
    <m/>
    <m/>
    <s v=""/>
    <n v="0"/>
    <n v="0"/>
    <n v="1826.1310096153845"/>
  </r>
  <r>
    <x v="1"/>
    <d v="2023-02-01T00:00:00"/>
    <d v="2023-02-28T00:00:00"/>
    <x v="0"/>
    <s v="Demo Company Netherlands BV"/>
    <x v="6"/>
    <x v="0"/>
    <s v="E02074"/>
    <s v="Nora Brown"/>
    <s v="Enterprise Architect"/>
    <s v="IT"/>
    <x v="0"/>
    <s v="Netherlands"/>
    <s v="Permanent"/>
    <s v="Female"/>
    <n v="32"/>
    <d v="2014-02-11T00:00:00"/>
    <m/>
    <n v="40"/>
    <n v="99575"/>
    <n v="8297.9166666666661"/>
    <n v="47.872596153846153"/>
    <n v="0.23190000000000002"/>
    <n v="1924.286875"/>
    <n v="0.41200000000000003"/>
    <n v="4879.1749999999993"/>
    <s v="EUR"/>
    <n v="1"/>
    <n v="0"/>
    <s v=""/>
    <n v="103"/>
    <m/>
    <m/>
    <n v="20"/>
    <m/>
    <n v="19"/>
    <s v=""/>
    <n v="0"/>
    <n v="0"/>
    <n v="4930.8774038461534"/>
  </r>
  <r>
    <x v="1"/>
    <d v="2023-02-01T00:00:00"/>
    <d v="2023-02-28T00:00:00"/>
    <x v="0"/>
    <s v="Demo Company Norway AS"/>
    <x v="21"/>
    <x v="0"/>
    <s v="E04152"/>
    <s v="Adeline Huang"/>
    <s v="Controls Engineer"/>
    <s v="Engineering"/>
    <x v="0"/>
    <s v="Norway"/>
    <s v="Permanent"/>
    <s v="Female"/>
    <n v="34"/>
    <d v="2019-12-16T00:00:00"/>
    <m/>
    <n v="40"/>
    <n v="99989"/>
    <n v="8332.4166666666661"/>
    <n v="48.07163461538461"/>
    <n v="0.14099999999999999"/>
    <n v="1174.8707499999998"/>
    <n v="0.36200000000000004"/>
    <n v="5316.0818333333327"/>
    <s v="NOK"/>
    <n v="11.2597"/>
    <n v="0"/>
    <d v="2023-02-28T00:00:00"/>
    <n v="349"/>
    <m/>
    <m/>
    <n v="20"/>
    <n v="276"/>
    <n v="5"/>
    <s v=""/>
    <n v="0"/>
    <n v="1"/>
    <n v="16777.000480769228"/>
  </r>
  <r>
    <x v="1"/>
    <d v="2023-02-01T00:00:00"/>
    <d v="2023-02-28T00:00:00"/>
    <x v="0"/>
    <s v="Demo Company Iceland hf."/>
    <x v="22"/>
    <x v="0"/>
    <s v="E01628"/>
    <s v="Jackson Perry"/>
    <s v="Operations Engineer"/>
    <s v="Marketing"/>
    <x v="3"/>
    <s v="Iceland"/>
    <s v="Temporary"/>
    <s v="Male"/>
    <n v="27"/>
    <d v="2022-10-20T00:00:00"/>
    <d v="2023-10-20T00:00:00"/>
    <n v="40"/>
    <n v="256420"/>
    <n v="21368.333333333332"/>
    <n v="123.27884615384615"/>
    <n v="6.3500000000000001E-2"/>
    <n v="1356.8891666666666"/>
    <n v="0.31900000000000001"/>
    <n v="14551.834999999999"/>
    <s v="ISK"/>
    <n v="149.69999999999999"/>
    <n v="0.3"/>
    <s v=""/>
    <n v="222"/>
    <m/>
    <m/>
    <n v="20"/>
    <m/>
    <n v="12"/>
    <s v=""/>
    <n v="0"/>
    <n v="0"/>
    <n v="27367.903846153844"/>
  </r>
  <r>
    <x v="1"/>
    <d v="2023-02-01T00:00:00"/>
    <d v="2023-02-28T00:00:00"/>
    <x v="0"/>
    <s v="Demo Company Qatar WLL"/>
    <x v="11"/>
    <x v="4"/>
    <s v="E04285"/>
    <s v="Riley Padilla"/>
    <s v="Technical Architect"/>
    <s v="IT"/>
    <x v="0"/>
    <s v="Qatar"/>
    <s v="Temporary"/>
    <s v="Female"/>
    <n v="35"/>
    <d v="2023-01-01T00:00:00"/>
    <d v="2024-01-01T00:00:00"/>
    <n v="40"/>
    <n v="78940"/>
    <n v="6578.333333333333"/>
    <n v="37.95192307692308"/>
    <n v="0"/>
    <n v="0"/>
    <n v="0.113"/>
    <n v="5834.9816666666666"/>
    <s v="QAR"/>
    <n v="3.8468"/>
    <n v="0"/>
    <s v=""/>
    <n v="28"/>
    <m/>
    <m/>
    <n v="20"/>
    <n v="460"/>
    <n v="9"/>
    <s v=""/>
    <n v="0"/>
    <n v="0"/>
    <n v="1062.6538461538462"/>
  </r>
  <r>
    <x v="1"/>
    <d v="2023-02-01T00:00:00"/>
    <d v="2023-02-28T00:00:00"/>
    <x v="0"/>
    <s v="Demo Company Greece IKE"/>
    <x v="23"/>
    <x v="0"/>
    <s v="E01417"/>
    <s v="Leah Pena"/>
    <s v="Enterprise Architect"/>
    <s v="IT"/>
    <x v="2"/>
    <s v="Greece"/>
    <s v="Permanent"/>
    <s v="Female"/>
    <n v="57"/>
    <d v="2022-01-03T00:00:00"/>
    <d v="2023-01-03T00:00:00"/>
    <n v="40"/>
    <n v="82872"/>
    <n v="6906"/>
    <n v="39.842307692307692"/>
    <n v="0.24809999999999999"/>
    <n v="1713.3786"/>
    <n v="0.51900000000000002"/>
    <n v="3321.7860000000001"/>
    <s v="EUR"/>
    <n v="1"/>
    <n v="0"/>
    <s v=""/>
    <n v="200"/>
    <m/>
    <m/>
    <n v="20"/>
    <m/>
    <n v="14"/>
    <s v=""/>
    <n v="0"/>
    <n v="0"/>
    <n v="7968.4615384615381"/>
  </r>
  <r>
    <x v="1"/>
    <d v="2023-02-01T00:00:00"/>
    <d v="2023-02-28T00:00:00"/>
    <x v="0"/>
    <s v="Demo Company Norway AS"/>
    <x v="21"/>
    <x v="0"/>
    <s v="E03749"/>
    <s v="Kennedy Foster"/>
    <s v="Manager"/>
    <s v="Marketing"/>
    <x v="1"/>
    <s v="Norway"/>
    <s v="Permanent"/>
    <s v="Female"/>
    <n v="53"/>
    <d v="2013-11-23T00:00:00"/>
    <m/>
    <n v="40"/>
    <n v="113135"/>
    <n v="9427.9166666666661"/>
    <n v="54.391826923076927"/>
    <n v="0.14099999999999999"/>
    <n v="1329.3362499999998"/>
    <n v="0.36200000000000004"/>
    <n v="6015.0108333333319"/>
    <s v="NOK"/>
    <n v="11.2597"/>
    <n v="0.05"/>
    <s v=""/>
    <n v="234"/>
    <m/>
    <m/>
    <n v="20"/>
    <m/>
    <n v="14"/>
    <s v=""/>
    <n v="0"/>
    <n v="0"/>
    <n v="12727.6875"/>
  </r>
  <r>
    <x v="1"/>
    <d v="2023-02-01T00:00:00"/>
    <d v="2023-02-28T00:00:00"/>
    <x v="0"/>
    <s v="Demo Company Portugal Lda"/>
    <x v="4"/>
    <x v="0"/>
    <s v="E03574"/>
    <s v="John Moore"/>
    <s v="Operations Engineer"/>
    <s v="IT"/>
    <x v="1"/>
    <s v="Portugal"/>
    <s v="Permanent"/>
    <s v="Male"/>
    <n v="52"/>
    <d v="2005-11-08T00:00:00"/>
    <m/>
    <n v="40"/>
    <n v="199808"/>
    <n v="16650.666666666668"/>
    <n v="96.061538461538461"/>
    <n v="0.23749999999999999"/>
    <n v="3954.5333333333333"/>
    <n v="0.39799999999999996"/>
    <n v="10023.701333333334"/>
    <s v="EUR"/>
    <n v="1"/>
    <n v="0.32"/>
    <s v=""/>
    <n v="286"/>
    <m/>
    <m/>
    <n v="20"/>
    <m/>
    <n v="14"/>
    <s v=""/>
    <n v="0"/>
    <n v="0"/>
    <n v="27473.599999999999"/>
  </r>
  <r>
    <x v="1"/>
    <d v="2023-02-01T00:00:00"/>
    <d v="2023-02-28T00:00:00"/>
    <x v="0"/>
    <s v="Demo Company Netherlands BV"/>
    <x v="6"/>
    <x v="0"/>
    <s v="E04600"/>
    <s v="William Vu"/>
    <s v="Account Representative"/>
    <s v="Sales"/>
    <x v="1"/>
    <s v="Netherlands"/>
    <s v="Permanent"/>
    <s v="Male"/>
    <n v="37"/>
    <d v="2013-11-14T00:00:00"/>
    <m/>
    <n v="40"/>
    <n v="56037"/>
    <n v="4669.75"/>
    <n v="26.940865384615385"/>
    <n v="0.23190000000000002"/>
    <n v="1082.915025"/>
    <n v="0.41200000000000003"/>
    <n v="2745.8130000000001"/>
    <s v="EUR"/>
    <n v="1"/>
    <n v="0"/>
    <s v=""/>
    <n v="163"/>
    <m/>
    <m/>
    <n v="20"/>
    <m/>
    <n v="2"/>
    <s v=""/>
    <n v="0"/>
    <n v="0"/>
    <n v="4391.3610576923074"/>
  </r>
  <r>
    <x v="1"/>
    <d v="2023-02-01T00:00:00"/>
    <d v="2023-02-28T00:00:00"/>
    <x v="0"/>
    <s v="Demo Company Spain S.L."/>
    <x v="24"/>
    <x v="0"/>
    <s v="E00586"/>
    <s v="Sadie Washington"/>
    <s v="Sr. Manager"/>
    <s v="Marketing"/>
    <x v="3"/>
    <s v="Spain"/>
    <s v="Temporary"/>
    <s v="Female"/>
    <n v="29"/>
    <d v="2022-05-24T00:00:00"/>
    <d v="2023-05-24T00:00:00"/>
    <n v="40"/>
    <n v="122350"/>
    <n v="10195.833333333334"/>
    <n v="58.82211538461538"/>
    <n v="0.29899999999999999"/>
    <n v="3048.5541666666668"/>
    <n v="0.47"/>
    <n v="5403.791666666667"/>
    <s v="EUR"/>
    <n v="1"/>
    <n v="0.12"/>
    <s v=""/>
    <n v="392"/>
    <m/>
    <m/>
    <n v="20"/>
    <m/>
    <n v="1"/>
    <s v=""/>
    <n v="0"/>
    <n v="0"/>
    <n v="23058.26923076923"/>
  </r>
  <r>
    <x v="1"/>
    <d v="2023-02-01T00:00:00"/>
    <d v="2023-02-28T00:00:00"/>
    <x v="0"/>
    <s v="Demo Company Hungary Kft."/>
    <x v="17"/>
    <x v="0"/>
    <s v="E03538"/>
    <s v="Gabriel Holmes"/>
    <s v="Enterprise Architect"/>
    <s v="IT"/>
    <x v="3"/>
    <s v="Hungary"/>
    <s v="Permanent"/>
    <s v="Male"/>
    <n v="40"/>
    <d v="2010-11-04T00:00:00"/>
    <m/>
    <n v="40"/>
    <n v="92952"/>
    <n v="7746"/>
    <n v="44.688461538461539"/>
    <n v="0.21"/>
    <n v="1626.6599999999999"/>
    <n v="0.379"/>
    <n v="4810.2659999999996"/>
    <s v="HUF"/>
    <n v="378.97"/>
    <n v="0"/>
    <s v=""/>
    <n v="378"/>
    <m/>
    <m/>
    <n v="20"/>
    <m/>
    <n v="14"/>
    <s v=""/>
    <n v="0"/>
    <n v="0"/>
    <n v="16892.238461538462"/>
  </r>
  <r>
    <x v="1"/>
    <d v="2023-02-01T00:00:00"/>
    <d v="2023-02-28T00:00:00"/>
    <x v="0"/>
    <s v="Demo Company Portugal Lda"/>
    <x v="4"/>
    <x v="0"/>
    <s v="E02185"/>
    <s v="Wyatt Rojas"/>
    <s v="Computer Systems Manager"/>
    <s v="IT"/>
    <x v="2"/>
    <s v="Portugal"/>
    <s v="Permanent"/>
    <s v="Male"/>
    <n v="32"/>
    <d v="2013-03-20T00:00:00"/>
    <m/>
    <n v="32"/>
    <n v="79921"/>
    <n v="6660.083333333333"/>
    <n v="48.029447115384613"/>
    <n v="0.23749999999999999"/>
    <n v="1581.7697916666666"/>
    <n v="0.39799999999999996"/>
    <n v="4009.3701666666666"/>
    <s v="EUR"/>
    <n v="1"/>
    <n v="0.05"/>
    <s v=""/>
    <n v="256"/>
    <m/>
    <m/>
    <n v="20"/>
    <m/>
    <m/>
    <s v=""/>
    <n v="0"/>
    <n v="0"/>
    <n v="12295.538461538461"/>
  </r>
  <r>
    <x v="1"/>
    <d v="2023-02-01T00:00:00"/>
    <d v="2023-02-28T00:00:00"/>
    <x v="0"/>
    <s v="Demo Company Romania SRL"/>
    <x v="12"/>
    <x v="0"/>
    <s v="E03720"/>
    <s v="Dominic Clark"/>
    <s v="Quality Engineer"/>
    <s v="Engineering"/>
    <x v="3"/>
    <s v="Romania"/>
    <s v="Permanent"/>
    <s v="Male"/>
    <n v="52"/>
    <d v="2012-10-17T00:00:00"/>
    <m/>
    <n v="40"/>
    <n v="71476"/>
    <n v="5956.333333333333"/>
    <n v="34.363461538461536"/>
    <n v="2.2499999999999999E-2"/>
    <n v="134.01749999999998"/>
    <n v="0.2"/>
    <n v="4765.0666666666666"/>
    <s v="RON"/>
    <n v="4.9107000000000003"/>
    <n v="0"/>
    <s v=""/>
    <n v="34"/>
    <m/>
    <m/>
    <n v="20"/>
    <m/>
    <m/>
    <s v=""/>
    <n v="0"/>
    <n v="0"/>
    <n v="1168.3576923076921"/>
  </r>
  <r>
    <x v="1"/>
    <d v="2023-02-01T00:00:00"/>
    <d v="2023-02-28T00:00:00"/>
    <x v="0"/>
    <s v="Demo Company Qatar WLL"/>
    <x v="11"/>
    <x v="4"/>
    <s v="E03025"/>
    <s v="Lucy Alexander"/>
    <s v="Network Engineer"/>
    <s v="Engineering"/>
    <x v="0"/>
    <s v="Qatar"/>
    <s v="Permanent"/>
    <s v="Female"/>
    <n v="45"/>
    <d v="2014-10-29T00:00:00"/>
    <m/>
    <n v="40"/>
    <n v="189420"/>
    <n v="15785"/>
    <n v="91.067307692307693"/>
    <n v="0"/>
    <n v="0"/>
    <n v="0.113"/>
    <n v="14001.295"/>
    <s v="QAR"/>
    <n v="3.8468"/>
    <n v="0.2"/>
    <s v=""/>
    <n v="390"/>
    <m/>
    <m/>
    <n v="20"/>
    <m/>
    <n v="1"/>
    <s v=""/>
    <n v="0"/>
    <n v="0"/>
    <n v="35516.25"/>
  </r>
  <r>
    <x v="1"/>
    <d v="2023-02-01T00:00:00"/>
    <d v="2023-02-28T00:00:00"/>
    <x v="0"/>
    <s v="Demo Company Singapore Pte Ltd"/>
    <x v="1"/>
    <x v="1"/>
    <s v="E04917"/>
    <s v="Everleigh Washington"/>
    <s v="HRIS Analyst"/>
    <s v="Human Resources"/>
    <x v="3"/>
    <s v="Singapore"/>
    <s v="Permanent"/>
    <s v="Female"/>
    <n v="64"/>
    <d v="2001-10-20T00:00:00"/>
    <m/>
    <n v="40"/>
    <n v="64057"/>
    <n v="5338.083333333333"/>
    <n v="30.796634615384612"/>
    <n v="0.17"/>
    <n v="907.47416666666663"/>
    <n v="0.21"/>
    <n v="4217.0858333333326"/>
    <s v="SGD"/>
    <n v="1.4280999999999999"/>
    <n v="0"/>
    <s v=""/>
    <n v="300"/>
    <m/>
    <m/>
    <n v="20"/>
    <m/>
    <n v="5"/>
    <s v=""/>
    <n v="0"/>
    <n v="0"/>
    <n v="9238.9903846153829"/>
  </r>
  <r>
    <x v="1"/>
    <d v="2023-02-01T00:00:00"/>
    <d v="2023-02-28T00:00:00"/>
    <x v="0"/>
    <s v="Demo Company Hungary Kft."/>
    <x v="17"/>
    <x v="0"/>
    <s v="E00415"/>
    <s v="Leilani Butler"/>
    <s v="Analyst II"/>
    <s v="Marketing"/>
    <x v="0"/>
    <s v="Hungary"/>
    <s v="Temporary"/>
    <s v="Female"/>
    <n v="27"/>
    <d v="2023-01-01T00:00:00"/>
    <d v="2024-01-01T00:00:00"/>
    <n v="40"/>
    <n v="68728"/>
    <n v="5727.333333333333"/>
    <n v="33.042307692307688"/>
    <n v="0.21"/>
    <n v="1202.7399999999998"/>
    <n v="0.379"/>
    <n v="3556.674"/>
    <s v="HUF"/>
    <n v="378.97"/>
    <n v="0"/>
    <s v=""/>
    <n v="184"/>
    <m/>
    <m/>
    <n v="20"/>
    <m/>
    <m/>
    <s v=""/>
    <n v="0"/>
    <n v="0"/>
    <n v="6079.7846153846149"/>
  </r>
  <r>
    <x v="1"/>
    <d v="2023-02-01T00:00:00"/>
    <d v="2023-02-28T00:00:00"/>
    <x v="0"/>
    <s v="Demo Company Hungary Kft."/>
    <x v="17"/>
    <x v="0"/>
    <s v="E02862"/>
    <s v="Peyton Huang"/>
    <s v="Sr. Manager"/>
    <s v="IT"/>
    <x v="0"/>
    <s v="Hungary"/>
    <s v="Temporary"/>
    <s v="Female"/>
    <n v="25"/>
    <d v="2023-01-01T00:00:00"/>
    <d v="2024-01-01T00:00:00"/>
    <n v="40"/>
    <n v="125633"/>
    <n v="10469.416666666666"/>
    <n v="60.400480769230775"/>
    <n v="0.21"/>
    <n v="2198.5774999999999"/>
    <n v="0.379"/>
    <n v="6501.5077499999998"/>
    <s v="HUF"/>
    <n v="378.97"/>
    <n v="0.11"/>
    <s v=""/>
    <n v="273"/>
    <m/>
    <m/>
    <n v="20"/>
    <n v="225"/>
    <n v="19"/>
    <s v=""/>
    <n v="0"/>
    <n v="0"/>
    <n v="16489.331250000003"/>
  </r>
  <r>
    <x v="1"/>
    <d v="2023-02-01T00:00:00"/>
    <d v="2023-02-28T00:00:00"/>
    <x v="0"/>
    <s v="Demo Company Luxembourg SA"/>
    <x v="9"/>
    <x v="0"/>
    <s v="E04207"/>
    <s v="John Contreras"/>
    <s v="Analyst II"/>
    <s v="Marketing"/>
    <x v="0"/>
    <s v="Luxembourg"/>
    <s v="Permanent"/>
    <s v="Male"/>
    <n v="35"/>
    <d v="2011-05-15T00:00:00"/>
    <m/>
    <n v="32"/>
    <n v="66889"/>
    <n v="5574.083333333333"/>
    <n v="40.197716346153847"/>
    <n v="0.14990000000000001"/>
    <n v="835.55509166666661"/>
    <n v="0.20399999999999999"/>
    <n v="4436.9703333333327"/>
    <s v="EUR"/>
    <n v="1"/>
    <n v="0"/>
    <s v=""/>
    <n v="387"/>
    <m/>
    <m/>
    <n v="20"/>
    <m/>
    <m/>
    <s v=""/>
    <n v="0"/>
    <n v="0"/>
    <n v="15556.516225961539"/>
  </r>
  <r>
    <x v="1"/>
    <d v="2023-02-01T00:00:00"/>
    <d v="2023-02-28T00:00:00"/>
    <x v="0"/>
    <s v="Demo Company Indonesia PT"/>
    <x v="10"/>
    <x v="1"/>
    <s v="E02139"/>
    <s v="Rylee Yu"/>
    <s v="Network Engineer"/>
    <s v="Accounting"/>
    <x v="3"/>
    <s v="Indonesia"/>
    <s v="Permanent"/>
    <s v="Female"/>
    <n v="36"/>
    <d v="2015-09-29T00:00:00"/>
    <m/>
    <n v="40"/>
    <n v="178700"/>
    <n v="14891.666666666666"/>
    <n v="85.913461538461533"/>
    <n v="5.74E-2"/>
    <n v="854.78166666666664"/>
    <n v="0.30099999999999999"/>
    <n v="10409.275"/>
    <s v="IDR"/>
    <n v="16295.86"/>
    <n v="0.28999999999999998"/>
    <s v=""/>
    <n v="336"/>
    <m/>
    <m/>
    <n v="20"/>
    <m/>
    <n v="2"/>
    <s v=""/>
    <n v="0"/>
    <n v="0"/>
    <n v="28866.923076923074"/>
  </r>
  <r>
    <x v="1"/>
    <d v="2023-02-01T00:00:00"/>
    <d v="2023-02-28T00:00:00"/>
    <x v="0"/>
    <s v="Demo Company Netherlands BV"/>
    <x v="6"/>
    <x v="0"/>
    <s v="E01797"/>
    <s v="Piper Lewis"/>
    <s v="Field Engineer"/>
    <s v="Engineering"/>
    <x v="3"/>
    <s v="Netherlands"/>
    <s v="Permanent"/>
    <s v="Female"/>
    <n v="33"/>
    <d v="2018-12-22T00:00:00"/>
    <m/>
    <n v="40"/>
    <n v="83990"/>
    <n v="6999.166666666667"/>
    <n v="40.379807692307693"/>
    <n v="0.23190000000000002"/>
    <n v="1623.1067500000001"/>
    <n v="0.41200000000000003"/>
    <n v="4115.51"/>
    <s v="EUR"/>
    <n v="1"/>
    <n v="0"/>
    <s v=""/>
    <n v="396"/>
    <m/>
    <m/>
    <n v="20"/>
    <n v="57"/>
    <n v="2"/>
    <s v=""/>
    <n v="0"/>
    <n v="0"/>
    <n v="15990.403846153846"/>
  </r>
  <r>
    <x v="1"/>
    <d v="2023-02-01T00:00:00"/>
    <d v="2023-02-28T00:00:00"/>
    <x v="0"/>
    <s v="Demo Company Croatia d.o.o."/>
    <x v="25"/>
    <x v="0"/>
    <s v="E01839"/>
    <s v="Stella Alexander"/>
    <s v="Automation Engineer"/>
    <s v="Engineering"/>
    <x v="2"/>
    <s v="Croatia"/>
    <s v="Permanent"/>
    <s v="Female"/>
    <n v="52"/>
    <d v="2005-12-10T00:00:00"/>
    <m/>
    <n v="40"/>
    <n v="102043"/>
    <n v="8503.5833333333339"/>
    <n v="49.059134615384615"/>
    <n v="0.16500000000000001"/>
    <n v="1403.0912500000002"/>
    <n v="0.20499999999999999"/>
    <n v="6760.348750000001"/>
    <s v="EUR"/>
    <n v="1"/>
    <n v="0"/>
    <s v=""/>
    <n v="246"/>
    <n v="1"/>
    <s v="Missing Data"/>
    <n v="20"/>
    <m/>
    <n v="16"/>
    <s v=""/>
    <n v="0"/>
    <n v="0"/>
    <n v="12068.547115384616"/>
  </r>
  <r>
    <x v="1"/>
    <d v="2023-02-01T00:00:00"/>
    <d v="2023-02-28T00:00:00"/>
    <x v="0"/>
    <s v="Demo Company Norway AS"/>
    <x v="21"/>
    <x v="0"/>
    <s v="E01633"/>
    <s v="Addison Do"/>
    <s v="Operations Engineer"/>
    <s v="Engineering"/>
    <x v="0"/>
    <s v="Norway"/>
    <s v="Permanent"/>
    <s v="Female"/>
    <n v="46"/>
    <d v="2001-05-30T00:00:00"/>
    <m/>
    <n v="40"/>
    <n v="90678"/>
    <n v="7556.5"/>
    <n v="43.595192307692308"/>
    <n v="0.14099999999999999"/>
    <n v="1065.4665"/>
    <n v="0.36200000000000004"/>
    <n v="4821.0469999999996"/>
    <s v="NOK"/>
    <n v="11.2597"/>
    <n v="0"/>
    <s v=""/>
    <n v="363"/>
    <m/>
    <m/>
    <n v="20"/>
    <m/>
    <n v="6"/>
    <s v=""/>
    <n v="0"/>
    <n v="0"/>
    <n v="15825.054807692308"/>
  </r>
  <r>
    <x v="1"/>
    <d v="2023-02-01T00:00:00"/>
    <d v="2023-02-28T00:00:00"/>
    <x v="0"/>
    <s v="Demo Company Australia Pty Ltd"/>
    <x v="14"/>
    <x v="5"/>
    <s v="E01848"/>
    <s v="Zoey Jackson"/>
    <s v="Business Partner"/>
    <s v="Human Resources"/>
    <x v="0"/>
    <s v="New Zealand"/>
    <s v="Permanent"/>
    <s v="Female"/>
    <n v="46"/>
    <d v="2008-08-21T00:00:00"/>
    <m/>
    <n v="40"/>
    <n v="59067"/>
    <n v="4922.25"/>
    <n v="28.397596153846155"/>
    <n v="0.25"/>
    <n v="1230.5625"/>
    <n v="0.34600000000000003"/>
    <n v="3219.1514999999999"/>
    <s v="NZD"/>
    <n v="1.7225999999999999"/>
    <n v="0"/>
    <s v=""/>
    <n v="119"/>
    <m/>
    <m/>
    <n v="20"/>
    <m/>
    <n v="18"/>
    <s v=""/>
    <n v="0"/>
    <n v="0"/>
    <n v="3379.3139423076923"/>
  </r>
  <r>
    <x v="1"/>
    <d v="2023-02-01T00:00:00"/>
    <d v="2023-02-28T00:00:00"/>
    <x v="0"/>
    <s v="Demo Company Netherlands BV"/>
    <x v="6"/>
    <x v="0"/>
    <s v="E00716"/>
    <s v="John Chow"/>
    <s v="Sr. Manager"/>
    <s v="Marketing"/>
    <x v="3"/>
    <s v="Netherlands"/>
    <s v="Temporary"/>
    <s v="Male"/>
    <n v="45"/>
    <d v="2021-03-11T00:00:00"/>
    <d v="2023-03-11T00:00:00"/>
    <n v="32"/>
    <n v="135062"/>
    <n v="11255.166666666666"/>
    <n v="81.167067307692307"/>
    <n v="0.23190000000000002"/>
    <n v="2610.0731500000002"/>
    <n v="0.41200000000000003"/>
    <n v="6618.0379999999996"/>
    <s v="EUR"/>
    <n v="1"/>
    <n v="0.15"/>
    <s v=""/>
    <n v="187"/>
    <m/>
    <m/>
    <n v="20"/>
    <m/>
    <m/>
    <s v=""/>
    <n v="0"/>
    <n v="0"/>
    <n v="15178.241586538461"/>
  </r>
  <r>
    <x v="1"/>
    <d v="2023-02-01T00:00:00"/>
    <d v="2023-02-28T00:00:00"/>
    <x v="0"/>
    <s v="Demo Company Luxembourg SA"/>
    <x v="9"/>
    <x v="0"/>
    <s v="E00699"/>
    <s v="Ava Ayala"/>
    <s v="Sr. Manager"/>
    <s v="IT"/>
    <x v="2"/>
    <s v="Luxembourg"/>
    <s v="Permanent"/>
    <s v="Female"/>
    <n v="55"/>
    <d v="2006-08-16T00:00:00"/>
    <m/>
    <n v="40"/>
    <n v="159044"/>
    <n v="13253.666666666666"/>
    <n v="76.46346153846153"/>
    <n v="0.14990000000000001"/>
    <n v="1986.7246333333333"/>
    <n v="0.20399999999999999"/>
    <n v="10549.918666666666"/>
    <s v="EUR"/>
    <n v="1"/>
    <n v="0.1"/>
    <s v=""/>
    <n v="100"/>
    <n v="1"/>
    <s v="Missing Data"/>
    <n v="20"/>
    <m/>
    <n v="5"/>
    <s v=""/>
    <n v="0"/>
    <n v="0"/>
    <n v="7646.3461538461534"/>
  </r>
  <r>
    <x v="1"/>
    <d v="2023-02-01T00:00:00"/>
    <d v="2023-02-28T00:00:00"/>
    <x v="0"/>
    <s v="Demo Company Spain S.L."/>
    <x v="24"/>
    <x v="0"/>
    <s v="E02112"/>
    <s v="Christian Sanders"/>
    <s v="Operations Engineer"/>
    <s v="Human Resources"/>
    <x v="1"/>
    <s v="Spain"/>
    <s v="Permanent"/>
    <s v="Male"/>
    <n v="45"/>
    <d v="2013-08-07T00:00:00"/>
    <m/>
    <n v="32"/>
    <n v="236946"/>
    <n v="19745.5"/>
    <n v="142.39543269230768"/>
    <n v="0.29899999999999999"/>
    <n v="5903.9044999999996"/>
    <n v="0.47"/>
    <n v="10465.115"/>
    <s v="EUR"/>
    <n v="1"/>
    <n v="0.37"/>
    <s v=""/>
    <n v="155"/>
    <m/>
    <m/>
    <n v="20"/>
    <m/>
    <m/>
    <s v=""/>
    <n v="0"/>
    <n v="0"/>
    <n v="22071.292067307691"/>
  </r>
  <r>
    <x v="1"/>
    <d v="2023-02-01T00:00:00"/>
    <d v="2023-02-28T00:00:00"/>
    <x v="0"/>
    <s v="Demo Company Sweden AB"/>
    <x v="20"/>
    <x v="0"/>
    <s v="E03824"/>
    <s v="Penelope Coleman"/>
    <s v="Analyst"/>
    <s v="Finance"/>
    <x v="2"/>
    <s v="Sweden"/>
    <s v="Permanent"/>
    <s v="Female"/>
    <n v="36"/>
    <d v="2021-08-27T00:00:00"/>
    <m/>
    <n v="40"/>
    <n v="48906"/>
    <n v="4075.5"/>
    <n v="23.512499999999999"/>
    <n v="0.31420000000000003"/>
    <n v="1280.5221000000001"/>
    <n v="0.49099999999999999"/>
    <n v="2074.4295000000002"/>
    <s v="SEK"/>
    <n v="11.300800000000001"/>
    <n v="0"/>
    <s v=""/>
    <n v="304"/>
    <m/>
    <m/>
    <n v="20"/>
    <m/>
    <n v="9"/>
    <s v=""/>
    <n v="0"/>
    <n v="0"/>
    <n v="7147.8"/>
  </r>
  <r>
    <x v="1"/>
    <d v="2023-02-01T00:00:00"/>
    <d v="2023-02-28T00:00:00"/>
    <x v="0"/>
    <s v="Demo Company Germany GmbH"/>
    <x v="15"/>
    <x v="0"/>
    <s v="E03906"/>
    <s v="Piper Richardson"/>
    <s v="Sr. Analyst"/>
    <s v="Sales"/>
    <x v="2"/>
    <s v="Germany"/>
    <s v="Temporary"/>
    <s v="Female"/>
    <n v="38"/>
    <d v="2023-01-01T00:00:00"/>
    <d v="2024-01-01T00:00:00"/>
    <n v="40"/>
    <n v="80024"/>
    <n v="6668.666666666667"/>
    <n v="38.473076923076924"/>
    <n v="0.19879999999999998"/>
    <n v="1325.7309333333333"/>
    <n v="0.48799999999999999"/>
    <n v="3414.3573333333334"/>
    <s v="EUR"/>
    <n v="1"/>
    <n v="0"/>
    <s v=""/>
    <n v="372"/>
    <m/>
    <m/>
    <n v="20"/>
    <n v="522"/>
    <n v="15"/>
    <s v=""/>
    <n v="0"/>
    <n v="0"/>
    <n v="14311.984615384616"/>
  </r>
  <r>
    <x v="1"/>
    <d v="2023-02-01T00:00:00"/>
    <d v="2023-02-28T00:00:00"/>
    <x v="0"/>
    <s v="Demo Company Finland Oy"/>
    <x v="0"/>
    <x v="0"/>
    <s v="E01249"/>
    <s v="Penelope Guerrero"/>
    <s v="Operations Engineer"/>
    <s v="IT"/>
    <x v="1"/>
    <s v="Finland"/>
    <s v="Permanent"/>
    <s v="Female"/>
    <n v="43"/>
    <d v="2009-08-04T00:00:00"/>
    <m/>
    <n v="40"/>
    <n v="208415"/>
    <n v="17367.916666666668"/>
    <n v="100.19951923076923"/>
    <n v="0.20760000000000001"/>
    <n v="3605.5795000000003"/>
    <n v="0.36599999999999999"/>
    <n v="11011.259166666667"/>
    <s v="EUR"/>
    <n v="1"/>
    <n v="0.35"/>
    <s v=""/>
    <n v="38"/>
    <m/>
    <m/>
    <n v="20"/>
    <n v="391"/>
    <n v="2"/>
    <s v=""/>
    <n v="0"/>
    <n v="0"/>
    <n v="3807.5817307692305"/>
  </r>
  <r>
    <x v="1"/>
    <d v="2023-02-01T00:00:00"/>
    <d v="2023-02-28T00:00:00"/>
    <x v="0"/>
    <s v="Demo Company Ukraine PLC"/>
    <x v="26"/>
    <x v="0"/>
    <s v="E03349"/>
    <s v="Anna Mehta"/>
    <s v="Cloud Infrastructure Architect"/>
    <s v="IT"/>
    <x v="1"/>
    <s v="Ukraine"/>
    <s v="Permanent"/>
    <s v="Female"/>
    <n v="32"/>
    <d v="2020-01-05T00:00:00"/>
    <m/>
    <n v="32"/>
    <n v="78844"/>
    <n v="6570.333333333333"/>
    <n v="47.38221153846154"/>
    <n v="0.22"/>
    <n v="1445.4733333333334"/>
    <n v="0.45200000000000001"/>
    <n v="3600.5426666666663"/>
    <s v="UAH"/>
    <n v="39.026600000000002"/>
    <n v="0"/>
    <s v=""/>
    <n v="396"/>
    <m/>
    <m/>
    <n v="20"/>
    <n v="240"/>
    <m/>
    <s v=""/>
    <n v="0"/>
    <n v="0"/>
    <n v="18763.35576923077"/>
  </r>
  <r>
    <x v="1"/>
    <d v="2023-02-01T00:00:00"/>
    <d v="2023-02-28T00:00:00"/>
    <x v="0"/>
    <s v="Demo Company Romania SRL"/>
    <x v="12"/>
    <x v="0"/>
    <s v="E01499"/>
    <s v="Jade Rojas"/>
    <s v="Network Engineer"/>
    <s v="Finance"/>
    <x v="1"/>
    <s v="Romania"/>
    <s v="Temporary"/>
    <s v="Female"/>
    <n v="37"/>
    <d v="2023-01-01T00:00:00"/>
    <d v="2024-01-01T00:00:00"/>
    <n v="32"/>
    <n v="165927"/>
    <n v="13827.25"/>
    <n v="99.715745192307693"/>
    <n v="2.2499999999999999E-2"/>
    <n v="311.11312499999997"/>
    <n v="0.2"/>
    <n v="11061.8"/>
    <s v="RON"/>
    <n v="4.9107000000000003"/>
    <n v="0.2"/>
    <s v=""/>
    <n v="381"/>
    <m/>
    <m/>
    <n v="20"/>
    <m/>
    <m/>
    <s v=""/>
    <n v="0"/>
    <n v="0"/>
    <n v="37991.698918269234"/>
  </r>
  <r>
    <x v="1"/>
    <d v="2023-02-01T00:00:00"/>
    <d v="2023-02-28T00:00:00"/>
    <x v="0"/>
    <s v="Demo Company South Africa PTY Ltd"/>
    <x v="19"/>
    <x v="2"/>
    <s v="E00105"/>
    <s v="Isla Espinoza"/>
    <s v="Manager"/>
    <s v="Accounting"/>
    <x v="1"/>
    <s v="South Africa"/>
    <s v="Permanent"/>
    <s v="Female"/>
    <n v="38"/>
    <d v="2021-11-16T00:00:00"/>
    <m/>
    <n v="40"/>
    <n v="109812"/>
    <n v="9151"/>
    <n v="52.794230769230772"/>
    <n v="0"/>
    <n v="0"/>
    <n v="0.29199999999999998"/>
    <n v="6478.9080000000004"/>
    <s v="ZAR"/>
    <n v="19.621099999999998"/>
    <n v="0.09"/>
    <s v=""/>
    <n v="275"/>
    <m/>
    <m/>
    <n v="20"/>
    <m/>
    <n v="18"/>
    <s v=""/>
    <n v="0"/>
    <n v="0"/>
    <n v="14518.413461538463"/>
  </r>
  <r>
    <x v="1"/>
    <d v="2023-02-01T00:00:00"/>
    <d v="2023-02-28T00:00:00"/>
    <x v="0"/>
    <s v="Demo Company Kenya Ltd"/>
    <x v="8"/>
    <x v="2"/>
    <s v="E00665"/>
    <s v="David Chu"/>
    <s v="Controls Engineer"/>
    <s v="Engineering"/>
    <x v="2"/>
    <s v="Kenya"/>
    <s v="Temporary"/>
    <s v="Male"/>
    <n v="55"/>
    <d v="2022-09-03T00:00:00"/>
    <d v="2023-09-03T00:00:00"/>
    <n v="40"/>
    <n v="86299"/>
    <n v="7191.583333333333"/>
    <n v="41.489903846153844"/>
    <n v="0"/>
    <n v="0"/>
    <n v="0.37200000000000005"/>
    <n v="4516.3143333333328"/>
    <s v="KES"/>
    <n v="136.33000000000001"/>
    <n v="0"/>
    <s v=""/>
    <n v="170"/>
    <m/>
    <m/>
    <n v="20"/>
    <m/>
    <m/>
    <s v=""/>
    <n v="0"/>
    <n v="0"/>
    <n v="7053.2836538461534"/>
  </r>
  <r>
    <x v="1"/>
    <d v="2023-02-01T00:00:00"/>
    <d v="2023-02-28T00:00:00"/>
    <x v="0"/>
    <s v="Demo Company Qatar WLL"/>
    <x v="11"/>
    <x v="4"/>
    <s v="E00791"/>
    <s v="Thomas Padilla"/>
    <s v="Operations Engineer"/>
    <s v="Marketing"/>
    <x v="3"/>
    <s v="Qatar"/>
    <s v="Permanent"/>
    <s v="Male"/>
    <n v="57"/>
    <d v="2003-07-26T00:00:00"/>
    <m/>
    <n v="40"/>
    <n v="206624"/>
    <n v="17218.666666666668"/>
    <n v="99.33846153846153"/>
    <n v="0"/>
    <n v="0"/>
    <n v="0.113"/>
    <n v="15272.957333333334"/>
    <s v="QAR"/>
    <n v="3.8468"/>
    <n v="0.4"/>
    <s v=""/>
    <n v="135"/>
    <m/>
    <m/>
    <n v="20"/>
    <n v="372"/>
    <m/>
    <s v=""/>
    <n v="0"/>
    <n v="0"/>
    <n v="13410.692307692307"/>
  </r>
  <r>
    <x v="1"/>
    <d v="2023-02-01T00:00:00"/>
    <d v="2023-02-28T00:00:00"/>
    <x v="0"/>
    <s v="Demo Company South Africa PTY Ltd"/>
    <x v="19"/>
    <x v="2"/>
    <s v="E03417"/>
    <s v="Benjamin Moua"/>
    <s v="Computer Systems Manager"/>
    <s v="IT"/>
    <x v="0"/>
    <s v="South Africa"/>
    <s v="Permanent"/>
    <s v="Male"/>
    <n v="40"/>
    <d v="2007-07-02T00:00:00"/>
    <m/>
    <n v="40"/>
    <n v="93971"/>
    <n v="7830.916666666667"/>
    <n v="45.17836538461539"/>
    <n v="0"/>
    <n v="0"/>
    <n v="0.29199999999999998"/>
    <n v="5544.2890000000007"/>
    <s v="ZAR"/>
    <n v="19.621099999999998"/>
    <n v="0.08"/>
    <s v=""/>
    <n v="101"/>
    <m/>
    <m/>
    <n v="20"/>
    <m/>
    <m/>
    <s v=""/>
    <n v="0"/>
    <n v="0"/>
    <n v="4563.0149038461541"/>
  </r>
  <r>
    <x v="1"/>
    <d v="2023-02-01T00:00:00"/>
    <d v="2023-02-28T00:00:00"/>
    <x v="0"/>
    <s v="Demo Company United Kingdom Ltd"/>
    <x v="27"/>
    <x v="0"/>
    <s v="E00254"/>
    <s v="Samuel Morales"/>
    <s v="Analyst II"/>
    <s v="Finance"/>
    <x v="2"/>
    <s v="United Kingdom"/>
    <s v="Permanent"/>
    <s v="Male"/>
    <n v="34"/>
    <d v="2015-06-27T00:00:00"/>
    <m/>
    <n v="40"/>
    <n v="57008"/>
    <n v="4750.666666666667"/>
    <n v="27.407692307692308"/>
    <n v="0.13800000000000001"/>
    <n v="655.5920000000001"/>
    <n v="0.30599999999999999"/>
    <n v="3296.9626666666668"/>
    <s v="GBP"/>
    <n v="0.88870000000000005"/>
    <n v="0"/>
    <s v=""/>
    <n v="302"/>
    <m/>
    <m/>
    <n v="20"/>
    <m/>
    <m/>
    <s v=""/>
    <n v="0"/>
    <n v="0"/>
    <n v="8277.123076923077"/>
  </r>
  <r>
    <x v="1"/>
    <d v="2023-02-01T00:00:00"/>
    <d v="2023-02-28T00:00:00"/>
    <x v="0"/>
    <s v="Demo Company United Arab Emirates LLC"/>
    <x v="28"/>
    <x v="4"/>
    <s v="E02166"/>
    <s v="John Soto"/>
    <s v="Sr. Manager"/>
    <s v="Finance"/>
    <x v="0"/>
    <s v="United Arab Emirates"/>
    <s v="Permanent"/>
    <s v="Male"/>
    <n v="60"/>
    <d v="2015-09-23T00:00:00"/>
    <m/>
    <n v="40"/>
    <n v="141899"/>
    <n v="11824.916666666666"/>
    <n v="68.220673076923077"/>
    <n v="0"/>
    <n v="0"/>
    <n v="0.159"/>
    <n v="9944.7549166666668"/>
    <s v="AED"/>
    <n v="3.8807"/>
    <n v="0.15"/>
    <s v=""/>
    <n v="280"/>
    <m/>
    <m/>
    <n v="20"/>
    <m/>
    <m/>
    <s v=""/>
    <n v="0"/>
    <n v="0"/>
    <n v="19101.788461538461"/>
  </r>
  <r>
    <x v="1"/>
    <d v="2023-02-01T00:00:00"/>
    <d v="2023-02-28T00:00:00"/>
    <x v="0"/>
    <s v="Demo Company Belgium BV"/>
    <x v="13"/>
    <x v="0"/>
    <s v="E00935"/>
    <s v="Joseph Martin"/>
    <s v="Analyst II"/>
    <s v="Marketing"/>
    <x v="2"/>
    <s v="Belgium"/>
    <s v="Permanent"/>
    <s v="Male"/>
    <n v="41"/>
    <d v="2016-09-13T00:00:00"/>
    <m/>
    <n v="40"/>
    <n v="64847"/>
    <n v="5403.916666666667"/>
    <n v="31.176442307692309"/>
    <n v="0.27500000000000002"/>
    <n v="1486.0770833333336"/>
    <n v="0.55399999999999994"/>
    <n v="2410.1468333333337"/>
    <s v="EUR"/>
    <n v="1"/>
    <n v="0"/>
    <s v=""/>
    <n v="192"/>
    <m/>
    <m/>
    <n v="20"/>
    <m/>
    <m/>
    <s v=""/>
    <n v="0"/>
    <n v="0"/>
    <n v="5985.876923076923"/>
  </r>
  <r>
    <x v="1"/>
    <d v="2023-02-01T00:00:00"/>
    <d v="2023-02-28T00:00:00"/>
    <x v="0"/>
    <s v="Demo Company Argentina S.A."/>
    <x v="29"/>
    <x v="3"/>
    <s v="E01525"/>
    <s v="Jose Ross"/>
    <s v="Engineering Manager"/>
    <s v="Engineering"/>
    <x v="3"/>
    <s v="Argentina"/>
    <s v="Permanent"/>
    <s v="Male"/>
    <n v="53"/>
    <d v="2021-04-08T00:00:00"/>
    <m/>
    <n v="40"/>
    <n v="116878"/>
    <n v="9739.8333333333339"/>
    <n v="56.191346153846155"/>
    <n v="0.20399999999999999"/>
    <n v="1986.9259999999999"/>
    <n v="1.0629999999999999"/>
    <n v="-613.60949999999866"/>
    <s v="ARS"/>
    <n v="211.32830000000001"/>
    <n v="0.11"/>
    <s v=""/>
    <n v="205"/>
    <m/>
    <m/>
    <n v="20"/>
    <n v="521"/>
    <m/>
    <s v=""/>
    <n v="0"/>
    <n v="0"/>
    <n v="11519.225961538461"/>
  </r>
  <r>
    <x v="1"/>
    <d v="2023-02-01T00:00:00"/>
    <d v="2023-02-28T00:00:00"/>
    <x v="0"/>
    <s v="Demo Company United Arab Emirates LLC"/>
    <x v="28"/>
    <x v="4"/>
    <s v="E00386"/>
    <s v="Parker James"/>
    <s v="Quality Engineer"/>
    <s v="Engineering"/>
    <x v="1"/>
    <s v="United Arab Emirates"/>
    <s v="Permanent"/>
    <s v="Male"/>
    <n v="45"/>
    <d v="2005-02-05T00:00:00"/>
    <m/>
    <n v="40"/>
    <n v="70505"/>
    <n v="5875.416666666667"/>
    <n v="33.896634615384613"/>
    <n v="0"/>
    <n v="0"/>
    <n v="0.159"/>
    <n v="4941.2254166666671"/>
    <s v="AED"/>
    <n v="3.8807"/>
    <n v="0"/>
    <s v=""/>
    <n v="28"/>
    <m/>
    <m/>
    <n v="20"/>
    <m/>
    <m/>
    <s v=""/>
    <n v="0"/>
    <n v="0"/>
    <n v="949.10576923076917"/>
  </r>
  <r>
    <x v="1"/>
    <d v="2023-02-01T00:00:00"/>
    <d v="2023-02-28T00:00:00"/>
    <x v="0"/>
    <s v="Demo Company Hong Kong Ltd"/>
    <x v="7"/>
    <x v="1"/>
    <s v="E03383"/>
    <s v="Lincoln Hall"/>
    <s v="Network Engineer"/>
    <s v="Accounting"/>
    <x v="1"/>
    <s v="Hong Kong"/>
    <s v="Permanent"/>
    <s v="Male"/>
    <n v="26"/>
    <d v="2020-07-28T00:00:00"/>
    <m/>
    <n v="40"/>
    <n v="180664"/>
    <n v="15055.333333333334"/>
    <n v="86.857692307692304"/>
    <n v="0.25"/>
    <n v="3763.8333333333335"/>
    <n v="0.21899999999999997"/>
    <n v="11758.215333333334"/>
    <s v="HKD"/>
    <n v="8.2957999999999998"/>
    <n v="0.27"/>
    <s v=""/>
    <n v="137"/>
    <m/>
    <m/>
    <n v="20"/>
    <m/>
    <m/>
    <s v=""/>
    <n v="0"/>
    <n v="0"/>
    <n v="11899.503846153846"/>
  </r>
  <r>
    <x v="1"/>
    <d v="2023-02-01T00:00:00"/>
    <d v="2023-02-28T00:00:00"/>
    <x v="0"/>
    <s v="Demo Company Ukraine PLC"/>
    <x v="26"/>
    <x v="0"/>
    <s v="E01516"/>
    <s v="Willow Mai"/>
    <s v="Business Partner"/>
    <s v="Human Resources"/>
    <x v="0"/>
    <s v="Ukraine"/>
    <s v="Permanent"/>
    <s v="Female"/>
    <n v="45"/>
    <d v="2003-12-17T00:00:00"/>
    <m/>
    <n v="32"/>
    <n v="48345"/>
    <n v="4028.75"/>
    <n v="29.053485576923077"/>
    <n v="0.22"/>
    <n v="886.32500000000005"/>
    <n v="0.45200000000000001"/>
    <n v="2207.7550000000001"/>
    <s v="UAH"/>
    <n v="39.026600000000002"/>
    <n v="0"/>
    <s v=""/>
    <n v="255"/>
    <m/>
    <m/>
    <n v="20"/>
    <m/>
    <m/>
    <s v=""/>
    <n v="0"/>
    <n v="0"/>
    <n v="7408.6388221153848"/>
  </r>
  <r>
    <x v="1"/>
    <d v="2023-02-01T00:00:00"/>
    <d v="2023-02-28T00:00:00"/>
    <x v="0"/>
    <s v="Demo Company Singapore Pte Ltd"/>
    <x v="1"/>
    <x v="1"/>
    <s v="E01234"/>
    <s v="Jack Cheng"/>
    <s v="Network Engineer"/>
    <s v="Human Resources"/>
    <x v="0"/>
    <s v="Singapore"/>
    <s v="Permanent"/>
    <s v="Male"/>
    <n v="42"/>
    <d v="2014-01-16T00:00:00"/>
    <m/>
    <n v="40"/>
    <n v="152214"/>
    <n v="12684.5"/>
    <n v="73.179807692307691"/>
    <n v="0.17"/>
    <n v="2156.3650000000002"/>
    <n v="0.21"/>
    <n v="10020.755000000001"/>
    <s v="SGD"/>
    <n v="1.4280999999999999"/>
    <n v="0.3"/>
    <s v=""/>
    <n v="315"/>
    <n v="1"/>
    <s v="Missing Data"/>
    <n v="20"/>
    <n v="68"/>
    <m/>
    <s v=""/>
    <n v="0"/>
    <n v="0"/>
    <n v="23051.639423076922"/>
  </r>
  <r>
    <x v="1"/>
    <d v="2023-02-01T00:00:00"/>
    <d v="2023-02-28T00:00:00"/>
    <x v="0"/>
    <s v="Demo Company Israel Ltd"/>
    <x v="30"/>
    <x v="4"/>
    <s v="E03440"/>
    <s v="Genesis Navarro"/>
    <s v="Cloud Infrastructure Architect"/>
    <s v="IT"/>
    <x v="2"/>
    <s v="Israel"/>
    <s v="Permanent"/>
    <s v="Female"/>
    <n v="41"/>
    <d v="2009-04-28T00:00:00"/>
    <m/>
    <n v="40"/>
    <n v="69803"/>
    <n v="5816.916666666667"/>
    <n v="33.559134615384615"/>
    <n v="7.5999999999999998E-2"/>
    <n v="442.08566666666667"/>
    <n v="0.253"/>
    <n v="4345.23675"/>
    <s v="ILS"/>
    <n v="3.7942999999999998"/>
    <n v="0"/>
    <s v=""/>
    <n v="322"/>
    <m/>
    <m/>
    <n v="20"/>
    <m/>
    <m/>
    <s v=""/>
    <n v="0"/>
    <n v="0"/>
    <n v="10806.041346153846"/>
  </r>
  <r>
    <x v="1"/>
    <d v="2023-02-01T00:00:00"/>
    <d v="2023-02-28T00:00:00"/>
    <x v="0"/>
    <s v="Demo Company Hungary Kft."/>
    <x v="17"/>
    <x v="0"/>
    <s v="E00431"/>
    <s v="Eliza Hernandez"/>
    <s v="Network Architect"/>
    <s v="IT"/>
    <x v="2"/>
    <s v="Hungary"/>
    <s v="Temporary"/>
    <s v="Female"/>
    <n v="48"/>
    <d v="2022-07-04T00:00:00"/>
    <d v="2023-07-04T00:00:00"/>
    <n v="40"/>
    <n v="76588"/>
    <n v="6382.333333333333"/>
    <n v="36.821153846153848"/>
    <n v="0.21"/>
    <n v="1340.29"/>
    <n v="0.379"/>
    <n v="3963.4289999999996"/>
    <s v="HUF"/>
    <n v="378.97"/>
    <n v="0"/>
    <s v=""/>
    <n v="96"/>
    <m/>
    <m/>
    <n v="20"/>
    <m/>
    <m/>
    <s v=""/>
    <n v="0"/>
    <n v="0"/>
    <n v="3534.8307692307694"/>
  </r>
  <r>
    <x v="1"/>
    <d v="2023-02-01T00:00:00"/>
    <d v="2023-02-28T00:00:00"/>
    <x v="0"/>
    <s v="Demo Company Luxembourg SA"/>
    <x v="9"/>
    <x v="0"/>
    <s v="E01258"/>
    <s v="Gabriel Brooks"/>
    <s v="Network Engineer"/>
    <s v="IT"/>
    <x v="0"/>
    <s v="Luxembourg"/>
    <s v="Permanent"/>
    <s v="Male"/>
    <n v="29"/>
    <d v="2018-12-10T00:00:00"/>
    <m/>
    <n v="40"/>
    <n v="84596"/>
    <n v="7049.666666666667"/>
    <n v="40.671153846153842"/>
    <n v="0.14990000000000001"/>
    <n v="1056.7450333333334"/>
    <n v="0.20399999999999999"/>
    <n v="5611.5346666666665"/>
    <s v="EUR"/>
    <n v="1"/>
    <n v="0"/>
    <s v=""/>
    <n v="238"/>
    <m/>
    <m/>
    <n v="20"/>
    <m/>
    <n v="2"/>
    <s v=""/>
    <n v="0"/>
    <n v="0"/>
    <n v="9679.7346153846138"/>
  </r>
  <r>
    <x v="1"/>
    <d v="2023-02-01T00:00:00"/>
    <d v="2023-02-28T00:00:00"/>
    <x v="0"/>
    <s v="Demo Company Netherlands BV"/>
    <x v="6"/>
    <x v="0"/>
    <s v="E00595"/>
    <s v="Everly Chow"/>
    <s v="Sr. Manager"/>
    <s v="Finance"/>
    <x v="1"/>
    <s v="Netherlands"/>
    <s v="Permanent"/>
    <s v="Female"/>
    <n v="33"/>
    <d v="2018-04-21T00:00:00"/>
    <m/>
    <n v="40"/>
    <n v="140402"/>
    <n v="11700.166666666666"/>
    <n v="67.500961538461539"/>
    <n v="0.23190000000000002"/>
    <n v="2713.26865"/>
    <n v="0.41200000000000003"/>
    <n v="6879.6979999999994"/>
    <s v="EUR"/>
    <n v="1"/>
    <n v="0.15"/>
    <s v=""/>
    <n v="210"/>
    <m/>
    <m/>
    <n v="20"/>
    <m/>
    <n v="13"/>
    <s v=""/>
    <n v="0"/>
    <n v="0"/>
    <n v="14175.201923076924"/>
  </r>
  <r>
    <x v="1"/>
    <d v="2023-02-01T00:00:00"/>
    <d v="2023-02-28T00:00:00"/>
    <x v="0"/>
    <s v="Demo Company Belgium BV"/>
    <x v="13"/>
    <x v="0"/>
    <s v="E00972"/>
    <s v="Amelia Salazar"/>
    <s v="Analyst II"/>
    <s v="Finance"/>
    <x v="2"/>
    <s v="Belgium"/>
    <s v="Temporary"/>
    <s v="Female"/>
    <n v="26"/>
    <d v="2022-04-23T00:00:00"/>
    <d v="2023-04-23T00:00:00"/>
    <n v="32"/>
    <n v="59817"/>
    <n v="4984.75"/>
    <n v="35.947716346153847"/>
    <n v="0.27500000000000002"/>
    <n v="1370.8062500000001"/>
    <n v="0.55399999999999994"/>
    <n v="2223.1985000000004"/>
    <s v="EUR"/>
    <n v="1"/>
    <n v="0"/>
    <s v=""/>
    <n v="148"/>
    <m/>
    <m/>
    <n v="20"/>
    <n v="592"/>
    <m/>
    <s v=""/>
    <n v="0"/>
    <n v="0"/>
    <n v="5320.2620192307695"/>
  </r>
  <r>
    <x v="1"/>
    <d v="2023-02-01T00:00:00"/>
    <d v="2023-02-28T00:00:00"/>
    <x v="0"/>
    <s v="Demo Company South Africa PTY Ltd"/>
    <x v="19"/>
    <x v="2"/>
    <s v="E04562"/>
    <s v="Xavier Zheng"/>
    <s v="Account Representative"/>
    <s v="Sales"/>
    <x v="0"/>
    <s v="South Africa"/>
    <s v="Permanent"/>
    <s v="Male"/>
    <n v="31"/>
    <d v="2017-07-22T00:00:00"/>
    <m/>
    <n v="40"/>
    <n v="55854"/>
    <n v="4654.5"/>
    <n v="26.852884615384614"/>
    <n v="0"/>
    <n v="0"/>
    <n v="0.29199999999999998"/>
    <n v="3295.3860000000004"/>
    <s v="ZAR"/>
    <n v="19.621099999999998"/>
    <n v="0"/>
    <s v=""/>
    <n v="118"/>
    <m/>
    <m/>
    <n v="20"/>
    <m/>
    <n v="2"/>
    <s v=""/>
    <n v="0"/>
    <n v="0"/>
    <n v="3168.6403846153844"/>
  </r>
  <r>
    <x v="1"/>
    <d v="2023-02-01T00:00:00"/>
    <d v="2023-02-28T00:00:00"/>
    <x v="0"/>
    <s v="Demo Company Netherlands BV"/>
    <x v="6"/>
    <x v="0"/>
    <s v="E02802"/>
    <s v="Matthew Chau"/>
    <s v="Sr. Business Partner"/>
    <s v="Human Resources"/>
    <x v="3"/>
    <s v="Netherlands"/>
    <s v="Permanent"/>
    <s v="Male"/>
    <n v="53"/>
    <d v="2002-11-16T00:00:00"/>
    <m/>
    <n v="40"/>
    <n v="95998"/>
    <n v="7999.833333333333"/>
    <n v="46.152884615384615"/>
    <n v="0.23190000000000002"/>
    <n v="1855.1613500000001"/>
    <n v="0.41200000000000003"/>
    <n v="4703.902"/>
    <s v="EUR"/>
    <n v="1"/>
    <n v="0"/>
    <s v=""/>
    <n v="301"/>
    <m/>
    <m/>
    <n v="20"/>
    <m/>
    <n v="13"/>
    <s v=""/>
    <n v="0"/>
    <n v="0"/>
    <n v="13892.01826923077"/>
  </r>
  <r>
    <x v="1"/>
    <d v="2023-02-01T00:00:00"/>
    <d v="2023-02-28T00:00:00"/>
    <x v="0"/>
    <s v="Demo Company Japan Kabushiki Kaisha"/>
    <x v="31"/>
    <x v="1"/>
    <s v="E01427"/>
    <s v="Mia Cheng"/>
    <s v="Sr. Manager"/>
    <s v="Sales"/>
    <x v="0"/>
    <s v="Japan"/>
    <s v="Permanent"/>
    <s v="Female"/>
    <n v="34"/>
    <d v="2015-04-22T00:00:00"/>
    <m/>
    <n v="40"/>
    <n v="154941"/>
    <n v="12911.75"/>
    <n v="74.490865384615375"/>
    <n v="0.15490000000000001"/>
    <n v="2000.0300750000001"/>
    <n v="0.46700000000000003"/>
    <n v="6881.9627499999997"/>
    <s v="JPY"/>
    <n v="143.86000000000001"/>
    <n v="0.13"/>
    <s v=""/>
    <n v="84"/>
    <m/>
    <m/>
    <n v="20"/>
    <m/>
    <n v="11"/>
    <s v=""/>
    <n v="0"/>
    <n v="0"/>
    <n v="6257.2326923076917"/>
  </r>
  <r>
    <x v="1"/>
    <d v="2023-02-01T00:00:00"/>
    <d v="2023-02-28T00:00:00"/>
    <x v="0"/>
    <s v="Demo Company Luxembourg SA"/>
    <x v="9"/>
    <x v="0"/>
    <s v="E04568"/>
    <s v="Rylee Yu"/>
    <s v="Operations Engineer"/>
    <s v="Finance"/>
    <x v="1"/>
    <s v="Luxembourg"/>
    <s v="Permanent"/>
    <s v="Female"/>
    <n v="54"/>
    <d v="2011-07-10T00:00:00"/>
    <m/>
    <n v="40"/>
    <n v="247022"/>
    <n v="20585.166666666668"/>
    <n v="118.76057692307693"/>
    <n v="0.14990000000000001"/>
    <n v="3085.7164833333336"/>
    <n v="0.20399999999999999"/>
    <n v="16385.792666666668"/>
    <s v="EUR"/>
    <n v="1"/>
    <n v="0.3"/>
    <s v=""/>
    <n v="227"/>
    <m/>
    <m/>
    <n v="20"/>
    <m/>
    <n v="11"/>
    <s v=""/>
    <n v="0"/>
    <n v="0"/>
    <n v="26958.650961538464"/>
  </r>
  <r>
    <x v="1"/>
    <d v="2023-02-01T00:00:00"/>
    <d v="2023-02-28T00:00:00"/>
    <x v="0"/>
    <s v="Demo Company Ukraine PLC"/>
    <x v="26"/>
    <x v="0"/>
    <s v="E04931"/>
    <s v="Zoe Romero"/>
    <s v="Network Architect"/>
    <s v="IT"/>
    <x v="0"/>
    <s v="Ukraine"/>
    <s v="Permanent"/>
    <s v="Female"/>
    <n v="32"/>
    <d v="2021-10-05T00:00:00"/>
    <m/>
    <n v="40"/>
    <n v="88072"/>
    <n v="7339.333333333333"/>
    <n v="42.342307692307692"/>
    <n v="0.22"/>
    <n v="1614.6533333333332"/>
    <n v="0.45200000000000001"/>
    <n v="4021.9546666666665"/>
    <s v="UAH"/>
    <n v="39.026600000000002"/>
    <n v="0"/>
    <s v=""/>
    <n v="131"/>
    <m/>
    <m/>
    <n v="20"/>
    <m/>
    <n v="18"/>
    <s v=""/>
    <n v="0"/>
    <n v="0"/>
    <n v="5546.8423076923073"/>
  </r>
  <r>
    <x v="1"/>
    <d v="2023-02-01T00:00:00"/>
    <d v="2023-02-28T00:00:00"/>
    <x v="0"/>
    <s v="Demo Company Qatar WLL"/>
    <x v="11"/>
    <x v="4"/>
    <s v="E00443"/>
    <s v="Nolan Bui"/>
    <s v="Computer Systems Manager"/>
    <s v="IT"/>
    <x v="3"/>
    <s v="Qatar"/>
    <s v="Temporary"/>
    <s v="Male"/>
    <n v="28"/>
    <d v="2020-05-26T00:00:00"/>
    <d v="2023-05-26T00:00:00"/>
    <n v="40"/>
    <n v="67925"/>
    <n v="5660.416666666667"/>
    <n v="32.65625"/>
    <n v="0"/>
    <n v="0"/>
    <n v="0.113"/>
    <n v="5020.7895833333332"/>
    <s v="QAR"/>
    <n v="3.8468"/>
    <n v="0.08"/>
    <s v=""/>
    <n v="282"/>
    <m/>
    <m/>
    <n v="20"/>
    <m/>
    <n v="17"/>
    <s v=""/>
    <n v="0"/>
    <n v="0"/>
    <n v="9209.0625"/>
  </r>
  <r>
    <x v="1"/>
    <d v="2023-02-01T00:00:00"/>
    <d v="2023-02-28T00:00:00"/>
    <x v="0"/>
    <s v="Demo Company Japan Kabushiki Kaisha"/>
    <x v="31"/>
    <x v="1"/>
    <s v="E03890"/>
    <s v="Nevaeh Jones"/>
    <s v="Operations Engineer"/>
    <s v="Sales"/>
    <x v="0"/>
    <s v="Japan"/>
    <s v="Permanent"/>
    <s v="Female"/>
    <n v="31"/>
    <d v="2020-08-20T00:00:00"/>
    <m/>
    <n v="40"/>
    <n v="219693"/>
    <n v="18307.75"/>
    <n v="105.62163461538462"/>
    <n v="0.15490000000000001"/>
    <n v="2835.8704750000002"/>
    <n v="0.46700000000000003"/>
    <n v="9758.0307499999999"/>
    <s v="JPY"/>
    <n v="143.86000000000001"/>
    <n v="0.3"/>
    <s v=""/>
    <n v="82"/>
    <m/>
    <m/>
    <n v="20"/>
    <m/>
    <n v="20"/>
    <s v=""/>
    <n v="0"/>
    <n v="0"/>
    <n v="8660.9740384615397"/>
  </r>
  <r>
    <x v="1"/>
    <d v="2023-02-01T00:00:00"/>
    <d v="2023-02-28T00:00:00"/>
    <x v="0"/>
    <s v="Demo Company Qatar WLL"/>
    <x v="11"/>
    <x v="4"/>
    <s v="E01194"/>
    <s v="Samantha Adams"/>
    <s v="Test Engineer"/>
    <s v="Engineering"/>
    <x v="3"/>
    <s v="Qatar"/>
    <s v="Permanent"/>
    <s v="Female"/>
    <n v="45"/>
    <d v="2013-04-22T00:00:00"/>
    <m/>
    <n v="40"/>
    <n v="61773"/>
    <n v="5147.75"/>
    <n v="29.698557692307691"/>
    <n v="0"/>
    <n v="0"/>
    <n v="0.113"/>
    <n v="4566.0542500000001"/>
    <s v="QAR"/>
    <n v="3.8468"/>
    <n v="0"/>
    <s v=""/>
    <n v="199"/>
    <m/>
    <m/>
    <n v="20"/>
    <m/>
    <n v="12"/>
    <s v=""/>
    <n v="0"/>
    <n v="0"/>
    <n v="5910.0129807692301"/>
  </r>
  <r>
    <x v="1"/>
    <d v="2023-02-01T00:00:00"/>
    <d v="2023-02-28T00:00:00"/>
    <x v="0"/>
    <s v="Demo Company Singapore Pte Ltd"/>
    <x v="1"/>
    <x v="1"/>
    <s v="E02875"/>
    <s v="Madeline Shin"/>
    <s v="Computer Systems Manager"/>
    <s v="IT"/>
    <x v="1"/>
    <s v="Singapore"/>
    <s v="Permanent"/>
    <s v="Female"/>
    <n v="48"/>
    <d v="2007-01-09T00:00:00"/>
    <m/>
    <n v="40"/>
    <n v="74546"/>
    <n v="6212.166666666667"/>
    <n v="35.839423076923076"/>
    <n v="0.17"/>
    <n v="1056.0683333333334"/>
    <n v="0.21"/>
    <n v="4907.6116666666667"/>
    <s v="SGD"/>
    <n v="1.4280999999999999"/>
    <n v="0.09"/>
    <s v=""/>
    <n v="91"/>
    <m/>
    <m/>
    <n v="20"/>
    <m/>
    <n v="18"/>
    <s v=""/>
    <n v="0"/>
    <n v="0"/>
    <n v="3261.3874999999998"/>
  </r>
  <r>
    <x v="1"/>
    <d v="2023-02-01T00:00:00"/>
    <d v="2023-02-28T00:00:00"/>
    <x v="0"/>
    <s v="Demo Company Australia Pty Ltd"/>
    <x v="14"/>
    <x v="5"/>
    <s v="E04959"/>
    <s v="Noah King"/>
    <s v="Development Engineer"/>
    <s v="Engineering"/>
    <x v="1"/>
    <s v="New Zealand"/>
    <s v="Permanent"/>
    <s v="Male"/>
    <n v="56"/>
    <d v="2015-01-27T00:00:00"/>
    <m/>
    <n v="40"/>
    <n v="62575"/>
    <n v="5214.583333333333"/>
    <n v="30.084134615384613"/>
    <n v="0.25"/>
    <n v="1303.6458333333333"/>
    <n v="0.34600000000000003"/>
    <n v="3410.3374999999996"/>
    <s v="NZD"/>
    <n v="1.7225999999999999"/>
    <n v="0"/>
    <s v=""/>
    <n v="313"/>
    <m/>
    <m/>
    <n v="20"/>
    <m/>
    <n v="4"/>
    <s v=""/>
    <n v="0"/>
    <n v="0"/>
    <n v="9416.3341346153848"/>
  </r>
  <r>
    <x v="1"/>
    <d v="2023-02-01T00:00:00"/>
    <d v="2023-02-28T00:00:00"/>
    <x v="0"/>
    <s v="Demo Company France SARL"/>
    <x v="18"/>
    <x v="0"/>
    <s v="E03816"/>
    <s v="Leilani Chow"/>
    <s v="Network Engineer"/>
    <s v="Human Resources"/>
    <x v="2"/>
    <s v="France"/>
    <s v="Temporary"/>
    <s v="Female"/>
    <n v="27"/>
    <d v="2021-02-23T00:00:00"/>
    <d v="2023-02-23T00:00:00"/>
    <n v="40"/>
    <n v="199041"/>
    <n v="16586.75"/>
    <n v="95.69278846153847"/>
    <n v="8.3000000000000004E-2"/>
    <n v="1376.7002500000001"/>
    <n v="0.22399999999999998"/>
    <n v="12871.317999999999"/>
    <s v="EUR"/>
    <n v="1"/>
    <n v="0.16"/>
    <d v="2023-02-23T00:00:00"/>
    <n v="268"/>
    <m/>
    <m/>
    <n v="20"/>
    <m/>
    <n v="19"/>
    <s v=""/>
    <n v="0"/>
    <n v="1"/>
    <n v="25645.667307692311"/>
  </r>
  <r>
    <x v="1"/>
    <d v="2023-02-01T00:00:00"/>
    <d v="2023-02-28T00:00:00"/>
    <x v="0"/>
    <s v="Demo Company Argentina S.A."/>
    <x v="29"/>
    <x v="3"/>
    <s v="E03612"/>
    <s v="Grayson Cooper"/>
    <s v="Sr. Manager"/>
    <s v="Finance"/>
    <x v="1"/>
    <s v="Argentina"/>
    <s v="Permanent"/>
    <s v="Male"/>
    <n v="64"/>
    <d v="2013-06-29T00:00:00"/>
    <m/>
    <n v="40"/>
    <n v="159571"/>
    <n v="13297.583333333334"/>
    <n v="76.716826923076923"/>
    <n v="0.20399999999999999"/>
    <n v="2712.7069999999999"/>
    <n v="1.0629999999999999"/>
    <n v="-837.74774999999863"/>
    <s v="ARS"/>
    <n v="211.32830000000001"/>
    <n v="0.1"/>
    <s v=""/>
    <n v="42"/>
    <m/>
    <m/>
    <n v="20"/>
    <n v="80"/>
    <n v="16"/>
    <s v=""/>
    <n v="0"/>
    <n v="0"/>
    <n v="3222.1067307692306"/>
  </r>
  <r>
    <x v="1"/>
    <d v="2023-02-01T00:00:00"/>
    <d v="2023-02-28T00:00:00"/>
    <x v="0"/>
    <s v="Demo Company Morocco SARL"/>
    <x v="32"/>
    <x v="2"/>
    <s v="E01388"/>
    <s v="Ivy Soto"/>
    <s v="Field Engineer"/>
    <s v="Engineering"/>
    <x v="3"/>
    <s v="Morocco"/>
    <s v="Permanent"/>
    <s v="Female"/>
    <n v="50"/>
    <d v="2022-10-23T00:00:00"/>
    <m/>
    <n v="40"/>
    <n v="91763"/>
    <n v="7646.916666666667"/>
    <n v="44.116826923076921"/>
    <n v="0.2109"/>
    <n v="1612.734725"/>
    <n v="0.45799999999999996"/>
    <n v="4144.6288333333341"/>
    <s v="MAD"/>
    <n v="11.0573"/>
    <n v="0"/>
    <s v=""/>
    <n v="169"/>
    <m/>
    <m/>
    <n v="20"/>
    <m/>
    <n v="15"/>
    <s v=""/>
    <n v="0"/>
    <n v="0"/>
    <n v="7455.7437499999996"/>
  </r>
  <r>
    <x v="1"/>
    <d v="2023-02-01T00:00:00"/>
    <d v="2023-02-28T00:00:00"/>
    <x v="0"/>
    <s v="Demo Company Ghana Ltd"/>
    <x v="33"/>
    <x v="2"/>
    <s v="E03875"/>
    <s v="Aurora Simmons"/>
    <s v="Development Engineer"/>
    <s v="Engineering"/>
    <x v="2"/>
    <s v="Ghana"/>
    <s v="Temporary"/>
    <s v="Female"/>
    <n v="51"/>
    <d v="2022-12-22T00:00:00"/>
    <d v="2023-12-22T00:00:00"/>
    <n v="40"/>
    <n v="96475"/>
    <n v="8039.583333333333"/>
    <n v="46.382211538461533"/>
    <n v="0.13"/>
    <n v="1045.1458333333333"/>
    <n v="0.55399999999999994"/>
    <n v="3585.6541666666672"/>
    <s v="GHS"/>
    <n v="12.6816"/>
    <n v="0"/>
    <s v=""/>
    <n v="99"/>
    <m/>
    <m/>
    <n v="20"/>
    <m/>
    <n v="12"/>
    <s v=""/>
    <n v="0"/>
    <n v="0"/>
    <n v="4591.8389423076915"/>
  </r>
  <r>
    <x v="1"/>
    <d v="2023-02-01T00:00:00"/>
    <d v="2023-02-28T00:00:00"/>
    <x v="0"/>
    <s v="Demo Company Sweden AB"/>
    <x v="20"/>
    <x v="0"/>
    <s v="E04413"/>
    <s v="Andrew Thomas"/>
    <s v="Controls Engineer"/>
    <s v="Engineering"/>
    <x v="0"/>
    <s v="Sweden"/>
    <s v="Permanent"/>
    <s v="Male"/>
    <n v="36"/>
    <d v="2016-12-02T00:00:00"/>
    <m/>
    <n v="40"/>
    <n v="113781"/>
    <n v="9481.75"/>
    <n v="54.702403846153842"/>
    <n v="0.31420000000000003"/>
    <n v="2979.1658500000003"/>
    <n v="0.49099999999999999"/>
    <n v="4826.2107500000002"/>
    <s v="SEK"/>
    <n v="11.300800000000001"/>
    <n v="0"/>
    <s v=""/>
    <n v="392"/>
    <m/>
    <m/>
    <n v="20"/>
    <m/>
    <n v="16"/>
    <s v=""/>
    <n v="0"/>
    <n v="0"/>
    <n v="21443.342307692306"/>
  </r>
  <r>
    <x v="1"/>
    <d v="2023-02-01T00:00:00"/>
    <d v="2023-02-28T00:00:00"/>
    <x v="0"/>
    <s v="Demo Company Israel Ltd"/>
    <x v="30"/>
    <x v="4"/>
    <s v="E00691"/>
    <s v="Ezekiel Desai"/>
    <s v="Network Engineer"/>
    <s v="Finance"/>
    <x v="3"/>
    <s v="Israel"/>
    <s v="Permanent"/>
    <s v="Male"/>
    <n v="42"/>
    <d v="2003-01-15T00:00:00"/>
    <m/>
    <n v="40"/>
    <n v="166599"/>
    <n v="13883.25"/>
    <n v="80.095673076923077"/>
    <n v="7.5999999999999998E-2"/>
    <n v="1055.127"/>
    <n v="0.253"/>
    <n v="10370.78775"/>
    <s v="ILS"/>
    <n v="3.7942999999999998"/>
    <n v="0.26"/>
    <s v=""/>
    <n v="367"/>
    <m/>
    <m/>
    <n v="20"/>
    <n v="429"/>
    <n v="10"/>
    <s v=""/>
    <n v="0"/>
    <n v="0"/>
    <n v="29395.112019230768"/>
  </r>
  <r>
    <x v="1"/>
    <d v="2023-02-01T00:00:00"/>
    <d v="2023-02-28T00:00:00"/>
    <x v="0"/>
    <s v="Demo Company Morocco SARL"/>
    <x v="32"/>
    <x v="2"/>
    <s v="E03047"/>
    <s v="Gabriella Gupta"/>
    <s v="Sr. Account Representative"/>
    <s v="Sales"/>
    <x v="2"/>
    <s v="Morocco"/>
    <s v="Permanent"/>
    <s v="Female"/>
    <n v="41"/>
    <d v="2005-02-15T00:00:00"/>
    <m/>
    <n v="40"/>
    <n v="95372"/>
    <n v="7947.666666666667"/>
    <n v="45.851923076923079"/>
    <n v="0.2109"/>
    <n v="1676.1629"/>
    <n v="0.45799999999999996"/>
    <n v="4307.6353333333336"/>
    <s v="MAD"/>
    <n v="11.0573"/>
    <n v="0"/>
    <s v=""/>
    <n v="344"/>
    <m/>
    <m/>
    <n v="20"/>
    <m/>
    <n v="11"/>
    <s v=""/>
    <n v="0"/>
    <n v="0"/>
    <n v="15773.061538461539"/>
  </r>
  <r>
    <x v="1"/>
    <d v="2023-02-01T00:00:00"/>
    <d v="2023-02-28T00:00:00"/>
    <x v="0"/>
    <s v="Demo Company Argentina S.A."/>
    <x v="29"/>
    <x v="3"/>
    <s v="E04903"/>
    <s v="Skylar Liu"/>
    <s v="Network Engineer"/>
    <s v="IT"/>
    <x v="3"/>
    <s v="Argentina"/>
    <s v="Permanent"/>
    <s v="Female"/>
    <n v="29"/>
    <d v="2020-08-09T00:00:00"/>
    <m/>
    <n v="40"/>
    <n v="161203"/>
    <n v="13433.583333333334"/>
    <n v="77.501442307692315"/>
    <n v="0.20399999999999999"/>
    <n v="2740.451"/>
    <n v="1.0629999999999999"/>
    <n v="-846.31574999999975"/>
    <s v="ARS"/>
    <n v="211.32830000000001"/>
    <n v="0.15"/>
    <s v=""/>
    <n v="345"/>
    <m/>
    <m/>
    <n v="20"/>
    <n v="264"/>
    <n v="11"/>
    <s v=""/>
    <n v="0"/>
    <n v="0"/>
    <n v="26737.997596153848"/>
  </r>
  <r>
    <x v="1"/>
    <d v="2023-02-01T00:00:00"/>
    <d v="2023-02-28T00:00:00"/>
    <x v="0"/>
    <s v="Demo Company Singapore Pte Ltd"/>
    <x v="1"/>
    <x v="1"/>
    <s v="E02850"/>
    <s v="Evelyn Dinh"/>
    <s v="Network Engineer"/>
    <s v="Sales"/>
    <x v="3"/>
    <s v="Singapore"/>
    <s v="Permanent"/>
    <s v="Female"/>
    <n v="41"/>
    <d v="2018-08-10T00:00:00"/>
    <m/>
    <n v="40"/>
    <n v="171173"/>
    <n v="14264.416666666666"/>
    <n v="82.294711538461542"/>
    <n v="0.17"/>
    <n v="2424.9508333333333"/>
    <n v="0.21"/>
    <n v="11268.889166666666"/>
    <s v="SGD"/>
    <n v="1.4280999999999999"/>
    <n v="0.21"/>
    <s v=""/>
    <n v="354"/>
    <m/>
    <m/>
    <n v="20"/>
    <n v="219"/>
    <m/>
    <s v=""/>
    <n v="0"/>
    <n v="0"/>
    <n v="29132.327884615384"/>
  </r>
  <r>
    <x v="1"/>
    <d v="2023-02-01T00:00:00"/>
    <d v="2023-02-28T00:00:00"/>
    <x v="0"/>
    <s v="Demo Company United Arab Emirates LLC"/>
    <x v="28"/>
    <x v="4"/>
    <s v="E03583"/>
    <s v="Brooks Marquez"/>
    <s v="Operations Engineer"/>
    <s v="Sales"/>
    <x v="2"/>
    <s v="United Arab Emirates"/>
    <s v="Temporary"/>
    <s v="Male"/>
    <n v="61"/>
    <d v="2022-09-24T00:00:00"/>
    <d v="2023-09-24T00:00:00"/>
    <n v="40"/>
    <n v="201464"/>
    <n v="16788.666666666668"/>
    <n v="96.857692307692304"/>
    <n v="0"/>
    <n v="0"/>
    <n v="0.159"/>
    <n v="14119.268666666667"/>
    <s v="AED"/>
    <n v="3.8807"/>
    <n v="0.37"/>
    <s v=""/>
    <n v="226"/>
    <m/>
    <m/>
    <n v="20"/>
    <m/>
    <m/>
    <s v=""/>
    <n v="0"/>
    <n v="0"/>
    <n v="21889.83846153846"/>
  </r>
  <r>
    <x v="1"/>
    <d v="2023-02-01T00:00:00"/>
    <d v="2023-02-28T00:00:00"/>
    <x v="0"/>
    <s v="Demo Company Portugal Lda"/>
    <x v="4"/>
    <x v="0"/>
    <s v="E02017"/>
    <s v="Connor Joseph"/>
    <s v="Network Engineer"/>
    <s v="Human Resources"/>
    <x v="2"/>
    <s v="Portugal"/>
    <s v="Temporary"/>
    <s v="Male"/>
    <n v="50"/>
    <d v="2022-07-22T00:00:00"/>
    <d v="2023-07-22T00:00:00"/>
    <n v="32"/>
    <n v="174895"/>
    <n v="14574.583333333334"/>
    <n v="105.10516826923077"/>
    <n v="0.23749999999999999"/>
    <n v="3461.4635416666665"/>
    <n v="0.39799999999999996"/>
    <n v="8773.899166666668"/>
    <s v="EUR"/>
    <n v="1"/>
    <n v="0.15"/>
    <s v=""/>
    <n v="242"/>
    <m/>
    <m/>
    <n v="20"/>
    <m/>
    <m/>
    <s v=""/>
    <n v="0"/>
    <n v="0"/>
    <n v="25435.450721153848"/>
  </r>
  <r>
    <x v="1"/>
    <d v="2023-02-01T00:00:00"/>
    <d v="2023-02-28T00:00:00"/>
    <x v="0"/>
    <s v="Demo Company Israel Ltd"/>
    <x v="30"/>
    <x v="4"/>
    <s v="E01642"/>
    <s v="Mia Lam"/>
    <s v="Sr. Manager"/>
    <s v="IT"/>
    <x v="0"/>
    <s v="Israel"/>
    <s v="Permanent"/>
    <s v="Female"/>
    <n v="49"/>
    <d v="2006-04-18T00:00:00"/>
    <m/>
    <n v="40"/>
    <n v="134486"/>
    <n v="11207.166666666666"/>
    <n v="64.656730769230776"/>
    <n v="7.5999999999999998E-2"/>
    <n v="851.7446666666666"/>
    <n v="0.253"/>
    <n v="8371.7534999999989"/>
    <s v="ILS"/>
    <n v="3.7942999999999998"/>
    <n v="0.14000000000000001"/>
    <s v=""/>
    <n v="372"/>
    <m/>
    <m/>
    <n v="20"/>
    <n v="547"/>
    <m/>
    <s v=""/>
    <n v="0"/>
    <n v="0"/>
    <n v="24052.303846153849"/>
  </r>
  <r>
    <x v="1"/>
    <d v="2023-02-01T00:00:00"/>
    <d v="2023-02-28T00:00:00"/>
    <x v="0"/>
    <s v="Demo Company Czech Republic s.r.o."/>
    <x v="34"/>
    <x v="0"/>
    <s v="E04379"/>
    <s v="Scarlett Rodriguez"/>
    <s v="Sr. Analyst"/>
    <s v="Finance"/>
    <x v="0"/>
    <s v="Czech Republic"/>
    <s v="Permanent"/>
    <s v="Female"/>
    <n v="60"/>
    <d v="2007-02-24T00:00:00"/>
    <m/>
    <n v="32"/>
    <n v="71699"/>
    <n v="5974.916666666667"/>
    <n v="43.088341346153847"/>
    <n v="0.33799999999999997"/>
    <n v="2019.5218333333332"/>
    <n v="0.46100000000000002"/>
    <n v="3220.4800833333334"/>
    <s v="CZK"/>
    <n v="23.619"/>
    <n v="0"/>
    <s v=""/>
    <n v="48"/>
    <m/>
    <m/>
    <n v="20"/>
    <m/>
    <m/>
    <s v=""/>
    <n v="0"/>
    <n v="0"/>
    <n v="2068.2403846153848"/>
  </r>
  <r>
    <x v="1"/>
    <d v="2023-02-01T00:00:00"/>
    <d v="2023-02-28T00:00:00"/>
    <x v="0"/>
    <s v="Demo Company Hong Kong Ltd"/>
    <x v="7"/>
    <x v="1"/>
    <s v="E04131"/>
    <s v="Cora Rivera"/>
    <s v="Sr. Analyst"/>
    <s v="Marketing"/>
    <x v="2"/>
    <s v="Hong Kong"/>
    <s v="Permanent"/>
    <s v="Female"/>
    <n v="42"/>
    <d v="2021-01-02T00:00:00"/>
    <d v="2023-01-02T00:00:00"/>
    <n v="40"/>
    <n v="94430"/>
    <n v="7869.166666666667"/>
    <n v="45.399038461538467"/>
    <n v="0.25"/>
    <n v="1967.2916666666667"/>
    <n v="0.21899999999999997"/>
    <n v="6145.8191666666671"/>
    <s v="HKD"/>
    <n v="8.2957999999999998"/>
    <n v="0"/>
    <s v=""/>
    <n v="214"/>
    <m/>
    <m/>
    <n v="20"/>
    <m/>
    <m/>
    <s v=""/>
    <n v="0"/>
    <n v="0"/>
    <n v="9715.3942307692323"/>
  </r>
  <r>
    <x v="1"/>
    <d v="2023-02-01T00:00:00"/>
    <d v="2023-02-28T00:00:00"/>
    <x v="0"/>
    <s v="Demo Company India Pvt. Ltd."/>
    <x v="16"/>
    <x v="1"/>
    <s v="E02872"/>
    <s v="Liam Jung"/>
    <s v="Manager"/>
    <s v="Finance"/>
    <x v="2"/>
    <s v="India"/>
    <s v="Permanent"/>
    <s v="Male"/>
    <n v="39"/>
    <d v="2010-01-14T00:00:00"/>
    <m/>
    <n v="40"/>
    <n v="103504"/>
    <n v="8625.3333333333339"/>
    <n v="49.761538461538464"/>
    <n v="0.12"/>
    <n v="1035.04"/>
    <n v="0.49700000000000005"/>
    <n v="4338.5426666666663"/>
    <s v="INR"/>
    <n v="86.649000000000001"/>
    <n v="7.0000000000000007E-2"/>
    <s v=""/>
    <n v="101"/>
    <m/>
    <m/>
    <n v="20"/>
    <m/>
    <m/>
    <s v=""/>
    <n v="0"/>
    <n v="0"/>
    <n v="5025.9153846153849"/>
  </r>
  <r>
    <x v="1"/>
    <d v="2023-02-01T00:00:00"/>
    <d v="2023-02-28T00:00:00"/>
    <x v="0"/>
    <s v="Demo Company Bulgaria EOOD"/>
    <x v="35"/>
    <x v="0"/>
    <s v="E02331"/>
    <s v="Sophia Huynh"/>
    <s v="Enterprise Architect"/>
    <s v="IT"/>
    <x v="0"/>
    <s v="Bulgaria"/>
    <s v="Permanent"/>
    <s v="Female"/>
    <n v="55"/>
    <d v="2005-08-09T00:00:00"/>
    <m/>
    <n v="40"/>
    <n v="92771"/>
    <n v="7730.916666666667"/>
    <n v="44.601442307692309"/>
    <n v="0.19020000000000001"/>
    <n v="1470.4203500000001"/>
    <n v="0.28300000000000003"/>
    <n v="5543.0672500000001"/>
    <s v="BGN"/>
    <n v="1.9574"/>
    <n v="0"/>
    <s v=""/>
    <n v="169"/>
    <m/>
    <m/>
    <n v="20"/>
    <m/>
    <m/>
    <s v=""/>
    <n v="0"/>
    <n v="0"/>
    <n v="7537.6437500000002"/>
  </r>
  <r>
    <x v="1"/>
    <d v="2023-02-01T00:00:00"/>
    <d v="2023-02-28T00:00:00"/>
    <x v="0"/>
    <s v="Demo Company Ireland Ltd"/>
    <x v="36"/>
    <x v="0"/>
    <s v="E00417"/>
    <s v="Athena Carrillo"/>
    <s v="Analyst II"/>
    <s v="Finance"/>
    <x v="1"/>
    <s v="Ireland"/>
    <s v="Permanent"/>
    <s v="Female"/>
    <n v="39"/>
    <d v="2006-04-06T00:00:00"/>
    <m/>
    <n v="40"/>
    <n v="71531"/>
    <n v="5960.916666666667"/>
    <n v="34.389903846153842"/>
    <n v="0.1105"/>
    <n v="658.68129166666665"/>
    <n v="0.26100000000000001"/>
    <n v="4405.1174166666669"/>
    <s v="EUR"/>
    <n v="1"/>
    <n v="0"/>
    <s v=""/>
    <n v="350"/>
    <m/>
    <m/>
    <n v="20"/>
    <m/>
    <m/>
    <s v=""/>
    <n v="0"/>
    <n v="0"/>
    <n v="12036.466346153846"/>
  </r>
  <r>
    <x v="1"/>
    <d v="2023-02-01T00:00:00"/>
    <d v="2023-02-28T00:00:00"/>
    <x v="0"/>
    <s v="Demo Company Poland Sp. z o.o."/>
    <x v="3"/>
    <x v="0"/>
    <s v="E04267"/>
    <s v="Greyson Sanders"/>
    <s v="Cloud Infrastructure Architect"/>
    <s v="IT"/>
    <x v="1"/>
    <s v="Poland"/>
    <s v="Permanent"/>
    <s v="Male"/>
    <n v="28"/>
    <d v="2022-03-06T00:00:00"/>
    <m/>
    <n v="40"/>
    <n v="90304"/>
    <n v="7525.333333333333"/>
    <n v="43.41538461538461"/>
    <n v="0.22140000000000001"/>
    <n v="1666.1088"/>
    <n v="0.40799999999999997"/>
    <n v="4454.9973333333328"/>
    <s v="PLN"/>
    <n v="4.6844999999999999"/>
    <n v="0"/>
    <s v=""/>
    <n v="272"/>
    <m/>
    <m/>
    <n v="20"/>
    <m/>
    <m/>
    <s v=""/>
    <n v="0"/>
    <n v="0"/>
    <n v="11808.984615384614"/>
  </r>
  <r>
    <x v="1"/>
    <d v="2023-02-01T00:00:00"/>
    <d v="2023-02-28T00:00:00"/>
    <x v="0"/>
    <s v="Demo Company Hong Kong Ltd"/>
    <x v="7"/>
    <x v="1"/>
    <s v="E03061"/>
    <s v="Vivian Lewis"/>
    <s v="Manager"/>
    <s v="Marketing"/>
    <x v="0"/>
    <s v="Hong Kong"/>
    <s v="Permanent"/>
    <s v="Female"/>
    <n v="65"/>
    <d v="2011-09-07T00:00:00"/>
    <m/>
    <n v="40"/>
    <n v="104903"/>
    <n v="8741.9166666666661"/>
    <n v="50.434134615384615"/>
    <n v="0.25"/>
    <n v="2185.4791666666665"/>
    <n v="0.21899999999999997"/>
    <n v="6827.4369166666665"/>
    <s v="HKD"/>
    <n v="8.2957999999999998"/>
    <n v="0.1"/>
    <s v=""/>
    <n v="186"/>
    <m/>
    <m/>
    <n v="20"/>
    <m/>
    <n v="20"/>
    <s v=""/>
    <n v="0"/>
    <n v="0"/>
    <n v="9380.7490384615376"/>
  </r>
  <r>
    <x v="1"/>
    <d v="2023-02-01T00:00:00"/>
    <d v="2023-02-28T00:00:00"/>
    <x v="0"/>
    <s v="Demo Company Indonesia PT"/>
    <x v="10"/>
    <x v="1"/>
    <s v="E00013"/>
    <s v="Elena Vang"/>
    <s v="Analyst"/>
    <s v="Finance"/>
    <x v="2"/>
    <s v="Indonesia"/>
    <s v="Permanent"/>
    <s v="Female"/>
    <n v="52"/>
    <d v="2022-02-19T00:00:00"/>
    <d v="2023-02-19T00:00:00"/>
    <n v="40"/>
    <n v="55859"/>
    <n v="4654.916666666667"/>
    <n v="26.855288461538464"/>
    <n v="5.74E-2"/>
    <n v="267.1922166666667"/>
    <n v="0.30099999999999999"/>
    <n v="3253.7867500000002"/>
    <s v="IDR"/>
    <n v="16295.86"/>
    <n v="0"/>
    <s v=""/>
    <n v="296"/>
    <m/>
    <m/>
    <n v="20"/>
    <m/>
    <m/>
    <s v=""/>
    <n v="0"/>
    <n v="0"/>
    <n v="7949.1653846153858"/>
  </r>
  <r>
    <x v="1"/>
    <d v="2023-02-01T00:00:00"/>
    <d v="2023-02-28T00:00:00"/>
    <x v="0"/>
    <s v="Demo Company Czech Republic s.r.o."/>
    <x v="34"/>
    <x v="0"/>
    <s v="E04265"/>
    <s v="Natalia Diaz"/>
    <s v="Operations Engineer"/>
    <s v="Engineering"/>
    <x v="2"/>
    <s v="Czech Republic"/>
    <s v="Permanent"/>
    <s v="Female"/>
    <n v="62"/>
    <d v="2006-10-12T00:00:00"/>
    <m/>
    <n v="40"/>
    <n v="79785"/>
    <n v="6648.75"/>
    <n v="38.35817307692308"/>
    <n v="0.33799999999999997"/>
    <n v="2247.2774999999997"/>
    <n v="0.46100000000000002"/>
    <n v="3583.67625"/>
    <s v="CZK"/>
    <n v="23.619"/>
    <n v="0"/>
    <s v=""/>
    <n v="210"/>
    <m/>
    <m/>
    <n v="20"/>
    <m/>
    <n v="17"/>
    <s v=""/>
    <n v="0"/>
    <n v="0"/>
    <n v="8055.2163461538466"/>
  </r>
  <r>
    <x v="1"/>
    <d v="2023-02-01T00:00:00"/>
    <d v="2023-02-28T00:00:00"/>
    <x v="0"/>
    <s v="Demo Company Portugal Lda"/>
    <x v="4"/>
    <x v="0"/>
    <s v="E04769"/>
    <s v="Mila Leung"/>
    <s v="Sr. Analyst"/>
    <s v="Marketing"/>
    <x v="2"/>
    <s v="Portugal"/>
    <s v="Permanent"/>
    <s v="Female"/>
    <n v="39"/>
    <d v="2007-11-05T00:00:00"/>
    <m/>
    <n v="32"/>
    <n v="99017"/>
    <n v="8251.4166666666661"/>
    <n v="59.505408653846153"/>
    <n v="0.23749999999999999"/>
    <n v="1959.711458333333"/>
    <n v="0.39799999999999996"/>
    <n v="4967.3528333333334"/>
    <s v="EUR"/>
    <n v="1"/>
    <n v="0"/>
    <s v=""/>
    <n v="145"/>
    <m/>
    <m/>
    <n v="20"/>
    <n v="536"/>
    <m/>
    <s v=""/>
    <n v="0"/>
    <n v="0"/>
    <n v="8628.2842548076915"/>
  </r>
  <r>
    <x v="1"/>
    <d v="2023-02-01T00:00:00"/>
    <d v="2023-02-28T00:00:00"/>
    <x v="0"/>
    <s v="Demo Company France SARL"/>
    <x v="18"/>
    <x v="0"/>
    <s v="E03042"/>
    <s v="Ava Nelson"/>
    <s v="Systems Analyst"/>
    <s v="IT"/>
    <x v="0"/>
    <s v="France"/>
    <s v="Permanent"/>
    <s v="Female"/>
    <n v="63"/>
    <d v="2021-04-01T00:00:00"/>
    <m/>
    <n v="40"/>
    <n v="53809"/>
    <n v="4484.083333333333"/>
    <n v="25.869711538461537"/>
    <n v="0.45"/>
    <n v="2017.8374999999999"/>
    <n v="0.60699999999999998"/>
    <n v="1762.2447499999998"/>
    <s v="EUR"/>
    <n v="1"/>
    <n v="0"/>
    <s v=""/>
    <n v="208"/>
    <m/>
    <m/>
    <n v="20"/>
    <m/>
    <n v="14"/>
    <s v=""/>
    <n v="0"/>
    <n v="0"/>
    <n v="5380.9"/>
  </r>
  <r>
    <x v="1"/>
    <d v="2023-02-01T00:00:00"/>
    <d v="2023-02-28T00:00:00"/>
    <x v="0"/>
    <s v="Demo Company Finland Oy"/>
    <x v="0"/>
    <x v="0"/>
    <s v="E00527"/>
    <s v="Mateo Chu"/>
    <s v="Field Engineer"/>
    <s v="Engineering"/>
    <x v="1"/>
    <s v="Finland"/>
    <s v="Permanent"/>
    <s v="Male"/>
    <n v="27"/>
    <d v="2020-04-16T00:00:00"/>
    <m/>
    <n v="40"/>
    <n v="71864"/>
    <n v="5988.666666666667"/>
    <n v="34.549999999999997"/>
    <n v="0.20760000000000001"/>
    <n v="1243.2472"/>
    <n v="0.36599999999999999"/>
    <n v="3796.8146666666671"/>
    <s v="EUR"/>
    <n v="1"/>
    <n v="0"/>
    <s v=""/>
    <n v="301"/>
    <m/>
    <m/>
    <n v="20"/>
    <m/>
    <n v="19"/>
    <s v=""/>
    <n v="0"/>
    <n v="0"/>
    <n v="10399.549999999999"/>
  </r>
  <r>
    <x v="1"/>
    <d v="2023-02-01T00:00:00"/>
    <d v="2023-02-28T00:00:00"/>
    <x v="0"/>
    <s v="Demo Company Japan Kabushiki Kaisha"/>
    <x v="31"/>
    <x v="1"/>
    <s v="E01095"/>
    <s v="Isla Lai"/>
    <s v="Operations Engineer"/>
    <s v="Finance"/>
    <x v="2"/>
    <s v="Japan"/>
    <s v="Permanent"/>
    <s v="Female"/>
    <n v="37"/>
    <d v="2011-12-06T00:00:00"/>
    <m/>
    <n v="40"/>
    <n v="225558"/>
    <n v="18796.5"/>
    <n v="108.44134615384614"/>
    <n v="0.15490000000000001"/>
    <n v="2911.5778500000001"/>
    <n v="0.46700000000000003"/>
    <n v="10018.5345"/>
    <s v="JPY"/>
    <n v="143.86000000000001"/>
    <n v="0.33"/>
    <s v=""/>
    <n v="341"/>
    <m/>
    <m/>
    <n v="20"/>
    <m/>
    <n v="16"/>
    <s v=""/>
    <n v="0"/>
    <n v="0"/>
    <n v="36978.49903846153"/>
  </r>
  <r>
    <x v="1"/>
    <d v="2023-02-01T00:00:00"/>
    <d v="2023-02-28T00:00:00"/>
    <x v="0"/>
    <s v="Demo Company Netherlands BV"/>
    <x v="6"/>
    <x v="0"/>
    <s v="E01713"/>
    <s v="Nolan Guzman"/>
    <s v="Field Engineer"/>
    <s v="Engineering"/>
    <x v="1"/>
    <s v="Netherlands"/>
    <s v="Temporary"/>
    <s v="Male"/>
    <n v="46"/>
    <d v="2022-06-20T00:00:00"/>
    <d v="2023-06-20T00:00:00"/>
    <n v="40"/>
    <n v="96997"/>
    <n v="8083.083333333333"/>
    <n v="46.633173076923079"/>
    <n v="0.23190000000000002"/>
    <n v="1874.4670250000001"/>
    <n v="0.41200000000000003"/>
    <n v="4752.8529999999992"/>
    <s v="EUR"/>
    <n v="1"/>
    <n v="0"/>
    <s v=""/>
    <n v="57"/>
    <m/>
    <m/>
    <n v="20"/>
    <m/>
    <n v="20"/>
    <s v=""/>
    <n v="0"/>
    <n v="0"/>
    <n v="2658.0908653846154"/>
  </r>
  <r>
    <x v="1"/>
    <d v="2023-02-01T00:00:00"/>
    <d v="2023-02-28T00:00:00"/>
    <x v="0"/>
    <s v="Demo Company Ukraine PLC"/>
    <x v="26"/>
    <x v="0"/>
    <s v="E00128"/>
    <s v="Everleigh Espinoza"/>
    <s v="Network Engineer"/>
    <s v="Human Resources"/>
    <x v="0"/>
    <s v="Ukraine"/>
    <s v="Permanent"/>
    <s v="Female"/>
    <n v="54"/>
    <d v="2018-01-22T00:00:00"/>
    <m/>
    <n v="40"/>
    <n v="176294"/>
    <n v="14691.166666666666"/>
    <n v="84.756730769230771"/>
    <n v="0.22"/>
    <n v="3232.0566666666664"/>
    <n v="0.45200000000000001"/>
    <n v="8050.7593333333325"/>
    <s v="UAH"/>
    <n v="39.026600000000002"/>
    <n v="0.28000000000000003"/>
    <s v=""/>
    <n v="103"/>
    <m/>
    <m/>
    <n v="20"/>
    <m/>
    <n v="12"/>
    <s v=""/>
    <n v="0"/>
    <n v="0"/>
    <n v="8729.9432692307691"/>
  </r>
  <r>
    <x v="1"/>
    <d v="2023-02-01T00:00:00"/>
    <d v="2023-02-28T00:00:00"/>
    <x v="0"/>
    <s v="Demo Company Denmark ApS"/>
    <x v="37"/>
    <x v="0"/>
    <s v="E03849"/>
    <s v="Evelyn Jung"/>
    <s v="Analyst"/>
    <s v="Sales"/>
    <x v="3"/>
    <s v="Denmark"/>
    <s v="Permanent"/>
    <s v="Female"/>
    <n v="30"/>
    <d v="2021-02-14T00:00:00"/>
    <m/>
    <n v="32"/>
    <n v="48340"/>
    <n v="4028.3333333333335"/>
    <n v="29.05048076923077"/>
    <n v="0"/>
    <n v="0"/>
    <n v="0.23800000000000002"/>
    <n v="3069.59"/>
    <s v="DKK"/>
    <n v="7.4398"/>
    <n v="0"/>
    <s v=""/>
    <n v="143"/>
    <m/>
    <m/>
    <n v="20"/>
    <n v="407"/>
    <m/>
    <s v=""/>
    <n v="0"/>
    <n v="0"/>
    <n v="4154.21875"/>
  </r>
  <r>
    <x v="1"/>
    <d v="2023-02-01T00:00:00"/>
    <d v="2023-02-28T00:00:00"/>
    <x v="0"/>
    <s v="Demo Company Côte d'Ivoire SARL"/>
    <x v="2"/>
    <x v="2"/>
    <s v="E02464"/>
    <s v="Sophie Silva"/>
    <s v="Operations Engineer"/>
    <s v="Engineering"/>
    <x v="2"/>
    <s v="Netherlands"/>
    <s v="Permanent"/>
    <s v="Female"/>
    <n v="28"/>
    <d v="2017-07-06T00:00:00"/>
    <m/>
    <n v="40"/>
    <n v="240488"/>
    <n v="20040.666666666668"/>
    <n v="115.61923076923077"/>
    <n v="0.25"/>
    <n v="5010.166666666667"/>
    <n v="0.501"/>
    <n v="10000.292666666668"/>
    <s v="XOF"/>
    <n v="657.27"/>
    <n v="0.4"/>
    <s v=""/>
    <n v="296"/>
    <m/>
    <m/>
    <n v="20"/>
    <m/>
    <n v="4"/>
    <s v=""/>
    <n v="0"/>
    <n v="0"/>
    <n v="34223.292307692311"/>
  </r>
  <r>
    <x v="1"/>
    <d v="2023-02-01T00:00:00"/>
    <d v="2023-02-28T00:00:00"/>
    <x v="0"/>
    <s v="Demo Company Qatar WLL"/>
    <x v="11"/>
    <x v="4"/>
    <s v="E00306"/>
    <s v="Mateo Williams"/>
    <s v="Enterprise Architect"/>
    <s v="IT"/>
    <x v="0"/>
    <s v="Qatar"/>
    <s v="Permanent"/>
    <s v="Male"/>
    <n v="40"/>
    <d v="2011-01-22T00:00:00"/>
    <m/>
    <n v="40"/>
    <n v="97339"/>
    <n v="8111.583333333333"/>
    <n v="46.797596153846158"/>
    <n v="0"/>
    <n v="0"/>
    <n v="0.113"/>
    <n v="7194.974416666666"/>
    <s v="QAR"/>
    <n v="3.8468"/>
    <n v="0"/>
    <s v=""/>
    <n v="391"/>
    <m/>
    <m/>
    <n v="20"/>
    <m/>
    <n v="17"/>
    <s v=""/>
    <n v="0"/>
    <n v="0"/>
    <n v="18297.860096153847"/>
  </r>
  <r>
    <x v="1"/>
    <d v="2023-02-01T00:00:00"/>
    <d v="2023-02-28T00:00:00"/>
    <x v="0"/>
    <s v="Demo Company Egypt SAE"/>
    <x v="38"/>
    <x v="2"/>
    <s v="E03737"/>
    <s v="Kennedy Rahman"/>
    <s v="Operations Engineer"/>
    <s v="Human Resources"/>
    <x v="0"/>
    <s v="Egypt"/>
    <s v="Permanent"/>
    <s v="Female"/>
    <n v="49"/>
    <d v="2003-02-28T00:00:00"/>
    <m/>
    <n v="40"/>
    <n v="211291"/>
    <n v="17607.583333333332"/>
    <n v="101.58221153846154"/>
    <n v="0.26"/>
    <n v="4577.9716666666664"/>
    <n v="0.44400000000000001"/>
    <n v="9789.8163333333323"/>
    <s v="EGP"/>
    <n v="32.686700000000002"/>
    <n v="0.37"/>
    <s v=""/>
    <n v="383"/>
    <m/>
    <m/>
    <n v="20"/>
    <m/>
    <n v="17"/>
    <s v=""/>
    <n v="0"/>
    <n v="0"/>
    <n v="38905.987019230772"/>
  </r>
  <r>
    <x v="1"/>
    <d v="2023-02-01T00:00:00"/>
    <d v="2023-02-28T00:00:00"/>
    <x v="0"/>
    <s v="Demo Company Czech Republic s.r.o."/>
    <x v="34"/>
    <x v="0"/>
    <s v="E02939"/>
    <s v="Julian Fong"/>
    <s v="Quality Engineer"/>
    <s v="Engineering"/>
    <x v="1"/>
    <s v="Czech Republic"/>
    <s v="Permanent"/>
    <s v="Male"/>
    <n v="61"/>
    <d v="2002-11-22T00:00:00"/>
    <m/>
    <n v="40"/>
    <n v="80950"/>
    <n v="6745.833333333333"/>
    <n v="38.918269230769234"/>
    <n v="0.33799999999999997"/>
    <n v="2280.0916666666662"/>
    <n v="0.46100000000000002"/>
    <n v="3636.0041666666662"/>
    <s v="CZK"/>
    <n v="23.619"/>
    <n v="0"/>
    <s v=""/>
    <n v="282"/>
    <m/>
    <m/>
    <n v="20"/>
    <m/>
    <n v="4"/>
    <s v=""/>
    <n v="0"/>
    <n v="0"/>
    <n v="10974.951923076924"/>
  </r>
  <r>
    <x v="1"/>
    <d v="2023-02-01T00:00:00"/>
    <d v="2023-02-28T00:00:00"/>
    <x v="0"/>
    <s v="Demo Company Greece IKE"/>
    <x v="23"/>
    <x v="0"/>
    <s v="E02706"/>
    <s v="Nevaeh Kang"/>
    <s v="Automation Engineer"/>
    <s v="Engineering"/>
    <x v="3"/>
    <s v="Greece"/>
    <s v="Permanent"/>
    <s v="Female"/>
    <n v="46"/>
    <d v="2021-01-10T00:00:00"/>
    <d v="2023-01-10T00:00:00"/>
    <n v="40"/>
    <n v="86538"/>
    <n v="7211.5"/>
    <n v="41.604807692307688"/>
    <n v="0.24809999999999999"/>
    <n v="1789.1731499999999"/>
    <n v="0.51900000000000002"/>
    <n v="3468.7314999999999"/>
    <s v="EUR"/>
    <n v="1"/>
    <n v="0"/>
    <s v=""/>
    <n v="179"/>
    <m/>
    <m/>
    <n v="20"/>
    <m/>
    <n v="5"/>
    <s v=""/>
    <n v="0"/>
    <n v="0"/>
    <n v="7447.2605769230759"/>
  </r>
  <r>
    <x v="1"/>
    <d v="2023-02-01T00:00:00"/>
    <d v="2023-02-28T00:00:00"/>
    <x v="0"/>
    <s v="Demo Company Netherlands BV"/>
    <x v="6"/>
    <x v="0"/>
    <s v="E00170"/>
    <s v="Hannah Nelson"/>
    <s v="Sr. Analyst"/>
    <s v="Marketing"/>
    <x v="1"/>
    <s v="Netherlands"/>
    <s v="Temporary"/>
    <s v="Female"/>
    <n v="35"/>
    <d v="2022-09-07T00:00:00"/>
    <d v="2023-09-07T00:00:00"/>
    <n v="40"/>
    <n v="70992"/>
    <n v="5916"/>
    <n v="34.130769230769232"/>
    <n v="0.23190000000000002"/>
    <n v="1371.9204000000002"/>
    <n v="0.41200000000000003"/>
    <n v="3478.6079999999997"/>
    <s v="EUR"/>
    <n v="1"/>
    <n v="0"/>
    <s v=""/>
    <n v="208"/>
    <m/>
    <m/>
    <n v="20"/>
    <m/>
    <n v="15"/>
    <s v=""/>
    <n v="0"/>
    <n v="0"/>
    <n v="7099.2000000000007"/>
  </r>
  <r>
    <x v="1"/>
    <d v="2023-02-01T00:00:00"/>
    <d v="2023-02-28T00:00:00"/>
    <x v="0"/>
    <s v="Demo Company Côte d'Ivoire SARL"/>
    <x v="2"/>
    <x v="2"/>
    <s v="E01425"/>
    <s v="Anthony Rogers"/>
    <s v="Operations Engineer"/>
    <s v="Engineering"/>
    <x v="2"/>
    <s v="France"/>
    <s v="Permanent"/>
    <s v="Male"/>
    <n v="33"/>
    <d v="2015-06-18T00:00:00"/>
    <m/>
    <n v="40"/>
    <n v="205314"/>
    <n v="17109.5"/>
    <n v="98.708653846153851"/>
    <n v="0.25"/>
    <n v="4277.375"/>
    <n v="0.501"/>
    <n v="8537.6404999999995"/>
    <s v="XOF"/>
    <n v="657.27"/>
    <n v="0.3"/>
    <s v=""/>
    <n v="164"/>
    <m/>
    <m/>
    <n v="20"/>
    <m/>
    <m/>
    <s v=""/>
    <n v="0"/>
    <n v="0"/>
    <n v="16188.219230769231"/>
  </r>
  <r>
    <x v="1"/>
    <d v="2023-02-01T00:00:00"/>
    <d v="2023-02-28T00:00:00"/>
    <x v="0"/>
    <s v="Demo Company Côte d'Ivoire SARL"/>
    <x v="2"/>
    <x v="2"/>
    <s v="E00130"/>
    <s v="Paisley Kang"/>
    <s v="Operations Engineer"/>
    <s v="Human Resources"/>
    <x v="2"/>
    <s v="France"/>
    <s v="Permanent"/>
    <s v="Female"/>
    <n v="61"/>
    <d v="2017-03-10T00:00:00"/>
    <m/>
    <n v="40"/>
    <n v="196951"/>
    <n v="16412.583333333332"/>
    <n v="94.687980769230776"/>
    <n v="0.25"/>
    <n v="4103.145833333333"/>
    <n v="0.501"/>
    <n v="8189.8790833333333"/>
    <s v="XOF"/>
    <n v="657.27"/>
    <n v="0.33"/>
    <s v=""/>
    <n v="138"/>
    <m/>
    <m/>
    <n v="20"/>
    <m/>
    <m/>
    <s v=""/>
    <n v="0"/>
    <n v="0"/>
    <n v="13066.941346153848"/>
  </r>
  <r>
    <x v="1"/>
    <d v="2023-02-01T00:00:00"/>
    <d v="2023-02-28T00:00:00"/>
    <x v="0"/>
    <s v="Demo Company Denmark ApS"/>
    <x v="37"/>
    <x v="0"/>
    <s v="E02094"/>
    <s v="Matthew Gupta"/>
    <s v="Network Engineer"/>
    <s v="IT"/>
    <x v="1"/>
    <s v="Denmark"/>
    <s v="Permanent"/>
    <s v="Male"/>
    <n v="45"/>
    <d v="2005-09-18T00:00:00"/>
    <m/>
    <n v="40"/>
    <n v="67686"/>
    <n v="5640.5"/>
    <n v="32.541346153846156"/>
    <n v="0"/>
    <n v="0"/>
    <n v="0.23800000000000002"/>
    <n v="4298.0609999999997"/>
    <s v="DKK"/>
    <n v="7.4398"/>
    <n v="0"/>
    <s v=""/>
    <n v="108"/>
    <m/>
    <m/>
    <n v="20"/>
    <m/>
    <m/>
    <s v=""/>
    <n v="0"/>
    <n v="0"/>
    <n v="3514.4653846153847"/>
  </r>
  <r>
    <x v="1"/>
    <d v="2023-02-01T00:00:00"/>
    <d v="2023-02-28T00:00:00"/>
    <x v="0"/>
    <s v="Demo Company Luxembourg SA"/>
    <x v="9"/>
    <x v="0"/>
    <s v="E03567"/>
    <s v="Silas Chavez"/>
    <s v="Technical Architect"/>
    <s v="IT"/>
    <x v="3"/>
    <s v="Luxembourg"/>
    <s v="Permanent"/>
    <s v="Male"/>
    <n v="51"/>
    <d v="2008-04-15T00:00:00"/>
    <m/>
    <n v="40"/>
    <n v="86431"/>
    <n v="7202.583333333333"/>
    <n v="41.55336538461539"/>
    <n v="0.14990000000000001"/>
    <n v="1079.6672416666668"/>
    <n v="0.20399999999999999"/>
    <n v="5733.2563333333328"/>
    <s v="EUR"/>
    <n v="1"/>
    <n v="0"/>
    <s v=""/>
    <n v="340"/>
    <m/>
    <m/>
    <n v="20"/>
    <m/>
    <m/>
    <s v=""/>
    <n v="0"/>
    <n v="0"/>
    <n v="14128.144230769232"/>
  </r>
  <r>
    <x v="1"/>
    <d v="2023-02-01T00:00:00"/>
    <d v="2023-02-28T00:00:00"/>
    <x v="0"/>
    <s v="Demo Company Sweden AB"/>
    <x v="20"/>
    <x v="0"/>
    <s v="E04682"/>
    <s v="Colton Thao"/>
    <s v="Manager"/>
    <s v="Human Resources"/>
    <x v="0"/>
    <s v="Sweden"/>
    <s v="Temporary"/>
    <s v="Male"/>
    <n v="55"/>
    <d v="2022-11-16T00:00:00"/>
    <d v="2023-11-16T00:00:00"/>
    <n v="40"/>
    <n v="125936"/>
    <n v="10494.666666666666"/>
    <n v="60.546153846153842"/>
    <n v="0.31420000000000003"/>
    <n v="3297.4242666666669"/>
    <n v="0.49099999999999999"/>
    <n v="5341.7853333333333"/>
    <s v="SEK"/>
    <n v="11.300800000000001"/>
    <n v="0.08"/>
    <s v=""/>
    <n v="198"/>
    <m/>
    <m/>
    <n v="20"/>
    <m/>
    <m/>
    <s v=""/>
    <n v="0"/>
    <n v="0"/>
    <n v="11988.138461538461"/>
  </r>
  <r>
    <x v="1"/>
    <d v="2023-02-01T00:00:00"/>
    <d v="2023-02-28T00:00:00"/>
    <x v="0"/>
    <s v="Demo Company Kenya Ltd"/>
    <x v="8"/>
    <x v="2"/>
    <s v="E00957"/>
    <s v="Genesis Perry"/>
    <s v="Sr. Manager"/>
    <s v="Sales"/>
    <x v="2"/>
    <s v="Kenya"/>
    <s v="Permanent"/>
    <s v="Female"/>
    <n v="46"/>
    <d v="2013-07-18T00:00:00"/>
    <m/>
    <n v="40"/>
    <n v="149712"/>
    <n v="12476"/>
    <n v="71.976923076923072"/>
    <n v="0"/>
    <n v="0"/>
    <n v="0.37200000000000005"/>
    <n v="7834.927999999999"/>
    <s v="KES"/>
    <n v="136.33000000000001"/>
    <n v="0.14000000000000001"/>
    <s v=""/>
    <n v="267"/>
    <m/>
    <m/>
    <n v="20"/>
    <m/>
    <n v="11"/>
    <s v=""/>
    <n v="0"/>
    <n v="0"/>
    <n v="19217.83846153846"/>
  </r>
  <r>
    <x v="1"/>
    <d v="2023-02-01T00:00:00"/>
    <d v="2023-02-28T00:00:00"/>
    <x v="0"/>
    <s v="Demo Company Australia Pty Ltd"/>
    <x v="14"/>
    <x v="5"/>
    <s v="E04458"/>
    <s v="Alexander Bryant"/>
    <s v="Field Engineer"/>
    <s v="Engineering"/>
    <x v="1"/>
    <s v="New Zealand"/>
    <s v="Temporary"/>
    <s v="Male"/>
    <n v="30"/>
    <d v="2021-10-02T00:00:00"/>
    <d v="2023-10-02T00:00:00"/>
    <n v="40"/>
    <n v="88758"/>
    <n v="7396.5"/>
    <n v="42.672115384615388"/>
    <n v="0.25"/>
    <n v="1849.125"/>
    <n v="0.34600000000000003"/>
    <n v="4837.3109999999997"/>
    <s v="NZD"/>
    <n v="1.7225999999999999"/>
    <n v="0"/>
    <s v=""/>
    <n v="74"/>
    <m/>
    <m/>
    <n v="20"/>
    <m/>
    <n v="16"/>
    <s v=""/>
    <n v="0"/>
    <n v="0"/>
    <n v="3157.7365384615387"/>
  </r>
  <r>
    <x v="1"/>
    <d v="2023-02-01T00:00:00"/>
    <d v="2023-02-28T00:00:00"/>
    <x v="0"/>
    <s v="Demo Company Ghana Ltd"/>
    <x v="33"/>
    <x v="2"/>
    <s v="E01499"/>
    <s v="Elias Zhang"/>
    <s v="Solutions Architect"/>
    <s v="IT"/>
    <x v="3"/>
    <s v="Ghana"/>
    <s v="Permanent"/>
    <s v="Male"/>
    <n v="54"/>
    <d v="2013-07-13T00:00:00"/>
    <m/>
    <n v="40"/>
    <n v="83639"/>
    <n v="6969.916666666667"/>
    <n v="40.211057692307691"/>
    <n v="0.13"/>
    <n v="906.08916666666676"/>
    <n v="0.55399999999999994"/>
    <n v="3108.5828333333338"/>
    <s v="GHS"/>
    <n v="12.6816"/>
    <n v="0"/>
    <s v=""/>
    <n v="161"/>
    <m/>
    <m/>
    <n v="20"/>
    <m/>
    <n v="18"/>
    <s v=""/>
    <n v="0"/>
    <n v="0"/>
    <n v="6473.9802884615383"/>
  </r>
  <r>
    <x v="1"/>
    <d v="2023-02-01T00:00:00"/>
    <d v="2023-02-28T00:00:00"/>
    <x v="0"/>
    <s v="Demo Company India Pvt. Ltd."/>
    <x v="16"/>
    <x v="1"/>
    <s v="E00521"/>
    <s v="Lily Carter"/>
    <s v="Network Architect"/>
    <s v="IT"/>
    <x v="3"/>
    <s v="India"/>
    <s v="Temporary"/>
    <s v="Female"/>
    <n v="54"/>
    <d v="2022-05-18T00:00:00"/>
    <d v="2023-05-18T00:00:00"/>
    <n v="40"/>
    <n v="68268"/>
    <n v="5689"/>
    <n v="32.821153846153848"/>
    <n v="0.12"/>
    <n v="682.68"/>
    <n v="0.49700000000000005"/>
    <n v="2861.5669999999996"/>
    <s v="INR"/>
    <n v="86.649000000000001"/>
    <n v="0"/>
    <s v=""/>
    <n v="251"/>
    <m/>
    <m/>
    <n v="20"/>
    <m/>
    <n v="1"/>
    <s v=""/>
    <n v="0"/>
    <n v="0"/>
    <n v="8238.1096153846156"/>
  </r>
  <r>
    <x v="1"/>
    <d v="2023-02-01T00:00:00"/>
    <d v="2023-02-28T00:00:00"/>
    <x v="0"/>
    <s v="Demo Company Sweden AB"/>
    <x v="20"/>
    <x v="0"/>
    <s v="E03717"/>
    <s v="Joseph Ruiz"/>
    <s v="Field Engineer"/>
    <s v="Engineering"/>
    <x v="0"/>
    <s v="Sweden"/>
    <s v="Permanent"/>
    <s v="Male"/>
    <n v="45"/>
    <d v="2002-02-26T00:00:00"/>
    <m/>
    <n v="32"/>
    <n v="75819"/>
    <n v="6318.25"/>
    <n v="45.564302884615387"/>
    <n v="0.31420000000000003"/>
    <n v="1985.1941500000003"/>
    <n v="0.49099999999999999"/>
    <n v="3215.9892500000001"/>
    <s v="SEK"/>
    <n v="11.300800000000001"/>
    <n v="0"/>
    <s v=""/>
    <n v="193"/>
    <n v="1"/>
    <s v="Missing Data"/>
    <n v="20"/>
    <m/>
    <m/>
    <s v=""/>
    <n v="0"/>
    <n v="0"/>
    <n v="8793.9104567307695"/>
  </r>
  <r>
    <x v="1"/>
    <d v="2023-02-01T00:00:00"/>
    <d v="2023-02-28T00:00:00"/>
    <x v="0"/>
    <s v="Demo Company Indonesia PT"/>
    <x v="10"/>
    <x v="1"/>
    <s v="E01533"/>
    <s v="Avery Bailey"/>
    <s v="Sr. Analyst"/>
    <s v="Sales"/>
    <x v="1"/>
    <s v="Indonesia"/>
    <s v="Permanent"/>
    <s v="Female"/>
    <n v="49"/>
    <d v="2021-05-15T00:00:00"/>
    <m/>
    <n v="40"/>
    <n v="86658"/>
    <n v="7221.5"/>
    <n v="41.662500000000001"/>
    <n v="5.74E-2"/>
    <n v="414.51409999999998"/>
    <n v="0.30099999999999999"/>
    <n v="5047.8284999999996"/>
    <s v="IDR"/>
    <n v="16295.86"/>
    <n v="0"/>
    <s v=""/>
    <n v="326"/>
    <m/>
    <m/>
    <n v="20"/>
    <m/>
    <n v="5"/>
    <s v=""/>
    <n v="0"/>
    <n v="0"/>
    <n v="13581.975"/>
  </r>
  <r>
    <x v="1"/>
    <d v="2023-02-01T00:00:00"/>
    <d v="2023-02-28T00:00:00"/>
    <x v="0"/>
    <s v="Demo Company United Arab Emirates LLC"/>
    <x v="28"/>
    <x v="4"/>
    <s v="E04449"/>
    <s v="Miles Hsu"/>
    <s v="Analyst II"/>
    <s v="Finance"/>
    <x v="3"/>
    <s v="United Arab Emirates"/>
    <s v="Permanent"/>
    <s v="Male"/>
    <n v="55"/>
    <d v="2014-03-16T00:00:00"/>
    <m/>
    <n v="40"/>
    <n v="74552"/>
    <n v="6212.666666666667"/>
    <n v="35.842307692307692"/>
    <n v="0"/>
    <n v="0"/>
    <n v="0.159"/>
    <n v="5224.8526666666667"/>
    <s v="AED"/>
    <n v="3.8807"/>
    <n v="0"/>
    <s v=""/>
    <n v="287"/>
    <m/>
    <m/>
    <n v="20"/>
    <m/>
    <n v="7"/>
    <s v=""/>
    <n v="0"/>
    <n v="0"/>
    <n v="10286.742307692308"/>
  </r>
  <r>
    <x v="1"/>
    <d v="2023-02-01T00:00:00"/>
    <d v="2023-02-28T00:00:00"/>
    <x v="0"/>
    <s v="Demo Company Netherlands BV"/>
    <x v="6"/>
    <x v="0"/>
    <s v="E02855"/>
    <s v="Piper Cheng"/>
    <s v="Enterprise Architect"/>
    <s v="IT"/>
    <x v="0"/>
    <s v="Netherlands"/>
    <s v="Permanent"/>
    <s v="Female"/>
    <n v="62"/>
    <d v="2009-03-15T00:00:00"/>
    <m/>
    <n v="32"/>
    <n v="82839"/>
    <n v="6903.25"/>
    <n v="49.783052884615387"/>
    <n v="0.23190000000000002"/>
    <n v="1600.8636750000001"/>
    <n v="0.41200000000000003"/>
    <n v="4059.1109999999999"/>
    <s v="EUR"/>
    <n v="1"/>
    <n v="0"/>
    <s v=""/>
    <n v="149"/>
    <m/>
    <m/>
    <n v="20"/>
    <m/>
    <m/>
    <s v=""/>
    <n v="0"/>
    <n v="0"/>
    <n v="7417.6748798076924"/>
  </r>
  <r>
    <x v="1"/>
    <d v="2023-02-01T00:00:00"/>
    <d v="2023-02-28T00:00:00"/>
    <x v="0"/>
    <s v="Demo Company Netherlands BV"/>
    <x v="6"/>
    <x v="0"/>
    <s v="E00816"/>
    <s v="Skylar Watson"/>
    <s v="Network Architect"/>
    <s v="IT"/>
    <x v="1"/>
    <s v="Netherlands"/>
    <s v="Temporary"/>
    <s v="Female"/>
    <n v="28"/>
    <d v="2021-10-08T00:00:00"/>
    <d v="2023-10-08T00:00:00"/>
    <n v="32"/>
    <n v="64475"/>
    <n v="5372.916666666667"/>
    <n v="38.746995192307693"/>
    <n v="0.23190000000000002"/>
    <n v="1245.9793750000001"/>
    <n v="0.41200000000000003"/>
    <n v="3159.2750000000001"/>
    <s v="EUR"/>
    <n v="1"/>
    <n v="0"/>
    <s v=""/>
    <n v="151"/>
    <n v="1"/>
    <s v="Overpayment"/>
    <n v="20"/>
    <m/>
    <m/>
    <s v=""/>
    <n v="0"/>
    <n v="0"/>
    <n v="5850.7962740384619"/>
  </r>
  <r>
    <x v="1"/>
    <d v="2023-02-01T00:00:00"/>
    <d v="2023-02-28T00:00:00"/>
    <x v="0"/>
    <s v="Demo Company Netherlands BV"/>
    <x v="6"/>
    <x v="0"/>
    <s v="E02283"/>
    <s v="Jaxon Park"/>
    <s v="Network Architect"/>
    <s v="IT"/>
    <x v="0"/>
    <s v="Netherlands"/>
    <s v="Permanent"/>
    <s v="Male"/>
    <n v="33"/>
    <d v="2020-07-24T00:00:00"/>
    <m/>
    <n v="40"/>
    <n v="69453"/>
    <n v="5787.75"/>
    <n v="33.390865384615388"/>
    <n v="0.23190000000000002"/>
    <n v="1342.1792250000001"/>
    <n v="0.41200000000000003"/>
    <n v="3403.1969999999997"/>
    <s v="EUR"/>
    <n v="1"/>
    <n v="0"/>
    <s v=""/>
    <n v="56"/>
    <m/>
    <m/>
    <n v="20"/>
    <m/>
    <n v="12"/>
    <s v=""/>
    <n v="0"/>
    <n v="0"/>
    <n v="1869.8884615384618"/>
  </r>
  <r>
    <x v="1"/>
    <d v="2023-02-01T00:00:00"/>
    <d v="2023-02-28T00:00:00"/>
    <x v="0"/>
    <s v="Demo Company Poland Sp. z o.o."/>
    <x v="3"/>
    <x v="0"/>
    <s v="E04888"/>
    <s v="Elijah Henry"/>
    <s v="Manager"/>
    <s v="IT"/>
    <x v="2"/>
    <s v="Poland"/>
    <s v="Permanent"/>
    <s v="Male"/>
    <n v="32"/>
    <d v="2014-01-03T00:00:00"/>
    <m/>
    <n v="40"/>
    <n v="127148"/>
    <n v="10595.666666666666"/>
    <n v="61.128846153846155"/>
    <n v="0.22140000000000001"/>
    <n v="2345.8806"/>
    <n v="0.40799999999999997"/>
    <n v="6272.6346666666668"/>
    <s v="PLN"/>
    <n v="4.6844999999999999"/>
    <n v="0.1"/>
    <s v=""/>
    <n v="316"/>
    <m/>
    <m/>
    <n v="20"/>
    <m/>
    <n v="9"/>
    <s v=""/>
    <n v="0"/>
    <n v="0"/>
    <n v="19316.715384615385"/>
  </r>
  <r>
    <x v="1"/>
    <d v="2023-02-01T00:00:00"/>
    <d v="2023-02-28T00:00:00"/>
    <x v="0"/>
    <s v="Demo Company South Africa PTY Ltd"/>
    <x v="19"/>
    <x v="2"/>
    <s v="E03907"/>
    <s v="Camila Watson"/>
    <s v="Operations Engineer"/>
    <s v="Finance"/>
    <x v="1"/>
    <s v="South Africa"/>
    <s v="Permanent"/>
    <s v="Female"/>
    <n v="32"/>
    <d v="2018-01-02T00:00:00"/>
    <m/>
    <n v="40"/>
    <n v="190253"/>
    <n v="15854.416666666666"/>
    <n v="91.467788461538461"/>
    <n v="0"/>
    <n v="0"/>
    <n v="0.29199999999999998"/>
    <n v="11224.927"/>
    <s v="ZAR"/>
    <n v="19.621099999999998"/>
    <n v="0.33"/>
    <s v=""/>
    <n v="163"/>
    <m/>
    <m/>
    <n v="20"/>
    <m/>
    <n v="6"/>
    <s v=""/>
    <n v="0"/>
    <n v="0"/>
    <n v="14909.249519230769"/>
  </r>
  <r>
    <x v="1"/>
    <d v="2023-02-01T00:00:00"/>
    <d v="2023-02-28T00:00:00"/>
    <x v="0"/>
    <s v="Demo Company Hungary Kft."/>
    <x v="17"/>
    <x v="0"/>
    <s v="E02166"/>
    <s v="Lucas Thomas"/>
    <s v="Manager"/>
    <s v="Accounting"/>
    <x v="3"/>
    <s v="Hungary"/>
    <s v="Permanent"/>
    <s v="Male"/>
    <n v="55"/>
    <d v="2000-04-28T00:00:00"/>
    <m/>
    <n v="40"/>
    <n v="115798"/>
    <n v="9649.8333333333339"/>
    <n v="55.672115384615381"/>
    <n v="0.21"/>
    <n v="2026.4650000000001"/>
    <n v="0.379"/>
    <n v="5992.5465000000004"/>
    <s v="HUF"/>
    <n v="378.97"/>
    <n v="0.05"/>
    <s v=""/>
    <n v="353"/>
    <m/>
    <m/>
    <n v="20"/>
    <m/>
    <n v="20"/>
    <s v=""/>
    <n v="0"/>
    <n v="0"/>
    <n v="19652.25673076923"/>
  </r>
  <r>
    <x v="1"/>
    <d v="2023-02-01T00:00:00"/>
    <d v="2023-02-28T00:00:00"/>
    <x v="0"/>
    <s v="Demo Company Morocco SARL"/>
    <x v="32"/>
    <x v="2"/>
    <s v="E01501"/>
    <s v="Hudson Liu"/>
    <s v="Engineering Manager"/>
    <s v="Engineering"/>
    <x v="1"/>
    <s v="Morocco"/>
    <s v="Permanent"/>
    <s v="Male"/>
    <n v="34"/>
    <d v="2017-11-16T00:00:00"/>
    <m/>
    <n v="40"/>
    <n v="110054"/>
    <n v="9171.1666666666661"/>
    <n v="52.910576923076931"/>
    <n v="0.2109"/>
    <n v="1934.1990499999999"/>
    <n v="0.45799999999999996"/>
    <n v="4970.7723333333333"/>
    <s v="MAD"/>
    <n v="11.0573"/>
    <n v="0.15"/>
    <s v=""/>
    <n v="169"/>
    <m/>
    <m/>
    <n v="20"/>
    <m/>
    <n v="5"/>
    <s v=""/>
    <n v="0"/>
    <n v="0"/>
    <n v="8941.8875000000007"/>
  </r>
  <r>
    <x v="1"/>
    <d v="2023-02-01T00:00:00"/>
    <d v="2023-02-28T00:00:00"/>
    <x v="0"/>
    <s v="Demo Company South Africa PTY Ltd"/>
    <x v="19"/>
    <x v="2"/>
    <s v="E01141"/>
    <s v="Gianna Williams"/>
    <s v="Quality Engineer"/>
    <s v="Engineering"/>
    <x v="3"/>
    <s v="South Africa"/>
    <s v="Permanent"/>
    <s v="Female"/>
    <n v="27"/>
    <d v="2021-01-28T00:00:00"/>
    <d v="2023-01-28T00:00:00"/>
    <n v="40"/>
    <n v="95786"/>
    <n v="7982.166666666667"/>
    <n v="46.050961538461536"/>
    <n v="0"/>
    <n v="0"/>
    <n v="0.29199999999999998"/>
    <n v="5651.3739999999998"/>
    <s v="ZAR"/>
    <n v="19.621099999999998"/>
    <n v="0"/>
    <s v=""/>
    <n v="141"/>
    <m/>
    <m/>
    <n v="20"/>
    <m/>
    <n v="1"/>
    <s v=""/>
    <n v="0"/>
    <n v="0"/>
    <n v="6493.185576923077"/>
  </r>
  <r>
    <x v="1"/>
    <d v="2023-02-01T00:00:00"/>
    <d v="2023-02-28T00:00:00"/>
    <x v="0"/>
    <s v="Demo Company France SARL"/>
    <x v="18"/>
    <x v="0"/>
    <s v="E02254"/>
    <s v="Jaxson Sandoval"/>
    <s v="Sr. Analyst"/>
    <s v="Sales"/>
    <x v="1"/>
    <s v="France"/>
    <s v="Permanent"/>
    <s v="Male"/>
    <n v="61"/>
    <d v="2017-05-03T00:00:00"/>
    <m/>
    <n v="40"/>
    <n v="90855"/>
    <n v="7571.25"/>
    <n v="43.680288461538467"/>
    <n v="0.45"/>
    <n v="3407.0625"/>
    <n v="0.60699999999999998"/>
    <n v="2975.5012500000003"/>
    <s v="EUR"/>
    <n v="1"/>
    <n v="0"/>
    <s v=""/>
    <n v="35"/>
    <m/>
    <m/>
    <n v="20"/>
    <m/>
    <n v="20"/>
    <s v=""/>
    <n v="0"/>
    <n v="0"/>
    <n v="1528.8100961538464"/>
  </r>
  <r>
    <x v="1"/>
    <d v="2023-02-01T00:00:00"/>
    <d v="2023-02-28T00:00:00"/>
    <x v="0"/>
    <s v="Demo Company Luxembourg SA"/>
    <x v="9"/>
    <x v="0"/>
    <s v="E04504"/>
    <s v="Jameson Alvarado"/>
    <s v="Enterprise Architect"/>
    <s v="IT"/>
    <x v="0"/>
    <s v="Luxembourg"/>
    <s v="Temporary"/>
    <s v="Male"/>
    <n v="47"/>
    <d v="2022-03-14T00:00:00"/>
    <d v="2023-03-14T00:00:00"/>
    <n v="40"/>
    <n v="92897"/>
    <n v="7741.416666666667"/>
    <n v="44.662019230769232"/>
    <n v="0.14990000000000001"/>
    <n v="1160.4383583333333"/>
    <n v="0.20399999999999999"/>
    <n v="6162.1676666666672"/>
    <s v="EUR"/>
    <n v="1"/>
    <n v="0"/>
    <s v=""/>
    <n v="197"/>
    <m/>
    <m/>
    <n v="20"/>
    <m/>
    <n v="6"/>
    <s v=""/>
    <n v="0"/>
    <n v="0"/>
    <n v="8798.4177884615383"/>
  </r>
  <r>
    <x v="1"/>
    <d v="2023-02-01T00:00:00"/>
    <d v="2023-02-28T00:00:00"/>
    <x v="0"/>
    <s v="Demo Company Australia Pty Ltd"/>
    <x v="14"/>
    <x v="5"/>
    <s v="E03394"/>
    <s v="Joseph Ly"/>
    <s v="Operations Engineer"/>
    <s v="Marketing"/>
    <x v="1"/>
    <s v="New Zealand"/>
    <s v="Permanent"/>
    <s v="Male"/>
    <n v="40"/>
    <d v="2009-02-28T00:00:00"/>
    <m/>
    <n v="40"/>
    <n v="242919"/>
    <n v="20243.25"/>
    <n v="116.78798076923076"/>
    <n v="0.25"/>
    <n v="5060.8125"/>
    <n v="0.34600000000000003"/>
    <n v="13239.085499999999"/>
    <s v="NZD"/>
    <n v="1.7225999999999999"/>
    <n v="0.31"/>
    <s v=""/>
    <n v="228"/>
    <m/>
    <m/>
    <n v="20"/>
    <m/>
    <n v="14"/>
    <s v=""/>
    <n v="0"/>
    <n v="0"/>
    <n v="26627.659615384611"/>
  </r>
  <r>
    <x v="1"/>
    <d v="2023-02-01T00:00:00"/>
    <d v="2023-02-28T00:00:00"/>
    <x v="0"/>
    <s v="Demo Company Kenya Ltd"/>
    <x v="8"/>
    <x v="2"/>
    <s v="E02942"/>
    <s v="Daniel Richardson"/>
    <s v="Network Engineer"/>
    <s v="Engineering"/>
    <x v="1"/>
    <s v="Kenya"/>
    <s v="Permanent"/>
    <s v="Male"/>
    <n v="30"/>
    <d v="2018-05-20T00:00:00"/>
    <m/>
    <n v="40"/>
    <n v="184368"/>
    <n v="15364"/>
    <n v="88.638461538461542"/>
    <n v="0"/>
    <n v="0"/>
    <n v="0.37200000000000005"/>
    <n v="9648.5919999999987"/>
    <s v="KES"/>
    <n v="136.33000000000001"/>
    <n v="0.28999999999999998"/>
    <s v=""/>
    <n v="62"/>
    <m/>
    <m/>
    <n v="20"/>
    <m/>
    <n v="18"/>
    <s v=""/>
    <n v="0"/>
    <n v="0"/>
    <n v="5495.584615384616"/>
  </r>
  <r>
    <x v="1"/>
    <d v="2023-02-01T00:00:00"/>
    <d v="2023-02-28T00:00:00"/>
    <x v="0"/>
    <s v="Demo Company Netherlands BV"/>
    <x v="6"/>
    <x v="0"/>
    <s v="E04130"/>
    <s v="Elias Figueroa"/>
    <s v="Sr. Manager"/>
    <s v="Finance"/>
    <x v="2"/>
    <s v="Netherlands"/>
    <s v="Temporary"/>
    <s v="Male"/>
    <n v="45"/>
    <d v="2021-12-24T00:00:00"/>
    <d v="2023-12-24T00:00:00"/>
    <n v="40"/>
    <n v="144754"/>
    <n v="12062.833333333334"/>
    <n v="69.593269230769224"/>
    <n v="0.23190000000000002"/>
    <n v="2797.3710500000002"/>
    <n v="0.41200000000000003"/>
    <n v="7092.9459999999999"/>
    <s v="EUR"/>
    <n v="1"/>
    <n v="0.15"/>
    <s v=""/>
    <n v="255"/>
    <m/>
    <m/>
    <n v="20"/>
    <m/>
    <n v="9"/>
    <s v=""/>
    <n v="0"/>
    <n v="0"/>
    <n v="17746.283653846152"/>
  </r>
  <r>
    <x v="1"/>
    <d v="2023-02-01T00:00:00"/>
    <d v="2023-02-28T00:00:00"/>
    <x v="0"/>
    <s v="Demo Company Iceland hf."/>
    <x v="22"/>
    <x v="0"/>
    <s v="E02848"/>
    <s v="Emma Brooks"/>
    <s v="Sr. Account Representative"/>
    <s v="Sales"/>
    <x v="3"/>
    <s v="Iceland"/>
    <s v="Permanent"/>
    <s v="Female"/>
    <n v="30"/>
    <d v="2016-12-18T00:00:00"/>
    <m/>
    <n v="40"/>
    <n v="89458"/>
    <n v="7454.833333333333"/>
    <n v="43.008653846153848"/>
    <n v="6.3500000000000001E-2"/>
    <n v="473.38191666666665"/>
    <n v="0.31900000000000001"/>
    <n v="5076.7415000000001"/>
    <s v="ISK"/>
    <n v="149.69999999999999"/>
    <n v="0"/>
    <s v=""/>
    <n v="338"/>
    <m/>
    <m/>
    <n v="20"/>
    <m/>
    <n v="18"/>
    <s v=""/>
    <n v="0"/>
    <n v="0"/>
    <n v="14536.925000000001"/>
  </r>
  <r>
    <x v="1"/>
    <d v="2023-02-01T00:00:00"/>
    <d v="2023-02-28T00:00:00"/>
    <x v="0"/>
    <s v="Demo Company Australia Pty Ltd"/>
    <x v="14"/>
    <x v="5"/>
    <s v="E00085"/>
    <s v="Isla Wong"/>
    <s v="Operations Engineer"/>
    <s v="Accounting"/>
    <x v="2"/>
    <s v="New Zealand"/>
    <s v="Permanent"/>
    <s v="Female"/>
    <n v="56"/>
    <d v="2014-03-16T00:00:00"/>
    <m/>
    <n v="40"/>
    <n v="190815"/>
    <n v="15901.25"/>
    <n v="91.737980769230774"/>
    <n v="0.25"/>
    <n v="3975.3125"/>
    <n v="0.34600000000000003"/>
    <n v="10399.4175"/>
    <s v="NZD"/>
    <n v="1.7225999999999999"/>
    <n v="0.4"/>
    <s v=""/>
    <n v="134"/>
    <m/>
    <m/>
    <n v="20"/>
    <m/>
    <n v="15"/>
    <s v=""/>
    <n v="0"/>
    <n v="0"/>
    <n v="12292.889423076924"/>
  </r>
  <r>
    <x v="1"/>
    <d v="2023-02-01T00:00:00"/>
    <d v="2023-02-28T00:00:00"/>
    <x v="0"/>
    <s v="Demo Company Bulgaria EOOD"/>
    <x v="35"/>
    <x v="0"/>
    <s v="E03956"/>
    <s v="Everly Walker"/>
    <s v="Sr. Manager"/>
    <s v="Sales"/>
    <x v="3"/>
    <s v="Bulgaria"/>
    <s v="Temporary"/>
    <s v="Female"/>
    <n v="62"/>
    <d v="2022-08-02T00:00:00"/>
    <d v="2023-08-02T00:00:00"/>
    <n v="32"/>
    <n v="137995"/>
    <n v="11499.583333333334"/>
    <n v="82.9296875"/>
    <n v="0.19020000000000001"/>
    <n v="2187.2207500000004"/>
    <n v="0.28300000000000003"/>
    <n v="8245.2012500000001"/>
    <s v="BGN"/>
    <n v="1.9574"/>
    <n v="0.14000000000000001"/>
    <s v=""/>
    <n v="166"/>
    <m/>
    <m/>
    <n v="20"/>
    <m/>
    <m/>
    <s v=""/>
    <n v="0"/>
    <n v="0"/>
    <n v="13766.328125"/>
  </r>
  <r>
    <x v="1"/>
    <d v="2023-02-01T00:00:00"/>
    <d v="2023-02-28T00:00:00"/>
    <x v="0"/>
    <s v="Demo Company Australia Pty Ltd"/>
    <x v="14"/>
    <x v="5"/>
    <s v="E00672"/>
    <s v="Mila Pena"/>
    <s v="Sr. Business Partner"/>
    <s v="Human Resources"/>
    <x v="0"/>
    <s v="New Zealand"/>
    <s v="Permanent"/>
    <s v="Female"/>
    <n v="45"/>
    <d v="2007-12-21T00:00:00"/>
    <m/>
    <n v="40"/>
    <n v="93840"/>
    <n v="7820"/>
    <n v="45.115384615384613"/>
    <n v="0.25"/>
    <n v="1955"/>
    <n v="0.34600000000000003"/>
    <n v="5114.28"/>
    <s v="NZD"/>
    <n v="1.7225999999999999"/>
    <n v="0"/>
    <s v=""/>
    <n v="76"/>
    <m/>
    <m/>
    <n v="20"/>
    <m/>
    <n v="11"/>
    <s v=""/>
    <n v="0"/>
    <n v="0"/>
    <n v="3428.7692307692305"/>
  </r>
  <r>
    <x v="1"/>
    <d v="2023-02-01T00:00:00"/>
    <d v="2023-02-28T00:00:00"/>
    <x v="0"/>
    <s v="Demo Company Ireland Ltd"/>
    <x v="36"/>
    <x v="0"/>
    <s v="E04618"/>
    <s v="Mason Zhao"/>
    <s v="Technical Architect"/>
    <s v="IT"/>
    <x v="3"/>
    <s v="Ireland"/>
    <s v="Permanent"/>
    <s v="Male"/>
    <n v="46"/>
    <d v="2021-10-26T00:00:00"/>
    <m/>
    <n v="40"/>
    <n v="94790"/>
    <n v="7899.166666666667"/>
    <n v="45.572115384615387"/>
    <n v="0.1105"/>
    <n v="872.85791666666671"/>
    <n v="0.26100000000000001"/>
    <n v="5837.4841666666671"/>
    <s v="EUR"/>
    <n v="1"/>
    <n v="0"/>
    <s v=""/>
    <n v="147"/>
    <m/>
    <m/>
    <n v="20"/>
    <m/>
    <n v="2"/>
    <s v=""/>
    <n v="0"/>
    <n v="0"/>
    <n v="6699.1009615384619"/>
  </r>
  <r>
    <x v="1"/>
    <d v="2023-02-01T00:00:00"/>
    <d v="2023-02-28T00:00:00"/>
    <x v="0"/>
    <s v="Demo Company Belgium BV"/>
    <x v="13"/>
    <x v="0"/>
    <s v="E03506"/>
    <s v="Jaxson Mai"/>
    <s v="Operations Engineer"/>
    <s v="Human Resources"/>
    <x v="3"/>
    <s v="Belgium"/>
    <s v="Permanent"/>
    <s v="Male"/>
    <n v="48"/>
    <d v="2014-03-08T00:00:00"/>
    <m/>
    <n v="40"/>
    <n v="197367"/>
    <n v="16447.25"/>
    <n v="94.887980769230779"/>
    <n v="0.27500000000000002"/>
    <n v="4522.9937500000005"/>
    <n v="0.55399999999999994"/>
    <n v="7335.4735000000019"/>
    <s v="EUR"/>
    <n v="1"/>
    <n v="0.39"/>
    <s v=""/>
    <n v="26"/>
    <m/>
    <m/>
    <n v="20"/>
    <m/>
    <n v="5"/>
    <s v=""/>
    <n v="0"/>
    <n v="0"/>
    <n v="2467.0875000000001"/>
  </r>
  <r>
    <x v="1"/>
    <d v="2023-02-01T00:00:00"/>
    <d v="2023-02-28T00:00:00"/>
    <x v="0"/>
    <s v="Demo Company Ireland Ltd"/>
    <x v="36"/>
    <x v="0"/>
    <s v="E00568"/>
    <s v="Ava Garza"/>
    <s v="Network Engineer"/>
    <s v="Accounting"/>
    <x v="0"/>
    <s v="Ireland"/>
    <s v="Permanent"/>
    <s v="Female"/>
    <n v="27"/>
    <d v="2018-06-25T00:00:00"/>
    <m/>
    <n v="40"/>
    <n v="174097"/>
    <n v="14508.083333333334"/>
    <n v="83.700480769230779"/>
    <n v="0.1105"/>
    <n v="1603.1432083333334"/>
    <n v="0.26100000000000001"/>
    <n v="10721.473583333334"/>
    <s v="EUR"/>
    <n v="1"/>
    <n v="0.21"/>
    <s v=""/>
    <n v="345"/>
    <m/>
    <m/>
    <n v="20"/>
    <m/>
    <n v="13"/>
    <s v=""/>
    <n v="0"/>
    <n v="0"/>
    <n v="28876.665865384617"/>
  </r>
  <r>
    <x v="1"/>
    <d v="2023-02-01T00:00:00"/>
    <d v="2023-02-28T00:00:00"/>
    <x v="0"/>
    <s v="Demo Company Romania SRL"/>
    <x v="12"/>
    <x v="0"/>
    <s v="E00535"/>
    <s v="Nathan Mendez"/>
    <s v="Manager"/>
    <s v="IT"/>
    <x v="1"/>
    <s v="Romania"/>
    <s v="Permanent"/>
    <s v="Male"/>
    <n v="53"/>
    <d v="2006-10-31T00:00:00"/>
    <m/>
    <n v="40"/>
    <n v="120128"/>
    <n v="10010.666666666666"/>
    <n v="57.753846153846155"/>
    <n v="2.2499999999999999E-2"/>
    <n v="225.23999999999998"/>
    <n v="0.2"/>
    <n v="8008.5333333333328"/>
    <s v="RON"/>
    <n v="4.9107000000000003"/>
    <n v="0.1"/>
    <s v=""/>
    <n v="51"/>
    <m/>
    <m/>
    <n v="20"/>
    <m/>
    <n v="15"/>
    <s v=""/>
    <n v="0"/>
    <n v="0"/>
    <n v="2945.4461538461537"/>
  </r>
  <r>
    <x v="1"/>
    <d v="2023-02-01T00:00:00"/>
    <d v="2023-02-28T00:00:00"/>
    <x v="0"/>
    <s v="Demo Company United States LLC"/>
    <x v="39"/>
    <x v="6"/>
    <s v="E04630"/>
    <s v="Maria Griffin"/>
    <s v="Manager"/>
    <s v="Marketing"/>
    <x v="0"/>
    <s v="United States"/>
    <s v="Permanent"/>
    <s v="Female"/>
    <n v="59"/>
    <d v="2007-04-25T00:00:00"/>
    <m/>
    <n v="40"/>
    <n v="129708"/>
    <n v="10809"/>
    <n v="62.359615384615381"/>
    <n v="7.6499999999999999E-2"/>
    <n v="826.88850000000002"/>
    <n v="0.36599999999999999"/>
    <n v="6852.9059999999999"/>
    <s v="USD"/>
    <n v="1.0568"/>
    <n v="0.05"/>
    <s v=""/>
    <n v="317"/>
    <m/>
    <m/>
    <n v="20"/>
    <m/>
    <n v="5"/>
    <s v=""/>
    <n v="0"/>
    <n v="0"/>
    <n v="19767.998076923075"/>
  </r>
  <r>
    <x v="1"/>
    <d v="2023-02-01T00:00:00"/>
    <d v="2023-02-28T00:00:00"/>
    <x v="0"/>
    <s v="Demo Company Canada Inc."/>
    <x v="40"/>
    <x v="6"/>
    <s v="E00874"/>
    <s v="Alexander Choi"/>
    <s v="Manager"/>
    <s v="Marketing"/>
    <x v="3"/>
    <s v="Canada"/>
    <s v="Temporary"/>
    <s v="Male"/>
    <n v="55"/>
    <d v="2022-09-18T00:00:00"/>
    <d v="2023-09-18T00:00:00"/>
    <n v="32"/>
    <n v="102270"/>
    <n v="8522.5"/>
    <n v="61.46033653846154"/>
    <n v="7.3700000000000002E-2"/>
    <n v="628.10825"/>
    <n v="0.245"/>
    <n v="6434.4875000000002"/>
    <s v="CAD"/>
    <n v="1.4572000000000001"/>
    <n v="0.1"/>
    <s v=""/>
    <n v="299"/>
    <m/>
    <m/>
    <n v="20"/>
    <m/>
    <m/>
    <s v=""/>
    <n v="0"/>
    <n v="0"/>
    <n v="18376.640625"/>
  </r>
  <r>
    <x v="1"/>
    <d v="2023-02-01T00:00:00"/>
    <d v="2023-02-28T00:00:00"/>
    <x v="0"/>
    <s v="Demo Company Portugal Lda"/>
    <x v="4"/>
    <x v="0"/>
    <s v="E01546"/>
    <s v="Maria Hong"/>
    <s v="Operations Engineer"/>
    <s v="Finance"/>
    <x v="1"/>
    <s v="Portugal"/>
    <s v="Permanent"/>
    <s v="Female"/>
    <n v="43"/>
    <d v="2005-07-31T00:00:00"/>
    <m/>
    <n v="40"/>
    <n v="249686"/>
    <n v="20807.166666666668"/>
    <n v="120.04134615384615"/>
    <n v="0.23749999999999999"/>
    <n v="4941.7020833333336"/>
    <n v="0.39799999999999996"/>
    <n v="12525.914333333334"/>
    <s v="EUR"/>
    <n v="1"/>
    <n v="0.31"/>
    <s v=""/>
    <n v="46"/>
    <m/>
    <m/>
    <n v="20"/>
    <m/>
    <n v="9"/>
    <s v=""/>
    <n v="0"/>
    <n v="0"/>
    <n v="5521.9019230769227"/>
  </r>
  <r>
    <x v="1"/>
    <d v="2023-02-01T00:00:00"/>
    <d v="2023-02-28T00:00:00"/>
    <x v="0"/>
    <s v="Demo Company Netherlands BV"/>
    <x v="6"/>
    <x v="0"/>
    <s v="E00941"/>
    <s v="Sophie Ali"/>
    <s v="Analyst"/>
    <s v="Finance"/>
    <x v="0"/>
    <s v="Netherlands"/>
    <s v="Permanent"/>
    <s v="Female"/>
    <n v="55"/>
    <d v="2002-03-28T00:00:00"/>
    <m/>
    <n v="40"/>
    <n v="50475"/>
    <n v="4206.25"/>
    <n v="24.266826923076923"/>
    <n v="0.23190000000000002"/>
    <n v="975.42937500000005"/>
    <n v="0.41200000000000003"/>
    <n v="2473.2749999999996"/>
    <s v="EUR"/>
    <n v="1"/>
    <n v="0"/>
    <s v=""/>
    <n v="205"/>
    <m/>
    <m/>
    <n v="20"/>
    <m/>
    <n v="18"/>
    <s v=""/>
    <n v="0"/>
    <n v="0"/>
    <n v="4974.6995192307695"/>
  </r>
  <r>
    <x v="1"/>
    <d v="2023-02-01T00:00:00"/>
    <d v="2023-02-28T00:00:00"/>
    <x v="0"/>
    <s v="Demo Company Iceland hf."/>
    <x v="22"/>
    <x v="0"/>
    <s v="E03446"/>
    <s v="Julian Ross"/>
    <s v="Manager"/>
    <s v="Marketing"/>
    <x v="3"/>
    <s v="Iceland"/>
    <s v="Permanent"/>
    <s v="Male"/>
    <n v="51"/>
    <d v="2020-07-02T00:00:00"/>
    <m/>
    <n v="32"/>
    <n v="100099"/>
    <n v="8341.5833333333339"/>
    <n v="60.15564903846154"/>
    <n v="6.3500000000000001E-2"/>
    <n v="529.69054166666672"/>
    <n v="0.31900000000000001"/>
    <n v="5680.6182500000004"/>
    <s v="ISK"/>
    <n v="149.69999999999999"/>
    <n v="0.08"/>
    <s v=""/>
    <n v="371"/>
    <m/>
    <m/>
    <n v="20"/>
    <m/>
    <m/>
    <s v=""/>
    <n v="0"/>
    <n v="0"/>
    <n v="22317.74579326923"/>
  </r>
  <r>
    <x v="1"/>
    <d v="2023-02-01T00:00:00"/>
    <d v="2023-02-28T00:00:00"/>
    <x v="0"/>
    <s v="Demo Company Ireland Ltd"/>
    <x v="36"/>
    <x v="0"/>
    <s v="E01361"/>
    <s v="Emma Hill"/>
    <s v="IT Coordinator"/>
    <s v="IT"/>
    <x v="0"/>
    <s v="Ireland"/>
    <s v="Permanent"/>
    <s v="Female"/>
    <n v="54"/>
    <d v="2016-12-27T00:00:00"/>
    <m/>
    <n v="40"/>
    <n v="41673"/>
    <n v="3472.75"/>
    <n v="20.035096153846155"/>
    <n v="0.1105"/>
    <n v="383.73887500000001"/>
    <n v="0.26100000000000001"/>
    <n v="2566.3622500000001"/>
    <s v="EUR"/>
    <n v="1"/>
    <n v="0"/>
    <s v=""/>
    <n v="59"/>
    <m/>
    <m/>
    <n v="20"/>
    <m/>
    <n v="9"/>
    <s v=""/>
    <n v="0"/>
    <n v="0"/>
    <n v="1182.0706730769232"/>
  </r>
  <r>
    <x v="1"/>
    <d v="2023-02-01T00:00:00"/>
    <d v="2023-02-28T00:00:00"/>
    <x v="0"/>
    <s v="Demo Company Bulgaria EOOD"/>
    <x v="35"/>
    <x v="0"/>
    <s v="E01631"/>
    <s v="Leilani Yee"/>
    <s v="Sr. Analyst"/>
    <s v="Marketing"/>
    <x v="1"/>
    <s v="Bulgaria"/>
    <s v="Permanent"/>
    <s v="Female"/>
    <n v="47"/>
    <d v="2017-07-12T00:00:00"/>
    <m/>
    <n v="40"/>
    <n v="70996"/>
    <n v="5916.333333333333"/>
    <n v="34.132692307692309"/>
    <n v="0.19020000000000001"/>
    <n v="1125.2865999999999"/>
    <n v="0.28300000000000003"/>
    <n v="4242.0109999999995"/>
    <s v="BGN"/>
    <n v="1.9574"/>
    <n v="0"/>
    <s v=""/>
    <n v="329"/>
    <m/>
    <m/>
    <n v="20"/>
    <m/>
    <n v="4"/>
    <s v=""/>
    <n v="0"/>
    <n v="0"/>
    <n v="11229.655769230771"/>
  </r>
  <r>
    <x v="1"/>
    <d v="2023-02-01T00:00:00"/>
    <d v="2023-02-28T00:00:00"/>
    <x v="0"/>
    <s v="Demo Company United States LLC"/>
    <x v="39"/>
    <x v="6"/>
    <s v="E03269"/>
    <s v="Charlotte Chu"/>
    <s v="Network Engineer"/>
    <s v="IT"/>
    <x v="0"/>
    <s v="United States"/>
    <s v="Permanent"/>
    <s v="Female"/>
    <n v="50"/>
    <d v="2001-01-23T00:00:00"/>
    <m/>
    <n v="40"/>
    <n v="97537"/>
    <n v="8128.083333333333"/>
    <n v="46.892788461538466"/>
    <n v="7.6499999999999999E-2"/>
    <n v="621.79837499999996"/>
    <n v="0.36599999999999999"/>
    <n v="5153.2048333333332"/>
    <s v="USD"/>
    <n v="1.0568"/>
    <n v="0"/>
    <s v=""/>
    <n v="297"/>
    <m/>
    <m/>
    <n v="20"/>
    <m/>
    <n v="16"/>
    <s v=""/>
    <n v="0"/>
    <n v="0"/>
    <n v="13927.158173076925"/>
  </r>
  <r>
    <x v="1"/>
    <d v="2023-02-01T00:00:00"/>
    <d v="2023-02-28T00:00:00"/>
    <x v="0"/>
    <s v="Demo Company Ghana Ltd"/>
    <x v="33"/>
    <x v="2"/>
    <s v="E01037"/>
    <s v="Jeremiah Chu"/>
    <s v="IT Systems Architect"/>
    <s v="IT"/>
    <x v="3"/>
    <s v="Ghana"/>
    <s v="Permanent"/>
    <s v="Male"/>
    <n v="31"/>
    <d v="2020-09-12T00:00:00"/>
    <m/>
    <n v="40"/>
    <n v="96567"/>
    <n v="8047.25"/>
    <n v="46.426442307692312"/>
    <n v="0.13"/>
    <n v="1046.1424999999999"/>
    <n v="0.55399999999999994"/>
    <n v="3589.0735000000004"/>
    <s v="GHS"/>
    <n v="12.6816"/>
    <n v="0"/>
    <s v=""/>
    <n v="329"/>
    <m/>
    <m/>
    <n v="20"/>
    <m/>
    <n v="13"/>
    <s v=""/>
    <n v="0"/>
    <n v="0"/>
    <n v="15274.29951923077"/>
  </r>
  <r>
    <x v="1"/>
    <d v="2023-02-01T00:00:00"/>
    <d v="2023-02-28T00:00:00"/>
    <x v="0"/>
    <s v="Demo Company Kenya Ltd"/>
    <x v="8"/>
    <x v="2"/>
    <s v="E00671"/>
    <s v="Miles Cho"/>
    <s v="Systems Analyst"/>
    <s v="IT"/>
    <x v="1"/>
    <s v="Kenya"/>
    <s v="Permanent"/>
    <s v="Male"/>
    <n v="47"/>
    <d v="2022-03-10T00:00:00"/>
    <m/>
    <n v="40"/>
    <n v="49404"/>
    <n v="4117"/>
    <n v="23.751923076923077"/>
    <n v="0"/>
    <n v="0"/>
    <n v="0.37200000000000005"/>
    <n v="2585.4759999999997"/>
    <s v="KES"/>
    <n v="136.33000000000001"/>
    <n v="0"/>
    <s v=""/>
    <n v="276"/>
    <m/>
    <m/>
    <n v="20"/>
    <m/>
    <n v="11"/>
    <s v=""/>
    <n v="0"/>
    <n v="0"/>
    <n v="6555.5307692307697"/>
  </r>
  <r>
    <x v="1"/>
    <d v="2023-02-01T00:00:00"/>
    <d v="2023-02-28T00:00:00"/>
    <x v="0"/>
    <s v="Demo Company Japan Kabushiki Kaisha"/>
    <x v="31"/>
    <x v="1"/>
    <s v="E02216"/>
    <s v="Caleb Marquez"/>
    <s v="IT Systems Architect"/>
    <s v="IT"/>
    <x v="3"/>
    <s v="Japan"/>
    <s v="Temporary"/>
    <s v="Male"/>
    <n v="29"/>
    <d v="2022-10-15T00:00:00"/>
    <d v="2023-10-15T00:00:00"/>
    <n v="40"/>
    <n v="66819"/>
    <n v="5568.25"/>
    <n v="32.124519230769231"/>
    <n v="0.15490000000000001"/>
    <n v="862.52192500000001"/>
    <n v="0.46700000000000003"/>
    <n v="2967.87725"/>
    <s v="JPY"/>
    <n v="143.86000000000001"/>
    <n v="0"/>
    <s v=""/>
    <n v="399"/>
    <m/>
    <m/>
    <n v="20"/>
    <m/>
    <n v="10"/>
    <s v=""/>
    <n v="0"/>
    <n v="0"/>
    <n v="12817.683173076923"/>
  </r>
  <r>
    <x v="1"/>
    <d v="2023-02-01T00:00:00"/>
    <d v="2023-02-28T00:00:00"/>
    <x v="0"/>
    <s v="Demo Company Luxembourg SA"/>
    <x v="9"/>
    <x v="0"/>
    <s v="E02803"/>
    <s v="Eli Soto"/>
    <s v="Analyst"/>
    <s v="Marketing"/>
    <x v="1"/>
    <s v="Luxembourg"/>
    <s v="Permanent"/>
    <s v="Male"/>
    <n v="38"/>
    <d v="2016-05-02T00:00:00"/>
    <m/>
    <n v="40"/>
    <n v="50784"/>
    <n v="4232"/>
    <n v="24.415384615384617"/>
    <n v="0.14990000000000001"/>
    <n v="634.3768"/>
    <n v="0.20399999999999999"/>
    <n v="3368.672"/>
    <s v="EUR"/>
    <n v="1"/>
    <n v="0"/>
    <s v=""/>
    <n v="101"/>
    <m/>
    <m/>
    <n v="20"/>
    <m/>
    <n v="10"/>
    <s v=""/>
    <n v="0"/>
    <n v="0"/>
    <n v="2465.9538461538464"/>
  </r>
  <r>
    <x v="1"/>
    <d v="2023-02-01T00:00:00"/>
    <d v="2023-02-28T00:00:00"/>
    <x v="0"/>
    <s v="Demo Company Qatar WLL"/>
    <x v="11"/>
    <x v="4"/>
    <s v="E01584"/>
    <s v="Carter Mejia"/>
    <s v="Sr. Manager"/>
    <s v="Human Resources"/>
    <x v="3"/>
    <s v="Qatar"/>
    <s v="Temporary"/>
    <s v="Male"/>
    <n v="29"/>
    <d v="2022-05-09T00:00:00"/>
    <d v="2023-05-09T00:00:00"/>
    <n v="40"/>
    <n v="125828"/>
    <n v="10485.666666666666"/>
    <n v="60.494230769230775"/>
    <n v="0"/>
    <n v="0"/>
    <n v="0.113"/>
    <n v="9300.7863333333335"/>
    <s v="QAR"/>
    <n v="3.8468"/>
    <n v="0.15"/>
    <s v=""/>
    <n v="305"/>
    <m/>
    <m/>
    <n v="20"/>
    <m/>
    <m/>
    <s v=""/>
    <n v="0"/>
    <n v="0"/>
    <n v="18450.740384615387"/>
  </r>
  <r>
    <x v="1"/>
    <d v="2023-02-01T00:00:00"/>
    <d v="2023-02-28T00:00:00"/>
    <x v="0"/>
    <s v="Demo Company Luxembourg SA"/>
    <x v="9"/>
    <x v="0"/>
    <s v="E02489"/>
    <s v="Ethan Clark"/>
    <s v="Sr. Business Partner"/>
    <s v="Human Resources"/>
    <x v="0"/>
    <s v="Luxembourg"/>
    <s v="Permanent"/>
    <s v="Male"/>
    <n v="33"/>
    <d v="2017-08-04T00:00:00"/>
    <m/>
    <n v="40"/>
    <n v="92610"/>
    <n v="7717.5"/>
    <n v="44.524038461538467"/>
    <n v="0.14990000000000001"/>
    <n v="1156.8532500000001"/>
    <n v="0.20399999999999999"/>
    <n v="6143.13"/>
    <s v="EUR"/>
    <n v="1"/>
    <n v="0"/>
    <s v=""/>
    <n v="360"/>
    <m/>
    <m/>
    <n v="20"/>
    <m/>
    <m/>
    <s v=""/>
    <n v="0"/>
    <n v="0"/>
    <n v="16028.653846153848"/>
  </r>
  <r>
    <x v="1"/>
    <d v="2023-02-01T00:00:00"/>
    <d v="2023-02-28T00:00:00"/>
    <x v="0"/>
    <s v="Demo Company Ghana Ltd"/>
    <x v="33"/>
    <x v="2"/>
    <s v="E03189"/>
    <s v="Asher Jackson"/>
    <s v="Sr. Manager"/>
    <s v="Sales"/>
    <x v="1"/>
    <s v="Ghana"/>
    <s v="Permanent"/>
    <s v="Male"/>
    <n v="50"/>
    <d v="2003-03-25T00:00:00"/>
    <m/>
    <n v="40"/>
    <n v="123405"/>
    <n v="10283.75"/>
    <n v="59.329326923076927"/>
    <n v="0.13"/>
    <n v="1336.8875"/>
    <n v="0.55399999999999994"/>
    <n v="4586.5525000000007"/>
    <s v="GHS"/>
    <n v="12.6816"/>
    <n v="0.13"/>
    <s v=""/>
    <n v="133"/>
    <m/>
    <m/>
    <n v="20"/>
    <m/>
    <m/>
    <s v=""/>
    <n v="0"/>
    <n v="0"/>
    <n v="7890.8004807692314"/>
  </r>
  <r>
    <x v="1"/>
    <d v="2023-02-01T00:00:00"/>
    <d v="2023-02-28T00:00:00"/>
    <x v="0"/>
    <s v="Demo Company South Africa PTY Ltd"/>
    <x v="19"/>
    <x v="2"/>
    <s v="E03560"/>
    <s v="Ayla Ng"/>
    <s v="Account Representative"/>
    <s v="Sales"/>
    <x v="0"/>
    <s v="South Africa"/>
    <s v="Permanent"/>
    <s v="Female"/>
    <n v="46"/>
    <d v="2004-03-20T00:00:00"/>
    <m/>
    <n v="40"/>
    <n v="73004"/>
    <n v="6083.666666666667"/>
    <n v="35.098076923076924"/>
    <n v="0"/>
    <n v="0"/>
    <n v="0.29199999999999998"/>
    <n v="4307.2360000000008"/>
    <s v="ZAR"/>
    <n v="19.621099999999998"/>
    <n v="0"/>
    <s v=""/>
    <n v="158"/>
    <m/>
    <m/>
    <n v="20"/>
    <m/>
    <m/>
    <s v=""/>
    <n v="0"/>
    <n v="0"/>
    <n v="5545.4961538461539"/>
  </r>
  <r>
    <x v="1"/>
    <d v="2023-02-01T00:00:00"/>
    <d v="2023-02-28T00:00:00"/>
    <x v="0"/>
    <s v="Demo Company Romania SRL"/>
    <x v="12"/>
    <x v="0"/>
    <s v="E00769"/>
    <s v="Jose Kang"/>
    <s v="Engineering Manager"/>
    <s v="Engineering"/>
    <x v="2"/>
    <s v="Romania"/>
    <s v="Temporary"/>
    <s v="Male"/>
    <n v="57"/>
    <d v="2022-04-25T00:00:00"/>
    <d v="2023-04-25T00:00:00"/>
    <n v="32"/>
    <n v="95061"/>
    <n v="7921.75"/>
    <n v="57.128004807692307"/>
    <n v="2.2499999999999999E-2"/>
    <n v="178.239375"/>
    <n v="0.2"/>
    <n v="6337.4"/>
    <s v="RON"/>
    <n v="4.9107000000000003"/>
    <n v="0.1"/>
    <s v=""/>
    <n v="315"/>
    <m/>
    <m/>
    <n v="20"/>
    <m/>
    <m/>
    <s v=""/>
    <n v="0"/>
    <n v="0"/>
    <n v="17995.321514423078"/>
  </r>
  <r>
    <x v="1"/>
    <d v="2023-02-01T00:00:00"/>
    <d v="2023-02-28T00:00:00"/>
    <x v="0"/>
    <s v="Demo Company United Kingdom Ltd"/>
    <x v="27"/>
    <x v="0"/>
    <s v="E02791"/>
    <s v="Aubrey Romero"/>
    <s v="Network Engineer"/>
    <s v="Sales"/>
    <x v="2"/>
    <s v="United Kingdom"/>
    <s v="Permanent"/>
    <s v="Female"/>
    <n v="49"/>
    <d v="2022-04-02T00:00:00"/>
    <m/>
    <n v="40"/>
    <n v="160832"/>
    <n v="13402.666666666666"/>
    <n v="77.323076923076925"/>
    <n v="0.13800000000000001"/>
    <n v="1849.568"/>
    <n v="0.30599999999999999"/>
    <n v="9301.4506666666675"/>
    <s v="GBP"/>
    <n v="0.88870000000000005"/>
    <n v="0.3"/>
    <s v=""/>
    <n v="66"/>
    <m/>
    <m/>
    <n v="20"/>
    <m/>
    <m/>
    <s v=""/>
    <n v="0"/>
    <n v="0"/>
    <n v="5103.3230769230768"/>
  </r>
  <r>
    <x v="1"/>
    <d v="2023-02-01T00:00:00"/>
    <d v="2023-02-28T00:00:00"/>
    <x v="0"/>
    <s v="Demo Company Canada Inc."/>
    <x v="40"/>
    <x v="6"/>
    <s v="E02333"/>
    <s v="Jaxson Wright"/>
    <s v="Service Desk Analyst"/>
    <s v="IT"/>
    <x v="0"/>
    <s v="Canada"/>
    <s v="Permanent"/>
    <s v="Male"/>
    <n v="54"/>
    <d v="2010-12-28T00:00:00"/>
    <m/>
    <n v="32"/>
    <n v="64417"/>
    <n v="5368.083333333333"/>
    <n v="38.71213942307692"/>
    <n v="7.3700000000000002E-2"/>
    <n v="395.62774166666668"/>
    <n v="0.245"/>
    <n v="4052.9029166666664"/>
    <s v="CAD"/>
    <n v="1.4572000000000001"/>
    <n v="0"/>
    <s v=""/>
    <n v="167"/>
    <m/>
    <m/>
    <n v="20"/>
    <m/>
    <m/>
    <s v=""/>
    <n v="0"/>
    <n v="0"/>
    <n v="6464.9272836538457"/>
  </r>
  <r>
    <x v="1"/>
    <d v="2023-02-01T00:00:00"/>
    <d v="2023-02-28T00:00:00"/>
    <x v="0"/>
    <s v="Demo Company Australia Pty Ltd"/>
    <x v="14"/>
    <x v="5"/>
    <s v="E01002"/>
    <s v="Elias Ali"/>
    <s v="Manager"/>
    <s v="Sales"/>
    <x v="2"/>
    <s v="New Zealand"/>
    <s v="Temporary"/>
    <s v="Male"/>
    <n v="28"/>
    <d v="2021-03-19T00:00:00"/>
    <d v="2023-03-19T00:00:00"/>
    <n v="40"/>
    <n v="127543"/>
    <n v="10628.583333333334"/>
    <n v="61.318750000000001"/>
    <n v="0.25"/>
    <n v="2657.1458333333335"/>
    <n v="0.34600000000000003"/>
    <n v="6951.0934999999999"/>
    <s v="NZD"/>
    <n v="1.7225999999999999"/>
    <n v="0.06"/>
    <s v=""/>
    <n v="63"/>
    <m/>
    <m/>
    <n v="20"/>
    <m/>
    <m/>
    <s v=""/>
    <n v="0"/>
    <n v="0"/>
    <n v="3863.0812500000002"/>
  </r>
  <r>
    <x v="1"/>
    <d v="2023-02-01T00:00:00"/>
    <d v="2023-02-28T00:00:00"/>
    <x v="0"/>
    <s v="Demo Company Australia Pty Ltd"/>
    <x v="14"/>
    <x v="5"/>
    <s v="E03520"/>
    <s v="Nolan Pena"/>
    <s v="Analyst"/>
    <s v="Marketing"/>
    <x v="0"/>
    <s v="New Zealand"/>
    <s v="Permanent"/>
    <s v="Male"/>
    <n v="30"/>
    <d v="2018-06-21T00:00:00"/>
    <m/>
    <n v="40"/>
    <n v="56154"/>
    <n v="4679.5"/>
    <n v="26.997115384615388"/>
    <n v="0.25"/>
    <n v="1169.875"/>
    <n v="0.34600000000000003"/>
    <n v="3060.393"/>
    <s v="NZD"/>
    <n v="1.7225999999999999"/>
    <n v="0"/>
    <s v=""/>
    <n v="396"/>
    <m/>
    <m/>
    <n v="20"/>
    <m/>
    <m/>
    <s v=""/>
    <n v="0"/>
    <n v="0"/>
    <n v="10690.857692307693"/>
  </r>
  <r>
    <x v="1"/>
    <d v="2023-02-01T00:00:00"/>
    <d v="2023-02-28T00:00:00"/>
    <x v="0"/>
    <s v="Demo Company Norway AS"/>
    <x v="21"/>
    <x v="0"/>
    <s v="E00752"/>
    <s v="Luna Liu"/>
    <s v="Operations Engineer"/>
    <s v="Sales"/>
    <x v="0"/>
    <s v="Norway"/>
    <s v="Permanent"/>
    <s v="Female"/>
    <n v="36"/>
    <d v="2014-02-22T00:00:00"/>
    <m/>
    <n v="32"/>
    <n v="218530"/>
    <n v="18210.833333333332"/>
    <n v="131.328125"/>
    <n v="0.14099999999999999"/>
    <n v="2567.7274999999995"/>
    <n v="0.36200000000000004"/>
    <n v="11618.511666666665"/>
    <s v="NOK"/>
    <n v="11.2597"/>
    <n v="0.3"/>
    <s v=""/>
    <n v="130"/>
    <m/>
    <m/>
    <n v="20"/>
    <m/>
    <m/>
    <s v=""/>
    <n v="0"/>
    <n v="0"/>
    <n v="17072.65625"/>
  </r>
  <r>
    <x v="1"/>
    <d v="2023-02-01T00:00:00"/>
    <d v="2023-02-28T00:00:00"/>
    <x v="0"/>
    <s v="Demo Company Australia Pty Ltd"/>
    <x v="14"/>
    <x v="5"/>
    <s v="E00233"/>
    <s v="Brooklyn Reyes"/>
    <s v="Service Desk Analyst"/>
    <s v="IT"/>
    <x v="0"/>
    <s v="New Zealand"/>
    <s v="Permanent"/>
    <s v="Female"/>
    <n v="36"/>
    <d v="2022-12-19T00:00:00"/>
    <m/>
    <n v="40"/>
    <n v="91954"/>
    <n v="7662.833333333333"/>
    <n v="44.208653846153844"/>
    <n v="0.25"/>
    <n v="1915.7083333333333"/>
    <n v="0.34600000000000003"/>
    <n v="5011.4929999999995"/>
    <s v="NZD"/>
    <n v="1.7225999999999999"/>
    <n v="0"/>
    <s v=""/>
    <n v="290"/>
    <m/>
    <m/>
    <n v="20"/>
    <n v="365"/>
    <m/>
    <s v=""/>
    <n v="0"/>
    <n v="0"/>
    <n v="12820.509615384615"/>
  </r>
  <r>
    <x v="1"/>
    <d v="2023-02-01T00:00:00"/>
    <d v="2023-02-28T00:00:00"/>
    <x v="0"/>
    <s v="Demo Company Iceland hf."/>
    <x v="22"/>
    <x v="0"/>
    <s v="E00697"/>
    <s v="Jonathan Chavez"/>
    <s v="System Administrator "/>
    <s v="IT"/>
    <x v="0"/>
    <s v="Iceland"/>
    <s v="Permanent"/>
    <s v="Male"/>
    <n v="29"/>
    <d v="2017-05-11T00:00:00"/>
    <m/>
    <n v="40"/>
    <n v="87536"/>
    <n v="7294.666666666667"/>
    <n v="42.08461538461539"/>
    <n v="6.3500000000000001E-2"/>
    <n v="463.21133333333336"/>
    <n v="0.31900000000000001"/>
    <n v="4967.6679999999997"/>
    <s v="ISK"/>
    <n v="149.69999999999999"/>
    <n v="0"/>
    <s v=""/>
    <n v="167"/>
    <m/>
    <m/>
    <n v="20"/>
    <m/>
    <m/>
    <s v=""/>
    <n v="0"/>
    <n v="0"/>
    <n v="7028.1307692307701"/>
  </r>
  <r>
    <x v="1"/>
    <d v="2023-02-01T00:00:00"/>
    <d v="2023-02-28T00:00:00"/>
    <x v="0"/>
    <s v="Demo Company Greece IKE"/>
    <x v="23"/>
    <x v="0"/>
    <s v="E02183"/>
    <s v="Sarah Ayala"/>
    <s v="Analyst"/>
    <s v="Sales"/>
    <x v="2"/>
    <s v="Greece"/>
    <s v="Permanent"/>
    <s v="Female"/>
    <n v="47"/>
    <d v="2015-06-09T00:00:00"/>
    <m/>
    <n v="40"/>
    <n v="41429"/>
    <n v="3452.4166666666665"/>
    <n v="19.917788461538461"/>
    <n v="0.24809999999999999"/>
    <n v="856.5445749999999"/>
    <n v="0.51900000000000002"/>
    <n v="1660.6124166666666"/>
    <s v="EUR"/>
    <n v="1"/>
    <n v="0"/>
    <s v=""/>
    <n v="323"/>
    <m/>
    <m/>
    <n v="20"/>
    <n v="228"/>
    <m/>
    <s v=""/>
    <n v="0"/>
    <n v="0"/>
    <n v="6433.4456730769225"/>
  </r>
  <r>
    <x v="1"/>
    <d v="2023-02-01T00:00:00"/>
    <d v="2023-02-28T00:00:00"/>
    <x v="0"/>
    <s v="Demo Company Canada Inc."/>
    <x v="40"/>
    <x v="6"/>
    <s v="E00715"/>
    <s v="Elijah Kang"/>
    <s v="Operations Engineer"/>
    <s v="Engineering"/>
    <x v="0"/>
    <s v="Canada"/>
    <s v="Permanent"/>
    <s v="Male"/>
    <n v="35"/>
    <d v="2011-10-10T00:00:00"/>
    <m/>
    <n v="32"/>
    <n v="245482"/>
    <n v="20456.833333333332"/>
    <n v="147.52524038461539"/>
    <n v="7.3700000000000002E-2"/>
    <n v="1507.6686166666666"/>
    <n v="0.245"/>
    <n v="15444.909166666665"/>
    <s v="CAD"/>
    <n v="1.4572000000000001"/>
    <n v="0.39"/>
    <s v=""/>
    <n v="96"/>
    <m/>
    <m/>
    <n v="20"/>
    <m/>
    <m/>
    <s v=""/>
    <n v="0"/>
    <n v="0"/>
    <n v="14162.423076923078"/>
  </r>
  <r>
    <x v="1"/>
    <d v="2023-02-01T00:00:00"/>
    <d v="2023-02-28T00:00:00"/>
    <x v="0"/>
    <s v="Demo Company Australia Pty Ltd"/>
    <x v="14"/>
    <x v="5"/>
    <s v="E04288"/>
    <s v="Ella White"/>
    <s v="Development Engineer"/>
    <s v="Engineering"/>
    <x v="0"/>
    <s v="New Zealand"/>
    <s v="Permanent"/>
    <s v="Female"/>
    <n v="25"/>
    <d v="2020-01-20T00:00:00"/>
    <m/>
    <n v="40"/>
    <n v="71359"/>
    <n v="5946.583333333333"/>
    <n v="34.307211538461537"/>
    <n v="0.25"/>
    <n v="1486.6458333333333"/>
    <n v="0.34600000000000003"/>
    <n v="3889.0654999999997"/>
    <s v="NZD"/>
    <n v="1.7225999999999999"/>
    <n v="0"/>
    <s v=""/>
    <n v="360"/>
    <m/>
    <m/>
    <n v="20"/>
    <m/>
    <m/>
    <s v=""/>
    <n v="0"/>
    <n v="0"/>
    <n v="12350.596153846154"/>
  </r>
  <r>
    <x v="1"/>
    <d v="2023-02-01T00:00:00"/>
    <d v="2023-02-28T00:00:00"/>
    <x v="0"/>
    <s v="Demo Company Austria GmbH"/>
    <x v="41"/>
    <x v="0"/>
    <s v="E02421"/>
    <s v="Jordan Truong"/>
    <s v="Network Engineer"/>
    <s v="Engineering"/>
    <x v="1"/>
    <s v="Austria"/>
    <s v="Permanent"/>
    <s v="Male"/>
    <n v="45"/>
    <d v="2014-08-28T00:00:00"/>
    <m/>
    <n v="32"/>
    <n v="183161"/>
    <n v="15263.416666666666"/>
    <n v="110.07271634615384"/>
    <n v="0.21379999999999999"/>
    <n v="3263.318483333333"/>
    <n v="0.51400000000000001"/>
    <n v="7418.0204999999996"/>
    <s v="EUR"/>
    <n v="1"/>
    <n v="0.22"/>
    <s v=""/>
    <n v="204"/>
    <n v="1"/>
    <s v="Overpayment"/>
    <n v="20"/>
    <n v="523"/>
    <m/>
    <s v=""/>
    <n v="0"/>
    <n v="0"/>
    <n v="22454.834134615383"/>
  </r>
  <r>
    <x v="1"/>
    <d v="2023-02-01T00:00:00"/>
    <d v="2023-02-28T00:00:00"/>
    <x v="0"/>
    <s v="Demo Company Brazil Ltda."/>
    <x v="5"/>
    <x v="3"/>
    <s v="E00523"/>
    <s v="Daniel Jordan"/>
    <s v="Network Administrator"/>
    <s v="IT"/>
    <x v="2"/>
    <s v="Brazil"/>
    <s v="Permanent"/>
    <s v="Male"/>
    <n v="58"/>
    <d v="2021-07-26T00:00:00"/>
    <m/>
    <n v="40"/>
    <n v="69260"/>
    <n v="5771.666666666667"/>
    <n v="33.29807692307692"/>
    <n v="0.28999999999999998"/>
    <n v="1673.7833333333333"/>
    <n v="0.65099999999999991"/>
    <n v="2014.3116666666674"/>
    <s v="BRL"/>
    <n v="5.4378000000000002"/>
    <n v="0"/>
    <s v=""/>
    <n v="243"/>
    <m/>
    <m/>
    <n v="20"/>
    <m/>
    <m/>
    <s v=""/>
    <n v="0"/>
    <n v="0"/>
    <n v="8091.4326923076915"/>
  </r>
  <r>
    <x v="1"/>
    <d v="2023-02-01T00:00:00"/>
    <d v="2023-02-28T00:00:00"/>
    <x v="0"/>
    <s v="Demo Company Iceland hf."/>
    <x v="22"/>
    <x v="0"/>
    <s v="E03615"/>
    <s v="Daniel Dixon"/>
    <s v="Operations Engineer"/>
    <s v="Engineering"/>
    <x v="1"/>
    <s v="Iceland"/>
    <s v="Temporary"/>
    <s v="Male"/>
    <n v="51"/>
    <d v="2022-10-09T00:00:00"/>
    <d v="2023-10-09T00:00:00"/>
    <n v="40"/>
    <n v="95639"/>
    <n v="7969.916666666667"/>
    <n v="45.980288461538464"/>
    <n v="6.3500000000000001E-2"/>
    <n v="506.08970833333336"/>
    <n v="0.31900000000000001"/>
    <n v="5427.51325"/>
    <s v="ISK"/>
    <n v="149.69999999999999"/>
    <n v="0"/>
    <s v=""/>
    <n v="275"/>
    <m/>
    <m/>
    <n v="20"/>
    <m/>
    <m/>
    <s v=""/>
    <n v="0"/>
    <n v="0"/>
    <n v="12644.579326923078"/>
  </r>
  <r>
    <x v="1"/>
    <d v="2023-02-01T00:00:00"/>
    <d v="2023-02-28T00:00:00"/>
    <x v="0"/>
    <s v="Demo Company Egypt SAE"/>
    <x v="38"/>
    <x v="2"/>
    <s v="E02761"/>
    <s v="Luca Duong"/>
    <s v="Manager"/>
    <s v="Human Resources"/>
    <x v="3"/>
    <s v="Egypt"/>
    <s v="Permanent"/>
    <s v="Male"/>
    <n v="48"/>
    <d v="2004-06-30T00:00:00"/>
    <m/>
    <n v="40"/>
    <n v="120660"/>
    <n v="10055"/>
    <n v="58.00961538461538"/>
    <n v="0.26"/>
    <n v="2614.3000000000002"/>
    <n v="0.44400000000000001"/>
    <n v="5590.58"/>
    <s v="EGP"/>
    <n v="32.686700000000002"/>
    <n v="7.0000000000000007E-2"/>
    <s v=""/>
    <n v="310"/>
    <m/>
    <m/>
    <n v="20"/>
    <m/>
    <n v="3"/>
    <s v=""/>
    <n v="0"/>
    <n v="0"/>
    <n v="17982.98076923077"/>
  </r>
  <r>
    <x v="1"/>
    <d v="2023-02-01T00:00:00"/>
    <d v="2023-02-28T00:00:00"/>
    <x v="0"/>
    <s v="Demo Company India Pvt. Ltd."/>
    <x v="16"/>
    <x v="1"/>
    <s v="E02121"/>
    <s v="Levi Brown"/>
    <s v="Sr. Analyst"/>
    <s v="Sales"/>
    <x v="2"/>
    <s v="India"/>
    <s v="Temporary"/>
    <s v="Male"/>
    <n v="36"/>
    <d v="2021-12-26T00:00:00"/>
    <d v="2023-12-26T00:00:00"/>
    <n v="40"/>
    <n v="75119"/>
    <n v="6259.916666666667"/>
    <n v="36.114903846153844"/>
    <n v="0.12"/>
    <n v="751.19"/>
    <n v="0.49700000000000005"/>
    <n v="3148.7380833333332"/>
    <s v="INR"/>
    <n v="86.649000000000001"/>
    <n v="0"/>
    <s v=""/>
    <n v="46"/>
    <m/>
    <m/>
    <n v="20"/>
    <m/>
    <n v="14"/>
    <s v=""/>
    <n v="0"/>
    <n v="0"/>
    <n v="1661.2855769230769"/>
  </r>
  <r>
    <x v="1"/>
    <d v="2023-02-01T00:00:00"/>
    <d v="2023-02-28T00:00:00"/>
    <x v="0"/>
    <s v="Demo Company Spain S.L."/>
    <x v="24"/>
    <x v="0"/>
    <s v="E01486"/>
    <s v="Mason Cho"/>
    <s v="Operations Engineer"/>
    <s v="Accounting"/>
    <x v="3"/>
    <s v="Spain"/>
    <s v="Permanent"/>
    <s v="Male"/>
    <n v="59"/>
    <d v="2011-05-18T00:00:00"/>
    <m/>
    <n v="32"/>
    <n v="192213"/>
    <n v="16017.75"/>
    <n v="115.51262019230769"/>
    <n v="0.29899999999999999"/>
    <n v="4789.3072499999998"/>
    <n v="0.47"/>
    <n v="8489.4075000000012"/>
    <s v="EUR"/>
    <n v="1"/>
    <n v="0.4"/>
    <s v=""/>
    <n v="211"/>
    <m/>
    <m/>
    <n v="20"/>
    <m/>
    <m/>
    <s v=""/>
    <n v="0"/>
    <n v="0"/>
    <n v="24373.162860576922"/>
  </r>
  <r>
    <x v="1"/>
    <d v="2023-02-01T00:00:00"/>
    <d v="2023-02-28T00:00:00"/>
    <x v="0"/>
    <s v="Demo Company Netherlands BV"/>
    <x v="6"/>
    <x v="0"/>
    <s v="E00725"/>
    <s v="Nova Herrera"/>
    <s v="Account Representative"/>
    <s v="Sales"/>
    <x v="1"/>
    <s v="Netherlands"/>
    <s v="Permanent"/>
    <s v="Female"/>
    <n v="45"/>
    <d v="2014-05-10T00:00:00"/>
    <m/>
    <n v="40"/>
    <n v="65047"/>
    <n v="5420.583333333333"/>
    <n v="31.272596153846155"/>
    <n v="0.23190000000000002"/>
    <n v="1257.033275"/>
    <n v="0.41200000000000003"/>
    <n v="3187.3029999999994"/>
    <s v="EUR"/>
    <n v="1"/>
    <n v="0"/>
    <s v=""/>
    <n v="96"/>
    <m/>
    <m/>
    <n v="20"/>
    <n v="198"/>
    <n v="14"/>
    <s v=""/>
    <n v="0"/>
    <n v="0"/>
    <n v="3002.169230769231"/>
  </r>
  <r>
    <x v="1"/>
    <d v="2023-02-01T00:00:00"/>
    <d v="2023-02-28T00:00:00"/>
    <x v="0"/>
    <s v="Demo Company Belgium BV"/>
    <x v="13"/>
    <x v="0"/>
    <s v="E03027"/>
    <s v="Elijah Watson"/>
    <s v="Sr. Manager"/>
    <s v="Sales"/>
    <x v="0"/>
    <s v="Belgium"/>
    <s v="Permanent"/>
    <s v="Male"/>
    <n v="29"/>
    <d v="2017-03-16T00:00:00"/>
    <m/>
    <n v="32"/>
    <n v="151413"/>
    <n v="12617.75"/>
    <n v="90.99338942307692"/>
    <n v="0.27500000000000002"/>
    <n v="3469.8812500000004"/>
    <n v="0.55399999999999994"/>
    <n v="5627.5165000000006"/>
    <s v="EUR"/>
    <n v="1"/>
    <n v="0.15"/>
    <s v=""/>
    <n v="229"/>
    <m/>
    <m/>
    <n v="20"/>
    <m/>
    <m/>
    <s v=""/>
    <n v="0"/>
    <n v="0"/>
    <n v="20837.486177884613"/>
  </r>
  <r>
    <x v="1"/>
    <d v="2023-02-01T00:00:00"/>
    <d v="2023-02-28T00:00:00"/>
    <x v="0"/>
    <s v="Demo Company Luxembourg SA"/>
    <x v="9"/>
    <x v="0"/>
    <s v="E03689"/>
    <s v="Wesley Gray"/>
    <s v="Sr. Analyst"/>
    <s v="Accounting"/>
    <x v="1"/>
    <s v="Luxembourg"/>
    <s v="Permanent"/>
    <s v="Male"/>
    <n v="62"/>
    <d v="2003-04-22T00:00:00"/>
    <m/>
    <n v="40"/>
    <n v="76906"/>
    <n v="6408.833333333333"/>
    <n v="36.974038461538463"/>
    <n v="0.14990000000000001"/>
    <n v="960.68411666666668"/>
    <n v="0.20399999999999999"/>
    <n v="5101.431333333333"/>
    <s v="EUR"/>
    <n v="1"/>
    <n v="0"/>
    <s v=""/>
    <n v="152"/>
    <m/>
    <m/>
    <n v="20"/>
    <m/>
    <n v="6"/>
    <s v=""/>
    <n v="0"/>
    <n v="0"/>
    <n v="5620.0538461538463"/>
  </r>
  <r>
    <x v="1"/>
    <d v="2023-02-01T00:00:00"/>
    <d v="2023-02-28T00:00:00"/>
    <x v="0"/>
    <s v="Demo Company Israel Ltd"/>
    <x v="30"/>
    <x v="4"/>
    <s v="E01986"/>
    <s v="Wesley Sharma"/>
    <s v="Manager"/>
    <s v="IT"/>
    <x v="2"/>
    <s v="Israel"/>
    <s v="Permanent"/>
    <s v="Male"/>
    <n v="51"/>
    <d v="2022-02-23T00:00:00"/>
    <d v="2023-02-23T00:00:00"/>
    <n v="40"/>
    <n v="122802"/>
    <n v="10233.5"/>
    <n v="59.039423076923072"/>
    <n v="7.5999999999999998E-2"/>
    <n v="777.74599999999998"/>
    <n v="0.253"/>
    <n v="7644.4245000000001"/>
    <s v="ILS"/>
    <n v="3.7942999999999998"/>
    <n v="0.05"/>
    <s v=""/>
    <n v="354"/>
    <m/>
    <m/>
    <n v="20"/>
    <m/>
    <m/>
    <s v=""/>
    <n v="0"/>
    <n v="0"/>
    <n v="20899.955769230768"/>
  </r>
  <r>
    <x v="1"/>
    <d v="2023-02-01T00:00:00"/>
    <d v="2023-02-28T00:00:00"/>
    <x v="0"/>
    <s v="Demo Company United Arab Emirates LLC"/>
    <x v="28"/>
    <x v="4"/>
    <s v="E01286"/>
    <s v="Mateo Mendez"/>
    <s v="Development Engineer"/>
    <s v="Engineering"/>
    <x v="3"/>
    <s v="United Arab Emirates"/>
    <s v="Temporary"/>
    <s v="Male"/>
    <n v="47"/>
    <d v="2022-07-14T00:00:00"/>
    <d v="2023-07-14T00:00:00"/>
    <n v="40"/>
    <n v="99091"/>
    <n v="8257.5833333333339"/>
    <n v="47.639903846153842"/>
    <n v="0"/>
    <n v="0"/>
    <n v="0.159"/>
    <n v="6944.6275833333339"/>
    <s v="AED"/>
    <n v="3.8807"/>
    <n v="0"/>
    <s v=""/>
    <n v="72"/>
    <m/>
    <m/>
    <n v="20"/>
    <m/>
    <n v="11"/>
    <s v=""/>
    <n v="0"/>
    <n v="0"/>
    <n v="3430.0730769230768"/>
  </r>
  <r>
    <x v="1"/>
    <d v="2023-02-01T00:00:00"/>
    <d v="2023-02-28T00:00:00"/>
    <x v="0"/>
    <s v="Demo Company Netherlands BV"/>
    <x v="6"/>
    <x v="0"/>
    <s v="E01409"/>
    <s v="Jose Molina"/>
    <s v="Controls Engineer"/>
    <s v="Engineering"/>
    <x v="0"/>
    <s v="Netherlands"/>
    <s v="Permanent"/>
    <s v="Male"/>
    <n v="40"/>
    <d v="2008-02-28T00:00:00"/>
    <m/>
    <n v="40"/>
    <n v="113987"/>
    <n v="9498.9166666666661"/>
    <n v="54.801442307692312"/>
    <n v="0.23190000000000002"/>
    <n v="2202.7987750000002"/>
    <n v="0.41200000000000003"/>
    <n v="5585.3629999999994"/>
    <s v="EUR"/>
    <n v="1"/>
    <n v="0"/>
    <s v=""/>
    <n v="120"/>
    <m/>
    <m/>
    <n v="20"/>
    <n v="126"/>
    <n v="18"/>
    <s v=""/>
    <n v="0"/>
    <n v="0"/>
    <n v="6576.1730769230771"/>
  </r>
  <r>
    <x v="1"/>
    <d v="2023-02-01T00:00:00"/>
    <d v="2023-02-28T00:00:00"/>
    <x v="0"/>
    <s v="Demo Company Spain S.L."/>
    <x v="24"/>
    <x v="0"/>
    <s v="E00626"/>
    <s v="Luna Simmons"/>
    <s v="Sr. Analyst"/>
    <s v="Finance"/>
    <x v="2"/>
    <s v="Spain"/>
    <s v="Temporary"/>
    <s v="Female"/>
    <n v="28"/>
    <d v="2020-09-04T00:00:00"/>
    <d v="2023-09-04T00:00:00"/>
    <n v="40"/>
    <n v="95045"/>
    <n v="7920.416666666667"/>
    <n v="45.694711538461533"/>
    <n v="0.29899999999999999"/>
    <n v="2368.2045833333332"/>
    <n v="0.47"/>
    <n v="4197.8208333333332"/>
    <s v="EUR"/>
    <n v="1"/>
    <n v="0"/>
    <s v=""/>
    <n v="326"/>
    <m/>
    <m/>
    <n v="20"/>
    <m/>
    <n v="9"/>
    <s v=""/>
    <n v="0"/>
    <n v="0"/>
    <n v="14896.475961538459"/>
  </r>
  <r>
    <x v="1"/>
    <d v="2023-02-01T00:00:00"/>
    <d v="2023-02-28T00:00:00"/>
    <x v="0"/>
    <s v="Demo Company Bulgaria EOOD"/>
    <x v="35"/>
    <x v="0"/>
    <s v="E04342"/>
    <s v="Samantha Barnes"/>
    <s v="Operations Engineer"/>
    <s v="Marketing"/>
    <x v="1"/>
    <s v="Bulgaria"/>
    <s v="Permanent"/>
    <s v="Female"/>
    <n v="29"/>
    <d v="2017-01-05T00:00:00"/>
    <m/>
    <n v="40"/>
    <n v="190401"/>
    <n v="15866.75"/>
    <n v="91.538942307692309"/>
    <n v="0.19020000000000001"/>
    <n v="3017.8558499999999"/>
    <n v="0.28300000000000003"/>
    <n v="11376.45975"/>
    <s v="BGN"/>
    <n v="1.9574"/>
    <n v="0.37"/>
    <s v=""/>
    <n v="225"/>
    <m/>
    <m/>
    <n v="20"/>
    <m/>
    <m/>
    <s v=""/>
    <n v="0"/>
    <n v="0"/>
    <n v="20596.26201923077"/>
  </r>
  <r>
    <x v="1"/>
    <d v="2023-02-01T00:00:00"/>
    <d v="2023-02-28T00:00:00"/>
    <x v="0"/>
    <s v="Demo Company Australia Pty Ltd"/>
    <x v="14"/>
    <x v="5"/>
    <s v="E03904"/>
    <s v="Hunter Ortiz"/>
    <s v="Sr. Analyst"/>
    <s v="Finance"/>
    <x v="2"/>
    <s v="New Zealand"/>
    <s v="Permanent"/>
    <s v="Male"/>
    <n v="46"/>
    <d v="2013-01-20T00:00:00"/>
    <m/>
    <n v="40"/>
    <n v="86061"/>
    <n v="7171.75"/>
    <n v="41.375480769230769"/>
    <n v="0.25"/>
    <n v="1792.9375"/>
    <n v="0.34600000000000003"/>
    <n v="4690.3244999999997"/>
    <s v="NZD"/>
    <n v="1.7225999999999999"/>
    <n v="0"/>
    <s v=""/>
    <n v="320"/>
    <m/>
    <m/>
    <n v="20"/>
    <m/>
    <n v="9"/>
    <s v=""/>
    <n v="0"/>
    <n v="0"/>
    <n v="13240.153846153846"/>
  </r>
  <r>
    <x v="1"/>
    <d v="2023-02-01T00:00:00"/>
    <d v="2023-02-28T00:00:00"/>
    <x v="0"/>
    <s v="Demo Company India Pvt. Ltd."/>
    <x v="16"/>
    <x v="1"/>
    <s v="E01291"/>
    <s v="Thomas Aguilar"/>
    <s v="Sr. Account Representative"/>
    <s v="Sales"/>
    <x v="1"/>
    <s v="India"/>
    <s v="Permanent"/>
    <s v="Male"/>
    <n v="45"/>
    <d v="2021-02-10T00:00:00"/>
    <d v="2023-02-10T00:00:00"/>
    <n v="40"/>
    <n v="79882"/>
    <n v="6656.833333333333"/>
    <n v="38.404807692307692"/>
    <n v="0.12"/>
    <n v="798.81999999999994"/>
    <n v="0.49700000000000005"/>
    <n v="3348.387166666666"/>
    <s v="INR"/>
    <n v="86.649000000000001"/>
    <n v="0"/>
    <s v=""/>
    <n v="295"/>
    <m/>
    <m/>
    <n v="20"/>
    <m/>
    <n v="1"/>
    <s v=""/>
    <n v="0"/>
    <n v="0"/>
    <n v="11329.41826923077"/>
  </r>
  <r>
    <x v="1"/>
    <d v="2023-02-01T00:00:00"/>
    <d v="2023-02-28T00:00:00"/>
    <x v="0"/>
    <s v="Demo Company Netherlands BV"/>
    <x v="6"/>
    <x v="0"/>
    <s v="E00917"/>
    <s v="Skylar Bell"/>
    <s v="Operations Engineer"/>
    <s v="Engineering"/>
    <x v="0"/>
    <s v="Netherlands"/>
    <s v="Permanent"/>
    <s v="Female"/>
    <n v="30"/>
    <d v="2018-03-06T00:00:00"/>
    <m/>
    <n v="40"/>
    <n v="255431"/>
    <n v="21285.916666666668"/>
    <n v="122.80336538461538"/>
    <n v="0.23190000000000002"/>
    <n v="4936.2040750000006"/>
    <n v="0.41200000000000003"/>
    <n v="12516.119000000001"/>
    <s v="EUR"/>
    <n v="1"/>
    <n v="0.36"/>
    <s v=""/>
    <n v="91"/>
    <m/>
    <m/>
    <n v="20"/>
    <m/>
    <n v="8"/>
    <s v=""/>
    <n v="0"/>
    <n v="0"/>
    <n v="11175.106249999999"/>
  </r>
  <r>
    <x v="1"/>
    <d v="2023-02-01T00:00:00"/>
    <d v="2023-02-28T00:00:00"/>
    <x v="0"/>
    <s v="Demo Company Japan Kabushiki Kaisha"/>
    <x v="31"/>
    <x v="1"/>
    <s v="E01484"/>
    <s v="Anna Zhu"/>
    <s v="Service Desk Analyst"/>
    <s v="IT"/>
    <x v="0"/>
    <s v="Japan"/>
    <s v="Permanent"/>
    <s v="Female"/>
    <n v="48"/>
    <d v="2003-08-22T00:00:00"/>
    <m/>
    <n v="40"/>
    <n v="82017"/>
    <n v="6834.75"/>
    <n v="39.431249999999999"/>
    <n v="0.15490000000000001"/>
    <n v="1058.702775"/>
    <n v="0.46700000000000003"/>
    <n v="3642.92175"/>
    <s v="JPY"/>
    <n v="143.86000000000001"/>
    <n v="0"/>
    <s v=""/>
    <n v="202"/>
    <m/>
    <m/>
    <n v="20"/>
    <m/>
    <m/>
    <s v=""/>
    <n v="0"/>
    <n v="0"/>
    <n v="7965.1124999999993"/>
  </r>
  <r>
    <x v="1"/>
    <d v="2023-02-01T00:00:00"/>
    <d v="2023-02-28T00:00:00"/>
    <x v="0"/>
    <s v="Demo Company Spain S.L."/>
    <x v="24"/>
    <x v="0"/>
    <s v="E03864"/>
    <s v="Ella Hunter"/>
    <s v="Analyst"/>
    <s v="Finance"/>
    <x v="0"/>
    <s v="Spain"/>
    <s v="Permanent"/>
    <s v="Female"/>
    <n v="51"/>
    <d v="2017-01-18T00:00:00"/>
    <m/>
    <n v="40"/>
    <n v="53799"/>
    <n v="4483.25"/>
    <n v="25.864903846153844"/>
    <n v="0.29899999999999999"/>
    <n v="1340.4917499999999"/>
    <n v="0.47"/>
    <n v="2376.1224999999999"/>
    <s v="EUR"/>
    <n v="1"/>
    <n v="0"/>
    <s v=""/>
    <n v="144"/>
    <m/>
    <m/>
    <n v="20"/>
    <m/>
    <m/>
    <s v=""/>
    <n v="0"/>
    <n v="0"/>
    <n v="3724.5461538461536"/>
  </r>
  <r>
    <x v="1"/>
    <d v="2023-02-01T00:00:00"/>
    <d v="2023-02-28T00:00:00"/>
    <x v="0"/>
    <s v="Demo Company Netherlands BV"/>
    <x v="6"/>
    <x v="0"/>
    <s v="E00488"/>
    <s v="Emery Hunter"/>
    <s v="Sr. Analyst"/>
    <s v="Sales"/>
    <x v="2"/>
    <s v="Netherlands"/>
    <s v="Temporary"/>
    <s v="Female"/>
    <n v="28"/>
    <d v="2021-07-03T00:00:00"/>
    <d v="2023-07-03T00:00:00"/>
    <n v="32"/>
    <n v="82739"/>
    <n v="6894.916666666667"/>
    <n v="49.722956730769234"/>
    <n v="0.23190000000000002"/>
    <n v="1598.9311750000002"/>
    <n v="0.41200000000000003"/>
    <n v="4054.2109999999998"/>
    <s v="EUR"/>
    <n v="1"/>
    <n v="0"/>
    <s v=""/>
    <n v="182"/>
    <m/>
    <m/>
    <n v="20"/>
    <m/>
    <m/>
    <s v=""/>
    <n v="0"/>
    <n v="0"/>
    <n v="9049.578125"/>
  </r>
  <r>
    <x v="1"/>
    <d v="2023-02-01T00:00:00"/>
    <d v="2023-02-28T00:00:00"/>
    <x v="0"/>
    <s v="Demo Company Qatar WLL"/>
    <x v="11"/>
    <x v="4"/>
    <s v="E02227"/>
    <s v="Sofia Parker"/>
    <s v="Cloud Infrastructure Architect"/>
    <s v="IT"/>
    <x v="0"/>
    <s v="Qatar"/>
    <s v="Permanent"/>
    <s v="Female"/>
    <n v="36"/>
    <d v="2014-05-30T00:00:00"/>
    <m/>
    <n v="40"/>
    <n v="99080"/>
    <n v="8256.6666666666661"/>
    <n v="47.634615384615387"/>
    <n v="0"/>
    <n v="0"/>
    <n v="0.113"/>
    <n v="7323.663333333333"/>
    <s v="QAR"/>
    <n v="3.8468"/>
    <n v="0"/>
    <s v=""/>
    <n v="304"/>
    <m/>
    <m/>
    <n v="20"/>
    <m/>
    <m/>
    <s v=""/>
    <n v="0"/>
    <n v="0"/>
    <n v="14480.923076923078"/>
  </r>
  <r>
    <x v="1"/>
    <d v="2023-02-01T00:00:00"/>
    <d v="2023-02-28T00:00:00"/>
    <x v="0"/>
    <s v="Demo Company Poland Sp. z o.o."/>
    <x v="3"/>
    <x v="0"/>
    <s v="E04802"/>
    <s v="Lucy Fong"/>
    <s v="Sr. Account Representative"/>
    <s v="Sales"/>
    <x v="2"/>
    <s v="Poland"/>
    <s v="Permanent"/>
    <s v="Female"/>
    <n v="40"/>
    <d v="2011-01-20T00:00:00"/>
    <m/>
    <n v="40"/>
    <n v="96719"/>
    <n v="8059.916666666667"/>
    <n v="46.499519230769231"/>
    <n v="0.22140000000000001"/>
    <n v="1784.4655500000001"/>
    <n v="0.40799999999999997"/>
    <n v="4771.4706666666671"/>
    <s v="PLN"/>
    <n v="4.6844999999999999"/>
    <n v="0"/>
    <s v=""/>
    <n v="246"/>
    <m/>
    <m/>
    <n v="20"/>
    <n v="525"/>
    <m/>
    <s v=""/>
    <n v="0"/>
    <n v="0"/>
    <n v="11438.881730769232"/>
  </r>
  <r>
    <x v="1"/>
    <d v="2023-02-01T00:00:00"/>
    <d v="2023-02-28T00:00:00"/>
    <x v="0"/>
    <s v="Demo Company Czech Republic s.r.o."/>
    <x v="34"/>
    <x v="0"/>
    <s v="E01970"/>
    <s v="Vivian Barnes"/>
    <s v="Network Engineer"/>
    <s v="Human Resources"/>
    <x v="3"/>
    <s v="Czech Republic"/>
    <s v="Permanent"/>
    <s v="Female"/>
    <n v="51"/>
    <d v="2021-03-28T00:00:00"/>
    <m/>
    <n v="40"/>
    <n v="180687"/>
    <n v="15057.25"/>
    <n v="86.868750000000006"/>
    <n v="0.33799999999999997"/>
    <n v="5089.3504999999996"/>
    <n v="0.46100000000000002"/>
    <n v="8115.8577500000001"/>
    <s v="CZK"/>
    <n v="23.619"/>
    <n v="0.19"/>
    <s v=""/>
    <n v="297"/>
    <m/>
    <m/>
    <n v="20"/>
    <n v="613"/>
    <m/>
    <s v=""/>
    <n v="0"/>
    <n v="0"/>
    <n v="25800.018750000003"/>
  </r>
  <r>
    <x v="1"/>
    <d v="2023-02-01T00:00:00"/>
    <d v="2023-02-28T00:00:00"/>
    <x v="0"/>
    <s v="Demo Company Côte d'Ivoire SARL"/>
    <x v="2"/>
    <x v="2"/>
    <s v="E02031"/>
    <s v="Melody Cooper"/>
    <s v="Development Engineer"/>
    <s v="Engineering"/>
    <x v="3"/>
    <s v="Côte d'Ivoire"/>
    <s v="Permanent"/>
    <s v="Female"/>
    <n v="44"/>
    <d v="2009-09-04T00:00:00"/>
    <m/>
    <n v="40"/>
    <n v="89695"/>
    <n v="7474.583333333333"/>
    <n v="43.122596153846153"/>
    <n v="0.25"/>
    <n v="1868.6458333333333"/>
    <n v="0.501"/>
    <n v="3729.8170833333334"/>
    <s v="XOF"/>
    <n v="657.27"/>
    <n v="0"/>
    <s v=""/>
    <n v="192"/>
    <m/>
    <m/>
    <n v="20"/>
    <n v="375"/>
    <m/>
    <s v=""/>
    <n v="0"/>
    <n v="0"/>
    <n v="8279.538461538461"/>
  </r>
  <r>
    <x v="1"/>
    <d v="2023-02-01T00:00:00"/>
    <d v="2023-02-28T00:00:00"/>
    <x v="0"/>
    <s v="Demo Company Norway AS"/>
    <x v="21"/>
    <x v="0"/>
    <s v="E03252"/>
    <s v="James Bui"/>
    <s v="Manager"/>
    <s v="Finance"/>
    <x v="0"/>
    <s v="Norway"/>
    <s v="Temporary"/>
    <s v="Male"/>
    <n v="64"/>
    <d v="2022-07-20T00:00:00"/>
    <d v="2023-07-20T00:00:00"/>
    <n v="40"/>
    <n v="122753"/>
    <n v="10229.416666666666"/>
    <n v="59.015865384615381"/>
    <n v="0.14099999999999999"/>
    <n v="1442.3477499999997"/>
    <n v="0.36200000000000004"/>
    <n v="6526.3678333333319"/>
    <s v="NOK"/>
    <n v="11.2597"/>
    <n v="0.09"/>
    <s v=""/>
    <n v="90"/>
    <n v="1"/>
    <s v="Overpayment"/>
    <n v="20"/>
    <m/>
    <m/>
    <s v=""/>
    <n v="0"/>
    <n v="0"/>
    <n v="5311.4278846153848"/>
  </r>
  <r>
    <x v="1"/>
    <d v="2023-02-01T00:00:00"/>
    <d v="2023-02-28T00:00:00"/>
    <x v="0"/>
    <s v="Demo Company Netherlands BV"/>
    <x v="6"/>
    <x v="0"/>
    <s v="E04871"/>
    <s v="Liam Grant"/>
    <s v="Sr. Business Partner"/>
    <s v="Human Resources"/>
    <x v="3"/>
    <s v="Netherlands"/>
    <s v="Permanent"/>
    <s v="Male"/>
    <n v="30"/>
    <d v="2015-03-15T00:00:00"/>
    <m/>
    <n v="40"/>
    <n v="93734"/>
    <n v="7811.166666666667"/>
    <n v="45.064423076923077"/>
    <n v="0.23190000000000002"/>
    <n v="1811.4095500000003"/>
    <n v="0.41200000000000003"/>
    <n v="4592.9660000000003"/>
    <s v="EUR"/>
    <n v="1"/>
    <n v="0"/>
    <s v=""/>
    <n v="310"/>
    <m/>
    <m/>
    <n v="20"/>
    <n v="489"/>
    <m/>
    <s v=""/>
    <n v="0"/>
    <n v="0"/>
    <n v="13969.971153846154"/>
  </r>
  <r>
    <x v="1"/>
    <d v="2023-02-01T00:00:00"/>
    <d v="2023-02-28T00:00:00"/>
    <x v="0"/>
    <s v="Demo Company Luxembourg SA"/>
    <x v="9"/>
    <x v="0"/>
    <s v="E03547"/>
    <s v="Owen Han"/>
    <s v="Analyst"/>
    <s v="Accounting"/>
    <x v="2"/>
    <s v="Luxembourg"/>
    <s v="Permanent"/>
    <s v="Male"/>
    <n v="28"/>
    <d v="2017-05-12T00:00:00"/>
    <m/>
    <n v="40"/>
    <n v="52069"/>
    <n v="4339.083333333333"/>
    <n v="25.033173076923077"/>
    <n v="0.14990000000000001"/>
    <n v="650.42859166666665"/>
    <n v="0.20399999999999999"/>
    <n v="3453.9103333333333"/>
    <s v="EUR"/>
    <n v="1"/>
    <n v="0"/>
    <s v=""/>
    <n v="366"/>
    <m/>
    <m/>
    <n v="20"/>
    <m/>
    <m/>
    <s v=""/>
    <n v="0"/>
    <n v="0"/>
    <n v="9162.1413461538468"/>
  </r>
  <r>
    <x v="1"/>
    <d v="2023-02-01T00:00:00"/>
    <d v="2023-02-28T00:00:00"/>
    <x v="0"/>
    <s v="Demo Company Côte d'Ivoire SARL"/>
    <x v="2"/>
    <x v="2"/>
    <s v="E04742"/>
    <s v="Kinsley Vega"/>
    <s v="Operations Engineer"/>
    <s v="Accounting"/>
    <x v="2"/>
    <s v="Côte d'Ivoire"/>
    <s v="Temporary"/>
    <s v="Female"/>
    <n v="33"/>
    <d v="2020-12-16T00:00:00"/>
    <d v="2023-12-16T00:00:00"/>
    <n v="40"/>
    <n v="258426"/>
    <n v="21535.5"/>
    <n v="124.24326923076924"/>
    <n v="0.25"/>
    <n v="5383.875"/>
    <n v="0.501"/>
    <n v="10746.2145"/>
    <s v="XOF"/>
    <n v="657.27"/>
    <n v="0.4"/>
    <s v=""/>
    <n v="249"/>
    <m/>
    <m/>
    <n v="20"/>
    <n v="248"/>
    <m/>
    <s v=""/>
    <n v="0"/>
    <n v="0"/>
    <n v="30936.574038461542"/>
  </r>
  <r>
    <x v="1"/>
    <d v="2023-02-01T00:00:00"/>
    <d v="2023-02-28T00:00:00"/>
    <x v="0"/>
    <s v="Demo Company Croatia d.o.o."/>
    <x v="25"/>
    <x v="0"/>
    <s v="E01070"/>
    <s v="Leonardo Martin"/>
    <s v="Manager"/>
    <s v="Finance"/>
    <x v="1"/>
    <s v="Croatia"/>
    <s v="Temporary"/>
    <s v="Male"/>
    <n v="51"/>
    <d v="2022-02-16T00:00:00"/>
    <d v="2023-02-16T00:00:00"/>
    <n v="32"/>
    <n v="125375"/>
    <n v="10447.916666666666"/>
    <n v="75.345552884615387"/>
    <n v="0.16500000000000001"/>
    <n v="1723.90625"/>
    <n v="0.20499999999999999"/>
    <n v="8306.09375"/>
    <s v="EUR"/>
    <n v="1"/>
    <n v="0.09"/>
    <d v="2023-02-16T00:00:00"/>
    <n v="150"/>
    <m/>
    <m/>
    <n v="20"/>
    <m/>
    <m/>
    <s v=""/>
    <n v="0"/>
    <n v="1"/>
    <n v="11301.832932692309"/>
  </r>
  <r>
    <x v="1"/>
    <d v="2023-02-01T00:00:00"/>
    <d v="2023-02-28T00:00:00"/>
    <x v="0"/>
    <s v="Demo Company Romania SRL"/>
    <x v="12"/>
    <x v="0"/>
    <s v="E04359"/>
    <s v="Greyson Lam"/>
    <s v="Operations Engineer"/>
    <s v="Accounting"/>
    <x v="0"/>
    <s v="Romania"/>
    <s v="Permanent"/>
    <s v="Male"/>
    <n v="25"/>
    <d v="2021-02-08T00:00:00"/>
    <m/>
    <n v="32"/>
    <n v="198243"/>
    <n v="16520.25"/>
    <n v="119.13641826923077"/>
    <n v="2.2499999999999999E-2"/>
    <n v="371.705625"/>
    <n v="0.2"/>
    <n v="13216.2"/>
    <s v="RON"/>
    <n v="4.9107000000000003"/>
    <n v="0.31"/>
    <s v=""/>
    <n v="391"/>
    <m/>
    <m/>
    <n v="20"/>
    <m/>
    <m/>
    <s v=""/>
    <n v="0"/>
    <n v="0"/>
    <n v="46582.339543269234"/>
  </r>
  <r>
    <x v="1"/>
    <d v="2023-02-01T00:00:00"/>
    <d v="2023-02-28T00:00:00"/>
    <x v="0"/>
    <s v="Demo Company Sweden AB"/>
    <x v="20"/>
    <x v="0"/>
    <s v="E03268"/>
    <s v="Emilia Rivera"/>
    <s v="Test Engineer"/>
    <s v="Engineering"/>
    <x v="3"/>
    <s v="Sweden"/>
    <s v="Permanent"/>
    <s v="Female"/>
    <n v="42"/>
    <d v="2017-11-23T00:00:00"/>
    <m/>
    <n v="40"/>
    <n v="96023"/>
    <n v="8001.916666666667"/>
    <n v="46.164903846153848"/>
    <n v="0.31420000000000003"/>
    <n v="2514.202216666667"/>
    <n v="0.49099999999999999"/>
    <n v="4072.9755833333334"/>
    <s v="SEK"/>
    <n v="11.300800000000001"/>
    <n v="0"/>
    <s v=""/>
    <n v="118"/>
    <m/>
    <m/>
    <n v="20"/>
    <m/>
    <m/>
    <s v=""/>
    <n v="0"/>
    <n v="0"/>
    <n v="5447.4586538461544"/>
  </r>
  <r>
    <x v="1"/>
    <d v="2023-02-01T00:00:00"/>
    <d v="2023-02-28T00:00:00"/>
    <x v="0"/>
    <s v="Demo Company Netherlands BV"/>
    <x v="6"/>
    <x v="0"/>
    <s v="E01221"/>
    <s v="Eva Figueroa"/>
    <s v="Analyst II"/>
    <s v="Sales"/>
    <x v="3"/>
    <s v="Netherlands"/>
    <s v="Permanent"/>
    <s v="Female"/>
    <n v="48"/>
    <d v="2014-05-14T00:00:00"/>
    <m/>
    <n v="32"/>
    <n v="61216"/>
    <n v="5101.333333333333"/>
    <n v="36.78846153846154"/>
    <n v="0.23190000000000002"/>
    <n v="1182.9992"/>
    <n v="0.41200000000000003"/>
    <n v="2999.5839999999998"/>
    <s v="EUR"/>
    <n v="1"/>
    <n v="0"/>
    <s v=""/>
    <n v="156"/>
    <m/>
    <m/>
    <n v="20"/>
    <n v="101"/>
    <m/>
    <s v=""/>
    <n v="0"/>
    <n v="0"/>
    <n v="5739"/>
  </r>
  <r>
    <x v="1"/>
    <d v="2023-02-01T00:00:00"/>
    <d v="2023-02-28T00:00:00"/>
    <x v="0"/>
    <s v="Demo Company Netherlands BV"/>
    <x v="6"/>
    <x v="0"/>
    <s v="E01687"/>
    <s v="Luke Mai"/>
    <s v="HRIS Analyst"/>
    <s v="Human Resources"/>
    <x v="3"/>
    <s v="Netherlands"/>
    <s v="Permanent"/>
    <s v="Male"/>
    <n v="41"/>
    <d v="2007-10-24T00:00:00"/>
    <m/>
    <n v="40"/>
    <n v="51630"/>
    <n v="4302.5"/>
    <n v="24.822115384615383"/>
    <n v="0.23190000000000002"/>
    <n v="997.74975000000006"/>
    <n v="0.41200000000000003"/>
    <n v="2529.87"/>
    <s v="EUR"/>
    <n v="1"/>
    <n v="0"/>
    <s v=""/>
    <n v="255"/>
    <m/>
    <m/>
    <n v="20"/>
    <m/>
    <m/>
    <s v=""/>
    <n v="0"/>
    <n v="0"/>
    <n v="6329.6394230769229"/>
  </r>
  <r>
    <x v="1"/>
    <d v="2023-02-01T00:00:00"/>
    <d v="2023-02-28T00:00:00"/>
    <x v="0"/>
    <s v="Demo Company Luxembourg SA"/>
    <x v="9"/>
    <x v="0"/>
    <s v="E02844"/>
    <s v="Charles Diaz"/>
    <s v="Sr. Manager"/>
    <s v="Sales"/>
    <x v="2"/>
    <s v="Luxembourg"/>
    <s v="Permanent"/>
    <s v="Male"/>
    <n v="55"/>
    <d v="2013-11-16T00:00:00"/>
    <m/>
    <n v="40"/>
    <n v="124129"/>
    <n v="10344.083333333334"/>
    <n v="59.677403846153844"/>
    <n v="0.14990000000000001"/>
    <n v="1550.5780916666668"/>
    <n v="0.20399999999999999"/>
    <n v="8233.8903333333328"/>
    <s v="EUR"/>
    <n v="1"/>
    <n v="0.15"/>
    <s v=""/>
    <n v="330"/>
    <m/>
    <m/>
    <n v="20"/>
    <m/>
    <m/>
    <s v=""/>
    <n v="0"/>
    <n v="0"/>
    <n v="19693.54326923077"/>
  </r>
  <r>
    <x v="1"/>
    <d v="2023-02-01T00:00:00"/>
    <d v="2023-02-28T00:00:00"/>
    <x v="0"/>
    <s v="Demo Company Spain S.L."/>
    <x v="24"/>
    <x v="0"/>
    <s v="E01263"/>
    <s v="Adam Espinoza"/>
    <s v="Test Engineer"/>
    <s v="Engineering"/>
    <x v="0"/>
    <s v="Spain"/>
    <s v="Permanent"/>
    <s v="Male"/>
    <n v="36"/>
    <d v="2009-04-09T00:00:00"/>
    <m/>
    <n v="40"/>
    <n v="60055"/>
    <n v="5004.583333333333"/>
    <n v="28.872596153846153"/>
    <n v="0.29899999999999999"/>
    <n v="1496.3704166666664"/>
    <n v="0.47"/>
    <n v="2652.4291666666668"/>
    <s v="EUR"/>
    <n v="1"/>
    <n v="0"/>
    <s v=""/>
    <n v="59"/>
    <m/>
    <m/>
    <n v="20"/>
    <n v="345"/>
    <m/>
    <s v=""/>
    <n v="0"/>
    <n v="0"/>
    <n v="1703.4831730769231"/>
  </r>
  <r>
    <x v="1"/>
    <d v="2023-02-01T00:00:00"/>
    <d v="2023-02-28T00:00:00"/>
    <x v="0"/>
    <s v="Demo Company United Arab Emirates LLC"/>
    <x v="28"/>
    <x v="4"/>
    <s v="E03935"/>
    <s v="Cora Jiang"/>
    <s v="Operations Engineer"/>
    <s v="IT"/>
    <x v="2"/>
    <s v="United Arab Emirates"/>
    <s v="Permanent"/>
    <s v="Female"/>
    <n v="53"/>
    <d v="2008-04-30T00:00:00"/>
    <m/>
    <n v="40"/>
    <n v="182202"/>
    <n v="15183.5"/>
    <n v="87.597115384615378"/>
    <n v="0"/>
    <n v="0"/>
    <n v="0.159"/>
    <n v="12769.3235"/>
    <s v="AED"/>
    <n v="3.8807"/>
    <n v="0.3"/>
    <s v=""/>
    <n v="289"/>
    <m/>
    <m/>
    <n v="20"/>
    <m/>
    <m/>
    <s v=""/>
    <n v="0"/>
    <n v="0"/>
    <n v="25315.566346153846"/>
  </r>
  <r>
    <x v="1"/>
    <d v="2023-02-01T00:00:00"/>
    <d v="2023-02-28T00:00:00"/>
    <x v="0"/>
    <s v="Demo Company Japan Kabushiki Kaisha"/>
    <x v="31"/>
    <x v="1"/>
    <s v="E00742"/>
    <s v="Cooper Mitchell"/>
    <s v="Manager"/>
    <s v="Sales"/>
    <x v="1"/>
    <s v="Japan"/>
    <s v="Permanent"/>
    <s v="Male"/>
    <n v="43"/>
    <d v="2006-01-31T00:00:00"/>
    <m/>
    <n v="40"/>
    <n v="117518"/>
    <n v="9793.1666666666661"/>
    <n v="56.499038461538461"/>
    <n v="0.15490000000000001"/>
    <n v="1516.9615166666667"/>
    <n v="0.46700000000000003"/>
    <n v="5219.7578333333331"/>
    <s v="JPY"/>
    <n v="143.86000000000001"/>
    <n v="7.0000000000000007E-2"/>
    <s v=""/>
    <n v="391"/>
    <m/>
    <m/>
    <n v="20"/>
    <m/>
    <m/>
    <s v=""/>
    <n v="0"/>
    <n v="0"/>
    <n v="22091.124038461538"/>
  </r>
  <r>
    <x v="1"/>
    <d v="2023-02-01T00:00:00"/>
    <d v="2023-02-28T00:00:00"/>
    <x v="0"/>
    <s v="Demo Company Iceland hf."/>
    <x v="22"/>
    <x v="0"/>
    <s v="E02810"/>
    <s v="Layla Torres"/>
    <s v="Sr. Manager"/>
    <s v="Finance"/>
    <x v="0"/>
    <s v="Iceland"/>
    <s v="Permanent"/>
    <s v="Female"/>
    <n v="37"/>
    <d v="2013-02-24T00:00:00"/>
    <m/>
    <n v="40"/>
    <n v="157474"/>
    <n v="13122.833333333334"/>
    <n v="75.708653846153851"/>
    <n v="6.3500000000000001E-2"/>
    <n v="833.29991666666672"/>
    <n v="0.31900000000000001"/>
    <n v="8936.6494999999995"/>
    <s v="ISK"/>
    <n v="149.69999999999999"/>
    <n v="0.11"/>
    <s v=""/>
    <n v="32"/>
    <m/>
    <m/>
    <n v="20"/>
    <m/>
    <m/>
    <s v=""/>
    <n v="0"/>
    <n v="0"/>
    <n v="2422.6769230769232"/>
  </r>
  <r>
    <x v="1"/>
    <d v="2023-02-01T00:00:00"/>
    <d v="2023-02-28T00:00:00"/>
    <x v="0"/>
    <s v="Demo Company United States LLC"/>
    <x v="39"/>
    <x v="6"/>
    <s v="E01860"/>
    <s v="Jack Edwards"/>
    <s v="Manager"/>
    <s v="Marketing"/>
    <x v="0"/>
    <s v="United States"/>
    <s v="Permanent"/>
    <s v="Male"/>
    <n v="38"/>
    <d v="2008-04-06T00:00:00"/>
    <m/>
    <n v="40"/>
    <n v="126856"/>
    <n v="10571.333333333334"/>
    <n v="60.988461538461536"/>
    <n v="7.6499999999999999E-2"/>
    <n v="808.70699999999999"/>
    <n v="0.36599999999999999"/>
    <n v="6702.2253333333338"/>
    <s v="USD"/>
    <n v="1.0568"/>
    <n v="0.06"/>
    <s v=""/>
    <n v="135"/>
    <m/>
    <m/>
    <n v="20"/>
    <n v="95"/>
    <m/>
    <s v=""/>
    <n v="0"/>
    <n v="0"/>
    <n v="8233.4423076923067"/>
  </r>
  <r>
    <x v="1"/>
    <d v="2023-02-01T00:00:00"/>
    <d v="2023-02-28T00:00:00"/>
    <x v="0"/>
    <s v="Demo Company Egypt SAE"/>
    <x v="38"/>
    <x v="2"/>
    <s v="E04890"/>
    <s v="Eleanor Chan"/>
    <s v="Sr. Manager"/>
    <s v="Accounting"/>
    <x v="0"/>
    <s v="Egypt"/>
    <s v="Permanent"/>
    <s v="Female"/>
    <n v="49"/>
    <d v="2001-04-02T00:00:00"/>
    <m/>
    <n v="40"/>
    <n v="129124"/>
    <n v="10760.333333333334"/>
    <n v="62.078846153846158"/>
    <n v="0.26"/>
    <n v="2797.686666666667"/>
    <n v="0.44400000000000001"/>
    <n v="5982.7453333333333"/>
    <s v="EGP"/>
    <n v="32.686700000000002"/>
    <n v="0.12"/>
    <s v=""/>
    <n v="332"/>
    <m/>
    <m/>
    <n v="20"/>
    <m/>
    <m/>
    <s v=""/>
    <n v="0"/>
    <n v="0"/>
    <n v="20610.176923076924"/>
  </r>
  <r>
    <x v="1"/>
    <d v="2023-02-01T00:00:00"/>
    <d v="2023-02-28T00:00:00"/>
    <x v="0"/>
    <s v="Demo Company Australia Pty Ltd"/>
    <x v="14"/>
    <x v="5"/>
    <s v="E02285"/>
    <s v="Aria Xi"/>
    <s v="Network Engineer"/>
    <s v="Sales"/>
    <x v="3"/>
    <s v="New Zealand"/>
    <s v="Permanent"/>
    <s v="Female"/>
    <n v="45"/>
    <d v="2002-03-01T00:00:00"/>
    <m/>
    <n v="40"/>
    <n v="165181"/>
    <n v="13765.083333333334"/>
    <n v="79.413942307692309"/>
    <n v="0.25"/>
    <n v="3441.2708333333335"/>
    <n v="0.34600000000000003"/>
    <n v="9002.3644999999997"/>
    <s v="NZD"/>
    <n v="1.7225999999999999"/>
    <n v="0.16"/>
    <s v=""/>
    <n v="232"/>
    <m/>
    <m/>
    <n v="20"/>
    <m/>
    <m/>
    <s v=""/>
    <n v="0"/>
    <n v="0"/>
    <n v="18424.034615384615"/>
  </r>
  <r>
    <x v="1"/>
    <d v="2023-02-01T00:00:00"/>
    <d v="2023-02-28T00:00:00"/>
    <x v="0"/>
    <s v="Demo Company Sweden AB"/>
    <x v="20"/>
    <x v="0"/>
    <s v="E00842"/>
    <s v="John Vega"/>
    <s v="Operations Engineer"/>
    <s v="Finance"/>
    <x v="2"/>
    <s v="Sweden"/>
    <s v="Permanent"/>
    <s v="Male"/>
    <n v="50"/>
    <d v="2004-01-18T00:00:00"/>
    <m/>
    <n v="40"/>
    <n v="247939"/>
    <n v="20661.583333333332"/>
    <n v="119.2014423076923"/>
    <n v="0.31420000000000003"/>
    <n v="6491.8694833333338"/>
    <n v="0.49099999999999999"/>
    <n v="10516.745916666667"/>
    <s v="SEK"/>
    <n v="11.300800000000001"/>
    <n v="0.35"/>
    <s v=""/>
    <n v="277"/>
    <m/>
    <m/>
    <n v="20"/>
    <n v="310"/>
    <m/>
    <s v=""/>
    <n v="0"/>
    <n v="0"/>
    <n v="33018.799519230772"/>
  </r>
  <r>
    <x v="1"/>
    <d v="2023-02-01T00:00:00"/>
    <d v="2023-02-28T00:00:00"/>
    <x v="0"/>
    <s v="Demo Company United Kingdom Ltd"/>
    <x v="27"/>
    <x v="0"/>
    <s v="E01271"/>
    <s v="Luke Munoz"/>
    <s v="Network Engineer"/>
    <s v="Engineering"/>
    <x v="1"/>
    <s v="United Kingdom"/>
    <s v="Permanent"/>
    <s v="Male"/>
    <n v="64"/>
    <d v="2017-08-25T00:00:00"/>
    <m/>
    <n v="40"/>
    <n v="169509"/>
    <n v="14125.75"/>
    <n v="81.49471153846153"/>
    <n v="0.13800000000000001"/>
    <n v="1949.3535000000002"/>
    <n v="0.30599999999999999"/>
    <n v="9803.2704999999987"/>
    <s v="GBP"/>
    <n v="0.88870000000000005"/>
    <n v="0.18"/>
    <s v=""/>
    <n v="287"/>
    <m/>
    <m/>
    <n v="20"/>
    <n v="460"/>
    <m/>
    <s v=""/>
    <n v="0"/>
    <n v="0"/>
    <n v="23388.98221153846"/>
  </r>
  <r>
    <x v="1"/>
    <d v="2023-02-01T00:00:00"/>
    <d v="2023-02-28T00:00:00"/>
    <x v="0"/>
    <s v="Demo Company Brazil Ltda."/>
    <x v="5"/>
    <x v="3"/>
    <s v="E01921"/>
    <s v="Sarah Daniels"/>
    <s v="Sr. Manager"/>
    <s v="Accounting"/>
    <x v="0"/>
    <s v="Brazil"/>
    <s v="Permanent"/>
    <s v="Female"/>
    <n v="55"/>
    <d v="2011-01-09T00:00:00"/>
    <m/>
    <n v="40"/>
    <n v="138521"/>
    <n v="11543.416666666666"/>
    <n v="66.596634615384616"/>
    <n v="0.28999999999999998"/>
    <n v="3347.5908333333327"/>
    <n v="0.65099999999999991"/>
    <n v="4028.6524166666677"/>
    <s v="BRL"/>
    <n v="5.4378000000000002"/>
    <n v="0.1"/>
    <s v=""/>
    <n v="60"/>
    <m/>
    <m/>
    <n v="20"/>
    <m/>
    <m/>
    <s v=""/>
    <n v="0"/>
    <n v="0"/>
    <n v="3995.7980769230771"/>
  </r>
  <r>
    <x v="1"/>
    <d v="2023-02-01T00:00:00"/>
    <d v="2023-02-28T00:00:00"/>
    <x v="0"/>
    <s v="Demo Company Iceland hf."/>
    <x v="22"/>
    <x v="0"/>
    <s v="E03664"/>
    <s v="Aria Castro"/>
    <s v="Engineering Manager"/>
    <s v="Engineering"/>
    <x v="1"/>
    <s v="Iceland"/>
    <s v="Permanent"/>
    <s v="Female"/>
    <n v="45"/>
    <d v="2014-03-14T00:00:00"/>
    <m/>
    <n v="32"/>
    <n v="113873"/>
    <n v="9489.4166666666661"/>
    <n v="68.433293269230774"/>
    <n v="6.3500000000000001E-2"/>
    <n v="602.5779583333333"/>
    <n v="0.31900000000000001"/>
    <n v="6462.2927499999996"/>
    <s v="ISK"/>
    <n v="149.69999999999999"/>
    <n v="0.11"/>
    <s v=""/>
    <n v="358"/>
    <m/>
    <m/>
    <n v="20"/>
    <n v="601"/>
    <m/>
    <s v=""/>
    <n v="0"/>
    <n v="0"/>
    <n v="24499.118990384617"/>
  </r>
  <r>
    <x v="1"/>
    <d v="2023-02-01T00:00:00"/>
    <d v="2023-02-28T00:00:00"/>
    <x v="0"/>
    <s v="Demo Company Germany GmbH"/>
    <x v="15"/>
    <x v="0"/>
    <s v="E00813"/>
    <s v="Autumn Joseph"/>
    <s v="Enterprise Architect"/>
    <s v="IT"/>
    <x v="2"/>
    <s v="Germany"/>
    <s v="Permanent"/>
    <s v="Female"/>
    <n v="39"/>
    <d v="2018-05-09T00:00:00"/>
    <m/>
    <n v="40"/>
    <n v="73317"/>
    <n v="6109.75"/>
    <n v="35.248557692307692"/>
    <n v="0.19879999999999998"/>
    <n v="1214.6182999999999"/>
    <n v="0.48799999999999999"/>
    <n v="3128.192"/>
    <s v="EUR"/>
    <n v="1"/>
    <n v="0"/>
    <s v=""/>
    <n v="393"/>
    <m/>
    <m/>
    <n v="20"/>
    <m/>
    <m/>
    <s v=""/>
    <n v="0"/>
    <n v="0"/>
    <n v="13852.683173076923"/>
  </r>
  <r>
    <x v="1"/>
    <d v="2023-02-01T00:00:00"/>
    <d v="2023-02-28T00:00:00"/>
    <x v="0"/>
    <s v="Demo Company Kenya Ltd"/>
    <x v="8"/>
    <x v="2"/>
    <s v="E00870"/>
    <s v="Evelyn Liang"/>
    <s v="Service Desk Analyst"/>
    <s v="IT"/>
    <x v="1"/>
    <s v="Kenya"/>
    <s v="Permanent"/>
    <s v="Female"/>
    <n v="40"/>
    <d v="2013-06-26T00:00:00"/>
    <m/>
    <n v="40"/>
    <n v="69096"/>
    <n v="5758"/>
    <n v="33.219230769230769"/>
    <n v="0"/>
    <n v="0"/>
    <n v="0.37200000000000005"/>
    <n v="3616.0239999999999"/>
    <s v="KES"/>
    <n v="136.33000000000001"/>
    <n v="0"/>
    <s v=""/>
    <n v="341"/>
    <m/>
    <m/>
    <n v="20"/>
    <n v="547"/>
    <m/>
    <s v=""/>
    <n v="0"/>
    <n v="0"/>
    <n v="11327.757692307692"/>
  </r>
  <r>
    <x v="1"/>
    <d v="2023-02-01T00:00:00"/>
    <d v="2023-02-28T00:00:00"/>
    <x v="0"/>
    <s v="Demo Company Morocco SARL"/>
    <x v="32"/>
    <x v="2"/>
    <s v="E04167"/>
    <s v="Henry Alvarez"/>
    <s v="Sr. Business Partner"/>
    <s v="Human Resources"/>
    <x v="0"/>
    <s v="Morocco"/>
    <s v="Permanent"/>
    <s v="Male"/>
    <n v="48"/>
    <d v="2005-04-12T00:00:00"/>
    <m/>
    <n v="40"/>
    <n v="87158"/>
    <n v="7263.166666666667"/>
    <n v="41.902884615384615"/>
    <n v="0.2109"/>
    <n v="1531.8018500000001"/>
    <n v="0.45799999999999996"/>
    <n v="3936.6363333333338"/>
    <s v="MAD"/>
    <n v="11.0573"/>
    <n v="0"/>
    <s v=""/>
    <n v="139"/>
    <m/>
    <m/>
    <n v="20"/>
    <m/>
    <m/>
    <s v=""/>
    <n v="0"/>
    <n v="0"/>
    <n v="5824.5009615384615"/>
  </r>
  <r>
    <x v="1"/>
    <d v="2023-02-01T00:00:00"/>
    <d v="2023-02-28T00:00:00"/>
    <x v="0"/>
    <s v="Demo Company Sweden AB"/>
    <x v="20"/>
    <x v="0"/>
    <s v="E00245"/>
    <s v="Benjamin Delgado"/>
    <s v="Test Engineer"/>
    <s v="Engineering"/>
    <x v="2"/>
    <s v="Sweden"/>
    <s v="Permanent"/>
    <s v="Male"/>
    <n v="64"/>
    <d v="2021-09-28T00:00:00"/>
    <m/>
    <n v="40"/>
    <n v="70778"/>
    <n v="5898.166666666667"/>
    <n v="34.027884615384615"/>
    <n v="0.31420000000000003"/>
    <n v="1853.2039666666669"/>
    <n v="0.49099999999999999"/>
    <n v="3002.1668333333337"/>
    <s v="SEK"/>
    <n v="11.300800000000001"/>
    <n v="0"/>
    <s v=""/>
    <n v="79"/>
    <m/>
    <m/>
    <n v="20"/>
    <m/>
    <m/>
    <s v=""/>
    <n v="0"/>
    <n v="0"/>
    <n v="2688.2028846153844"/>
  </r>
  <r>
    <x v="1"/>
    <d v="2023-02-01T00:00:00"/>
    <d v="2023-02-28T00:00:00"/>
    <x v="0"/>
    <s v="Demo Company Ghana Ltd"/>
    <x v="33"/>
    <x v="2"/>
    <s v="E00976"/>
    <s v="Zoe Rodriguez"/>
    <s v="Network Engineer"/>
    <s v="Human Resources"/>
    <x v="1"/>
    <s v="Ghana"/>
    <s v="Permanent"/>
    <s v="Female"/>
    <n v="65"/>
    <d v="2004-05-23T00:00:00"/>
    <m/>
    <n v="40"/>
    <n v="153938"/>
    <n v="12828.166666666666"/>
    <n v="74.008653846153848"/>
    <n v="0.13"/>
    <n v="1667.6616666666666"/>
    <n v="0.55399999999999994"/>
    <n v="5721.3623333333335"/>
    <s v="GHS"/>
    <n v="12.6816"/>
    <n v="0.2"/>
    <s v=""/>
    <n v="111"/>
    <m/>
    <m/>
    <n v="20"/>
    <n v="294"/>
    <m/>
    <s v=""/>
    <n v="0"/>
    <n v="0"/>
    <n v="8214.9605769230766"/>
  </r>
  <r>
    <x v="1"/>
    <d v="2023-02-01T00:00:00"/>
    <d v="2023-02-28T00:00:00"/>
    <x v="0"/>
    <s v="Demo Company Bulgaria EOOD"/>
    <x v="35"/>
    <x v="0"/>
    <s v="E04112"/>
    <s v="Axel Chu"/>
    <s v="Systems Analyst"/>
    <s v="IT"/>
    <x v="3"/>
    <s v="Bulgaria"/>
    <s v="Permanent"/>
    <s v="Male"/>
    <n v="43"/>
    <d v="2018-05-04T00:00:00"/>
    <m/>
    <n v="40"/>
    <n v="59888"/>
    <n v="4990.666666666667"/>
    <n v="28.792307692307691"/>
    <n v="0.19020000000000001"/>
    <n v="949.22480000000007"/>
    <n v="0.28300000000000003"/>
    <n v="3578.308"/>
    <s v="BGN"/>
    <n v="1.9574"/>
    <n v="0"/>
    <s v=""/>
    <n v="358"/>
    <m/>
    <m/>
    <n v="20"/>
    <m/>
    <m/>
    <s v=""/>
    <n v="0"/>
    <n v="0"/>
    <n v="10307.646153846154"/>
  </r>
  <r>
    <x v="1"/>
    <d v="2023-02-01T00:00:00"/>
    <d v="2023-02-28T00:00:00"/>
    <x v="0"/>
    <s v="Demo Company Singapore Pte Ltd"/>
    <x v="1"/>
    <x v="1"/>
    <s v="E01807"/>
    <s v="Cameron Evans"/>
    <s v="Test Engineer"/>
    <s v="Engineering"/>
    <x v="2"/>
    <s v="Singapore"/>
    <s v="Permanent"/>
    <s v="Male"/>
    <n v="50"/>
    <d v="2018-12-13T00:00:00"/>
    <m/>
    <n v="40"/>
    <n v="63098"/>
    <n v="5258.166666666667"/>
    <n v="30.335576923076921"/>
    <n v="0.17"/>
    <n v="893.88833333333343"/>
    <n v="0.21"/>
    <n v="4153.9516666666668"/>
    <s v="SGD"/>
    <n v="1.4280999999999999"/>
    <n v="0"/>
    <s v=""/>
    <n v="276"/>
    <m/>
    <m/>
    <n v="20"/>
    <m/>
    <m/>
    <s v=""/>
    <n v="0"/>
    <n v="0"/>
    <n v="8372.6192307692309"/>
  </r>
  <r>
    <x v="1"/>
    <d v="2023-02-01T00:00:00"/>
    <d v="2023-02-28T00:00:00"/>
    <x v="0"/>
    <s v="Demo Company Norway AS"/>
    <x v="21"/>
    <x v="0"/>
    <s v="E04103"/>
    <s v="Isabella Soto"/>
    <s v="Operations Engineer"/>
    <s v="Finance"/>
    <x v="2"/>
    <s v="Norway"/>
    <s v="Temporary"/>
    <s v="Female"/>
    <n v="27"/>
    <d v="2021-12-15T00:00:00"/>
    <d v="2023-12-15T00:00:00"/>
    <n v="40"/>
    <n v="255369"/>
    <n v="21280.75"/>
    <n v="122.77355769230769"/>
    <n v="0.14099999999999999"/>
    <n v="3000.5857499999997"/>
    <n v="0.36200000000000004"/>
    <n v="13577.118499999999"/>
    <s v="NOK"/>
    <n v="11.2597"/>
    <n v="0.33"/>
    <s v=""/>
    <n v="82"/>
    <m/>
    <m/>
    <n v="20"/>
    <n v="614"/>
    <m/>
    <s v=""/>
    <n v="0"/>
    <n v="0"/>
    <n v="10067.431730769231"/>
  </r>
  <r>
    <x v="1"/>
    <d v="2023-02-01T00:00:00"/>
    <d v="2023-02-28T00:00:00"/>
    <x v="0"/>
    <s v="Demo Company Brazil Ltda."/>
    <x v="5"/>
    <x v="3"/>
    <s v="E01412"/>
    <s v="Eva Jenkins"/>
    <s v="Sr. Manager"/>
    <s v="Human Resources"/>
    <x v="0"/>
    <s v="Brazil"/>
    <s v="Permanent"/>
    <s v="Female"/>
    <n v="55"/>
    <d v="2004-11-10T00:00:00"/>
    <m/>
    <n v="32"/>
    <n v="142318"/>
    <n v="11859.833333333334"/>
    <n v="85.527644230769226"/>
    <n v="0.28999999999999998"/>
    <n v="3439.3516666666665"/>
    <n v="0.65099999999999991"/>
    <n v="4139.0818333333345"/>
    <s v="BRL"/>
    <n v="5.4378000000000002"/>
    <n v="0.14000000000000001"/>
    <s v=""/>
    <n v="103"/>
    <m/>
    <m/>
    <n v="20"/>
    <m/>
    <m/>
    <s v=""/>
    <n v="0"/>
    <n v="0"/>
    <n v="8809.3473557692305"/>
  </r>
  <r>
    <x v="1"/>
    <d v="2023-02-01T00:00:00"/>
    <d v="2023-02-28T00:00:00"/>
    <x v="0"/>
    <s v="Demo Company Israel Ltd"/>
    <x v="30"/>
    <x v="4"/>
    <s v="E01232"/>
    <s v="Samantha Foster"/>
    <s v="Operations Engineer"/>
    <s v="Human Resources"/>
    <x v="3"/>
    <s v="Israel"/>
    <s v="Temporary"/>
    <s v="Female"/>
    <n v="34"/>
    <d v="2022-07-27T00:00:00"/>
    <d v="2023-07-27T00:00:00"/>
    <n v="40"/>
    <n v="220937"/>
    <n v="18411.416666666668"/>
    <n v="106.21971153846155"/>
    <n v="7.5999999999999998E-2"/>
    <n v="1399.2676666666666"/>
    <n v="0.253"/>
    <n v="13753.32825"/>
    <s v="ILS"/>
    <n v="3.7942999999999998"/>
    <n v="0.38"/>
    <s v=""/>
    <n v="332"/>
    <m/>
    <m/>
    <n v="20"/>
    <m/>
    <m/>
    <s v=""/>
    <n v="0"/>
    <n v="0"/>
    <n v="35264.944230769237"/>
  </r>
  <r>
    <x v="1"/>
    <d v="2023-02-01T00:00:00"/>
    <d v="2023-02-28T00:00:00"/>
    <x v="0"/>
    <s v="Demo Company Iceland hf."/>
    <x v="22"/>
    <x v="0"/>
    <s v="E04572"/>
    <s v="Jade Li"/>
    <s v="Network Engineer"/>
    <s v="IT"/>
    <x v="1"/>
    <s v="Iceland"/>
    <s v="Permanent"/>
    <s v="Female"/>
    <n v="47"/>
    <d v="2012-10-26T00:00:00"/>
    <m/>
    <n v="40"/>
    <n v="183156"/>
    <n v="15263"/>
    <n v="88.055769230769229"/>
    <n v="6.3500000000000001E-2"/>
    <n v="969.20050000000003"/>
    <n v="0.31900000000000001"/>
    <n v="10394.102999999999"/>
    <s v="ISK"/>
    <n v="149.69999999999999"/>
    <n v="0.3"/>
    <s v=""/>
    <n v="384"/>
    <n v="1"/>
    <s v="Overpayment"/>
    <n v="20"/>
    <m/>
    <m/>
    <s v=""/>
    <n v="0"/>
    <n v="0"/>
    <n v="33813.415384615386"/>
  </r>
  <r>
    <x v="1"/>
    <d v="2023-02-01T00:00:00"/>
    <d v="2023-02-28T00:00:00"/>
    <x v="0"/>
    <s v="Demo Company Hungary Kft."/>
    <x v="17"/>
    <x v="0"/>
    <s v="E02747"/>
    <s v="Kinsley Acosta"/>
    <s v="Operations Engineer"/>
    <s v="IT"/>
    <x v="1"/>
    <s v="Hungary"/>
    <s v="Permanent"/>
    <s v="Female"/>
    <n v="32"/>
    <d v="2020-07-22T00:00:00"/>
    <m/>
    <n v="40"/>
    <n v="192749"/>
    <n v="16062.416666666666"/>
    <n v="92.667788461538464"/>
    <n v="0.21"/>
    <n v="3373.1074999999996"/>
    <n v="0.379"/>
    <n v="9974.7607499999995"/>
    <s v="HUF"/>
    <n v="378.97"/>
    <n v="0.31"/>
    <s v=""/>
    <n v="173"/>
    <m/>
    <m/>
    <n v="20"/>
    <m/>
    <m/>
    <s v=""/>
    <n v="0"/>
    <n v="0"/>
    <n v="16031.527403846154"/>
  </r>
  <r>
    <x v="1"/>
    <d v="2023-02-01T00:00:00"/>
    <d v="2023-02-28T00:00:00"/>
    <x v="0"/>
    <s v="Demo Company Kenya Ltd"/>
    <x v="8"/>
    <x v="2"/>
    <s v="E01064"/>
    <s v="Clara Kang"/>
    <s v="Sr. Manager"/>
    <s v="IT"/>
    <x v="0"/>
    <s v="Kenya"/>
    <s v="Permanent"/>
    <s v="Female"/>
    <n v="39"/>
    <d v="2017-03-25T00:00:00"/>
    <m/>
    <n v="40"/>
    <n v="135325"/>
    <n v="11277.083333333334"/>
    <n v="65.06009615384616"/>
    <n v="0"/>
    <n v="0"/>
    <n v="0.37200000000000005"/>
    <n v="7082.0083333333332"/>
    <s v="KES"/>
    <n v="136.33000000000001"/>
    <n v="0.14000000000000001"/>
    <s v=""/>
    <n v="205"/>
    <m/>
    <m/>
    <n v="20"/>
    <m/>
    <m/>
    <s v=""/>
    <n v="0"/>
    <n v="0"/>
    <n v="13337.319711538463"/>
  </r>
  <r>
    <x v="1"/>
    <d v="2023-02-01T00:00:00"/>
    <d v="2023-02-28T00:00:00"/>
    <x v="0"/>
    <s v="Demo Company France SARL"/>
    <x v="18"/>
    <x v="0"/>
    <s v="E00178"/>
    <s v="Harper Alexander"/>
    <s v="Sr. Analyst"/>
    <s v="Sales"/>
    <x v="1"/>
    <s v="France"/>
    <s v="Temporary"/>
    <s v="Female"/>
    <n v="26"/>
    <d v="2022-10-14T00:00:00"/>
    <d v="2023-10-14T00:00:00"/>
    <n v="40"/>
    <n v="79356"/>
    <n v="6613"/>
    <n v="38.151923076923076"/>
    <n v="8.3000000000000004E-2"/>
    <n v="548.87900000000002"/>
    <n v="0.22399999999999998"/>
    <n v="5131.6880000000001"/>
    <s v="EUR"/>
    <n v="1"/>
    <n v="0"/>
    <s v=""/>
    <n v="56"/>
    <m/>
    <m/>
    <n v="20"/>
    <n v="578"/>
    <m/>
    <s v=""/>
    <n v="0"/>
    <n v="0"/>
    <n v="2136.5076923076922"/>
  </r>
  <r>
    <x v="1"/>
    <d v="2023-02-01T00:00:00"/>
    <d v="2023-02-28T00:00:00"/>
    <x v="0"/>
    <s v="Demo Company Netherlands BV"/>
    <x v="6"/>
    <x v="0"/>
    <s v="E01091"/>
    <s v="Carter Reed"/>
    <s v="Development Engineer"/>
    <s v="Engineering"/>
    <x v="0"/>
    <s v="Netherlands"/>
    <s v="Permanent"/>
    <s v="Male"/>
    <n v="40"/>
    <d v="2005-07-07T00:00:00"/>
    <m/>
    <n v="40"/>
    <n v="74412"/>
    <n v="6201"/>
    <n v="35.774999999999999"/>
    <n v="0.23190000000000002"/>
    <n v="1438.0119000000002"/>
    <n v="0.41200000000000003"/>
    <n v="3646.1879999999996"/>
    <s v="EUR"/>
    <n v="1"/>
    <n v="0"/>
    <s v=""/>
    <n v="227"/>
    <m/>
    <m/>
    <n v="20"/>
    <m/>
    <n v="19"/>
    <s v=""/>
    <n v="0"/>
    <n v="0"/>
    <n v="8120.9249999999993"/>
  </r>
  <r>
    <x v="1"/>
    <d v="2023-02-01T00:00:00"/>
    <d v="2023-02-28T00:00:00"/>
    <x v="0"/>
    <s v="Demo Company Netherlands BV"/>
    <x v="6"/>
    <x v="0"/>
    <s v="E01525"/>
    <s v="Charlotte Ruiz"/>
    <s v="Computer Systems Manager"/>
    <s v="IT"/>
    <x v="0"/>
    <s v="Netherlands"/>
    <s v="Permanent"/>
    <s v="Female"/>
    <n v="32"/>
    <d v="2017-10-02T00:00:00"/>
    <m/>
    <n v="40"/>
    <n v="61886"/>
    <n v="5157.166666666667"/>
    <n v="29.752884615384612"/>
    <n v="0.23190000000000002"/>
    <n v="1195.9469500000002"/>
    <n v="0.41200000000000003"/>
    <n v="3032.4140000000002"/>
    <s v="EUR"/>
    <n v="1"/>
    <n v="0.09"/>
    <s v=""/>
    <n v="159"/>
    <m/>
    <m/>
    <n v="20"/>
    <m/>
    <n v="12"/>
    <s v=""/>
    <n v="0"/>
    <n v="0"/>
    <n v="4730.7086538461535"/>
  </r>
  <r>
    <x v="1"/>
    <d v="2023-02-01T00:00:00"/>
    <d v="2023-02-28T00:00:00"/>
    <x v="0"/>
    <s v="Demo Company Ireland Ltd"/>
    <x v="36"/>
    <x v="0"/>
    <s v="E01309"/>
    <s v="Everleigh Jiang"/>
    <s v="Network Engineer"/>
    <s v="Accounting"/>
    <x v="3"/>
    <s v="Ireland"/>
    <s v="Permanent"/>
    <s v="Female"/>
    <n v="58"/>
    <d v="2003-05-14T00:00:00"/>
    <m/>
    <n v="40"/>
    <n v="173071"/>
    <n v="14422.583333333334"/>
    <n v="83.207211538461536"/>
    <n v="0.1105"/>
    <n v="1593.6954583333334"/>
    <n v="0.26100000000000001"/>
    <n v="10658.289083333333"/>
    <s v="EUR"/>
    <n v="1"/>
    <n v="0.28999999999999998"/>
    <s v=""/>
    <n v="219"/>
    <m/>
    <m/>
    <n v="20"/>
    <m/>
    <n v="7"/>
    <s v=""/>
    <n v="0"/>
    <n v="0"/>
    <n v="18222.379326923077"/>
  </r>
  <r>
    <x v="1"/>
    <d v="2023-02-01T00:00:00"/>
    <d v="2023-02-28T00:00:00"/>
    <x v="0"/>
    <s v="Demo Company Kenya Ltd"/>
    <x v="8"/>
    <x v="2"/>
    <s v="E02378"/>
    <s v="Audrey Smith"/>
    <s v="Field Engineer"/>
    <s v="Engineering"/>
    <x v="3"/>
    <s v="Kenya"/>
    <s v="Temporary"/>
    <s v="Female"/>
    <n v="58"/>
    <d v="2022-10-27T00:00:00"/>
    <d v="2023-10-27T00:00:00"/>
    <n v="40"/>
    <n v="70189"/>
    <n v="5849.083333333333"/>
    <n v="33.744711538461537"/>
    <n v="0"/>
    <n v="0"/>
    <n v="0.37200000000000005"/>
    <n v="3673.2243333333327"/>
    <s v="KES"/>
    <n v="136.33000000000001"/>
    <n v="0"/>
    <s v=""/>
    <n v="261"/>
    <m/>
    <m/>
    <n v="20"/>
    <m/>
    <n v="6"/>
    <s v=""/>
    <n v="0"/>
    <n v="0"/>
    <n v="8807.3697115384621"/>
  </r>
  <r>
    <x v="1"/>
    <d v="2023-02-01T00:00:00"/>
    <d v="2023-02-28T00:00:00"/>
    <x v="0"/>
    <s v="Demo Company France SARL"/>
    <x v="18"/>
    <x v="0"/>
    <s v="E04127"/>
    <s v="Emery Acosta"/>
    <s v="Operations Engineer"/>
    <s v="Sales"/>
    <x v="3"/>
    <s v="France"/>
    <s v="Permanent"/>
    <s v="Female"/>
    <n v="42"/>
    <d v="2013-09-11T00:00:00"/>
    <m/>
    <n v="40"/>
    <n v="181452"/>
    <n v="15121"/>
    <n v="87.236538461538458"/>
    <n v="0.45"/>
    <n v="6804.45"/>
    <n v="0.60699999999999998"/>
    <n v="5942.5529999999999"/>
    <s v="EUR"/>
    <n v="1"/>
    <n v="0.3"/>
    <s v=""/>
    <n v="76"/>
    <m/>
    <m/>
    <n v="20"/>
    <m/>
    <n v="4"/>
    <s v=""/>
    <n v="0"/>
    <n v="0"/>
    <n v="6629.9769230769225"/>
  </r>
  <r>
    <x v="1"/>
    <d v="2023-02-01T00:00:00"/>
    <d v="2023-02-28T00:00:00"/>
    <x v="0"/>
    <s v="Demo Company Romania SRL"/>
    <x v="12"/>
    <x v="0"/>
    <s v="E02072"/>
    <s v="Charles Robinson"/>
    <s v="HRIS Analyst"/>
    <s v="Human Resources"/>
    <x v="1"/>
    <s v="Romania"/>
    <s v="Permanent"/>
    <s v="Male"/>
    <n v="26"/>
    <d v="2021-03-12T00:00:00"/>
    <m/>
    <n v="40"/>
    <n v="70369"/>
    <n v="5864.083333333333"/>
    <n v="33.831249999999997"/>
    <n v="2.2499999999999999E-2"/>
    <n v="131.94187499999998"/>
    <n v="0.2"/>
    <n v="4691.2666666666664"/>
    <s v="RON"/>
    <n v="4.9107000000000003"/>
    <n v="0"/>
    <s v=""/>
    <n v="48"/>
    <m/>
    <m/>
    <n v="20"/>
    <n v="261"/>
    <n v="14"/>
    <s v=""/>
    <n v="0"/>
    <n v="0"/>
    <n v="1623.8999999999999"/>
  </r>
  <r>
    <x v="1"/>
    <d v="2023-02-01T00:00:00"/>
    <d v="2023-02-28T00:00:00"/>
    <x v="0"/>
    <s v="Demo Company Hungary Kft."/>
    <x v="17"/>
    <x v="0"/>
    <s v="E02555"/>
    <s v="Landon Lopez"/>
    <s v="Sr. Analyst"/>
    <s v="Accounting"/>
    <x v="0"/>
    <s v="Hungary"/>
    <s v="Permanent"/>
    <s v="Male"/>
    <n v="38"/>
    <d v="2008-07-05T00:00:00"/>
    <m/>
    <n v="40"/>
    <n v="78056"/>
    <n v="6504.666666666667"/>
    <n v="37.526923076923076"/>
    <n v="0.21"/>
    <n v="1365.98"/>
    <n v="0.379"/>
    <n v="4039.3980000000001"/>
    <s v="HUF"/>
    <n v="378.97"/>
    <n v="0"/>
    <s v=""/>
    <n v="240"/>
    <m/>
    <m/>
    <n v="20"/>
    <m/>
    <n v="20"/>
    <s v=""/>
    <n v="0"/>
    <n v="0"/>
    <n v="9006.461538461539"/>
  </r>
  <r>
    <x v="1"/>
    <d v="2023-02-01T00:00:00"/>
    <d v="2023-02-28T00:00:00"/>
    <x v="0"/>
    <s v="Demo Company Poland Sp. z o.o."/>
    <x v="3"/>
    <x v="0"/>
    <s v="E00187"/>
    <s v="Miles Mehta"/>
    <s v="Network Engineer"/>
    <s v="Finance"/>
    <x v="3"/>
    <s v="Poland"/>
    <s v="Permanent"/>
    <s v="Male"/>
    <n v="64"/>
    <d v="2021-05-02T00:00:00"/>
    <m/>
    <n v="40"/>
    <n v="189933"/>
    <n v="15827.75"/>
    <n v="91.313942307692315"/>
    <n v="0.22140000000000001"/>
    <n v="3504.2638500000003"/>
    <n v="0.40799999999999997"/>
    <n v="9370.0280000000002"/>
    <s v="PLN"/>
    <n v="4.6844999999999999"/>
    <n v="0.23"/>
    <s v=""/>
    <n v="168"/>
    <m/>
    <m/>
    <n v="20"/>
    <m/>
    <n v="4"/>
    <s v=""/>
    <n v="0"/>
    <n v="0"/>
    <n v="15340.74230769231"/>
  </r>
  <r>
    <x v="1"/>
    <d v="2023-02-01T00:00:00"/>
    <d v="2023-02-28T00:00:00"/>
    <x v="0"/>
    <s v="Demo Company Netherlands BV"/>
    <x v="6"/>
    <x v="0"/>
    <s v="E04332"/>
    <s v="Ezra Simmons"/>
    <s v="Automation Engineer"/>
    <s v="Engineering"/>
    <x v="1"/>
    <s v="Netherlands"/>
    <s v="Permanent"/>
    <s v="Male"/>
    <n v="38"/>
    <d v="2010-07-01T00:00:00"/>
    <m/>
    <n v="40"/>
    <n v="78237"/>
    <n v="6519.75"/>
    <n v="37.613942307692312"/>
    <n v="0.23190000000000002"/>
    <n v="1511.9300250000001"/>
    <n v="0.41200000000000003"/>
    <n v="3833.6129999999998"/>
    <s v="EUR"/>
    <n v="1"/>
    <n v="0"/>
    <s v=""/>
    <n v="302"/>
    <m/>
    <m/>
    <n v="20"/>
    <n v="62"/>
    <n v="12"/>
    <s v=""/>
    <n v="0"/>
    <n v="0"/>
    <n v="11359.410576923079"/>
  </r>
  <r>
    <x v="1"/>
    <d v="2023-02-01T00:00:00"/>
    <d v="2023-02-28T00:00:00"/>
    <x v="0"/>
    <s v="Demo Company Indonesia PT"/>
    <x v="10"/>
    <x v="1"/>
    <s v="E02062"/>
    <s v="Nora Santiago"/>
    <s v="Analyst"/>
    <s v="Accounting"/>
    <x v="3"/>
    <s v="Indonesia"/>
    <s v="Permanent"/>
    <s v="Female"/>
    <n v="55"/>
    <d v="2021-06-26T00:00:00"/>
    <m/>
    <n v="40"/>
    <n v="48687"/>
    <n v="4057.25"/>
    <n v="23.407211538461539"/>
    <n v="5.74E-2"/>
    <n v="232.88614999999999"/>
    <n v="0.30099999999999999"/>
    <n v="2836.01775"/>
    <s v="IDR"/>
    <n v="16295.86"/>
    <n v="0"/>
    <s v=""/>
    <n v="52"/>
    <m/>
    <m/>
    <n v="20"/>
    <m/>
    <n v="17"/>
    <s v=""/>
    <n v="0"/>
    <n v="0"/>
    <n v="1217.175"/>
  </r>
  <r>
    <x v="1"/>
    <d v="2023-02-01T00:00:00"/>
    <d v="2023-02-28T00:00:00"/>
    <x v="0"/>
    <s v="Demo Company Netherlands BV"/>
    <x v="6"/>
    <x v="0"/>
    <s v="E00034"/>
    <s v="Caroline Herrera"/>
    <s v="Sr. Manager"/>
    <s v="Marketing"/>
    <x v="0"/>
    <s v="Netherlands"/>
    <s v="Permanent"/>
    <s v="Female"/>
    <n v="45"/>
    <d v="2004-08-19T00:00:00"/>
    <m/>
    <n v="40"/>
    <n v="121065"/>
    <n v="10088.75"/>
    <n v="58.204326923076927"/>
    <n v="0.23190000000000002"/>
    <n v="2339.5811250000002"/>
    <n v="0.41200000000000003"/>
    <n v="5932.1849999999995"/>
    <s v="EUR"/>
    <n v="1"/>
    <n v="0.15"/>
    <s v=""/>
    <n v="109"/>
    <m/>
    <m/>
    <n v="20"/>
    <n v="108"/>
    <n v="4"/>
    <s v=""/>
    <n v="0"/>
    <n v="0"/>
    <n v="6344.2716346153848"/>
  </r>
  <r>
    <x v="1"/>
    <d v="2023-02-01T00:00:00"/>
    <d v="2023-02-28T00:00:00"/>
    <x v="0"/>
    <s v="Demo Company Indonesia PT"/>
    <x v="10"/>
    <x v="1"/>
    <s v="E00273"/>
    <s v="David Owens"/>
    <s v="Sr. Analyst"/>
    <s v="Sales"/>
    <x v="2"/>
    <s v="Indonesia"/>
    <s v="Permanent"/>
    <s v="Male"/>
    <n v="43"/>
    <d v="2004-04-16T00:00:00"/>
    <m/>
    <n v="40"/>
    <n v="94246"/>
    <n v="7853.833333333333"/>
    <n v="45.310576923076923"/>
    <n v="5.74E-2"/>
    <n v="450.81003333333331"/>
    <n v="0.30099999999999999"/>
    <n v="5489.8294999999998"/>
    <s v="IDR"/>
    <n v="16295.86"/>
    <n v="0"/>
    <s v=""/>
    <n v="351"/>
    <m/>
    <m/>
    <n v="20"/>
    <n v="603"/>
    <n v="1"/>
    <s v=""/>
    <n v="0"/>
    <n v="0"/>
    <n v="15904.012500000001"/>
  </r>
  <r>
    <x v="1"/>
    <d v="2023-02-01T00:00:00"/>
    <d v="2023-02-28T00:00:00"/>
    <x v="0"/>
    <s v="Demo Company Greece IKE"/>
    <x v="23"/>
    <x v="0"/>
    <s v="E00691"/>
    <s v="Avery Yee"/>
    <s v="Systems Analyst"/>
    <s v="IT"/>
    <x v="0"/>
    <s v="Greece"/>
    <s v="Permanent"/>
    <s v="Female"/>
    <n v="34"/>
    <d v="2016-05-22T00:00:00"/>
    <m/>
    <n v="40"/>
    <n v="44614"/>
    <n v="3717.8333333333335"/>
    <n v="21.449038461538461"/>
    <n v="0.24809999999999999"/>
    <n v="922.39445000000001"/>
    <n v="0.51900000000000002"/>
    <n v="1788.2778333333333"/>
    <s v="EUR"/>
    <n v="1"/>
    <n v="0"/>
    <s v=""/>
    <n v="89"/>
    <m/>
    <m/>
    <n v="20"/>
    <m/>
    <n v="13"/>
    <s v=""/>
    <n v="0"/>
    <n v="0"/>
    <n v="1908.9644230769229"/>
  </r>
  <r>
    <x v="1"/>
    <d v="2023-02-01T00:00:00"/>
    <d v="2023-02-28T00:00:00"/>
    <x v="0"/>
    <s v="Demo Company France SARL"/>
    <x v="18"/>
    <x v="0"/>
    <s v="E01403"/>
    <s v="Xavier Park"/>
    <s v="Operations Engineer"/>
    <s v="IT"/>
    <x v="3"/>
    <s v="France"/>
    <s v="Temporary"/>
    <s v="Male"/>
    <n v="40"/>
    <d v="2020-11-08T00:00:00"/>
    <d v="2023-11-08T00:00:00"/>
    <n v="40"/>
    <n v="234469"/>
    <n v="19539.083333333332"/>
    <n v="112.72548076923076"/>
    <n v="0.45"/>
    <n v="8792.5874999999996"/>
    <n v="0.60699999999999998"/>
    <n v="7678.8597499999996"/>
    <s v="EUR"/>
    <n v="1"/>
    <n v="0.31"/>
    <s v=""/>
    <n v="105"/>
    <m/>
    <m/>
    <n v="20"/>
    <m/>
    <n v="3"/>
    <s v=""/>
    <n v="0"/>
    <n v="0"/>
    <n v="11836.175480769229"/>
  </r>
  <r>
    <x v="1"/>
    <d v="2023-02-01T00:00:00"/>
    <d v="2023-02-28T00:00:00"/>
    <x v="0"/>
    <s v="Demo Company Greece IKE"/>
    <x v="23"/>
    <x v="0"/>
    <s v="E03438"/>
    <s v="Asher Morales"/>
    <s v="Automation Engineer"/>
    <s v="Engineering"/>
    <x v="3"/>
    <s v="Greece"/>
    <s v="Permanent"/>
    <s v="Male"/>
    <n v="52"/>
    <d v="2020-07-10T00:00:00"/>
    <m/>
    <n v="40"/>
    <n v="88272"/>
    <n v="7356"/>
    <n v="42.438461538461539"/>
    <n v="0.24809999999999999"/>
    <n v="1825.0236"/>
    <n v="0.51900000000000002"/>
    <n v="3538.2359999999999"/>
    <s v="EUR"/>
    <n v="1"/>
    <n v="0"/>
    <s v=""/>
    <n v="400"/>
    <m/>
    <m/>
    <n v="20"/>
    <n v="581"/>
    <n v="9"/>
    <s v=""/>
    <n v="0"/>
    <n v="0"/>
    <n v="16975.384615384617"/>
  </r>
  <r>
    <x v="1"/>
    <d v="2023-02-01T00:00:00"/>
    <d v="2023-02-28T00:00:00"/>
    <x v="0"/>
    <s v="Demo Company Belgium BV"/>
    <x v="13"/>
    <x v="0"/>
    <s v="E04136"/>
    <s v="Mason Cao"/>
    <s v="Analyst II"/>
    <s v="Finance"/>
    <x v="2"/>
    <s v="Belgium"/>
    <s v="Permanent"/>
    <s v="Male"/>
    <n v="52"/>
    <d v="2017-09-14T00:00:00"/>
    <m/>
    <n v="40"/>
    <n v="74449"/>
    <n v="6204.083333333333"/>
    <n v="35.792788461538464"/>
    <n v="0.27500000000000002"/>
    <n v="1706.1229166666667"/>
    <n v="0.55399999999999994"/>
    <n v="2767.0211666666669"/>
    <s v="EUR"/>
    <n v="1"/>
    <n v="0"/>
    <s v=""/>
    <n v="162"/>
    <m/>
    <m/>
    <n v="20"/>
    <m/>
    <n v="14"/>
    <s v=""/>
    <n v="0"/>
    <n v="0"/>
    <n v="5798.4317307692309"/>
  </r>
  <r>
    <x v="1"/>
    <d v="2023-02-01T00:00:00"/>
    <d v="2023-02-28T00:00:00"/>
    <x v="0"/>
    <s v="Demo Company Netherlands BV"/>
    <x v="6"/>
    <x v="0"/>
    <s v="E02944"/>
    <s v="Joshua Fong"/>
    <s v="Operations Engineer"/>
    <s v="Engineering"/>
    <x v="1"/>
    <s v="Netherlands"/>
    <s v="Permanent"/>
    <s v="Male"/>
    <n v="47"/>
    <d v="2012-06-11T00:00:00"/>
    <m/>
    <n v="40"/>
    <n v="222941"/>
    <n v="18578.416666666668"/>
    <n v="107.18317307692307"/>
    <n v="0.23190000000000002"/>
    <n v="4308.3348250000008"/>
    <n v="0.41200000000000003"/>
    <n v="10924.109"/>
    <s v="EUR"/>
    <n v="1"/>
    <n v="0.39"/>
    <s v=""/>
    <n v="127"/>
    <m/>
    <m/>
    <n v="20"/>
    <n v="448"/>
    <n v="2"/>
    <s v=""/>
    <n v="0"/>
    <n v="0"/>
    <n v="13612.26298076923"/>
  </r>
  <r>
    <x v="1"/>
    <d v="2023-02-01T00:00:00"/>
    <d v="2023-02-28T00:00:00"/>
    <x v="0"/>
    <s v="Demo Company Norway AS"/>
    <x v="21"/>
    <x v="0"/>
    <s v="E03300"/>
    <s v="Maria Chin"/>
    <s v="Analyst"/>
    <s v="Marketing"/>
    <x v="0"/>
    <s v="Norway"/>
    <s v="Permanent"/>
    <s v="Female"/>
    <n v="65"/>
    <d v="2013-09-26T00:00:00"/>
    <m/>
    <n v="32"/>
    <n v="50341"/>
    <n v="4195.083333333333"/>
    <n v="30.253004807692307"/>
    <n v="0.14099999999999999"/>
    <n v="591.5067499999999"/>
    <n v="0.36200000000000004"/>
    <n v="2676.4631666666664"/>
    <s v="NOK"/>
    <n v="11.2597"/>
    <n v="0"/>
    <s v=""/>
    <n v="289"/>
    <m/>
    <m/>
    <n v="20"/>
    <m/>
    <m/>
    <s v=""/>
    <n v="0"/>
    <n v="0"/>
    <n v="8743.1183894230762"/>
  </r>
  <r>
    <x v="1"/>
    <d v="2023-02-01T00:00:00"/>
    <d v="2023-02-28T00:00:00"/>
    <x v="0"/>
    <s v="Demo Company Ukraine PLC"/>
    <x v="26"/>
    <x v="0"/>
    <s v="E00078"/>
    <s v="Eva Garcia"/>
    <s v="HRIS Analyst"/>
    <s v="Human Resources"/>
    <x v="2"/>
    <s v="Ukraine"/>
    <s v="Temporary"/>
    <s v="Female"/>
    <n v="31"/>
    <d v="2021-04-11T00:00:00"/>
    <d v="2023-04-11T00:00:00"/>
    <n v="40"/>
    <n v="72235"/>
    <n v="6019.583333333333"/>
    <n v="34.728365384615387"/>
    <n v="0.22"/>
    <n v="1324.3083333333332"/>
    <n v="0.45200000000000001"/>
    <n v="3298.7316666666666"/>
    <s v="UAH"/>
    <n v="39.026600000000002"/>
    <n v="0"/>
    <s v=""/>
    <n v="250"/>
    <m/>
    <m/>
    <n v="20"/>
    <m/>
    <n v="2"/>
    <s v=""/>
    <n v="0"/>
    <n v="0"/>
    <n v="8682.0913461538476"/>
  </r>
  <r>
    <x v="1"/>
    <d v="2023-02-01T00:00:00"/>
    <d v="2023-02-28T00:00:00"/>
    <x v="0"/>
    <s v="Demo Company Nigeria Ltd"/>
    <x v="42"/>
    <x v="2"/>
    <s v="E00825"/>
    <s v="Anna Molina"/>
    <s v="Sr. Analyst"/>
    <s v="Accounting"/>
    <x v="2"/>
    <s v="Nigeria"/>
    <s v="Permanent"/>
    <s v="Female"/>
    <n v="41"/>
    <d v="2016-06-12T00:00:00"/>
    <m/>
    <n v="40"/>
    <n v="70165"/>
    <n v="5847.083333333333"/>
    <n v="33.73317307692308"/>
    <n v="0.1"/>
    <n v="584.70833333333337"/>
    <n v="0.34799999999999998"/>
    <n v="3812.2983333333332"/>
    <s v="NGN"/>
    <n v="486.12"/>
    <n v="0"/>
    <s v=""/>
    <n v="147"/>
    <m/>
    <m/>
    <n v="20"/>
    <m/>
    <n v="19"/>
    <s v=""/>
    <n v="0"/>
    <n v="0"/>
    <n v="4958.7764423076924"/>
  </r>
  <r>
    <x v="1"/>
    <d v="2023-02-01T00:00:00"/>
    <d v="2023-02-28T00:00:00"/>
    <x v="0"/>
    <s v="Demo Company United States LLC"/>
    <x v="39"/>
    <x v="6"/>
    <s v="E04972"/>
    <s v="Logan Bryant"/>
    <s v="Sr. Manager"/>
    <s v="Marketing"/>
    <x v="1"/>
    <s v="United States"/>
    <s v="Temporary"/>
    <s v="Male"/>
    <n v="30"/>
    <d v="2020-07-18T00:00:00"/>
    <d v="2023-07-18T00:00:00"/>
    <n v="40"/>
    <n v="148485"/>
    <n v="12373.75"/>
    <n v="71.387019230769226"/>
    <n v="7.6499999999999999E-2"/>
    <n v="946.59187499999996"/>
    <n v="0.36599999999999999"/>
    <n v="7844.9575000000004"/>
    <s v="USD"/>
    <n v="1.0568"/>
    <n v="0.15"/>
    <s v=""/>
    <n v="342"/>
    <m/>
    <m/>
    <n v="20"/>
    <m/>
    <n v="12"/>
    <s v=""/>
    <n v="0"/>
    <n v="0"/>
    <n v="24414.360576923074"/>
  </r>
  <r>
    <x v="1"/>
    <d v="2023-02-01T00:00:00"/>
    <d v="2023-02-28T00:00:00"/>
    <x v="0"/>
    <s v="Demo Company Sweden AB"/>
    <x v="20"/>
    <x v="0"/>
    <s v="E03941"/>
    <s v="Isla Han"/>
    <s v="Technical Architect"/>
    <s v="IT"/>
    <x v="0"/>
    <s v="Sweden"/>
    <s v="Permanent"/>
    <s v="Female"/>
    <n v="58"/>
    <d v="2005-06-18T00:00:00"/>
    <m/>
    <n v="40"/>
    <n v="86089"/>
    <n v="7174.083333333333"/>
    <n v="41.388942307692311"/>
    <n v="0.31420000000000003"/>
    <n v="2254.0969833333334"/>
    <n v="0.49099999999999999"/>
    <n v="3651.6084166666665"/>
    <s v="SEK"/>
    <n v="11.300800000000001"/>
    <n v="0"/>
    <s v=""/>
    <n v="126"/>
    <m/>
    <m/>
    <n v="20"/>
    <m/>
    <n v="5"/>
    <s v=""/>
    <n v="0"/>
    <n v="0"/>
    <n v="5215.0067307692316"/>
  </r>
  <r>
    <x v="1"/>
    <d v="2023-02-01T00:00:00"/>
    <d v="2023-02-28T00:00:00"/>
    <x v="0"/>
    <s v="Demo Company Singapore Pte Ltd"/>
    <x v="1"/>
    <x v="1"/>
    <s v="E02148"/>
    <s v="Christopher Vega"/>
    <s v="Engineering Manager"/>
    <s v="Engineering"/>
    <x v="3"/>
    <s v="Singapore"/>
    <s v="Permanent"/>
    <s v="Male"/>
    <n v="54"/>
    <d v="2007-10-27T00:00:00"/>
    <m/>
    <n v="40"/>
    <n v="106313"/>
    <n v="8859.4166666666661"/>
    <n v="51.112019230769235"/>
    <n v="0.17"/>
    <n v="1506.1008333333334"/>
    <n v="0.21"/>
    <n v="6998.9391666666661"/>
    <s v="SGD"/>
    <n v="1.4280999999999999"/>
    <n v="0.15"/>
    <s v=""/>
    <n v="138"/>
    <m/>
    <m/>
    <n v="20"/>
    <m/>
    <m/>
    <s v=""/>
    <n v="0"/>
    <n v="0"/>
    <n v="7053.4586538461544"/>
  </r>
  <r>
    <x v="1"/>
    <d v="2023-02-01T00:00:00"/>
    <d v="2023-02-28T00:00:00"/>
    <x v="0"/>
    <s v="Demo Company Spain S.L."/>
    <x v="24"/>
    <x v="0"/>
    <s v="E03096"/>
    <s v="Kennedy Zhang"/>
    <s v="Network Engineer"/>
    <s v="Finance"/>
    <x v="3"/>
    <s v="Spain"/>
    <s v="Permanent"/>
    <s v="Female"/>
    <n v="63"/>
    <d v="2000-10-27T00:00:00"/>
    <m/>
    <n v="40"/>
    <n v="155320"/>
    <n v="12943.333333333334"/>
    <n v="74.673076923076934"/>
    <n v="0.29899999999999999"/>
    <n v="3870.0566666666668"/>
    <n v="0.47"/>
    <n v="6859.9666666666672"/>
    <s v="EUR"/>
    <n v="1"/>
    <n v="0.17"/>
    <s v=""/>
    <n v="384"/>
    <m/>
    <m/>
    <n v="20"/>
    <m/>
    <m/>
    <s v=""/>
    <n v="0"/>
    <n v="0"/>
    <n v="28674.461538461543"/>
  </r>
  <r>
    <x v="1"/>
    <d v="2023-02-01T00:00:00"/>
    <d v="2023-02-28T00:00:00"/>
    <x v="0"/>
    <s v="Demo Company Sweden AB"/>
    <x v="20"/>
    <x v="0"/>
    <s v="E04800"/>
    <s v="Eli Han"/>
    <s v="Sr. Analyst"/>
    <s v="Accounting"/>
    <x v="0"/>
    <s v="Sweden"/>
    <s v="Permanent"/>
    <s v="Male"/>
    <n v="40"/>
    <d v="2016-01-15T00:00:00"/>
    <m/>
    <n v="40"/>
    <n v="89984"/>
    <n v="7498.666666666667"/>
    <n v="43.261538461538464"/>
    <n v="0.31420000000000003"/>
    <n v="2356.0810666666671"/>
    <n v="0.49099999999999999"/>
    <n v="3816.8213333333338"/>
    <s v="SEK"/>
    <n v="11.300800000000001"/>
    <n v="0"/>
    <s v=""/>
    <n v="29"/>
    <m/>
    <m/>
    <n v="20"/>
    <m/>
    <m/>
    <s v=""/>
    <n v="0"/>
    <n v="0"/>
    <n v="1254.5846153846155"/>
  </r>
  <r>
    <x v="1"/>
    <d v="2023-02-01T00:00:00"/>
    <d v="2023-02-28T00:00:00"/>
    <x v="0"/>
    <s v="Demo Company Denmark ApS"/>
    <x v="37"/>
    <x v="0"/>
    <s v="E02838"/>
    <s v="Julia Pham"/>
    <s v="Engineering Manager"/>
    <s v="Engineering"/>
    <x v="1"/>
    <s v="Denmark"/>
    <s v="Permanent"/>
    <s v="Female"/>
    <n v="65"/>
    <d v="2006-03-16T00:00:00"/>
    <m/>
    <n v="32"/>
    <n v="83756"/>
    <n v="6979.666666666667"/>
    <n v="50.334134615384613"/>
    <n v="0"/>
    <n v="0"/>
    <n v="0.23800000000000002"/>
    <n v="5318.5060000000003"/>
    <s v="DKK"/>
    <n v="7.4398"/>
    <n v="0.14000000000000001"/>
    <s v=""/>
    <n v="287"/>
    <m/>
    <m/>
    <n v="20"/>
    <m/>
    <m/>
    <s v=""/>
    <n v="0"/>
    <n v="0"/>
    <n v="14445.896634615385"/>
  </r>
  <r>
    <x v="1"/>
    <d v="2023-02-01T00:00:00"/>
    <d v="2023-02-28T00:00:00"/>
    <x v="0"/>
    <s v="Demo Company Luxembourg SA"/>
    <x v="9"/>
    <x v="0"/>
    <s v="E02980"/>
    <s v="Hailey Shin"/>
    <s v="Network Engineer"/>
    <s v="Human Resources"/>
    <x v="2"/>
    <s v="Luxembourg"/>
    <s v="Permanent"/>
    <s v="Female"/>
    <n v="57"/>
    <d v="2016-10-24T00:00:00"/>
    <m/>
    <n v="40"/>
    <n v="176324"/>
    <n v="14693.666666666666"/>
    <n v="84.771153846153851"/>
    <n v="0.14990000000000001"/>
    <n v="2202.5806333333335"/>
    <n v="0.20399999999999999"/>
    <n v="11696.158666666666"/>
    <s v="EUR"/>
    <n v="1"/>
    <n v="0.23"/>
    <s v=""/>
    <n v="73"/>
    <m/>
    <m/>
    <n v="20"/>
    <m/>
    <m/>
    <s v=""/>
    <n v="0"/>
    <n v="0"/>
    <n v="6188.294230769231"/>
  </r>
  <r>
    <x v="1"/>
    <d v="2023-02-01T00:00:00"/>
    <d v="2023-02-28T00:00:00"/>
    <x v="0"/>
    <s v="Demo Company Ghana Ltd"/>
    <x v="33"/>
    <x v="2"/>
    <s v="E04477"/>
    <s v="Connor Grant"/>
    <s v="Sr. Analyst"/>
    <s v="Accounting"/>
    <x v="1"/>
    <s v="Ghana"/>
    <s v="Permanent"/>
    <s v="Male"/>
    <n v="27"/>
    <d v="2021-10-13T00:00:00"/>
    <m/>
    <n v="40"/>
    <n v="74077"/>
    <n v="6173.083333333333"/>
    <n v="35.613942307692312"/>
    <n v="0.13"/>
    <n v="802.50083333333328"/>
    <n v="0.55399999999999994"/>
    <n v="2753.1951666666669"/>
    <s v="GHS"/>
    <n v="12.6816"/>
    <n v="0"/>
    <s v=""/>
    <n v="382"/>
    <m/>
    <m/>
    <n v="20"/>
    <m/>
    <m/>
    <s v=""/>
    <n v="0"/>
    <n v="0"/>
    <n v="13604.525961538464"/>
  </r>
  <r>
    <x v="1"/>
    <d v="2023-02-01T00:00:00"/>
    <d v="2023-02-28T00:00:00"/>
    <x v="0"/>
    <s v="Demo Company Denmark ApS"/>
    <x v="37"/>
    <x v="0"/>
    <s v="E04348"/>
    <s v="Natalia Owens"/>
    <s v="Manager"/>
    <s v="Human Resources"/>
    <x v="0"/>
    <s v="Denmark"/>
    <s v="Permanent"/>
    <s v="Female"/>
    <n v="31"/>
    <d v="2021-01-18T00:00:00"/>
    <m/>
    <n v="32"/>
    <n v="104162"/>
    <n v="8680.1666666666661"/>
    <n v="62.597355769230766"/>
    <n v="0"/>
    <n v="0"/>
    <n v="0.23800000000000002"/>
    <n v="6614.2869999999994"/>
    <s v="DKK"/>
    <n v="7.4398"/>
    <n v="7.0000000000000007E-2"/>
    <s v=""/>
    <n v="289"/>
    <m/>
    <m/>
    <n v="20"/>
    <m/>
    <m/>
    <s v=""/>
    <n v="0"/>
    <n v="0"/>
    <n v="18090.635817307691"/>
  </r>
  <r>
    <x v="1"/>
    <d v="2023-02-01T00:00:00"/>
    <d v="2023-02-28T00:00:00"/>
    <x v="0"/>
    <s v="Demo Company Egypt SAE"/>
    <x v="38"/>
    <x v="2"/>
    <s v="E03419"/>
    <s v="Jade Yi"/>
    <s v="Account Representative"/>
    <s v="Sales"/>
    <x v="1"/>
    <s v="Egypt"/>
    <s v="Permanent"/>
    <s v="Female"/>
    <n v="47"/>
    <d v="2015-07-10T00:00:00"/>
    <m/>
    <n v="40"/>
    <n v="63880"/>
    <n v="5323.333333333333"/>
    <n v="30.711538461538463"/>
    <n v="0.26"/>
    <n v="1384.0666666666666"/>
    <n v="0.44400000000000001"/>
    <n v="2959.7733333333331"/>
    <s v="EGP"/>
    <n v="32.686700000000002"/>
    <n v="0"/>
    <s v=""/>
    <n v="32"/>
    <m/>
    <m/>
    <n v="20"/>
    <m/>
    <m/>
    <s v=""/>
    <n v="0"/>
    <n v="0"/>
    <n v="982.76923076923083"/>
  </r>
  <r>
    <x v="1"/>
    <d v="2023-02-01T00:00:00"/>
    <d v="2023-02-28T00:00:00"/>
    <x v="0"/>
    <s v="Demo Company Argentina S.A."/>
    <x v="29"/>
    <x v="3"/>
    <s v="E04222"/>
    <s v="Quinn Xiong"/>
    <s v="Test Engineer"/>
    <s v="Engineering"/>
    <x v="3"/>
    <s v="Argentina"/>
    <s v="Permanent"/>
    <s v="Female"/>
    <n v="55"/>
    <d v="2013-09-08T00:00:00"/>
    <m/>
    <n v="32"/>
    <n v="73248"/>
    <n v="6104"/>
    <n v="44.019230769230766"/>
    <n v="0.20399999999999999"/>
    <n v="1245.2159999999999"/>
    <n v="1.0629999999999999"/>
    <n v="-384.55199999999968"/>
    <s v="ARS"/>
    <n v="211.32830000000001"/>
    <n v="0"/>
    <s v=""/>
    <n v="343"/>
    <m/>
    <m/>
    <n v="20"/>
    <m/>
    <m/>
    <s v=""/>
    <n v="0"/>
    <n v="0"/>
    <n v="15098.596153846152"/>
  </r>
  <r>
    <x v="1"/>
    <d v="2023-02-01T00:00:00"/>
    <d v="2023-02-28T00:00:00"/>
    <x v="0"/>
    <s v="Demo Company Singapore Pte Ltd"/>
    <x v="1"/>
    <x v="1"/>
    <s v="E04126"/>
    <s v="Dominic Baker"/>
    <s v="Sr. Analyst"/>
    <s v="Accounting"/>
    <x v="0"/>
    <s v="Singapore"/>
    <s v="Temporary"/>
    <s v="Male"/>
    <n v="51"/>
    <d v="2020-10-09T00:00:00"/>
    <d v="2023-10-09T00:00:00"/>
    <n v="40"/>
    <n v="91853"/>
    <n v="7654.416666666667"/>
    <n v="44.160096153846155"/>
    <n v="0.17"/>
    <n v="1301.2508333333335"/>
    <n v="0.21"/>
    <n v="6046.9891666666672"/>
    <s v="SGD"/>
    <n v="1.4280999999999999"/>
    <n v="0"/>
    <s v=""/>
    <n v="400"/>
    <m/>
    <m/>
    <n v="20"/>
    <m/>
    <m/>
    <s v=""/>
    <n v="0"/>
    <n v="0"/>
    <n v="17664.038461538461"/>
  </r>
  <r>
    <x v="1"/>
    <d v="2023-02-01T00:00:00"/>
    <d v="2023-02-28T00:00:00"/>
    <x v="0"/>
    <s v="Demo Company Norway AS"/>
    <x v="21"/>
    <x v="0"/>
    <s v="E03018"/>
    <s v="Autumn Reed"/>
    <s v="Development Engineer"/>
    <s v="Engineering"/>
    <x v="2"/>
    <s v="Norway"/>
    <s v="Permanent"/>
    <s v="Female"/>
    <n v="37"/>
    <d v="2017-09-17T00:00:00"/>
    <m/>
    <n v="32"/>
    <n v="70770"/>
    <n v="5897.5"/>
    <n v="42.53004807692308"/>
    <n v="0.14099999999999999"/>
    <n v="831.5474999999999"/>
    <n v="0.36200000000000004"/>
    <n v="3762.6049999999996"/>
    <s v="NOK"/>
    <n v="11.2597"/>
    <n v="0"/>
    <s v=""/>
    <n v="228"/>
    <m/>
    <m/>
    <n v="20"/>
    <m/>
    <m/>
    <s v=""/>
    <n v="0"/>
    <n v="0"/>
    <n v="9696.8509615384628"/>
  </r>
  <r>
    <x v="1"/>
    <d v="2023-02-01T00:00:00"/>
    <d v="2023-02-28T00:00:00"/>
    <x v="0"/>
    <s v="Demo Company France SARL"/>
    <x v="18"/>
    <x v="0"/>
    <s v="E03325"/>
    <s v="Robert Edwards"/>
    <s v="HRIS Analyst"/>
    <s v="Human Resources"/>
    <x v="2"/>
    <s v="France"/>
    <s v="Permanent"/>
    <s v="Male"/>
    <n v="62"/>
    <d v="2004-10-11T00:00:00"/>
    <m/>
    <n v="40"/>
    <n v="50825"/>
    <n v="4235.416666666667"/>
    <n v="24.435096153846153"/>
    <n v="8.3000000000000004E-2"/>
    <n v="351.53958333333338"/>
    <n v="0.22399999999999998"/>
    <n v="3286.6833333333334"/>
    <s v="EUR"/>
    <n v="1"/>
    <n v="0"/>
    <s v=""/>
    <n v="164"/>
    <m/>
    <m/>
    <n v="20"/>
    <m/>
    <m/>
    <s v=""/>
    <n v="0"/>
    <n v="0"/>
    <n v="4007.3557692307691"/>
  </r>
  <r>
    <x v="1"/>
    <d v="2023-02-01T00:00:00"/>
    <d v="2023-02-28T00:00:00"/>
    <x v="0"/>
    <s v="Demo Company Qatar WLL"/>
    <x v="11"/>
    <x v="4"/>
    <s v="E04037"/>
    <s v="Roman Martinez"/>
    <s v="Sr. Manager"/>
    <s v="Finance"/>
    <x v="3"/>
    <s v="Qatar"/>
    <s v="Permanent"/>
    <s v="Male"/>
    <n v="31"/>
    <d v="2015-09-19T00:00:00"/>
    <m/>
    <n v="40"/>
    <n v="145846"/>
    <n v="12153.833333333334"/>
    <n v="70.118269230769229"/>
    <n v="0"/>
    <n v="0"/>
    <n v="0.113"/>
    <n v="10780.450166666667"/>
    <s v="QAR"/>
    <n v="3.8468"/>
    <n v="0.15"/>
    <s v=""/>
    <n v="194"/>
    <m/>
    <m/>
    <n v="20"/>
    <m/>
    <n v="10"/>
    <s v=""/>
    <n v="0"/>
    <n v="0"/>
    <n v="13602.94423076923"/>
  </r>
  <r>
    <x v="1"/>
    <d v="2023-02-01T00:00:00"/>
    <d v="2023-02-28T00:00:00"/>
    <x v="0"/>
    <s v="Demo Company Hungary Kft."/>
    <x v="17"/>
    <x v="0"/>
    <s v="E01902"/>
    <s v="Eleanor Li"/>
    <s v="Sr. Manager"/>
    <s v="Human Resources"/>
    <x v="3"/>
    <s v="Hungary"/>
    <s v="Permanent"/>
    <s v="Female"/>
    <n v="64"/>
    <d v="2003-12-07T00:00:00"/>
    <m/>
    <n v="40"/>
    <n v="125807"/>
    <n v="10483.916666666666"/>
    <n v="60.484134615384619"/>
    <n v="0.21"/>
    <n v="2201.6224999999999"/>
    <n v="0.379"/>
    <n v="6510.5122499999998"/>
    <s v="HUF"/>
    <n v="378.97"/>
    <n v="0.15"/>
    <s v=""/>
    <n v="136"/>
    <m/>
    <m/>
    <n v="20"/>
    <m/>
    <n v="7"/>
    <s v=""/>
    <n v="0"/>
    <n v="0"/>
    <n v="8225.8423076923082"/>
  </r>
  <r>
    <x v="1"/>
    <d v="2023-02-01T00:00:00"/>
    <d v="2023-02-28T00:00:00"/>
    <x v="0"/>
    <s v="Demo Company Netherlands BV"/>
    <x v="6"/>
    <x v="0"/>
    <s v="E01466"/>
    <s v="Connor Vang"/>
    <s v="Analyst"/>
    <s v="Sales"/>
    <x v="1"/>
    <s v="Netherlands"/>
    <s v="Permanent"/>
    <s v="Male"/>
    <n v="25"/>
    <d v="2021-07-28T00:00:00"/>
    <m/>
    <n v="40"/>
    <n v="46845"/>
    <n v="3903.75"/>
    <n v="22.521634615384617"/>
    <n v="0.23190000000000002"/>
    <n v="905.27962500000012"/>
    <n v="0.41200000000000003"/>
    <n v="2295.4049999999997"/>
    <s v="EUR"/>
    <n v="1"/>
    <n v="0"/>
    <s v=""/>
    <n v="125"/>
    <n v="1"/>
    <s v="Overpayment"/>
    <n v="20"/>
    <m/>
    <n v="18"/>
    <s v=""/>
    <n v="0"/>
    <n v="0"/>
    <n v="2815.2043269230771"/>
  </r>
  <r>
    <x v="1"/>
    <d v="2023-02-01T00:00:00"/>
    <d v="2023-02-28T00:00:00"/>
    <x v="0"/>
    <s v="Demo Company Poland Sp. z o.o."/>
    <x v="3"/>
    <x v="0"/>
    <s v="E02038"/>
    <s v="Ellie Chung"/>
    <s v="Sr. Manager"/>
    <s v="Marketing"/>
    <x v="2"/>
    <s v="Poland"/>
    <s v="Permanent"/>
    <s v="Female"/>
    <n v="59"/>
    <d v="2008-08-29T00:00:00"/>
    <m/>
    <n v="32"/>
    <n v="157969"/>
    <n v="13164.083333333334"/>
    <n v="94.933293269230774"/>
    <n v="0.22140000000000001"/>
    <n v="2914.5280500000003"/>
    <n v="0.40799999999999997"/>
    <n v="7793.137333333334"/>
    <s v="PLN"/>
    <n v="4.6844999999999999"/>
    <n v="0.1"/>
    <s v=""/>
    <n v="182"/>
    <m/>
    <m/>
    <n v="20"/>
    <m/>
    <m/>
    <s v=""/>
    <n v="0"/>
    <n v="0"/>
    <n v="17277.859375"/>
  </r>
  <r>
    <x v="1"/>
    <d v="2023-02-01T00:00:00"/>
    <d v="2023-02-28T00:00:00"/>
    <x v="0"/>
    <s v="Demo Company Canada Inc."/>
    <x v="40"/>
    <x v="6"/>
    <s v="E03474"/>
    <s v="Violet Hall"/>
    <s v="Solutions Architect"/>
    <s v="IT"/>
    <x v="2"/>
    <s v="Canada"/>
    <s v="Permanent"/>
    <s v="Female"/>
    <n v="40"/>
    <d v="2010-12-10T00:00:00"/>
    <m/>
    <n v="40"/>
    <n v="97807"/>
    <n v="8150.583333333333"/>
    <n v="47.022596153846152"/>
    <n v="7.3700000000000002E-2"/>
    <n v="600.69799166666667"/>
    <n v="0.245"/>
    <n v="6153.6904166666664"/>
    <s v="CAD"/>
    <n v="1.4572000000000001"/>
    <n v="0"/>
    <s v=""/>
    <n v="314"/>
    <m/>
    <m/>
    <n v="20"/>
    <m/>
    <n v="1"/>
    <s v=""/>
    <n v="0"/>
    <n v="0"/>
    <n v="14765.095192307692"/>
  </r>
  <r>
    <x v="1"/>
    <d v="2023-02-01T00:00:00"/>
    <d v="2023-02-28T00:00:00"/>
    <x v="0"/>
    <s v="Demo Company Denmark ApS"/>
    <x v="37"/>
    <x v="0"/>
    <s v="E02744"/>
    <s v="Dylan Padilla"/>
    <s v="HRIS Analyst"/>
    <s v="Human Resources"/>
    <x v="0"/>
    <s v="Denmark"/>
    <s v="Permanent"/>
    <s v="Male"/>
    <n v="31"/>
    <d v="2015-12-09T00:00:00"/>
    <m/>
    <n v="40"/>
    <n v="73854"/>
    <n v="6154.5"/>
    <n v="35.506730769230771"/>
    <n v="0"/>
    <n v="0"/>
    <n v="0.23800000000000002"/>
    <n v="4689.7289999999994"/>
    <s v="DKK"/>
    <n v="7.4398"/>
    <n v="0"/>
    <s v=""/>
    <n v="230"/>
    <m/>
    <m/>
    <n v="20"/>
    <m/>
    <n v="9"/>
    <s v=""/>
    <n v="0"/>
    <n v="0"/>
    <n v="8166.5480769230771"/>
  </r>
  <r>
    <x v="1"/>
    <d v="2023-02-01T00:00:00"/>
    <d v="2023-02-28T00:00:00"/>
    <x v="0"/>
    <s v="Demo Company Ukraine PLC"/>
    <x v="26"/>
    <x v="0"/>
    <s v="E00702"/>
    <s v="Nathan Pham"/>
    <s v="Sr. Manager"/>
    <s v="Accounting"/>
    <x v="0"/>
    <s v="Ukraine"/>
    <s v="Permanent"/>
    <s v="Male"/>
    <n v="45"/>
    <d v="2006-12-12T00:00:00"/>
    <m/>
    <n v="32"/>
    <n v="149537"/>
    <n v="12461.416666666666"/>
    <n v="89.86598557692308"/>
    <n v="0.22"/>
    <n v="2741.5116666666668"/>
    <n v="0.45200000000000001"/>
    <n v="6828.8563333333332"/>
    <s v="UAH"/>
    <n v="39.026600000000002"/>
    <n v="0.14000000000000001"/>
    <s v=""/>
    <n v="253"/>
    <m/>
    <m/>
    <n v="20"/>
    <m/>
    <m/>
    <s v=""/>
    <n v="0"/>
    <n v="0"/>
    <n v="22736.094350961539"/>
  </r>
  <r>
    <x v="1"/>
    <d v="2023-02-01T00:00:00"/>
    <d v="2023-02-28T00:00:00"/>
    <x v="0"/>
    <s v="Demo Company Netherlands BV"/>
    <x v="6"/>
    <x v="0"/>
    <s v="E03081"/>
    <s v="Ayla Brown"/>
    <s v="Sr. Manager"/>
    <s v="Sales"/>
    <x v="0"/>
    <s v="Netherlands"/>
    <s v="Permanent"/>
    <s v="Female"/>
    <n v="49"/>
    <d v="2013-04-15T00:00:00"/>
    <m/>
    <n v="32"/>
    <n v="128303"/>
    <n v="10691.916666666666"/>
    <n v="77.105168269230774"/>
    <n v="0.23190000000000002"/>
    <n v="2479.4554750000002"/>
    <n v="0.41200000000000003"/>
    <n v="6286.8469999999988"/>
    <s v="EUR"/>
    <n v="1"/>
    <n v="0.15"/>
    <s v=""/>
    <n v="133"/>
    <m/>
    <m/>
    <n v="20"/>
    <m/>
    <m/>
    <s v=""/>
    <n v="0"/>
    <n v="0"/>
    <n v="10254.987379807693"/>
  </r>
  <r>
    <x v="1"/>
    <d v="2023-02-01T00:00:00"/>
    <d v="2023-02-28T00:00:00"/>
    <x v="0"/>
    <s v="Demo Company Sweden AB"/>
    <x v="20"/>
    <x v="0"/>
    <s v="E01281"/>
    <s v="Isaac Mitchell"/>
    <s v="Network Architect"/>
    <s v="IT"/>
    <x v="1"/>
    <s v="Sweden"/>
    <s v="Permanent"/>
    <s v="Male"/>
    <n v="46"/>
    <d v="2005-06-10T00:00:00"/>
    <m/>
    <n v="40"/>
    <n v="67374"/>
    <n v="5614.5"/>
    <n v="32.391346153846158"/>
    <n v="0.31420000000000003"/>
    <n v="1764.0759000000003"/>
    <n v="0.49099999999999999"/>
    <n v="2857.7804999999998"/>
    <s v="SEK"/>
    <n v="11.300800000000001"/>
    <n v="0"/>
    <s v=""/>
    <n v="298"/>
    <m/>
    <m/>
    <n v="20"/>
    <m/>
    <n v="1"/>
    <s v=""/>
    <n v="0"/>
    <n v="0"/>
    <n v="9652.6211538461557"/>
  </r>
  <r>
    <x v="1"/>
    <d v="2023-02-01T00:00:00"/>
    <d v="2023-02-28T00:00:00"/>
    <x v="0"/>
    <s v="Demo Company Sweden AB"/>
    <x v="20"/>
    <x v="0"/>
    <s v="E04029"/>
    <s v="Jayden Jimenez"/>
    <s v="Manager"/>
    <s v="Human Resources"/>
    <x v="2"/>
    <s v="Sweden"/>
    <s v="Permanent"/>
    <s v="Male"/>
    <n v="46"/>
    <d v="2011-09-24T00:00:00"/>
    <m/>
    <n v="40"/>
    <n v="102167"/>
    <n v="8513.9166666666661"/>
    <n v="49.118749999999999"/>
    <n v="0.31420000000000003"/>
    <n v="2675.0726166666668"/>
    <n v="0.49099999999999999"/>
    <n v="4333.5835833333331"/>
    <s v="SEK"/>
    <n v="11.300800000000001"/>
    <n v="0.06"/>
    <s v=""/>
    <n v="207"/>
    <m/>
    <m/>
    <n v="20"/>
    <m/>
    <n v="10"/>
    <s v=""/>
    <n v="0"/>
    <n v="0"/>
    <n v="10167.581249999999"/>
  </r>
  <r>
    <x v="1"/>
    <d v="2023-02-01T00:00:00"/>
    <d v="2023-02-28T00:00:00"/>
    <x v="0"/>
    <s v="Demo Company United Arab Emirates LLC"/>
    <x v="28"/>
    <x v="4"/>
    <s v="E01116"/>
    <s v="Jaxon Tran"/>
    <s v="Sr. Manager"/>
    <s v="Sales"/>
    <x v="0"/>
    <s v="United Arab Emirates"/>
    <s v="Permanent"/>
    <s v="Male"/>
    <n v="45"/>
    <d v="2007-09-07T00:00:00"/>
    <m/>
    <n v="40"/>
    <n v="151027"/>
    <n v="12585.583333333334"/>
    <n v="72.609134615384619"/>
    <n v="0"/>
    <n v="0"/>
    <n v="0.159"/>
    <n v="10584.475583333333"/>
    <s v="AED"/>
    <n v="3.8807"/>
    <n v="0.1"/>
    <s v=""/>
    <n v="240"/>
    <m/>
    <m/>
    <n v="20"/>
    <m/>
    <n v="13"/>
    <s v=""/>
    <n v="0"/>
    <n v="0"/>
    <n v="17426.192307692309"/>
  </r>
  <r>
    <x v="1"/>
    <d v="2023-02-01T00:00:00"/>
    <d v="2023-02-28T00:00:00"/>
    <x v="0"/>
    <s v="Demo Company Kenya Ltd"/>
    <x v="8"/>
    <x v="2"/>
    <s v="E01753"/>
    <s v="Connor Fong"/>
    <s v="Manager"/>
    <s v="Accounting"/>
    <x v="1"/>
    <s v="Kenya"/>
    <s v="Permanent"/>
    <s v="Male"/>
    <n v="40"/>
    <d v="2018-02-16T00:00:00"/>
    <m/>
    <n v="40"/>
    <n v="120905"/>
    <n v="10075.416666666666"/>
    <n v="58.127403846153847"/>
    <n v="0"/>
    <n v="0"/>
    <n v="0.37200000000000005"/>
    <n v="6327.3616666666658"/>
    <s v="KES"/>
    <n v="136.33000000000001"/>
    <n v="0.05"/>
    <s v=""/>
    <n v="383"/>
    <m/>
    <m/>
    <n v="20"/>
    <m/>
    <n v="8"/>
    <s v=""/>
    <n v="0"/>
    <n v="0"/>
    <n v="22262.795673076922"/>
  </r>
  <r>
    <x v="1"/>
    <d v="2023-02-01T00:00:00"/>
    <d v="2023-02-28T00:00:00"/>
    <x v="0"/>
    <s v="Demo Company Luxembourg SA"/>
    <x v="9"/>
    <x v="0"/>
    <s v="E04072"/>
    <s v="Emery Mitchell"/>
    <s v="Operations Engineer"/>
    <s v="Finance"/>
    <x v="0"/>
    <s v="Luxembourg"/>
    <s v="Permanent"/>
    <s v="Female"/>
    <n v="48"/>
    <d v="2018-06-02T00:00:00"/>
    <m/>
    <n v="40"/>
    <n v="231567"/>
    <n v="19297.25"/>
    <n v="111.33028846153846"/>
    <n v="0.14990000000000001"/>
    <n v="2892.6577750000001"/>
    <n v="0.20399999999999999"/>
    <n v="15360.611000000001"/>
    <s v="EUR"/>
    <n v="1"/>
    <n v="0.36"/>
    <s v=""/>
    <n v="35"/>
    <m/>
    <m/>
    <n v="20"/>
    <m/>
    <n v="14"/>
    <s v=""/>
    <n v="0"/>
    <n v="0"/>
    <n v="3896.5600961538462"/>
  </r>
  <r>
    <x v="1"/>
    <d v="2023-02-01T00:00:00"/>
    <d v="2023-02-28T00:00:00"/>
    <x v="0"/>
    <s v="Demo Company India Pvt. Ltd."/>
    <x v="16"/>
    <x v="1"/>
    <s v="E00672"/>
    <s v="Landon Luu"/>
    <s v="Operations Engineer"/>
    <s v="IT"/>
    <x v="3"/>
    <s v="India"/>
    <s v="Permanent"/>
    <s v="Male"/>
    <n v="31"/>
    <d v="2015-07-12T00:00:00"/>
    <m/>
    <n v="40"/>
    <n v="215388"/>
    <n v="17949"/>
    <n v="103.55192307692307"/>
    <n v="0.12"/>
    <n v="2153.88"/>
    <n v="0.49700000000000005"/>
    <n v="9028.3469999999998"/>
    <s v="INR"/>
    <n v="86.649000000000001"/>
    <n v="0.33"/>
    <s v=""/>
    <n v="314"/>
    <m/>
    <m/>
    <n v="20"/>
    <m/>
    <n v="13"/>
    <s v=""/>
    <n v="0"/>
    <n v="0"/>
    <n v="32515.303846153845"/>
  </r>
  <r>
    <x v="1"/>
    <d v="2023-02-01T00:00:00"/>
    <d v="2023-02-28T00:00:00"/>
    <x v="0"/>
    <s v="Demo Company Singapore Pte Ltd"/>
    <x v="1"/>
    <x v="1"/>
    <s v="E04419"/>
    <s v="Sophia Ahmed"/>
    <s v="Sr. Manager"/>
    <s v="Sales"/>
    <x v="1"/>
    <s v="Singapore"/>
    <s v="Permanent"/>
    <s v="Female"/>
    <n v="30"/>
    <d v="2015-06-13T00:00:00"/>
    <m/>
    <n v="40"/>
    <n v="127972"/>
    <n v="10664.333333333334"/>
    <n v="61.524999999999999"/>
    <n v="0.17"/>
    <n v="1812.936666666667"/>
    <n v="0.21"/>
    <n v="8424.8233333333337"/>
    <s v="SGD"/>
    <n v="1.4280999999999999"/>
    <n v="0.11"/>
    <s v=""/>
    <n v="104"/>
    <m/>
    <m/>
    <n v="20"/>
    <m/>
    <n v="17"/>
    <s v=""/>
    <n v="0"/>
    <n v="0"/>
    <n v="6398.5999999999995"/>
  </r>
  <r>
    <x v="1"/>
    <d v="2023-02-01T00:00:00"/>
    <d v="2023-02-28T00:00:00"/>
    <x v="0"/>
    <s v="Demo Company Kenya Ltd"/>
    <x v="8"/>
    <x v="2"/>
    <s v="E00365"/>
    <s v="Jonathan Patel"/>
    <s v="Manager"/>
    <s v="Marketing"/>
    <x v="2"/>
    <s v="Kenya"/>
    <s v="Permanent"/>
    <s v="Male"/>
    <n v="28"/>
    <d v="2020-02-02T00:00:00"/>
    <m/>
    <n v="40"/>
    <n v="115417"/>
    <n v="9618.0833333333339"/>
    <n v="55.488942307692312"/>
    <n v="0"/>
    <n v="0"/>
    <n v="0.37200000000000005"/>
    <n v="6040.1563333333334"/>
    <s v="KES"/>
    <n v="136.33000000000001"/>
    <n v="0.06"/>
    <s v=""/>
    <n v="253"/>
    <m/>
    <m/>
    <n v="20"/>
    <m/>
    <n v="4"/>
    <s v=""/>
    <n v="0"/>
    <n v="0"/>
    <n v="14038.702403846155"/>
  </r>
  <r>
    <x v="1"/>
    <d v="2023-02-01T00:00:00"/>
    <d v="2023-02-28T00:00:00"/>
    <x v="0"/>
    <s v="Demo Company Bulgaria EOOD"/>
    <x v="35"/>
    <x v="0"/>
    <s v="E00306"/>
    <s v="Piper Patterson"/>
    <s v="Quality Engineer"/>
    <s v="Engineering"/>
    <x v="2"/>
    <s v="Bulgaria"/>
    <s v="Temporary"/>
    <s v="Female"/>
    <n v="45"/>
    <d v="2022-06-19T00:00:00"/>
    <d v="2023-06-19T00:00:00"/>
    <n v="40"/>
    <n v="88045"/>
    <n v="7337.083333333333"/>
    <n v="42.32932692307692"/>
    <n v="0.19020000000000001"/>
    <n v="1395.51325"/>
    <n v="0.28300000000000003"/>
    <n v="5260.6887499999993"/>
    <s v="BGN"/>
    <n v="1.9574"/>
    <n v="0"/>
    <s v=""/>
    <n v="272"/>
    <m/>
    <m/>
    <n v="20"/>
    <m/>
    <n v="2"/>
    <s v=""/>
    <n v="0"/>
    <n v="0"/>
    <n v="11513.576923076922"/>
  </r>
  <r>
    <x v="1"/>
    <d v="2023-02-01T00:00:00"/>
    <d v="2023-02-28T00:00:00"/>
    <x v="0"/>
    <s v="Demo Company Australia Pty Ltd"/>
    <x v="14"/>
    <x v="5"/>
    <s v="E03292"/>
    <s v="Cora Evans"/>
    <s v="Computer Systems Manager"/>
    <s v="IT"/>
    <x v="1"/>
    <s v="New Zealand"/>
    <s v="Permanent"/>
    <s v="Female"/>
    <n v="45"/>
    <d v="2018-03-26T00:00:00"/>
    <m/>
    <n v="40"/>
    <n v="86478"/>
    <n v="7206.5"/>
    <n v="41.575961538461534"/>
    <n v="0.25"/>
    <n v="1801.625"/>
    <n v="0.34600000000000003"/>
    <n v="4713.0509999999995"/>
    <s v="NZD"/>
    <n v="1.7225999999999999"/>
    <n v="0.06"/>
    <s v=""/>
    <n v="63"/>
    <m/>
    <m/>
    <n v="20"/>
    <m/>
    <n v="3"/>
    <s v=""/>
    <n v="0"/>
    <n v="0"/>
    <n v="2619.2855769230769"/>
  </r>
  <r>
    <x v="1"/>
    <d v="2023-02-01T00:00:00"/>
    <d v="2023-02-28T00:00:00"/>
    <x v="0"/>
    <s v="Demo Company Japan Kabushiki Kaisha"/>
    <x v="31"/>
    <x v="1"/>
    <s v="E04779"/>
    <s v="Cameron Young"/>
    <s v="Operations Engineer"/>
    <s v="Engineering"/>
    <x v="0"/>
    <s v="Japan"/>
    <s v="Permanent"/>
    <s v="Male"/>
    <n v="63"/>
    <d v="2016-01-18T00:00:00"/>
    <m/>
    <n v="40"/>
    <n v="180994"/>
    <n v="15082.833333333334"/>
    <n v="87.016346153846158"/>
    <n v="0.15490000000000001"/>
    <n v="2336.3308833333335"/>
    <n v="0.46700000000000003"/>
    <n v="8039.1501666666663"/>
    <s v="JPY"/>
    <n v="143.86000000000001"/>
    <n v="0.39"/>
    <s v=""/>
    <n v="27"/>
    <m/>
    <m/>
    <n v="20"/>
    <m/>
    <n v="4"/>
    <s v=""/>
    <n v="0"/>
    <n v="0"/>
    <n v="2349.4413461538461"/>
  </r>
  <r>
    <x v="1"/>
    <d v="2023-02-01T00:00:00"/>
    <d v="2023-02-28T00:00:00"/>
    <x v="0"/>
    <s v="Demo Company United States LLC"/>
    <x v="39"/>
    <x v="6"/>
    <s v="E00501"/>
    <s v="Melody Ho"/>
    <s v="Analyst II"/>
    <s v="Finance"/>
    <x v="3"/>
    <s v="United States"/>
    <s v="Permanent"/>
    <s v="Female"/>
    <n v="55"/>
    <d v="2007-12-02T00:00:00"/>
    <m/>
    <n v="40"/>
    <n v="64494"/>
    <n v="5374.5"/>
    <n v="31.006730769230767"/>
    <n v="7.6499999999999999E-2"/>
    <n v="411.14924999999999"/>
    <n v="0.36599999999999999"/>
    <n v="3407.433"/>
    <s v="USD"/>
    <n v="1.0568"/>
    <n v="0"/>
    <s v=""/>
    <n v="324"/>
    <m/>
    <m/>
    <n v="20"/>
    <m/>
    <n v="1"/>
    <s v=""/>
    <n v="0"/>
    <n v="0"/>
    <n v="10046.180769230768"/>
  </r>
  <r>
    <x v="1"/>
    <d v="2023-02-01T00:00:00"/>
    <d v="2023-02-28T00:00:00"/>
    <x v="0"/>
    <s v="Demo Company Ireland Ltd"/>
    <x v="36"/>
    <x v="0"/>
    <s v="E01132"/>
    <s v="Aiden Bryant"/>
    <s v="Account Representative"/>
    <s v="Sales"/>
    <x v="0"/>
    <s v="Ireland"/>
    <s v="Permanent"/>
    <s v="Male"/>
    <n v="47"/>
    <d v="2002-10-21T00:00:00"/>
    <m/>
    <n v="40"/>
    <n v="70122"/>
    <n v="5843.5"/>
    <n v="33.712499999999999"/>
    <n v="0.1105"/>
    <n v="645.70675000000006"/>
    <n v="0.26100000000000001"/>
    <n v="4318.3464999999997"/>
    <s v="EUR"/>
    <n v="1"/>
    <n v="0"/>
    <s v=""/>
    <n v="101"/>
    <m/>
    <m/>
    <n v="20"/>
    <m/>
    <n v="15"/>
    <s v=""/>
    <n v="0"/>
    <n v="0"/>
    <n v="3404.9624999999996"/>
  </r>
  <r>
    <x v="1"/>
    <d v="2023-02-01T00:00:00"/>
    <d v="2023-02-28T00:00:00"/>
    <x v="0"/>
    <s v="Demo Company Qatar WLL"/>
    <x v="11"/>
    <x v="4"/>
    <s v="E00311"/>
    <s v="Scarlett Figueroa"/>
    <s v="Business Partner"/>
    <s v="Human Resources"/>
    <x v="1"/>
    <s v="Qatar"/>
    <s v="Permanent"/>
    <s v="Female"/>
    <n v="34"/>
    <d v="2016-10-21T00:00:00"/>
    <m/>
    <n v="40"/>
    <n v="52811"/>
    <n v="4400.916666666667"/>
    <n v="25.389903846153846"/>
    <n v="0"/>
    <n v="0"/>
    <n v="0.113"/>
    <n v="3903.6130833333336"/>
    <s v="QAR"/>
    <n v="3.8468"/>
    <n v="0"/>
    <s v=""/>
    <n v="397"/>
    <m/>
    <m/>
    <n v="20"/>
    <m/>
    <n v="13"/>
    <s v=""/>
    <n v="0"/>
    <n v="0"/>
    <n v="10079.791826923078"/>
  </r>
  <r>
    <x v="1"/>
    <d v="2023-02-01T00:00:00"/>
    <d v="2023-02-28T00:00:00"/>
    <x v="0"/>
    <s v="Demo Company Norway AS"/>
    <x v="21"/>
    <x v="0"/>
    <s v="E04567"/>
    <s v="Madeline Hoang"/>
    <s v="Systems Analyst"/>
    <s v="IT"/>
    <x v="3"/>
    <s v="Norway"/>
    <s v="Permanent"/>
    <s v="Female"/>
    <n v="28"/>
    <d v="2019-10-25T00:00:00"/>
    <m/>
    <n v="40"/>
    <n v="50111"/>
    <n v="4175.916666666667"/>
    <n v="24.091826923076923"/>
    <n v="0.14099999999999999"/>
    <n v="588.80425000000002"/>
    <n v="0.36200000000000004"/>
    <n v="2664.2348333333334"/>
    <s v="NOK"/>
    <n v="11.2597"/>
    <n v="0"/>
    <s v=""/>
    <n v="127"/>
    <m/>
    <m/>
    <n v="20"/>
    <m/>
    <n v="19"/>
    <s v=""/>
    <n v="0"/>
    <n v="0"/>
    <n v="3059.6620192307691"/>
  </r>
  <r>
    <x v="1"/>
    <d v="2023-02-01T00:00:00"/>
    <d v="2023-02-28T00:00:00"/>
    <x v="0"/>
    <s v="Demo Company Belgium BV"/>
    <x v="13"/>
    <x v="0"/>
    <s v="E04378"/>
    <s v="Ezra Simmons"/>
    <s v="Network Administrator"/>
    <s v="IT"/>
    <x v="0"/>
    <s v="Belgium"/>
    <s v="Permanent"/>
    <s v="Male"/>
    <n v="31"/>
    <d v="2016-05-07T00:00:00"/>
    <m/>
    <n v="40"/>
    <n v="71192"/>
    <n v="5932.666666666667"/>
    <n v="34.226923076923079"/>
    <n v="0.27500000000000002"/>
    <n v="1631.4833333333336"/>
    <n v="0.55399999999999994"/>
    <n v="2645.9693333333339"/>
    <s v="EUR"/>
    <n v="1"/>
    <n v="0"/>
    <s v=""/>
    <n v="219"/>
    <m/>
    <m/>
    <n v="20"/>
    <m/>
    <n v="5"/>
    <s v=""/>
    <n v="0"/>
    <n v="0"/>
    <n v="7495.6961538461546"/>
  </r>
  <r>
    <x v="1"/>
    <d v="2023-02-01T00:00:00"/>
    <d v="2023-02-28T00:00:00"/>
    <x v="0"/>
    <s v="Demo Company United Arab Emirates LLC"/>
    <x v="28"/>
    <x v="4"/>
    <s v="E03251"/>
    <s v="Ruby Medina"/>
    <s v="Network Engineer"/>
    <s v="Sales"/>
    <x v="0"/>
    <s v="United Arab Emirates"/>
    <s v="Permanent"/>
    <s v="Female"/>
    <n v="50"/>
    <d v="2018-12-18T00:00:00"/>
    <m/>
    <n v="40"/>
    <n v="155351"/>
    <n v="12945.916666666666"/>
    <n v="74.687980769230776"/>
    <n v="0"/>
    <n v="0"/>
    <n v="0.159"/>
    <n v="10887.515916666667"/>
    <s v="AED"/>
    <n v="3.8807"/>
    <n v="0.2"/>
    <s v=""/>
    <n v="323"/>
    <m/>
    <m/>
    <n v="20"/>
    <m/>
    <n v="2"/>
    <s v=""/>
    <n v="0"/>
    <n v="0"/>
    <n v="24124.217788461541"/>
  </r>
  <r>
    <x v="1"/>
    <d v="2023-02-01T00:00:00"/>
    <d v="2023-02-28T00:00:00"/>
    <x v="0"/>
    <s v="Demo Company France SARL"/>
    <x v="18"/>
    <x v="0"/>
    <s v="E03167"/>
    <s v="Luke Zheng"/>
    <s v="Network Engineer"/>
    <s v="Human Resources"/>
    <x v="1"/>
    <s v="France"/>
    <s v="Permanent"/>
    <s v="Male"/>
    <n v="39"/>
    <d v="2006-11-28T00:00:00"/>
    <m/>
    <n v="40"/>
    <n v="161690"/>
    <n v="13474.166666666666"/>
    <n v="77.735576923076934"/>
    <n v="8.3000000000000004E-2"/>
    <n v="1118.3558333333333"/>
    <n v="0.22399999999999998"/>
    <n v="10455.953333333333"/>
    <s v="EUR"/>
    <n v="1"/>
    <n v="0.28999999999999998"/>
    <s v=""/>
    <n v="103"/>
    <m/>
    <m/>
    <n v="20"/>
    <m/>
    <n v="20"/>
    <s v=""/>
    <n v="0"/>
    <n v="0"/>
    <n v="8006.7644230769238"/>
  </r>
  <r>
    <x v="1"/>
    <d v="2023-02-01T00:00:00"/>
    <d v="2023-02-28T00:00:00"/>
    <x v="0"/>
    <s v="Demo Company Finland Oy"/>
    <x v="0"/>
    <x v="0"/>
    <s v="E03347"/>
    <s v="Rylee Dinh"/>
    <s v="Development Engineer"/>
    <s v="Engineering"/>
    <x v="1"/>
    <s v="Finland"/>
    <s v="Permanent"/>
    <s v="Female"/>
    <n v="35"/>
    <d v="2017-02-10T00:00:00"/>
    <m/>
    <n v="40"/>
    <n v="60132"/>
    <n v="5011"/>
    <n v="28.909615384615385"/>
    <n v="0.20760000000000001"/>
    <n v="1040.2836"/>
    <n v="0.36599999999999999"/>
    <n v="3176.9740000000002"/>
    <s v="EUR"/>
    <n v="1"/>
    <n v="0"/>
    <s v=""/>
    <n v="303"/>
    <m/>
    <m/>
    <n v="20"/>
    <m/>
    <n v="16"/>
    <s v=""/>
    <n v="0"/>
    <n v="0"/>
    <n v="8759.6134615384617"/>
  </r>
  <r>
    <x v="1"/>
    <d v="2023-02-01T00:00:00"/>
    <d v="2023-02-28T00:00:00"/>
    <x v="0"/>
    <s v="Demo Company Greece IKE"/>
    <x v="23"/>
    <x v="0"/>
    <s v="E03908"/>
    <s v="Miles Evans"/>
    <s v="Network Architect"/>
    <s v="IT"/>
    <x v="0"/>
    <s v="Greece"/>
    <s v="Temporary"/>
    <s v="Male"/>
    <n v="54"/>
    <d v="2022-10-24T00:00:00"/>
    <d v="2023-10-24T00:00:00"/>
    <n v="40"/>
    <n v="87216"/>
    <n v="7268"/>
    <n v="41.930769230769229"/>
    <n v="0.24809999999999999"/>
    <n v="1803.1907999999999"/>
    <n v="0.51900000000000002"/>
    <n v="3495.9079999999999"/>
    <s v="EUR"/>
    <n v="1"/>
    <n v="0"/>
    <s v=""/>
    <n v="233"/>
    <m/>
    <m/>
    <n v="20"/>
    <m/>
    <n v="10"/>
    <s v=""/>
    <n v="0"/>
    <n v="0"/>
    <n v="9769.8692307692309"/>
  </r>
  <r>
    <x v="1"/>
    <d v="2023-02-01T00:00:00"/>
    <d v="2023-02-28T00:00:00"/>
    <x v="0"/>
    <s v="Demo Company Denmark ApS"/>
    <x v="37"/>
    <x v="0"/>
    <s v="E01351"/>
    <s v="Leo Owens"/>
    <s v="Systems Analyst"/>
    <s v="IT"/>
    <x v="2"/>
    <s v="Denmark"/>
    <s v="Temporary"/>
    <s v="Male"/>
    <n v="47"/>
    <d v="2020-04-23T00:00:00"/>
    <d v="2023-04-23T00:00:00"/>
    <n v="40"/>
    <n v="50069"/>
    <n v="4172.416666666667"/>
    <n v="24.071634615384617"/>
    <n v="0"/>
    <n v="0"/>
    <n v="0.23800000000000002"/>
    <n v="3179.3815000000004"/>
    <s v="DKK"/>
    <n v="7.4398"/>
    <n v="0"/>
    <s v=""/>
    <n v="61"/>
    <m/>
    <m/>
    <n v="20"/>
    <m/>
    <n v="12"/>
    <s v=""/>
    <n v="0"/>
    <n v="0"/>
    <n v="1468.3697115384616"/>
  </r>
  <r>
    <x v="1"/>
    <d v="2023-02-01T00:00:00"/>
    <d v="2023-02-28T00:00:00"/>
    <x v="0"/>
    <s v="Demo Company Singapore Pte Ltd"/>
    <x v="1"/>
    <x v="1"/>
    <s v="E02681"/>
    <s v="Caroline Owens"/>
    <s v="Network Engineer"/>
    <s v="IT"/>
    <x v="1"/>
    <s v="Singapore"/>
    <s v="Permanent"/>
    <s v="Female"/>
    <n v="26"/>
    <d v="2021-07-26T00:00:00"/>
    <m/>
    <n v="40"/>
    <n v="151108"/>
    <n v="12592.333333333334"/>
    <n v="72.648076923076928"/>
    <n v="0.17"/>
    <n v="2140.6966666666667"/>
    <n v="0.21"/>
    <n v="9947.9433333333345"/>
    <s v="SGD"/>
    <n v="1.4280999999999999"/>
    <n v="0.22"/>
    <s v=""/>
    <n v="258"/>
    <m/>
    <m/>
    <n v="20"/>
    <m/>
    <n v="16"/>
    <s v=""/>
    <n v="0"/>
    <n v="0"/>
    <n v="18743.203846153847"/>
  </r>
  <r>
    <x v="1"/>
    <d v="2023-02-01T00:00:00"/>
    <d v="2023-02-28T00:00:00"/>
    <x v="0"/>
    <s v="Demo Company Netherlands BV"/>
    <x v="6"/>
    <x v="0"/>
    <s v="E03807"/>
    <s v="Kennedy Do"/>
    <s v="Computer Systems Manager"/>
    <s v="IT"/>
    <x v="0"/>
    <s v="Netherlands"/>
    <s v="Permanent"/>
    <s v="Female"/>
    <n v="42"/>
    <d v="2005-10-15T00:00:00"/>
    <m/>
    <n v="40"/>
    <n v="67398"/>
    <n v="5616.5"/>
    <n v="32.402884615384615"/>
    <n v="0.23190000000000002"/>
    <n v="1302.4663500000001"/>
    <n v="0.41200000000000003"/>
    <n v="3302.502"/>
    <s v="EUR"/>
    <n v="1"/>
    <n v="7.0000000000000007E-2"/>
    <s v=""/>
    <n v="158"/>
    <m/>
    <m/>
    <n v="20"/>
    <m/>
    <n v="2"/>
    <s v=""/>
    <n v="0"/>
    <n v="0"/>
    <n v="5119.6557692307688"/>
  </r>
  <r>
    <x v="1"/>
    <d v="2023-02-01T00:00:00"/>
    <d v="2023-02-28T00:00:00"/>
    <x v="0"/>
    <s v="Demo Company Luxembourg SA"/>
    <x v="9"/>
    <x v="0"/>
    <s v="E00422"/>
    <s v="Jade Acosta"/>
    <s v="Development Engineer"/>
    <s v="Engineering"/>
    <x v="3"/>
    <s v="Luxembourg"/>
    <s v="Permanent"/>
    <s v="Female"/>
    <n v="47"/>
    <d v="2015-08-29T00:00:00"/>
    <m/>
    <n v="40"/>
    <n v="68488"/>
    <n v="5707.333333333333"/>
    <n v="32.926923076923075"/>
    <n v="0.14990000000000001"/>
    <n v="855.52926666666667"/>
    <n v="0.20399999999999999"/>
    <n v="4543.0373333333337"/>
    <s v="EUR"/>
    <n v="1"/>
    <n v="0"/>
    <s v=""/>
    <n v="48"/>
    <m/>
    <m/>
    <n v="20"/>
    <m/>
    <n v="3"/>
    <s v=""/>
    <n v="0"/>
    <n v="0"/>
    <n v="1580.4923076923076"/>
  </r>
  <r>
    <x v="1"/>
    <d v="2023-02-01T00:00:00"/>
    <d v="2023-02-28T00:00:00"/>
    <x v="0"/>
    <s v="Demo Company Egypt SAE"/>
    <x v="38"/>
    <x v="2"/>
    <s v="E00265"/>
    <s v="Mila Vasquez"/>
    <s v="Quality Engineer"/>
    <s v="Engineering"/>
    <x v="0"/>
    <s v="Egypt"/>
    <s v="Temporary"/>
    <s v="Female"/>
    <n v="60"/>
    <d v="2022-07-16T00:00:00"/>
    <d v="2023-07-16T00:00:00"/>
    <n v="40"/>
    <n v="92932"/>
    <n v="7744.333333333333"/>
    <n v="44.678846153846152"/>
    <n v="0.26"/>
    <n v="2013.5266666666666"/>
    <n v="0.44400000000000001"/>
    <n v="4305.8493333333336"/>
    <s v="EGP"/>
    <n v="32.686700000000002"/>
    <n v="0"/>
    <s v=""/>
    <n v="138"/>
    <m/>
    <m/>
    <n v="20"/>
    <m/>
    <n v="7"/>
    <s v=""/>
    <n v="0"/>
    <n v="0"/>
    <n v="6165.6807692307693"/>
  </r>
  <r>
    <x v="1"/>
    <d v="2023-02-01T00:00:00"/>
    <d v="2023-02-28T00:00:00"/>
    <x v="0"/>
    <s v="Demo Company Luxembourg SA"/>
    <x v="9"/>
    <x v="0"/>
    <s v="E04601"/>
    <s v="Allison Ayala"/>
    <s v="Analyst"/>
    <s v="Finance"/>
    <x v="2"/>
    <s v="Luxembourg"/>
    <s v="Permanent"/>
    <s v="Female"/>
    <n v="36"/>
    <d v="2009-06-30T00:00:00"/>
    <m/>
    <n v="40"/>
    <n v="43363"/>
    <n v="3613.5833333333335"/>
    <n v="20.847596153846155"/>
    <n v="0.14990000000000001"/>
    <n v="541.67614166666669"/>
    <n v="0.20399999999999999"/>
    <n v="2876.4123333333337"/>
    <s v="EUR"/>
    <n v="1"/>
    <n v="0"/>
    <s v=""/>
    <n v="180"/>
    <m/>
    <m/>
    <n v="20"/>
    <n v="492"/>
    <n v="17"/>
    <s v=""/>
    <n v="0"/>
    <n v="0"/>
    <n v="3752.5673076923076"/>
  </r>
  <r>
    <x v="1"/>
    <d v="2023-02-01T00:00:00"/>
    <d v="2023-02-28T00:00:00"/>
    <x v="0"/>
    <s v="Demo Company Poland Sp. z o.o."/>
    <x v="3"/>
    <x v="0"/>
    <s v="E04816"/>
    <s v="Jace Zhang"/>
    <s v="Service Desk Analyst"/>
    <s v="IT"/>
    <x v="1"/>
    <s v="Poland"/>
    <s v="Permanent"/>
    <s v="Male"/>
    <n v="31"/>
    <d v="2017-02-14T00:00:00"/>
    <m/>
    <n v="32"/>
    <n v="95963"/>
    <n v="7996.916666666667"/>
    <n v="57.670072115384613"/>
    <n v="0.22140000000000001"/>
    <n v="1770.5173500000001"/>
    <n v="0.40799999999999997"/>
    <n v="4734.1746666666677"/>
    <s v="PLN"/>
    <n v="4.6844999999999999"/>
    <n v="0"/>
    <s v=""/>
    <n v="170"/>
    <m/>
    <m/>
    <n v="20"/>
    <m/>
    <m/>
    <s v=""/>
    <n v="0"/>
    <n v="0"/>
    <n v="9803.9122596153848"/>
  </r>
  <r>
    <x v="1"/>
    <d v="2023-02-01T00:00:00"/>
    <d v="2023-02-28T00:00:00"/>
    <x v="0"/>
    <s v="Demo Company Egypt SAE"/>
    <x v="38"/>
    <x v="2"/>
    <s v="E02147"/>
    <s v="Allison Medina"/>
    <s v="Manager"/>
    <s v="Finance"/>
    <x v="1"/>
    <s v="Egypt"/>
    <s v="Permanent"/>
    <s v="Female"/>
    <n v="55"/>
    <d v="2010-04-29T00:00:00"/>
    <m/>
    <n v="40"/>
    <n v="111038"/>
    <n v="9253.1666666666661"/>
    <n v="53.383653846153848"/>
    <n v="0.26"/>
    <n v="2405.8233333333333"/>
    <n v="0.44400000000000001"/>
    <n v="5144.7606666666661"/>
    <s v="EGP"/>
    <n v="32.686700000000002"/>
    <n v="0.05"/>
    <s v=""/>
    <n v="268"/>
    <m/>
    <m/>
    <n v="20"/>
    <n v="140"/>
    <n v="10"/>
    <s v=""/>
    <n v="0"/>
    <n v="0"/>
    <n v="14306.819230769232"/>
  </r>
  <r>
    <x v="1"/>
    <d v="2023-02-01T00:00:00"/>
    <d v="2023-02-28T00:00:00"/>
    <x v="0"/>
    <s v="Demo Company Czech Republic s.r.o."/>
    <x v="34"/>
    <x v="0"/>
    <s v="E02914"/>
    <s v="Maria Wilson"/>
    <s v="Operations Engineer"/>
    <s v="Engineering"/>
    <x v="3"/>
    <s v="Czech Republic"/>
    <s v="Permanent"/>
    <s v="Female"/>
    <n v="51"/>
    <d v="2021-06-14T00:00:00"/>
    <m/>
    <n v="40"/>
    <n v="200246"/>
    <n v="16687.166666666668"/>
    <n v="96.272115384615375"/>
    <n v="0.33799999999999997"/>
    <n v="5640.2623333333331"/>
    <n v="0.46100000000000002"/>
    <n v="8994.3828333333331"/>
    <s v="CZK"/>
    <n v="23.619"/>
    <n v="0.34"/>
    <s v=""/>
    <n v="393"/>
    <m/>
    <m/>
    <n v="20"/>
    <m/>
    <n v="9"/>
    <s v=""/>
    <n v="0"/>
    <n v="0"/>
    <n v="37834.941346153842"/>
  </r>
  <r>
    <x v="1"/>
    <d v="2023-02-01T00:00:00"/>
    <d v="2023-02-28T00:00:00"/>
    <x v="0"/>
    <s v="Demo Company Netherlands BV"/>
    <x v="6"/>
    <x v="0"/>
    <s v="E03268"/>
    <s v="Everly Coleman"/>
    <s v="Operations Engineer"/>
    <s v="IT"/>
    <x v="2"/>
    <s v="Netherlands"/>
    <s v="Permanent"/>
    <s v="Female"/>
    <n v="48"/>
    <d v="2015-02-18T00:00:00"/>
    <m/>
    <n v="32"/>
    <n v="194871"/>
    <n v="16239.25"/>
    <n v="117.10997596153847"/>
    <n v="0.23190000000000002"/>
    <n v="3765.8820750000004"/>
    <n v="0.41200000000000003"/>
    <n v="9548.6790000000001"/>
    <s v="EUR"/>
    <n v="1"/>
    <n v="0.35"/>
    <s v=""/>
    <n v="128"/>
    <m/>
    <m/>
    <n v="20"/>
    <n v="188"/>
    <m/>
    <s v=""/>
    <n v="0"/>
    <n v="0"/>
    <n v="14990.076923076924"/>
  </r>
  <r>
    <x v="1"/>
    <d v="2023-02-01T00:00:00"/>
    <d v="2023-02-28T00:00:00"/>
    <x v="0"/>
    <s v="Demo Company Brazil Ltda."/>
    <x v="5"/>
    <x v="3"/>
    <s v="E02189"/>
    <s v="Isla Chavez"/>
    <s v="Account Representative"/>
    <s v="Sales"/>
    <x v="3"/>
    <s v="Brazil"/>
    <s v="Permanent"/>
    <s v="Female"/>
    <n v="29"/>
    <d v="2018-05-19T00:00:00"/>
    <m/>
    <n v="40"/>
    <n v="65334"/>
    <n v="5444.5"/>
    <n v="31.410576923076924"/>
    <n v="0.28999999999999998"/>
    <n v="1578.905"/>
    <n v="0.65099999999999991"/>
    <n v="1900.1305000000007"/>
    <s v="BRL"/>
    <n v="5.4378000000000002"/>
    <n v="0"/>
    <s v=""/>
    <n v="206"/>
    <m/>
    <m/>
    <n v="20"/>
    <n v="280"/>
    <n v="1"/>
    <s v=""/>
    <n v="0"/>
    <n v="0"/>
    <n v="6470.5788461538459"/>
  </r>
  <r>
    <x v="1"/>
    <d v="2023-02-01T00:00:00"/>
    <d v="2023-02-28T00:00:00"/>
    <x v="0"/>
    <s v="Demo Company Morocco SARL"/>
    <x v="32"/>
    <x v="2"/>
    <s v="E04290"/>
    <s v="Hannah Gomez"/>
    <s v="Technical Architect"/>
    <s v="IT"/>
    <x v="0"/>
    <s v="Morocco"/>
    <s v="Permanent"/>
    <s v="Female"/>
    <n v="25"/>
    <d v="2021-05-11T00:00:00"/>
    <m/>
    <n v="40"/>
    <n v="83934"/>
    <n v="6994.5"/>
    <n v="40.35288461538461"/>
    <n v="0.2109"/>
    <n v="1475.14005"/>
    <n v="0.45799999999999996"/>
    <n v="3791.0190000000002"/>
    <s v="MAD"/>
    <n v="11.0573"/>
    <n v="0"/>
    <s v=""/>
    <n v="48"/>
    <m/>
    <m/>
    <n v="20"/>
    <m/>
    <n v="12"/>
    <s v=""/>
    <n v="0"/>
    <n v="0"/>
    <n v="1936.9384615384613"/>
  </r>
  <r>
    <x v="1"/>
    <d v="2023-02-01T00:00:00"/>
    <d v="2023-02-28T00:00:00"/>
    <x v="0"/>
    <s v="Demo Company Ukraine PLC"/>
    <x v="26"/>
    <x v="0"/>
    <s v="E03630"/>
    <s v="Jacob Davis"/>
    <s v="Network Engineer"/>
    <s v="Accounting"/>
    <x v="3"/>
    <s v="Ukraine"/>
    <s v="Permanent"/>
    <s v="Male"/>
    <n v="36"/>
    <d v="2016-09-03T00:00:00"/>
    <m/>
    <n v="32"/>
    <n v="150399"/>
    <n v="12533.25"/>
    <n v="90.38401442307692"/>
    <n v="0.22"/>
    <n v="2757.3150000000001"/>
    <n v="0.45200000000000001"/>
    <n v="6868.2209999999995"/>
    <s v="UAH"/>
    <n v="39.026600000000002"/>
    <n v="0.28000000000000003"/>
    <s v=""/>
    <n v="31"/>
    <m/>
    <m/>
    <n v="20"/>
    <m/>
    <m/>
    <s v=""/>
    <n v="0"/>
    <n v="0"/>
    <n v="2801.9044471153843"/>
  </r>
  <r>
    <x v="1"/>
    <d v="2023-02-01T00:00:00"/>
    <d v="2023-02-28T00:00:00"/>
    <x v="0"/>
    <s v="Demo Company Austria GmbH"/>
    <x v="41"/>
    <x v="0"/>
    <s v="E00432"/>
    <s v="Eli Gupta"/>
    <s v="Network Engineer"/>
    <s v="Human Resources"/>
    <x v="3"/>
    <s v="Austria"/>
    <s v="Permanent"/>
    <s v="Male"/>
    <n v="37"/>
    <d v="2012-05-19T00:00:00"/>
    <m/>
    <n v="40"/>
    <n v="160280"/>
    <n v="13356.666666666666"/>
    <n v="77.057692307692307"/>
    <n v="0.21379999999999999"/>
    <n v="2855.6553333333331"/>
    <n v="0.51400000000000001"/>
    <n v="6491.3399999999992"/>
    <s v="EUR"/>
    <n v="1"/>
    <n v="0.19"/>
    <s v=""/>
    <n v="36"/>
    <m/>
    <m/>
    <n v="20"/>
    <m/>
    <n v="3"/>
    <s v=""/>
    <n v="0"/>
    <n v="0"/>
    <n v="2774.0769230769229"/>
  </r>
  <r>
    <x v="1"/>
    <d v="2023-02-01T00:00:00"/>
    <d v="2023-02-28T00:00:00"/>
    <x v="0"/>
    <s v="Demo Company France SARL"/>
    <x v="18"/>
    <x v="0"/>
    <s v="E01924"/>
    <s v="Anna Gutierrez"/>
    <s v="Network Engineer"/>
    <s v="Engineering"/>
    <x v="3"/>
    <s v="France"/>
    <s v="Permanent"/>
    <s v="Female"/>
    <n v="59"/>
    <d v="2003-04-15T00:00:00"/>
    <m/>
    <n v="32"/>
    <n v="150699"/>
    <n v="12558.25"/>
    <n v="90.564302884615387"/>
    <n v="8.3000000000000004E-2"/>
    <n v="1042.33475"/>
    <n v="0.22399999999999998"/>
    <n v="9745.2020000000011"/>
    <s v="EUR"/>
    <n v="1"/>
    <n v="0.28999999999999998"/>
    <s v=""/>
    <n v="343"/>
    <m/>
    <m/>
    <n v="20"/>
    <m/>
    <m/>
    <s v=""/>
    <n v="0"/>
    <n v="0"/>
    <n v="31063.555889423078"/>
  </r>
  <r>
    <x v="1"/>
    <d v="2023-02-01T00:00:00"/>
    <d v="2023-02-28T00:00:00"/>
    <x v="0"/>
    <s v="Demo Company India Pvt. Ltd."/>
    <x v="16"/>
    <x v="1"/>
    <s v="E04877"/>
    <s v="Samuel Vega"/>
    <s v="Analyst II"/>
    <s v="Marketing"/>
    <x v="1"/>
    <s v="India"/>
    <s v="Permanent"/>
    <s v="Male"/>
    <n v="37"/>
    <d v="2013-03-30T00:00:00"/>
    <m/>
    <n v="40"/>
    <n v="69570"/>
    <n v="5797.5"/>
    <n v="33.447115384615387"/>
    <n v="0.12"/>
    <n v="695.69999999999993"/>
    <n v="0.49700000000000005"/>
    <n v="2916.1424999999995"/>
    <s v="INR"/>
    <n v="86.649000000000001"/>
    <n v="0"/>
    <s v=""/>
    <n v="345"/>
    <m/>
    <m/>
    <n v="20"/>
    <m/>
    <n v="5"/>
    <s v=""/>
    <n v="0"/>
    <n v="0"/>
    <n v="11539.254807692309"/>
  </r>
  <r>
    <x v="1"/>
    <d v="2023-02-01T00:00:00"/>
    <d v="2023-02-28T00:00:00"/>
    <x v="0"/>
    <s v="Demo Company Canada Inc."/>
    <x v="40"/>
    <x v="6"/>
    <s v="E02770"/>
    <s v="Liliana Do"/>
    <s v="Service Desk Analyst"/>
    <s v="IT"/>
    <x v="0"/>
    <s v="Canada"/>
    <s v="Permanent"/>
    <s v="Female"/>
    <n v="30"/>
    <d v="2019-03-29T00:00:00"/>
    <m/>
    <n v="40"/>
    <n v="86774"/>
    <n v="7231.166666666667"/>
    <n v="41.718269230769231"/>
    <n v="7.3700000000000002E-2"/>
    <n v="532.93698333333339"/>
    <n v="0.245"/>
    <n v="5459.5308333333342"/>
    <s v="CAD"/>
    <n v="1.4572000000000001"/>
    <n v="0"/>
    <s v=""/>
    <n v="380"/>
    <m/>
    <m/>
    <n v="20"/>
    <n v="636"/>
    <n v="8"/>
    <s v=""/>
    <n v="0"/>
    <n v="0"/>
    <n v="15852.942307692309"/>
  </r>
  <r>
    <x v="1"/>
    <d v="2023-02-01T00:00:00"/>
    <d v="2023-02-28T00:00:00"/>
    <x v="0"/>
    <s v="Demo Company Brazil Ltda."/>
    <x v="5"/>
    <x v="3"/>
    <s v="E04590"/>
    <s v="Isaac Sanders"/>
    <s v="HRIS Analyst"/>
    <s v="Human Resources"/>
    <x v="0"/>
    <s v="Brazil"/>
    <s v="Permanent"/>
    <s v="Male"/>
    <n v="49"/>
    <d v="2001-03-29T00:00:00"/>
    <m/>
    <n v="40"/>
    <n v="57606"/>
    <n v="4800.5"/>
    <n v="27.695192307692309"/>
    <n v="0.28999999999999998"/>
    <n v="1392.145"/>
    <n v="0.65099999999999991"/>
    <n v="1675.3745000000004"/>
    <s v="BRL"/>
    <n v="5.4378000000000002"/>
    <n v="0"/>
    <s v=""/>
    <n v="308"/>
    <m/>
    <m/>
    <n v="20"/>
    <m/>
    <n v="17"/>
    <s v=""/>
    <n v="0"/>
    <n v="0"/>
    <n v="8530.1192307692309"/>
  </r>
  <r>
    <x v="1"/>
    <d v="2023-02-01T00:00:00"/>
    <d v="2023-02-28T00:00:00"/>
    <x v="0"/>
    <s v="Demo Company Romania SRL"/>
    <x v="12"/>
    <x v="0"/>
    <s v="E01977"/>
    <s v="Raelynn Gupta"/>
    <s v="Sr. Manager"/>
    <s v="Finance"/>
    <x v="2"/>
    <s v="Romania"/>
    <s v="Permanent"/>
    <s v="Female"/>
    <n v="48"/>
    <d v="2001-09-10T00:00:00"/>
    <m/>
    <n v="32"/>
    <n v="125730"/>
    <n v="10477.5"/>
    <n v="75.558894230769226"/>
    <n v="2.2499999999999999E-2"/>
    <n v="235.74374999999998"/>
    <n v="0.2"/>
    <n v="8382"/>
    <s v="RON"/>
    <n v="4.9107000000000003"/>
    <n v="0.11"/>
    <s v=""/>
    <n v="210"/>
    <m/>
    <m/>
    <n v="20"/>
    <m/>
    <m/>
    <s v=""/>
    <n v="0"/>
    <n v="0"/>
    <n v="15867.367788461537"/>
  </r>
  <r>
    <x v="1"/>
    <d v="2023-02-01T00:00:00"/>
    <d v="2023-02-28T00:00:00"/>
    <x v="0"/>
    <s v="Demo Company Netherlands BV"/>
    <x v="6"/>
    <x v="0"/>
    <s v="E01378"/>
    <s v="Genesis Xiong"/>
    <s v="System Administrator "/>
    <s v="IT"/>
    <x v="3"/>
    <s v="Netherlands"/>
    <s v="Permanent"/>
    <s v="Female"/>
    <n v="51"/>
    <d v="2012-02-25T00:00:00"/>
    <m/>
    <n v="40"/>
    <n v="64170"/>
    <n v="5347.5"/>
    <n v="30.850961538461537"/>
    <n v="0.23190000000000002"/>
    <n v="1240.0852500000001"/>
    <n v="0.41200000000000003"/>
    <n v="3144.33"/>
    <s v="EUR"/>
    <n v="1"/>
    <n v="0"/>
    <s v=""/>
    <n v="126"/>
    <m/>
    <m/>
    <n v="20"/>
    <m/>
    <n v="14"/>
    <s v=""/>
    <n v="0"/>
    <n v="0"/>
    <n v="3887.2211538461538"/>
  </r>
  <r>
    <x v="1"/>
    <d v="2023-02-01T00:00:00"/>
    <d v="2023-02-28T00:00:00"/>
    <x v="0"/>
    <s v="Demo Company Ghana Ltd"/>
    <x v="33"/>
    <x v="2"/>
    <s v="E04224"/>
    <s v="Lucas Ramos"/>
    <s v="Sr. Business Partner"/>
    <s v="Human Resources"/>
    <x v="1"/>
    <s v="Ghana"/>
    <s v="Permanent"/>
    <s v="Male"/>
    <n v="56"/>
    <d v="2022-01-21T00:00:00"/>
    <d v="2023-01-21T00:00:00"/>
    <n v="40"/>
    <n v="72303"/>
    <n v="6025.25"/>
    <n v="34.761057692307688"/>
    <n v="0.13"/>
    <n v="783.28250000000003"/>
    <n v="0.55399999999999994"/>
    <n v="2687.2615000000005"/>
    <s v="GHS"/>
    <n v="12.6816"/>
    <n v="0"/>
    <s v=""/>
    <n v="324"/>
    <m/>
    <m/>
    <n v="20"/>
    <m/>
    <n v="18"/>
    <s v=""/>
    <n v="0"/>
    <n v="0"/>
    <n v="11262.582692307691"/>
  </r>
  <r>
    <x v="1"/>
    <d v="2023-02-01T00:00:00"/>
    <d v="2023-02-28T00:00:00"/>
    <x v="0"/>
    <s v="Demo Company Canada Inc."/>
    <x v="40"/>
    <x v="6"/>
    <s v="E03423"/>
    <s v="Santiago f Gonzalez"/>
    <s v="Manager"/>
    <s v="Sales"/>
    <x v="3"/>
    <s v="Canada"/>
    <s v="Permanent"/>
    <s v="Male"/>
    <n v="36"/>
    <d v="2012-07-26T00:00:00"/>
    <m/>
    <n v="40"/>
    <n v="105891"/>
    <n v="8824.25"/>
    <n v="50.909134615384616"/>
    <n v="7.3700000000000002E-2"/>
    <n v="650.34722499999998"/>
    <n v="0.245"/>
    <n v="6662.3087500000001"/>
    <s v="CAD"/>
    <n v="1.4572000000000001"/>
    <n v="7.0000000000000007E-2"/>
    <s v=""/>
    <n v="276"/>
    <m/>
    <m/>
    <n v="20"/>
    <m/>
    <n v="14"/>
    <s v=""/>
    <n v="0"/>
    <n v="0"/>
    <n v="14050.921153846153"/>
  </r>
  <r>
    <x v="1"/>
    <d v="2023-02-01T00:00:00"/>
    <d v="2023-02-28T00:00:00"/>
    <x v="0"/>
    <s v="Demo Company Norway AS"/>
    <x v="21"/>
    <x v="0"/>
    <s v="E01584"/>
    <s v="Henry Zhu"/>
    <s v="Operations Engineer"/>
    <s v="Marketing"/>
    <x v="1"/>
    <s v="Norway"/>
    <s v="Temporary"/>
    <s v="Male"/>
    <n v="38"/>
    <d v="2021-08-25T00:00:00"/>
    <d v="2023-08-25T00:00:00"/>
    <n v="32"/>
    <n v="255230"/>
    <n v="21269.166666666668"/>
    <n v="153.38341346153845"/>
    <n v="0.14099999999999999"/>
    <n v="2998.9524999999999"/>
    <n v="0.36200000000000004"/>
    <n v="13569.728333333333"/>
    <s v="NOK"/>
    <n v="11.2597"/>
    <n v="0.36"/>
    <s v=""/>
    <n v="268"/>
    <m/>
    <m/>
    <n v="20"/>
    <m/>
    <m/>
    <s v=""/>
    <n v="0"/>
    <n v="0"/>
    <n v="41106.754807692305"/>
  </r>
  <r>
    <x v="1"/>
    <d v="2023-02-01T00:00:00"/>
    <d v="2023-02-28T00:00:00"/>
    <x v="0"/>
    <s v="Demo Company Israel Ltd"/>
    <x v="30"/>
    <x v="4"/>
    <s v="E00788"/>
    <s v="Emily Contreras"/>
    <s v="Analyst II"/>
    <s v="Sales"/>
    <x v="0"/>
    <s v="Israel"/>
    <s v="Permanent"/>
    <s v="Female"/>
    <n v="56"/>
    <d v="2021-06-15T00:00:00"/>
    <m/>
    <n v="40"/>
    <n v="59591"/>
    <n v="4965.916666666667"/>
    <n v="28.649519230769233"/>
    <n v="7.5999999999999998E-2"/>
    <n v="377.40966666666668"/>
    <n v="0.253"/>
    <n v="3709.5397499999999"/>
    <s v="ILS"/>
    <n v="3.7942999999999998"/>
    <n v="0"/>
    <s v=""/>
    <n v="131"/>
    <m/>
    <m/>
    <n v="20"/>
    <m/>
    <m/>
    <s v=""/>
    <n v="0"/>
    <n v="0"/>
    <n v="3753.0870192307693"/>
  </r>
  <r>
    <x v="1"/>
    <d v="2023-02-01T00:00:00"/>
    <d v="2023-02-28T00:00:00"/>
    <x v="0"/>
    <s v="Demo Company Australia Pty Ltd"/>
    <x v="14"/>
    <x v="5"/>
    <s v="E00207"/>
    <s v="Hailey Lai"/>
    <s v="Operations Engineer"/>
    <s v="Human Resources"/>
    <x v="0"/>
    <s v="New Zealand"/>
    <s v="Permanent"/>
    <s v="Female"/>
    <n v="52"/>
    <d v="2012-07-23T00:00:00"/>
    <m/>
    <n v="40"/>
    <n v="187048"/>
    <n v="15587.333333333334"/>
    <n v="89.926923076923075"/>
    <n v="0.25"/>
    <n v="3896.8333333333335"/>
    <n v="0.34600000000000003"/>
    <n v="10194.116"/>
    <s v="NZD"/>
    <n v="1.7225999999999999"/>
    <n v="0.32"/>
    <s v=""/>
    <n v="270"/>
    <m/>
    <m/>
    <n v="20"/>
    <n v="316"/>
    <m/>
    <s v=""/>
    <n v="0"/>
    <n v="0"/>
    <n v="24280.26923076923"/>
  </r>
  <r>
    <x v="1"/>
    <d v="2023-02-01T00:00:00"/>
    <d v="2023-02-28T00:00:00"/>
    <x v="0"/>
    <s v="Demo Company Qatar WLL"/>
    <x v="11"/>
    <x v="4"/>
    <s v="E00834"/>
    <s v="Vivian Guzman"/>
    <s v="Analyst II"/>
    <s v="Finance"/>
    <x v="1"/>
    <s v="Qatar"/>
    <s v="Permanent"/>
    <s v="Female"/>
    <n v="53"/>
    <d v="2002-02-09T00:00:00"/>
    <m/>
    <n v="40"/>
    <n v="58605"/>
    <n v="4883.75"/>
    <n v="28.175480769230766"/>
    <n v="0"/>
    <n v="0"/>
    <n v="0.113"/>
    <n v="4331.8862499999996"/>
    <s v="QAR"/>
    <n v="3.8468"/>
    <n v="0"/>
    <s v=""/>
    <n v="389"/>
    <m/>
    <m/>
    <n v="20"/>
    <m/>
    <m/>
    <s v=""/>
    <n v="0"/>
    <n v="0"/>
    <n v="10960.262019230768"/>
  </r>
  <r>
    <x v="1"/>
    <d v="2023-02-01T00:00:00"/>
    <d v="2023-02-28T00:00:00"/>
    <x v="0"/>
    <s v="Demo Company Japan Kabushiki Kaisha"/>
    <x v="31"/>
    <x v="1"/>
    <s v="E04571"/>
    <s v="Hadley Contreras"/>
    <s v="Network Engineer"/>
    <s v="Engineering"/>
    <x v="2"/>
    <s v="Japan"/>
    <s v="Permanent"/>
    <s v="Female"/>
    <n v="60"/>
    <d v="2017-01-04T00:00:00"/>
    <m/>
    <n v="40"/>
    <n v="178502"/>
    <n v="14875.166666666666"/>
    <n v="85.818269230769232"/>
    <n v="0.15490000000000001"/>
    <n v="2304.1633166666666"/>
    <n v="0.46700000000000003"/>
    <n v="7928.4638333333323"/>
    <s v="JPY"/>
    <n v="143.86000000000001"/>
    <n v="0.2"/>
    <s v=""/>
    <n v="143"/>
    <m/>
    <m/>
    <n v="20"/>
    <m/>
    <m/>
    <s v=""/>
    <n v="0"/>
    <n v="0"/>
    <n v="12272.012500000001"/>
  </r>
  <r>
    <x v="1"/>
    <d v="2023-02-01T00:00:00"/>
    <d v="2023-02-28T00:00:00"/>
    <x v="0"/>
    <s v="Demo Company Belgium BV"/>
    <x v="13"/>
    <x v="0"/>
    <s v="E02652"/>
    <s v="Nathan Sun"/>
    <s v="Manager"/>
    <s v="Accounting"/>
    <x v="1"/>
    <s v="Belgium"/>
    <s v="Permanent"/>
    <s v="Male"/>
    <n v="63"/>
    <d v="2015-07-29T00:00:00"/>
    <m/>
    <n v="32"/>
    <n v="103724"/>
    <n v="8643.6666666666661"/>
    <n v="62.334134615384613"/>
    <n v="0.27500000000000002"/>
    <n v="2377.0083333333332"/>
    <n v="0.55399999999999994"/>
    <n v="3855.0753333333332"/>
    <s v="EUR"/>
    <n v="1"/>
    <n v="0.05"/>
    <s v=""/>
    <n v="104"/>
    <m/>
    <m/>
    <n v="20"/>
    <m/>
    <m/>
    <s v=""/>
    <n v="0"/>
    <n v="0"/>
    <n v="6482.75"/>
  </r>
  <r>
    <x v="1"/>
    <d v="2023-02-01T00:00:00"/>
    <d v="2023-02-28T00:00:00"/>
    <x v="0"/>
    <s v="Demo Company Denmark ApS"/>
    <x v="37"/>
    <x v="0"/>
    <s v="E02693"/>
    <s v="Grace Campos"/>
    <s v="Network Engineer"/>
    <s v="Engineering"/>
    <x v="3"/>
    <s v="Denmark"/>
    <s v="Permanent"/>
    <s v="Female"/>
    <n v="37"/>
    <d v="2008-03-21T00:00:00"/>
    <m/>
    <n v="40"/>
    <n v="156277"/>
    <n v="13023.083333333334"/>
    <n v="75.133173076923072"/>
    <n v="0"/>
    <n v="0"/>
    <n v="0.23800000000000002"/>
    <n v="9923.5895"/>
    <s v="DKK"/>
    <n v="7.4398"/>
    <n v="0.22"/>
    <s v=""/>
    <n v="92"/>
    <m/>
    <m/>
    <n v="20"/>
    <m/>
    <m/>
    <s v=""/>
    <n v="0"/>
    <n v="0"/>
    <n v="6912.251923076923"/>
  </r>
  <r>
    <x v="1"/>
    <d v="2023-02-01T00:00:00"/>
    <d v="2023-02-28T00:00:00"/>
    <x v="0"/>
    <s v="Demo Company France SARL"/>
    <x v="18"/>
    <x v="0"/>
    <s v="E03359"/>
    <s v="Autumn Ortiz"/>
    <s v="Field Engineer"/>
    <s v="Engineering"/>
    <x v="3"/>
    <s v="France"/>
    <s v="Permanent"/>
    <s v="Female"/>
    <n v="30"/>
    <d v="2017-12-17T00:00:00"/>
    <m/>
    <n v="40"/>
    <n v="87744"/>
    <n v="7312"/>
    <n v="42.184615384615384"/>
    <n v="8.3000000000000004E-2"/>
    <n v="606.89600000000007"/>
    <n v="0.22399999999999998"/>
    <n v="5674.1120000000001"/>
    <s v="EUR"/>
    <n v="1"/>
    <n v="0"/>
    <s v=""/>
    <n v="35"/>
    <m/>
    <m/>
    <n v="20"/>
    <m/>
    <m/>
    <s v=""/>
    <n v="0"/>
    <n v="0"/>
    <n v="1476.4615384615383"/>
  </r>
  <r>
    <x v="1"/>
    <d v="2023-02-01T00:00:00"/>
    <d v="2023-02-28T00:00:00"/>
    <x v="0"/>
    <s v="Demo Company Hong Kong Ltd"/>
    <x v="7"/>
    <x v="1"/>
    <s v="E00399"/>
    <s v="Connor Walker"/>
    <s v="Analyst II"/>
    <s v="Finance"/>
    <x v="0"/>
    <s v="Hong Kong"/>
    <s v="Permanent"/>
    <s v="Male"/>
    <n v="30"/>
    <d v="2019-03-18T00:00:00"/>
    <m/>
    <n v="40"/>
    <n v="54714"/>
    <n v="4559.5"/>
    <n v="26.304807692307691"/>
    <n v="0.25"/>
    <n v="1139.875"/>
    <n v="0.21899999999999997"/>
    <n v="3560.9695000000002"/>
    <s v="HKD"/>
    <n v="8.2957999999999998"/>
    <n v="0"/>
    <s v=""/>
    <n v="210"/>
    <m/>
    <m/>
    <n v="20"/>
    <m/>
    <n v="10"/>
    <s v=""/>
    <n v="0"/>
    <n v="0"/>
    <n v="5524.0096153846152"/>
  </r>
  <r>
    <x v="1"/>
    <d v="2023-02-01T00:00:00"/>
    <d v="2023-02-28T00:00:00"/>
    <x v="0"/>
    <s v="Demo Company United Kingdom Ltd"/>
    <x v="27"/>
    <x v="0"/>
    <s v="E02971"/>
    <s v="Mia Wu"/>
    <s v="Enterprise Architect"/>
    <s v="IT"/>
    <x v="2"/>
    <s v="United Kingdom"/>
    <s v="Permanent"/>
    <s v="Female"/>
    <n v="45"/>
    <d v="2013-08-25T00:00:00"/>
    <m/>
    <n v="40"/>
    <n v="99169"/>
    <n v="8264.0833333333339"/>
    <n v="47.677403846153844"/>
    <n v="0.13800000000000001"/>
    <n v="1140.4435000000001"/>
    <n v="0.30599999999999999"/>
    <n v="5735.2738333333336"/>
    <s v="GBP"/>
    <n v="0.88870000000000005"/>
    <n v="0"/>
    <s v=""/>
    <n v="56"/>
    <m/>
    <m/>
    <n v="20"/>
    <m/>
    <n v="8"/>
    <s v=""/>
    <n v="0"/>
    <n v="0"/>
    <n v="2669.9346153846154"/>
  </r>
  <r>
    <x v="1"/>
    <d v="2023-02-01T00:00:00"/>
    <d v="2023-02-28T00:00:00"/>
    <x v="0"/>
    <s v="Demo Company United Kingdom Ltd"/>
    <x v="27"/>
    <x v="0"/>
    <s v="E03327"/>
    <s v="Julia Luong"/>
    <s v="Sr. Manager"/>
    <s v="Accounting"/>
    <x v="3"/>
    <s v="United Kingdom"/>
    <s v="Permanent"/>
    <s v="Female"/>
    <n v="55"/>
    <d v="2006-06-20T00:00:00"/>
    <m/>
    <n v="40"/>
    <n v="142628"/>
    <n v="11885.666666666666"/>
    <n v="68.571153846153848"/>
    <n v="0.13800000000000001"/>
    <n v="1640.222"/>
    <n v="0.30599999999999999"/>
    <n v="8248.6526666666668"/>
    <s v="GBP"/>
    <n v="0.88870000000000005"/>
    <n v="0.12"/>
    <s v=""/>
    <n v="278"/>
    <m/>
    <m/>
    <n v="20"/>
    <m/>
    <n v="20"/>
    <s v=""/>
    <n v="0"/>
    <n v="0"/>
    <n v="19062.780769230769"/>
  </r>
  <r>
    <x v="1"/>
    <d v="2023-02-01T00:00:00"/>
    <d v="2023-02-28T00:00:00"/>
    <x v="0"/>
    <s v="Demo Company Ukraine PLC"/>
    <x v="26"/>
    <x v="0"/>
    <s v="E00900"/>
    <s v="Eleanor Delgado"/>
    <s v="Sr. Analyst"/>
    <s v="Marketing"/>
    <x v="0"/>
    <s v="Ukraine"/>
    <s v="Permanent"/>
    <s v="Female"/>
    <n v="33"/>
    <d v="2014-04-27T00:00:00"/>
    <m/>
    <n v="32"/>
    <n v="75869"/>
    <n v="6322.416666666667"/>
    <n v="45.59435096153846"/>
    <n v="0.22"/>
    <n v="1390.9316666666668"/>
    <n v="0.45200000000000001"/>
    <n v="3464.6843333333336"/>
    <s v="UAH"/>
    <n v="39.026600000000002"/>
    <n v="0"/>
    <s v=""/>
    <n v="77"/>
    <m/>
    <m/>
    <n v="20"/>
    <m/>
    <m/>
    <s v=""/>
    <n v="0"/>
    <n v="0"/>
    <n v="3510.7650240384614"/>
  </r>
  <r>
    <x v="1"/>
    <d v="2023-02-01T00:00:00"/>
    <d v="2023-02-28T00:00:00"/>
    <x v="0"/>
    <s v="Demo Company Indonesia PT"/>
    <x v="10"/>
    <x v="1"/>
    <s v="E00836"/>
    <s v="Addison Roberts"/>
    <s v="Network Architect"/>
    <s v="IT"/>
    <x v="0"/>
    <s v="Indonesia"/>
    <s v="Permanent"/>
    <s v="Female"/>
    <n v="65"/>
    <d v="2018-05-14T00:00:00"/>
    <m/>
    <n v="40"/>
    <n v="60985"/>
    <n v="5082.083333333333"/>
    <n v="29.319711538461537"/>
    <n v="5.74E-2"/>
    <n v="291.71158333333329"/>
    <n v="0.30099999999999999"/>
    <n v="3552.3762499999998"/>
    <s v="IDR"/>
    <n v="16295.86"/>
    <n v="0"/>
    <s v=""/>
    <n v="309"/>
    <m/>
    <m/>
    <n v="20"/>
    <m/>
    <n v="11"/>
    <s v=""/>
    <n v="0"/>
    <n v="0"/>
    <n v="9059.7908653846152"/>
  </r>
  <r>
    <x v="1"/>
    <d v="2023-02-01T00:00:00"/>
    <d v="2023-02-28T00:00:00"/>
    <x v="0"/>
    <s v="Demo Company United Arab Emirates LLC"/>
    <x v="28"/>
    <x v="4"/>
    <s v="E03854"/>
    <s v="Camila Li"/>
    <s v="Sr. Manager"/>
    <s v="IT"/>
    <x v="3"/>
    <s v="United Arab Emirates"/>
    <s v="Permanent"/>
    <s v="Female"/>
    <n v="60"/>
    <d v="2010-07-24T00:00:00"/>
    <m/>
    <n v="40"/>
    <n v="126911"/>
    <n v="10575.916666666666"/>
    <n v="61.014903846153842"/>
    <n v="0"/>
    <n v="0"/>
    <n v="0.159"/>
    <n v="8894.3459166666653"/>
    <s v="AED"/>
    <n v="3.8807"/>
    <n v="0.1"/>
    <s v=""/>
    <n v="30"/>
    <m/>
    <m/>
    <n v="20"/>
    <m/>
    <n v="11"/>
    <s v=""/>
    <n v="0"/>
    <n v="0"/>
    <n v="1830.4471153846152"/>
  </r>
  <r>
    <x v="1"/>
    <d v="2023-02-01T00:00:00"/>
    <d v="2023-02-28T00:00:00"/>
    <x v="0"/>
    <s v="Demo Company Egypt SAE"/>
    <x v="38"/>
    <x v="2"/>
    <s v="E04729"/>
    <s v="Ezekiel Fong"/>
    <s v="Operations Engineer"/>
    <s v="Sales"/>
    <x v="3"/>
    <s v="Egypt"/>
    <s v="Permanent"/>
    <s v="Male"/>
    <n v="56"/>
    <d v="2004-02-25T00:00:00"/>
    <m/>
    <n v="40"/>
    <n v="216949"/>
    <n v="18079.083333333332"/>
    <n v="104.30240384615385"/>
    <n v="0.26"/>
    <n v="4700.5616666666665"/>
    <n v="0.44400000000000001"/>
    <n v="10051.970333333333"/>
    <s v="EGP"/>
    <n v="32.686700000000002"/>
    <n v="0.32"/>
    <s v=""/>
    <n v="380"/>
    <m/>
    <m/>
    <n v="20"/>
    <n v="265"/>
    <n v="7"/>
    <s v=""/>
    <n v="0"/>
    <n v="0"/>
    <n v="39634.913461538461"/>
  </r>
  <r>
    <x v="1"/>
    <d v="2023-02-01T00:00:00"/>
    <d v="2023-02-28T00:00:00"/>
    <x v="0"/>
    <s v="Demo Company Czech Republic s.r.o."/>
    <x v="34"/>
    <x v="0"/>
    <s v="E00360"/>
    <s v="Dylan Thao"/>
    <s v="Network Engineer"/>
    <s v="Engineering"/>
    <x v="0"/>
    <s v="Czech Republic"/>
    <s v="Permanent"/>
    <s v="Male"/>
    <n v="53"/>
    <d v="2012-10-22T00:00:00"/>
    <m/>
    <n v="32"/>
    <n v="168510"/>
    <n v="14042.5"/>
    <n v="101.26802884615384"/>
    <n v="0.33799999999999997"/>
    <n v="4746.3649999999998"/>
    <n v="0.46100000000000002"/>
    <n v="7568.9074999999993"/>
    <s v="CZK"/>
    <n v="23.619"/>
    <n v="0.28999999999999998"/>
    <s v=""/>
    <n v="93"/>
    <m/>
    <m/>
    <n v="20"/>
    <n v="641"/>
    <m/>
    <s v=""/>
    <n v="0"/>
    <n v="0"/>
    <n v="9417.9266826923067"/>
  </r>
  <r>
    <x v="1"/>
    <d v="2023-02-01T00:00:00"/>
    <d v="2023-02-28T00:00:00"/>
    <x v="0"/>
    <s v="Demo Company Canada Inc."/>
    <x v="40"/>
    <x v="6"/>
    <s v="E02284"/>
    <s v="Josephine Salazar"/>
    <s v="Field Engineer"/>
    <s v="Engineering"/>
    <x v="1"/>
    <s v="Canada"/>
    <s v="Permanent"/>
    <s v="Female"/>
    <n v="36"/>
    <d v="2016-03-14T00:00:00"/>
    <m/>
    <n v="40"/>
    <n v="85870"/>
    <n v="7155.833333333333"/>
    <n v="41.283653846153847"/>
    <n v="7.3700000000000002E-2"/>
    <n v="527.38491666666664"/>
    <n v="0.245"/>
    <n v="5402.6541666666662"/>
    <s v="CAD"/>
    <n v="1.4572000000000001"/>
    <n v="0"/>
    <s v=""/>
    <n v="104"/>
    <m/>
    <m/>
    <n v="20"/>
    <m/>
    <n v="4"/>
    <s v=""/>
    <n v="0"/>
    <n v="0"/>
    <n v="4293.5"/>
  </r>
  <r>
    <x v="1"/>
    <d v="2023-02-01T00:00:00"/>
    <d v="2023-02-28T00:00:00"/>
    <x v="0"/>
    <s v="Demo Company Norway AS"/>
    <x v="21"/>
    <x v="0"/>
    <s v="E04168"/>
    <s v="Mila Juarez"/>
    <s v="Manager"/>
    <s v="Sales"/>
    <x v="1"/>
    <s v="Norway"/>
    <s v="Permanent"/>
    <s v="Female"/>
    <n v="38"/>
    <d v="2017-09-21T00:00:00"/>
    <m/>
    <n v="40"/>
    <n v="119647"/>
    <n v="9970.5833333333339"/>
    <n v="57.522596153846152"/>
    <n v="0.14099999999999999"/>
    <n v="1405.8522499999999"/>
    <n v="0.36200000000000004"/>
    <n v="6361.2321666666667"/>
    <s v="NOK"/>
    <n v="11.2597"/>
    <n v="0.09"/>
    <s v=""/>
    <n v="117"/>
    <m/>
    <m/>
    <n v="20"/>
    <n v="636"/>
    <n v="3"/>
    <s v=""/>
    <n v="0"/>
    <n v="0"/>
    <n v="6730.1437500000002"/>
  </r>
  <r>
    <x v="1"/>
    <d v="2023-02-01T00:00:00"/>
    <d v="2023-02-28T00:00:00"/>
    <x v="0"/>
    <s v="Demo Company Romania SRL"/>
    <x v="12"/>
    <x v="0"/>
    <s v="E02861"/>
    <s v="Daniel Perry"/>
    <s v="Enterprise Architect"/>
    <s v="IT"/>
    <x v="3"/>
    <s v="Romania"/>
    <s v="Permanent"/>
    <s v="Male"/>
    <n v="62"/>
    <d v="2001-04-15T00:00:00"/>
    <m/>
    <n v="32"/>
    <n v="80921"/>
    <n v="6743.416666666667"/>
    <n v="48.630408653846153"/>
    <n v="2.2499999999999999E-2"/>
    <n v="151.72687500000001"/>
    <n v="0.2"/>
    <n v="5394.7333333333336"/>
    <s v="RON"/>
    <n v="4.9107000000000003"/>
    <n v="0"/>
    <s v=""/>
    <n v="357"/>
    <m/>
    <m/>
    <n v="20"/>
    <n v="641"/>
    <m/>
    <s v=""/>
    <n v="0"/>
    <n v="0"/>
    <n v="17361.055889423078"/>
  </r>
  <r>
    <x v="1"/>
    <d v="2023-02-01T00:00:00"/>
    <d v="2023-02-28T00:00:00"/>
    <x v="0"/>
    <s v="Demo Company Netherlands BV"/>
    <x v="6"/>
    <x v="0"/>
    <s v="E01357"/>
    <s v="Paisley Hunter"/>
    <s v="Engineering Manager"/>
    <s v="Engineering"/>
    <x v="3"/>
    <s v="Netherlands"/>
    <s v="Permanent"/>
    <s v="Female"/>
    <n v="61"/>
    <d v="2010-01-15T00:00:00"/>
    <m/>
    <n v="32"/>
    <n v="98110"/>
    <n v="8175.833333333333"/>
    <n v="58.96033653846154"/>
    <n v="0.23190000000000002"/>
    <n v="1895.9757500000001"/>
    <n v="0.41200000000000003"/>
    <n v="4807.3899999999994"/>
    <s v="EUR"/>
    <n v="1"/>
    <n v="0.13"/>
    <s v=""/>
    <n v="369"/>
    <m/>
    <m/>
    <n v="20"/>
    <n v="218"/>
    <m/>
    <s v=""/>
    <n v="0"/>
    <n v="0"/>
    <n v="21756.364182692309"/>
  </r>
  <r>
    <x v="1"/>
    <d v="2023-02-01T00:00:00"/>
    <d v="2023-02-28T00:00:00"/>
    <x v="0"/>
    <s v="Demo Company Kenya Ltd"/>
    <x v="8"/>
    <x v="2"/>
    <s v="E04387"/>
    <s v="Everleigh White"/>
    <s v="Network Architect"/>
    <s v="IT"/>
    <x v="1"/>
    <s v="Kenya"/>
    <s v="Permanent"/>
    <s v="Female"/>
    <n v="59"/>
    <d v="2017-10-20T00:00:00"/>
    <m/>
    <n v="40"/>
    <n v="86831"/>
    <n v="7235.916666666667"/>
    <n v="41.745673076923076"/>
    <n v="0"/>
    <n v="0"/>
    <n v="0.37200000000000005"/>
    <n v="4544.1556666666665"/>
    <s v="KES"/>
    <n v="136.33000000000001"/>
    <n v="0"/>
    <s v=""/>
    <n v="326"/>
    <m/>
    <m/>
    <n v="20"/>
    <m/>
    <n v="10"/>
    <s v=""/>
    <n v="0"/>
    <n v="0"/>
    <n v="13609.089423076923"/>
  </r>
  <r>
    <x v="1"/>
    <d v="2023-02-01T00:00:00"/>
    <d v="2023-02-28T00:00:00"/>
    <x v="0"/>
    <s v="Demo Company Côte d'Ivoire SARL"/>
    <x v="2"/>
    <x v="2"/>
    <s v="E03090"/>
    <s v="Penelope Choi"/>
    <s v="Technical Architect"/>
    <s v="IT"/>
    <x v="1"/>
    <s v="Côte d'Ivoire"/>
    <s v="Permanent"/>
    <s v="Female"/>
    <n v="49"/>
    <d v="2010-09-10T00:00:00"/>
    <m/>
    <n v="40"/>
    <n v="72826"/>
    <n v="6068.833333333333"/>
    <n v="35.012500000000003"/>
    <n v="0.25"/>
    <n v="1517.2083333333333"/>
    <n v="0.501"/>
    <n v="3028.3478333333333"/>
    <s v="XOF"/>
    <n v="657.27"/>
    <n v="0"/>
    <s v=""/>
    <n v="307"/>
    <m/>
    <m/>
    <n v="20"/>
    <m/>
    <n v="15"/>
    <s v=""/>
    <n v="0"/>
    <n v="0"/>
    <n v="10748.837500000001"/>
  </r>
  <r>
    <x v="1"/>
    <d v="2023-02-01T00:00:00"/>
    <d v="2023-02-28T00:00:00"/>
    <x v="0"/>
    <s v="Demo Company Hungary Kft."/>
    <x v="17"/>
    <x v="0"/>
    <s v="E03591"/>
    <s v="Piper Sun"/>
    <s v="Network Engineer"/>
    <s v="Marketing"/>
    <x v="0"/>
    <s v="Hungary"/>
    <s v="Permanent"/>
    <s v="Female"/>
    <n v="64"/>
    <d v="2011-02-14T00:00:00"/>
    <m/>
    <n v="40"/>
    <n v="171217"/>
    <n v="14268.083333333334"/>
    <n v="82.315865384615378"/>
    <n v="0.21"/>
    <n v="2996.2975000000001"/>
    <n v="0.379"/>
    <n v="8860.4797500000004"/>
    <s v="HUF"/>
    <n v="378.97"/>
    <n v="0.19"/>
    <s v=""/>
    <n v="366"/>
    <m/>
    <m/>
    <n v="20"/>
    <m/>
    <n v="12"/>
    <s v=""/>
    <n v="0"/>
    <n v="0"/>
    <n v="30127.606730769228"/>
  </r>
  <r>
    <x v="1"/>
    <d v="2023-02-01T00:00:00"/>
    <d v="2023-02-28T00:00:00"/>
    <x v="0"/>
    <s v="Demo Company Netherlands BV"/>
    <x v="6"/>
    <x v="0"/>
    <s v="E03328"/>
    <s v="Lucy Johnson"/>
    <s v="Manager"/>
    <s v="IT"/>
    <x v="3"/>
    <s v="Netherlands"/>
    <s v="Temporary"/>
    <s v="Female"/>
    <n v="57"/>
    <d v="2020-04-27T00:00:00"/>
    <d v="2023-04-27T00:00:00"/>
    <n v="40"/>
    <n v="103058"/>
    <n v="8588.1666666666661"/>
    <n v="49.547115384615388"/>
    <n v="0.23190000000000002"/>
    <n v="1991.5958500000002"/>
    <n v="0.41200000000000003"/>
    <n v="5049.8419999999987"/>
    <s v="EUR"/>
    <n v="1"/>
    <n v="7.0000000000000007E-2"/>
    <s v=""/>
    <n v="186"/>
    <m/>
    <m/>
    <n v="20"/>
    <m/>
    <n v="12"/>
    <s v=""/>
    <n v="0"/>
    <n v="0"/>
    <n v="9215.7634615384613"/>
  </r>
  <r>
    <x v="1"/>
    <d v="2023-02-01T00:00:00"/>
    <d v="2023-02-28T00:00:00"/>
    <x v="0"/>
    <s v="Demo Company Ghana Ltd"/>
    <x v="33"/>
    <x v="2"/>
    <s v="E04937"/>
    <s v="Ian Ngo"/>
    <s v="Manager"/>
    <s v="Sales"/>
    <x v="1"/>
    <s v="Ghana"/>
    <s v="Permanent"/>
    <s v="Male"/>
    <n v="52"/>
    <d v="2014-08-07T00:00:00"/>
    <m/>
    <n v="40"/>
    <n v="117062"/>
    <n v="9755.1666666666661"/>
    <n v="56.279807692307692"/>
    <n v="0.13"/>
    <n v="1268.1716666666666"/>
    <n v="0.55399999999999994"/>
    <n v="4350.8043333333335"/>
    <s v="GHS"/>
    <n v="12.6816"/>
    <n v="7.0000000000000007E-2"/>
    <s v=""/>
    <n v="205"/>
    <n v="1"/>
    <s v="Overpayment"/>
    <n v="20"/>
    <m/>
    <n v="2"/>
    <s v=""/>
    <n v="0"/>
    <n v="0"/>
    <n v="11537.360576923076"/>
  </r>
  <r>
    <x v="1"/>
    <d v="2023-02-01T00:00:00"/>
    <d v="2023-02-28T00:00:00"/>
    <x v="0"/>
    <s v="Demo Company Côte d'Ivoire SARL"/>
    <x v="2"/>
    <x v="2"/>
    <s v="E00515"/>
    <s v="Joseph Vazquez"/>
    <s v="Sr. Manager"/>
    <s v="Accounting"/>
    <x v="1"/>
    <s v="Côte d'Ivoire"/>
    <s v="Permanent"/>
    <s v="Male"/>
    <n v="40"/>
    <d v="2019-01-23T00:00:00"/>
    <m/>
    <n v="40"/>
    <n v="159031"/>
    <n v="13252.583333333334"/>
    <n v="76.457211538461536"/>
    <n v="0.25"/>
    <n v="3313.1458333333335"/>
    <n v="0.501"/>
    <n v="6613.039083333334"/>
    <s v="XOF"/>
    <n v="657.27"/>
    <n v="0.1"/>
    <s v=""/>
    <n v="64"/>
    <m/>
    <m/>
    <n v="20"/>
    <n v="166"/>
    <n v="19"/>
    <s v=""/>
    <n v="0"/>
    <n v="0"/>
    <n v="4893.2615384615383"/>
  </r>
  <r>
    <x v="1"/>
    <d v="2023-02-01T00:00:00"/>
    <d v="2023-02-28T00:00:00"/>
    <x v="0"/>
    <s v="Demo Company Portugal Lda"/>
    <x v="4"/>
    <x v="0"/>
    <s v="E01241"/>
    <s v="Hadley Guerrero"/>
    <s v="Sr. Manager"/>
    <s v="IT"/>
    <x v="3"/>
    <s v="Portugal"/>
    <s v="Permanent"/>
    <s v="Female"/>
    <n v="49"/>
    <d v="2004-01-14T00:00:00"/>
    <m/>
    <n v="40"/>
    <n v="125086"/>
    <n v="10423.833333333334"/>
    <n v="60.137500000000003"/>
    <n v="0.23749999999999999"/>
    <n v="2475.6604166666666"/>
    <n v="0.39799999999999996"/>
    <n v="6275.1476666666676"/>
    <s v="EUR"/>
    <n v="1"/>
    <n v="0.1"/>
    <s v=""/>
    <n v="29"/>
    <m/>
    <m/>
    <n v="20"/>
    <n v="142"/>
    <n v="3"/>
    <s v=""/>
    <n v="0"/>
    <n v="0"/>
    <n v="1743.9875000000002"/>
  </r>
  <r>
    <x v="1"/>
    <d v="2023-02-01T00:00:00"/>
    <d v="2023-02-28T00:00:00"/>
    <x v="0"/>
    <s v="Demo Company France SARL"/>
    <x v="18"/>
    <x v="0"/>
    <s v="E03255"/>
    <s v="Jose Brown"/>
    <s v="System Administrator "/>
    <s v="IT"/>
    <x v="1"/>
    <s v="France"/>
    <s v="Permanent"/>
    <s v="Male"/>
    <n v="43"/>
    <d v="2016-04-07T00:00:00"/>
    <m/>
    <n v="40"/>
    <n v="67976"/>
    <n v="5664.666666666667"/>
    <n v="32.680769230769229"/>
    <n v="8.3000000000000004E-2"/>
    <n v="470.16733333333337"/>
    <n v="0.22399999999999998"/>
    <n v="4395.7813333333343"/>
    <s v="EUR"/>
    <n v="1"/>
    <n v="0"/>
    <s v=""/>
    <n v="143"/>
    <m/>
    <m/>
    <n v="20"/>
    <n v="444"/>
    <n v="10"/>
    <s v=""/>
    <n v="0"/>
    <n v="0"/>
    <n v="4673.3499999999995"/>
  </r>
  <r>
    <x v="1"/>
    <d v="2023-02-01T00:00:00"/>
    <d v="2023-02-28T00:00:00"/>
    <x v="0"/>
    <s v="Demo Company Brazil Ltda."/>
    <x v="5"/>
    <x v="3"/>
    <s v="E01711"/>
    <s v="Benjamin Ford"/>
    <s v="Analyst II"/>
    <s v="Finance"/>
    <x v="1"/>
    <s v="Brazil"/>
    <s v="Temporary"/>
    <s v="Male"/>
    <n v="31"/>
    <d v="2021-04-22T00:00:00"/>
    <d v="2023-04-22T00:00:00"/>
    <n v="40"/>
    <n v="74215"/>
    <n v="6184.583333333333"/>
    <n v="35.680288461538467"/>
    <n v="0.28999999999999998"/>
    <n v="1793.5291666666665"/>
    <n v="0.65099999999999991"/>
    <n v="2158.4195833333338"/>
    <s v="BRL"/>
    <n v="5.4378000000000002"/>
    <n v="0"/>
    <s v=""/>
    <n v="95"/>
    <m/>
    <m/>
    <n v="20"/>
    <m/>
    <n v="20"/>
    <s v=""/>
    <n v="0"/>
    <n v="0"/>
    <n v="3389.6274038461543"/>
  </r>
  <r>
    <x v="1"/>
    <d v="2023-02-01T00:00:00"/>
    <d v="2023-02-28T00:00:00"/>
    <x v="0"/>
    <s v="Demo Company Germany GmbH"/>
    <x v="15"/>
    <x v="0"/>
    <s v="E00500"/>
    <s v="Henry Shah"/>
    <s v="Network Engineer"/>
    <s v="Accounting"/>
    <x v="0"/>
    <s v="Germany"/>
    <s v="Permanent"/>
    <s v="Male"/>
    <n v="55"/>
    <d v="2010-06-11T00:00:00"/>
    <m/>
    <n v="40"/>
    <n v="187389"/>
    <n v="15615.75"/>
    <n v="90.090865384615384"/>
    <n v="0.19879999999999998"/>
    <n v="3104.4110999999998"/>
    <n v="0.48799999999999999"/>
    <n v="7995.2640000000001"/>
    <s v="EUR"/>
    <n v="1"/>
    <n v="0.25"/>
    <s v=""/>
    <n v="29"/>
    <m/>
    <m/>
    <n v="20"/>
    <m/>
    <n v="7"/>
    <s v=""/>
    <n v="0"/>
    <n v="0"/>
    <n v="2612.635096153846"/>
  </r>
  <r>
    <x v="1"/>
    <d v="2023-02-01T00:00:00"/>
    <d v="2023-02-28T00:00:00"/>
    <x v="0"/>
    <s v="Demo Company Spain S.L."/>
    <x v="24"/>
    <x v="0"/>
    <s v="E04972"/>
    <s v="Ivy Daniels"/>
    <s v="Sr. Manager"/>
    <s v="Human Resources"/>
    <x v="1"/>
    <s v="Spain"/>
    <s v="Permanent"/>
    <s v="Female"/>
    <n v="41"/>
    <d v="2008-10-26T00:00:00"/>
    <m/>
    <n v="40"/>
    <n v="131841"/>
    <n v="10986.75"/>
    <n v="63.385096153846156"/>
    <n v="0.29899999999999999"/>
    <n v="3285.0382500000001"/>
    <n v="0.47"/>
    <n v="5822.9775"/>
    <s v="EUR"/>
    <n v="1"/>
    <n v="0.13"/>
    <s v=""/>
    <n v="308"/>
    <m/>
    <m/>
    <n v="20"/>
    <m/>
    <n v="10"/>
    <s v=""/>
    <n v="0"/>
    <n v="0"/>
    <n v="19522.609615384616"/>
  </r>
  <r>
    <x v="1"/>
    <d v="2023-02-01T00:00:00"/>
    <d v="2023-02-28T00:00:00"/>
    <x v="0"/>
    <s v="Demo Company Iceland hf."/>
    <x v="22"/>
    <x v="0"/>
    <s v="E02728"/>
    <s v="Thomas Chang"/>
    <s v="Sr. Analyst"/>
    <s v="Accounting"/>
    <x v="3"/>
    <s v="Iceland"/>
    <s v="Permanent"/>
    <s v="Male"/>
    <n v="34"/>
    <d v="2011-07-26T00:00:00"/>
    <m/>
    <n v="40"/>
    <n v="97231"/>
    <n v="8102.583333333333"/>
    <n v="46.745673076923076"/>
    <n v="6.3500000000000001E-2"/>
    <n v="514.51404166666669"/>
    <n v="0.31900000000000001"/>
    <n v="5517.8592499999995"/>
    <s v="ISK"/>
    <n v="149.69999999999999"/>
    <n v="0"/>
    <s v=""/>
    <n v="195"/>
    <m/>
    <m/>
    <n v="20"/>
    <m/>
    <n v="16"/>
    <s v=""/>
    <n v="0"/>
    <n v="0"/>
    <n v="9115.40625"/>
  </r>
  <r>
    <x v="1"/>
    <d v="2023-02-01T00:00:00"/>
    <d v="2023-02-28T00:00:00"/>
    <x v="0"/>
    <s v="Demo Company Australia Pty Ltd"/>
    <x v="14"/>
    <x v="5"/>
    <s v="E04749"/>
    <s v="Caroline Phan"/>
    <s v="Sr. Manager"/>
    <s v="Finance"/>
    <x v="2"/>
    <s v="New Zealand"/>
    <s v="Permanent"/>
    <s v="Female"/>
    <n v="41"/>
    <d v="2004-03-14T00:00:00"/>
    <m/>
    <n v="40"/>
    <n v="155004"/>
    <n v="12917"/>
    <n v="74.521153846153851"/>
    <n v="0.25"/>
    <n v="3229.25"/>
    <n v="0.34600000000000003"/>
    <n v="8447.7180000000008"/>
    <s v="NZD"/>
    <n v="1.7225999999999999"/>
    <n v="0.12"/>
    <s v=""/>
    <n v="280"/>
    <m/>
    <m/>
    <n v="20"/>
    <m/>
    <n v="11"/>
    <s v=""/>
    <n v="0"/>
    <n v="0"/>
    <n v="20865.923076923078"/>
  </r>
  <r>
    <x v="1"/>
    <d v="2023-02-01T00:00:00"/>
    <d v="2023-02-28T00:00:00"/>
    <x v="0"/>
    <s v="Demo Company Brazil Ltda."/>
    <x v="5"/>
    <x v="3"/>
    <s v="E02023"/>
    <s v="Maverick Mehta"/>
    <s v="Systems Analyst"/>
    <s v="IT"/>
    <x v="0"/>
    <s v="Brazil"/>
    <s v="Permanent"/>
    <s v="Male"/>
    <n v="40"/>
    <d v="2007-07-30T00:00:00"/>
    <m/>
    <n v="40"/>
    <n v="41859"/>
    <n v="3488.25"/>
    <n v="20.124519230769231"/>
    <n v="0.28999999999999998"/>
    <n v="1011.5925"/>
    <n v="0.65099999999999991"/>
    <n v="1217.3992500000004"/>
    <s v="BRL"/>
    <n v="5.4378000000000002"/>
    <n v="0"/>
    <s v=""/>
    <n v="121"/>
    <m/>
    <m/>
    <n v="20"/>
    <m/>
    <n v="7"/>
    <s v=""/>
    <n v="0"/>
    <n v="0"/>
    <n v="2435.0668269230769"/>
  </r>
  <r>
    <x v="1"/>
    <d v="2023-02-01T00:00:00"/>
    <d v="2023-02-28T00:00:00"/>
    <x v="0"/>
    <s v="Demo Company Israel Ltd"/>
    <x v="30"/>
    <x v="4"/>
    <s v="E03166"/>
    <s v="Austin Edwards"/>
    <s v="IT Coordinator"/>
    <s v="IT"/>
    <x v="0"/>
    <s v="Israel"/>
    <s v="Permanent"/>
    <s v="Male"/>
    <n v="42"/>
    <d v="2006-09-24T00:00:00"/>
    <m/>
    <n v="40"/>
    <n v="52733"/>
    <n v="4394.416666666667"/>
    <n v="25.352403846153845"/>
    <n v="7.5999999999999998E-2"/>
    <n v="333.97566666666665"/>
    <n v="0.253"/>
    <n v="3282.62925"/>
    <s v="ILS"/>
    <n v="3.7942999999999998"/>
    <n v="0"/>
    <s v=""/>
    <n v="292"/>
    <m/>
    <m/>
    <n v="20"/>
    <m/>
    <n v="14"/>
    <s v=""/>
    <n v="0"/>
    <n v="0"/>
    <n v="7402.9019230769227"/>
  </r>
  <r>
    <x v="1"/>
    <d v="2023-02-01T00:00:00"/>
    <d v="2023-02-28T00:00:00"/>
    <x v="0"/>
    <s v="Demo Company Ukraine PLC"/>
    <x v="26"/>
    <x v="0"/>
    <s v="E02599"/>
    <s v="Daniel Huang"/>
    <s v="Operations Engineer"/>
    <s v="Human Resources"/>
    <x v="2"/>
    <s v="Ukraine"/>
    <s v="Permanent"/>
    <s v="Male"/>
    <n v="31"/>
    <d v="2015-09-03T00:00:00"/>
    <m/>
    <n v="40"/>
    <n v="250953"/>
    <n v="20912.75"/>
    <n v="120.65048076923077"/>
    <n v="0.22"/>
    <n v="4600.8050000000003"/>
    <n v="0.45200000000000001"/>
    <n v="11460.187"/>
    <s v="UAH"/>
    <n v="39.026600000000002"/>
    <n v="0.34"/>
    <s v=""/>
    <n v="191"/>
    <m/>
    <m/>
    <n v="20"/>
    <m/>
    <n v="7"/>
    <s v=""/>
    <n v="0"/>
    <n v="0"/>
    <n v="23044.241826923077"/>
  </r>
  <r>
    <x v="1"/>
    <d v="2023-02-01T00:00:00"/>
    <d v="2023-02-28T00:00:00"/>
    <x v="0"/>
    <s v="Demo Company Italy Srl"/>
    <x v="43"/>
    <x v="0"/>
    <s v="E01014"/>
    <s v="Lucas Phan"/>
    <s v="Network Engineer"/>
    <s v="Marketing"/>
    <x v="3"/>
    <s v="Italy"/>
    <s v="Permanent"/>
    <s v="Male"/>
    <n v="49"/>
    <d v="2022-02-19T00:00:00"/>
    <m/>
    <n v="32"/>
    <n v="191807"/>
    <n v="15983.916666666666"/>
    <n v="115.26862980769231"/>
    <n v="0.3"/>
    <n v="4795.1749999999993"/>
    <n v="0.59099999999999997"/>
    <n v="6537.4219166666662"/>
    <s v="EUR"/>
    <n v="1"/>
    <n v="0.21"/>
    <s v=""/>
    <n v="387"/>
    <m/>
    <m/>
    <n v="20"/>
    <m/>
    <m/>
    <s v=""/>
    <n v="0"/>
    <n v="0"/>
    <n v="44608.959735576922"/>
  </r>
  <r>
    <x v="1"/>
    <d v="2023-02-01T00:00:00"/>
    <d v="2023-02-28T00:00:00"/>
    <x v="0"/>
    <s v="Demo Company Australia Pty Ltd"/>
    <x v="14"/>
    <x v="5"/>
    <s v="E04529"/>
    <s v="Gabriel Yu"/>
    <s v="Technical Architect"/>
    <s v="IT"/>
    <x v="1"/>
    <s v="New Zealand"/>
    <s v="Permanent"/>
    <s v="Male"/>
    <n v="42"/>
    <d v="2014-06-23T00:00:00"/>
    <m/>
    <n v="40"/>
    <n v="64677"/>
    <n v="5389.75"/>
    <n v="31.094711538461535"/>
    <n v="0.25"/>
    <n v="1347.4375"/>
    <n v="0.34600000000000003"/>
    <n v="3524.8964999999998"/>
    <s v="NZD"/>
    <n v="1.7225999999999999"/>
    <n v="0"/>
    <s v=""/>
    <n v="52"/>
    <m/>
    <m/>
    <n v="20"/>
    <m/>
    <n v="4"/>
    <s v=""/>
    <n v="0"/>
    <n v="0"/>
    <n v="1616.9249999999997"/>
  </r>
  <r>
    <x v="1"/>
    <d v="2023-02-01T00:00:00"/>
    <d v="2023-02-28T00:00:00"/>
    <x v="0"/>
    <s v="Demo Company Czech Republic s.r.o."/>
    <x v="34"/>
    <x v="0"/>
    <s v="E00085"/>
    <s v="Mason Watson"/>
    <s v="Sr. Manager"/>
    <s v="IT"/>
    <x v="2"/>
    <s v="Czech Republic"/>
    <s v="Permanent"/>
    <s v="Male"/>
    <n v="46"/>
    <d v="2004-09-14T00:00:00"/>
    <m/>
    <n v="40"/>
    <n v="130274"/>
    <n v="10856.166666666666"/>
    <n v="62.631730769230771"/>
    <n v="0.33799999999999997"/>
    <n v="3669.384333333333"/>
    <n v="0.46100000000000002"/>
    <n v="5851.4738333333325"/>
    <s v="CZK"/>
    <n v="23.619"/>
    <n v="0.11"/>
    <s v=""/>
    <n v="397"/>
    <m/>
    <m/>
    <n v="20"/>
    <m/>
    <n v="9"/>
    <s v=""/>
    <n v="0"/>
    <n v="0"/>
    <n v="24864.797115384616"/>
  </r>
  <r>
    <x v="1"/>
    <d v="2023-02-01T00:00:00"/>
    <d v="2023-02-28T00:00:00"/>
    <x v="0"/>
    <s v="Demo Company Egypt SAE"/>
    <x v="38"/>
    <x v="2"/>
    <s v="E00632"/>
    <s v="Angel Chang"/>
    <s v="Network Architect"/>
    <s v="IT"/>
    <x v="3"/>
    <s v="Egypt"/>
    <s v="Permanent"/>
    <s v="Male"/>
    <n v="37"/>
    <d v="2017-07-06T00:00:00"/>
    <m/>
    <n v="40"/>
    <n v="96331"/>
    <n v="8027.583333333333"/>
    <n v="46.312980769230769"/>
    <n v="0.26"/>
    <n v="2087.1716666666666"/>
    <n v="0.44400000000000001"/>
    <n v="4463.3363333333327"/>
    <s v="EGP"/>
    <n v="32.686700000000002"/>
    <n v="0"/>
    <s v=""/>
    <n v="372"/>
    <m/>
    <m/>
    <n v="20"/>
    <m/>
    <n v="14"/>
    <s v=""/>
    <n v="0"/>
    <n v="0"/>
    <n v="17228.428846153845"/>
  </r>
  <r>
    <x v="1"/>
    <d v="2023-02-01T00:00:00"/>
    <d v="2023-02-28T00:00:00"/>
    <x v="0"/>
    <s v="Demo Company Norway AS"/>
    <x v="21"/>
    <x v="0"/>
    <s v="E03802"/>
    <s v="Thomas Vazquez"/>
    <s v="Network Engineer"/>
    <s v="Engineering"/>
    <x v="2"/>
    <s v="Norway"/>
    <s v="Permanent"/>
    <s v="Male"/>
    <n v="46"/>
    <d v="2014-07-19T00:00:00"/>
    <m/>
    <n v="40"/>
    <n v="173629"/>
    <n v="14469.083333333334"/>
    <n v="83.475480769230771"/>
    <n v="0.14099999999999999"/>
    <n v="2040.1407499999998"/>
    <n v="0.36200000000000004"/>
    <n v="9231.2751666666663"/>
    <s v="NOK"/>
    <n v="11.2597"/>
    <n v="0.21"/>
    <s v=""/>
    <n v="137"/>
    <m/>
    <m/>
    <n v="20"/>
    <m/>
    <n v="17"/>
    <s v=""/>
    <n v="0"/>
    <n v="0"/>
    <n v="11436.140865384616"/>
  </r>
  <r>
    <x v="1"/>
    <d v="2023-02-01T00:00:00"/>
    <d v="2023-02-28T00:00:00"/>
    <x v="0"/>
    <s v="Demo Company Netherlands BV"/>
    <x v="6"/>
    <x v="0"/>
    <s v="E03685"/>
    <s v="Silas Hunter"/>
    <s v="Solutions Architect"/>
    <s v="IT"/>
    <x v="2"/>
    <s v="Netherlands"/>
    <s v="Temporary"/>
    <s v="Male"/>
    <n v="55"/>
    <d v="2022-05-04T00:00:00"/>
    <d v="2023-05-04T00:00:00"/>
    <n v="40"/>
    <n v="62174"/>
    <n v="5181.166666666667"/>
    <n v="29.891346153846154"/>
    <n v="0.23190000000000002"/>
    <n v="1201.5125500000001"/>
    <n v="0.41200000000000003"/>
    <n v="3046.5259999999998"/>
    <s v="EUR"/>
    <n v="1"/>
    <n v="0"/>
    <s v=""/>
    <n v="336"/>
    <m/>
    <m/>
    <n v="20"/>
    <m/>
    <n v="4"/>
    <s v=""/>
    <n v="0"/>
    <n v="0"/>
    <n v="10043.492307692308"/>
  </r>
  <r>
    <x v="1"/>
    <d v="2023-02-01T00:00:00"/>
    <d v="2023-02-28T00:00:00"/>
    <x v="0"/>
    <s v="Demo Company Netherlands BV"/>
    <x v="6"/>
    <x v="0"/>
    <s v="E01089"/>
    <s v="Nicholas Brooks"/>
    <s v="Analyst II"/>
    <s v="Accounting"/>
    <x v="0"/>
    <s v="Netherlands"/>
    <s v="Permanent"/>
    <s v="Male"/>
    <n v="43"/>
    <d v="2017-10-20T00:00:00"/>
    <m/>
    <n v="40"/>
    <n v="56555"/>
    <n v="4712.916666666667"/>
    <n v="27.189903846153847"/>
    <n v="0.23190000000000002"/>
    <n v="1092.9253750000003"/>
    <n v="0.41200000000000003"/>
    <n v="2771.1949999999997"/>
    <s v="EUR"/>
    <n v="1"/>
    <n v="0"/>
    <s v=""/>
    <n v="105"/>
    <m/>
    <m/>
    <n v="20"/>
    <m/>
    <n v="2"/>
    <s v=""/>
    <n v="0"/>
    <n v="0"/>
    <n v="2854.9399038461538"/>
  </r>
  <r>
    <x v="1"/>
    <d v="2023-02-01T00:00:00"/>
    <d v="2023-02-28T00:00:00"/>
    <x v="0"/>
    <s v="Demo Company Hong Kong Ltd"/>
    <x v="7"/>
    <x v="1"/>
    <s v="E03988"/>
    <s v="Dominic Thomas"/>
    <s v="Analyst II"/>
    <s v="Marketing"/>
    <x v="0"/>
    <s v="Hong Kong"/>
    <s v="Permanent"/>
    <s v="Male"/>
    <n v="48"/>
    <d v="2005-09-28T00:00:00"/>
    <m/>
    <n v="40"/>
    <n v="74655"/>
    <n v="6221.25"/>
    <n v="35.89182692307692"/>
    <n v="0.25"/>
    <n v="1555.3125"/>
    <n v="0.21899999999999997"/>
    <n v="4858.7962500000003"/>
    <s v="HKD"/>
    <n v="8.2957999999999998"/>
    <n v="0"/>
    <s v=""/>
    <n v="48"/>
    <m/>
    <m/>
    <n v="20"/>
    <m/>
    <n v="4"/>
    <s v=""/>
    <n v="0"/>
    <n v="0"/>
    <n v="1722.8076923076922"/>
  </r>
  <r>
    <x v="1"/>
    <d v="2023-02-01T00:00:00"/>
    <d v="2023-02-28T00:00:00"/>
    <x v="0"/>
    <s v="Demo Company Luxembourg SA"/>
    <x v="9"/>
    <x v="0"/>
    <s v="E00401"/>
    <s v="Wesley Adams"/>
    <s v="System Administrator "/>
    <s v="IT"/>
    <x v="2"/>
    <s v="Luxembourg"/>
    <s v="Permanent"/>
    <s v="Male"/>
    <n v="48"/>
    <d v="2003-08-11T00:00:00"/>
    <m/>
    <n v="40"/>
    <n v="93017"/>
    <n v="7751.416666666667"/>
    <n v="44.719711538461539"/>
    <n v="0.14990000000000001"/>
    <n v="1161.9373583333333"/>
    <n v="0.20399999999999999"/>
    <n v="6170.1276666666672"/>
    <s v="EUR"/>
    <n v="1"/>
    <n v="0"/>
    <s v=""/>
    <n v="105"/>
    <m/>
    <m/>
    <n v="20"/>
    <m/>
    <n v="11"/>
    <s v=""/>
    <n v="0"/>
    <n v="0"/>
    <n v="4695.5697115384619"/>
  </r>
  <r>
    <x v="1"/>
    <d v="2023-02-01T00:00:00"/>
    <d v="2023-02-28T00:00:00"/>
    <x v="0"/>
    <s v="Demo Company Indonesia PT"/>
    <x v="10"/>
    <x v="1"/>
    <s v="E03429"/>
    <s v="Ian Wu"/>
    <s v="Sr. Analyst"/>
    <s v="Marketing"/>
    <x v="0"/>
    <s v="Indonesia"/>
    <s v="Permanent"/>
    <s v="Male"/>
    <n v="51"/>
    <d v="2012-04-14T00:00:00"/>
    <m/>
    <n v="40"/>
    <n v="82300"/>
    <n v="6858.333333333333"/>
    <n v="39.567307692307693"/>
    <n v="5.74E-2"/>
    <n v="393.66833333333329"/>
    <n v="0.30099999999999999"/>
    <n v="4793.9750000000004"/>
    <s v="IDR"/>
    <n v="16295.86"/>
    <n v="0"/>
    <s v=""/>
    <n v="231"/>
    <m/>
    <m/>
    <n v="20"/>
    <m/>
    <n v="11"/>
    <s v=""/>
    <n v="0"/>
    <n v="0"/>
    <n v="9140.048076923078"/>
  </r>
  <r>
    <x v="1"/>
    <d v="2023-02-01T00:00:00"/>
    <d v="2023-02-28T00:00:00"/>
    <x v="0"/>
    <s v="Demo Company France SARL"/>
    <x v="18"/>
    <x v="0"/>
    <s v="E02417"/>
    <s v="Alice Young"/>
    <s v="Automation Engineer"/>
    <s v="Engineering"/>
    <x v="3"/>
    <s v="France"/>
    <s v="Permanent"/>
    <s v="Female"/>
    <n v="46"/>
    <d v="2008-01-24T00:00:00"/>
    <m/>
    <n v="40"/>
    <n v="91621"/>
    <n v="7635.083333333333"/>
    <n v="44.048557692307689"/>
    <n v="0.45"/>
    <n v="3435.7874999999999"/>
    <n v="0.60699999999999998"/>
    <n v="3000.5877499999997"/>
    <s v="EUR"/>
    <n v="1"/>
    <n v="0"/>
    <s v=""/>
    <n v="48"/>
    <m/>
    <m/>
    <n v="20"/>
    <m/>
    <n v="18"/>
    <s v=""/>
    <n v="0"/>
    <n v="0"/>
    <n v="2114.330769230769"/>
  </r>
  <r>
    <x v="1"/>
    <d v="2023-02-01T00:00:00"/>
    <d v="2023-02-28T00:00:00"/>
    <x v="0"/>
    <s v="Demo Company India Pvt. Ltd."/>
    <x v="16"/>
    <x v="1"/>
    <s v="E00359"/>
    <s v="Logan Carrillo"/>
    <s v="Sr. Analyst"/>
    <s v="Marketing"/>
    <x v="3"/>
    <s v="India"/>
    <s v="Permanent"/>
    <s v="Male"/>
    <n v="33"/>
    <d v="2014-11-30T00:00:00"/>
    <m/>
    <n v="40"/>
    <n v="91280"/>
    <n v="7606.666666666667"/>
    <n v="43.884615384615387"/>
    <n v="0.12"/>
    <n v="912.8"/>
    <n v="0.49700000000000005"/>
    <n v="3826.1533333333332"/>
    <s v="INR"/>
    <n v="86.649000000000001"/>
    <n v="0"/>
    <s v=""/>
    <n v="175"/>
    <m/>
    <m/>
    <n v="20"/>
    <m/>
    <n v="4"/>
    <s v=""/>
    <n v="0"/>
    <n v="0"/>
    <n v="7679.8076923076924"/>
  </r>
  <r>
    <x v="1"/>
    <d v="2023-02-01T00:00:00"/>
    <d v="2023-02-28T00:00:00"/>
    <x v="0"/>
    <s v="Demo Company Canada Inc."/>
    <x v="40"/>
    <x v="6"/>
    <s v="E02044"/>
    <s v="Caroline Alexander"/>
    <s v="Business Partner"/>
    <s v="Human Resources"/>
    <x v="0"/>
    <s v="Canada"/>
    <s v="Permanent"/>
    <s v="Female"/>
    <n v="42"/>
    <d v="2020-09-18T00:00:00"/>
    <m/>
    <n v="32"/>
    <n v="47071"/>
    <n v="3922.5833333333335"/>
    <n v="28.287860576923077"/>
    <n v="7.3700000000000002E-2"/>
    <n v="289.0943916666667"/>
    <n v="0.245"/>
    <n v="2961.5504166666669"/>
    <s v="CAD"/>
    <n v="1.4572000000000001"/>
    <n v="0"/>
    <s v=""/>
    <n v="133"/>
    <m/>
    <m/>
    <n v="20"/>
    <m/>
    <m/>
    <s v=""/>
    <n v="0"/>
    <n v="0"/>
    <n v="3762.2854567307691"/>
  </r>
  <r>
    <x v="1"/>
    <d v="2023-02-01T00:00:00"/>
    <d v="2023-02-28T00:00:00"/>
    <x v="0"/>
    <s v="Demo Company United Kingdom Ltd"/>
    <x v="27"/>
    <x v="0"/>
    <s v="E01479"/>
    <s v="Serenity Bailey"/>
    <s v="IT Systems Architect"/>
    <s v="IT"/>
    <x v="0"/>
    <s v="United Kingdom"/>
    <s v="Permanent"/>
    <s v="Female"/>
    <n v="55"/>
    <d v="2011-11-21T00:00:00"/>
    <m/>
    <n v="40"/>
    <n v="81218"/>
    <n v="6768.166666666667"/>
    <n v="39.047115384615388"/>
    <n v="0.13800000000000001"/>
    <n v="934.00700000000018"/>
    <n v="0.30599999999999999"/>
    <n v="4697.1076666666668"/>
    <s v="GBP"/>
    <n v="0.88870000000000005"/>
    <n v="0"/>
    <s v=""/>
    <n v="376"/>
    <m/>
    <m/>
    <n v="20"/>
    <m/>
    <n v="2"/>
    <s v=""/>
    <n v="0"/>
    <n v="0"/>
    <n v="14681.715384615385"/>
  </r>
  <r>
    <x v="1"/>
    <d v="2023-02-01T00:00:00"/>
    <d v="2023-02-28T00:00:00"/>
    <x v="0"/>
    <s v="Demo Company Belgium BV"/>
    <x v="13"/>
    <x v="0"/>
    <s v="E02769"/>
    <s v="Eliza Adams"/>
    <s v="Account Representative"/>
    <s v="Sales"/>
    <x v="0"/>
    <s v="Belgium"/>
    <s v="Permanent"/>
    <s v="Female"/>
    <n v="26"/>
    <d v="2021-11-21T00:00:00"/>
    <m/>
    <n v="40"/>
    <n v="63137"/>
    <n v="5261.416666666667"/>
    <n v="30.354326923076922"/>
    <n v="0.27500000000000002"/>
    <n v="1446.8895833333336"/>
    <n v="0.55399999999999994"/>
    <n v="2346.5918333333339"/>
    <s v="EUR"/>
    <n v="1"/>
    <n v="0"/>
    <s v=""/>
    <n v="123"/>
    <m/>
    <m/>
    <n v="20"/>
    <m/>
    <n v="2"/>
    <s v=""/>
    <n v="0"/>
    <n v="0"/>
    <n v="3733.5822115384613"/>
  </r>
  <r>
    <x v="1"/>
    <d v="2023-02-01T00:00:00"/>
    <d v="2023-02-28T00:00:00"/>
    <x v="0"/>
    <s v="Demo Company Romania SRL"/>
    <x v="12"/>
    <x v="0"/>
    <s v="E03893"/>
    <s v="Alice Xiong"/>
    <s v="Operations Engineer"/>
    <s v="Engineering"/>
    <x v="0"/>
    <s v="Romania"/>
    <s v="Permanent"/>
    <s v="Female"/>
    <n v="55"/>
    <d v="2018-09-02T00:00:00"/>
    <m/>
    <n v="40"/>
    <n v="221465"/>
    <n v="18455.416666666668"/>
    <n v="106.47355769230769"/>
    <n v="2.2499999999999999E-2"/>
    <n v="415.24687499999999"/>
    <n v="0.2"/>
    <n v="14764.333333333334"/>
    <s v="RON"/>
    <n v="4.9107000000000003"/>
    <n v="0.34"/>
    <s v=""/>
    <n v="372"/>
    <m/>
    <m/>
    <n v="20"/>
    <m/>
    <m/>
    <s v=""/>
    <n v="0"/>
    <n v="0"/>
    <n v="39608.163461538461"/>
  </r>
  <r>
    <x v="1"/>
    <d v="2023-02-01T00:00:00"/>
    <d v="2023-02-28T00:00:00"/>
    <x v="0"/>
    <s v="Demo Company Japan Kabushiki Kaisha"/>
    <x v="31"/>
    <x v="1"/>
    <s v="E03540"/>
    <s v="Emma Perry"/>
    <s v="Solutions Architect"/>
    <s v="IT"/>
    <x v="0"/>
    <s v="Japan"/>
    <s v="Permanent"/>
    <s v="Female"/>
    <n v="28"/>
    <d v="2018-01-22T00:00:00"/>
    <m/>
    <n v="40"/>
    <n v="68176"/>
    <n v="5681.333333333333"/>
    <n v="32.776923076923076"/>
    <n v="0.15490000000000001"/>
    <n v="880.03853333333336"/>
    <n v="0.46700000000000003"/>
    <n v="3028.1506666666664"/>
    <s v="JPY"/>
    <n v="143.86000000000001"/>
    <n v="0"/>
    <s v=""/>
    <n v="40"/>
    <n v="1"/>
    <s v="Overpayment"/>
    <n v="20"/>
    <m/>
    <m/>
    <s v=""/>
    <n v="0"/>
    <n v="0"/>
    <n v="1311.0769230769231"/>
  </r>
  <r>
    <x v="1"/>
    <d v="2023-02-01T00:00:00"/>
    <d v="2023-02-28T00:00:00"/>
    <x v="0"/>
    <s v="Demo Company Singapore Pte Ltd"/>
    <x v="1"/>
    <x v="1"/>
    <s v="E02769"/>
    <s v="Riley Marquez"/>
    <s v="Sr. Manager"/>
    <s v="Finance"/>
    <x v="3"/>
    <s v="Singapore"/>
    <s v="Permanent"/>
    <s v="Female"/>
    <n v="39"/>
    <d v="2019-10-18T00:00:00"/>
    <m/>
    <n v="40"/>
    <n v="122829"/>
    <n v="10235.75"/>
    <n v="59.052403846153844"/>
    <n v="0.17"/>
    <n v="1740.0775000000001"/>
    <n v="0.21"/>
    <n v="8086.2425000000003"/>
    <s v="SGD"/>
    <n v="1.4280999999999999"/>
    <n v="0.11"/>
    <s v=""/>
    <n v="81"/>
    <m/>
    <m/>
    <n v="20"/>
    <m/>
    <m/>
    <s v=""/>
    <n v="0"/>
    <n v="0"/>
    <n v="4783.2447115384612"/>
  </r>
  <r>
    <x v="1"/>
    <d v="2023-02-01T00:00:00"/>
    <d v="2023-02-28T00:00:00"/>
    <x v="0"/>
    <s v="Demo Company Norway AS"/>
    <x v="21"/>
    <x v="0"/>
    <s v="E03277"/>
    <s v="Caroline Hu"/>
    <s v="Sr. Manager"/>
    <s v="Marketing"/>
    <x v="1"/>
    <s v="Norway"/>
    <s v="Permanent"/>
    <s v="Female"/>
    <n v="31"/>
    <d v="2019-08-18T00:00:00"/>
    <m/>
    <n v="40"/>
    <n v="126353"/>
    <n v="10529.416666666666"/>
    <n v="60.746634615384622"/>
    <n v="0.14099999999999999"/>
    <n v="1484.6477499999999"/>
    <n v="0.36200000000000004"/>
    <n v="6717.7678333333324"/>
    <s v="NOK"/>
    <n v="11.2597"/>
    <n v="0.12"/>
    <s v=""/>
    <n v="260"/>
    <m/>
    <m/>
    <n v="20"/>
    <m/>
    <m/>
    <s v=""/>
    <n v="0"/>
    <n v="0"/>
    <n v="15794.125000000002"/>
  </r>
  <r>
    <x v="1"/>
    <d v="2023-02-01T00:00:00"/>
    <d v="2023-02-28T00:00:00"/>
    <x v="0"/>
    <s v="Demo Company Spain S.L."/>
    <x v="24"/>
    <x v="0"/>
    <s v="E04194"/>
    <s v="Madison Kumar"/>
    <s v="Network Engineer"/>
    <s v="Accounting"/>
    <x v="1"/>
    <s v="Spain"/>
    <s v="Permanent"/>
    <s v="Female"/>
    <n v="55"/>
    <d v="2010-10-17T00:00:00"/>
    <m/>
    <n v="32"/>
    <n v="188727"/>
    <n v="15727.25"/>
    <n v="113.41766826923077"/>
    <n v="0.29899999999999999"/>
    <n v="4702.4477499999994"/>
    <n v="0.47"/>
    <n v="8335.442500000001"/>
    <s v="EUR"/>
    <n v="1"/>
    <n v="0.23"/>
    <s v=""/>
    <n v="322"/>
    <m/>
    <m/>
    <n v="20"/>
    <m/>
    <m/>
    <s v=""/>
    <n v="0"/>
    <n v="0"/>
    <n v="36520.489182692312"/>
  </r>
  <r>
    <x v="1"/>
    <d v="2023-02-01T00:00:00"/>
    <d v="2023-02-28T00:00:00"/>
    <x v="0"/>
    <s v="Demo Company Kenya Ltd"/>
    <x v="8"/>
    <x v="2"/>
    <s v="E01807"/>
    <s v="Matthew Lim"/>
    <s v="Sr. Analyst"/>
    <s v="Sales"/>
    <x v="3"/>
    <s v="Kenya"/>
    <s v="Temporary"/>
    <s v="Male"/>
    <n v="52"/>
    <d v="2022-02-18T00:00:00"/>
    <d v="2023-02-18T00:00:00"/>
    <n v="40"/>
    <n v="99624"/>
    <n v="8302"/>
    <n v="47.896153846153844"/>
    <n v="0"/>
    <n v="0"/>
    <n v="0.37200000000000005"/>
    <n v="5213.655999999999"/>
    <s v="KES"/>
    <n v="136.33000000000001"/>
    <n v="0"/>
    <d v="2023-02-18T00:00:00"/>
    <n v="93"/>
    <m/>
    <m/>
    <n v="20"/>
    <m/>
    <m/>
    <s v=""/>
    <n v="0"/>
    <n v="1"/>
    <n v="4454.3423076923073"/>
  </r>
  <r>
    <x v="1"/>
    <d v="2023-02-01T00:00:00"/>
    <d v="2023-02-28T00:00:00"/>
    <x v="0"/>
    <s v="Demo Company Kenya Ltd"/>
    <x v="8"/>
    <x v="2"/>
    <s v="E01762"/>
    <s v="Maya Ngo"/>
    <s v="Manager"/>
    <s v="Sales"/>
    <x v="1"/>
    <s v="Kenya"/>
    <s v="Permanent"/>
    <s v="Female"/>
    <n v="55"/>
    <d v="2012-10-20T00:00:00"/>
    <m/>
    <n v="40"/>
    <n v="108686"/>
    <n v="9057.1666666666661"/>
    <n v="52.252884615384616"/>
    <n v="0"/>
    <n v="0"/>
    <n v="0.37200000000000005"/>
    <n v="5687.9006666666664"/>
    <s v="KES"/>
    <n v="136.33000000000001"/>
    <n v="0.06"/>
    <s v=""/>
    <n v="357"/>
    <m/>
    <m/>
    <n v="20"/>
    <m/>
    <m/>
    <s v=""/>
    <n v="0"/>
    <n v="0"/>
    <n v="18654.279807692306"/>
  </r>
  <r>
    <x v="1"/>
    <d v="2023-02-01T00:00:00"/>
    <d v="2023-02-28T00:00:00"/>
    <x v="0"/>
    <s v="Demo Company Israel Ltd"/>
    <x v="30"/>
    <x v="4"/>
    <s v="E02632"/>
    <s v="Alice Soto"/>
    <s v="Analyst"/>
    <s v="Accounting"/>
    <x v="2"/>
    <s v="Israel"/>
    <s v="Temporary"/>
    <s v="Female"/>
    <n v="56"/>
    <d v="2022-04-13T00:00:00"/>
    <d v="2023-04-13T00:00:00"/>
    <n v="40"/>
    <n v="50857"/>
    <n v="4238.083333333333"/>
    <n v="24.450480769230769"/>
    <n v="7.5999999999999998E-2"/>
    <n v="322.09433333333328"/>
    <n v="0.253"/>
    <n v="3165.84825"/>
    <s v="ILS"/>
    <n v="3.7942999999999998"/>
    <n v="0"/>
    <s v=""/>
    <n v="55"/>
    <m/>
    <m/>
    <n v="20"/>
    <m/>
    <m/>
    <s v=""/>
    <n v="0"/>
    <n v="0"/>
    <n v="1344.7764423076924"/>
  </r>
  <r>
    <x v="1"/>
    <d v="2023-02-01T00:00:00"/>
    <d v="2023-02-28T00:00:00"/>
    <x v="0"/>
    <s v="Demo Company Canada Inc."/>
    <x v="40"/>
    <x v="6"/>
    <s v="E04226"/>
    <s v="Andrew Moore"/>
    <s v="Operations Engineer"/>
    <s v="Engineering"/>
    <x v="0"/>
    <s v="Canada"/>
    <s v="Permanent"/>
    <s v="Male"/>
    <n v="47"/>
    <d v="2001-01-02T00:00:00"/>
    <m/>
    <n v="40"/>
    <n v="120628"/>
    <n v="10052.333333333334"/>
    <n v="57.994230769230775"/>
    <n v="7.3700000000000002E-2"/>
    <n v="740.85696666666672"/>
    <n v="0.245"/>
    <n v="7589.5116666666672"/>
    <s v="CAD"/>
    <n v="1.4572000000000001"/>
    <n v="0"/>
    <s v=""/>
    <n v="204"/>
    <m/>
    <m/>
    <n v="20"/>
    <m/>
    <m/>
    <s v=""/>
    <n v="0"/>
    <n v="0"/>
    <n v="11830.823076923078"/>
  </r>
  <r>
    <x v="1"/>
    <d v="2023-02-01T00:00:00"/>
    <d v="2023-02-28T00:00:00"/>
    <x v="0"/>
    <s v="Demo Company France SARL"/>
    <x v="18"/>
    <x v="0"/>
    <s v="E04101"/>
    <s v="Olivia Harris"/>
    <s v="Network Engineer"/>
    <s v="Sales"/>
    <x v="1"/>
    <s v="France"/>
    <s v="Temporary"/>
    <s v="Female"/>
    <n v="63"/>
    <d v="2020-06-14T00:00:00"/>
    <d v="2023-06-14T00:00:00"/>
    <n v="40"/>
    <n v="181216"/>
    <n v="15101.333333333334"/>
    <n v="87.123076923076923"/>
    <n v="8.3000000000000004E-2"/>
    <n v="1253.4106666666669"/>
    <n v="0.22399999999999998"/>
    <n v="11718.634666666667"/>
    <s v="EUR"/>
    <n v="1"/>
    <n v="0.27"/>
    <s v=""/>
    <n v="137"/>
    <m/>
    <m/>
    <n v="20"/>
    <m/>
    <m/>
    <s v=""/>
    <n v="0"/>
    <n v="0"/>
    <n v="11935.861538461539"/>
  </r>
  <r>
    <x v="1"/>
    <d v="2023-02-01T00:00:00"/>
    <d v="2023-02-28T00:00:00"/>
    <x v="0"/>
    <s v="Demo Company Netherlands BV"/>
    <x v="6"/>
    <x v="0"/>
    <s v="E01981"/>
    <s v="Genesis Banks"/>
    <s v="Analyst"/>
    <s v="Finance"/>
    <x v="2"/>
    <s v="Netherlands"/>
    <s v="Permanent"/>
    <s v="Female"/>
    <n v="63"/>
    <d v="2012-03-16T00:00:00"/>
    <m/>
    <n v="40"/>
    <n v="46081"/>
    <n v="3840.0833333333335"/>
    <n v="22.154326923076923"/>
    <n v="0.23190000000000002"/>
    <n v="890.51532500000008"/>
    <n v="0.41200000000000003"/>
    <n v="2257.9690000000001"/>
    <s v="EUR"/>
    <n v="1"/>
    <n v="0"/>
    <s v=""/>
    <n v="139"/>
    <m/>
    <m/>
    <n v="20"/>
    <m/>
    <m/>
    <s v=""/>
    <n v="0"/>
    <n v="0"/>
    <n v="3079.4514423076921"/>
  </r>
  <r>
    <x v="1"/>
    <d v="2023-02-01T00:00:00"/>
    <d v="2023-02-28T00:00:00"/>
    <x v="0"/>
    <s v="Demo Company Ireland Ltd"/>
    <x v="36"/>
    <x v="0"/>
    <s v="E02534"/>
    <s v="Victoria Johnson"/>
    <s v="Sr. Manager"/>
    <s v="Accounting"/>
    <x v="2"/>
    <s v="Ireland"/>
    <s v="Permanent"/>
    <s v="Female"/>
    <n v="55"/>
    <d v="2004-05-28T00:00:00"/>
    <m/>
    <n v="40"/>
    <n v="159885"/>
    <n v="13323.75"/>
    <n v="76.867788461538467"/>
    <n v="0.1105"/>
    <n v="1472.274375"/>
    <n v="0.26100000000000001"/>
    <n v="9846.2512499999993"/>
    <s v="EUR"/>
    <n v="1"/>
    <n v="0.12"/>
    <s v=""/>
    <n v="55"/>
    <n v="1"/>
    <s v="Overpayment"/>
    <n v="20"/>
    <m/>
    <m/>
    <s v=""/>
    <n v="0"/>
    <n v="0"/>
    <n v="4227.7283653846152"/>
  </r>
  <r>
    <x v="1"/>
    <d v="2023-02-01T00:00:00"/>
    <d v="2023-02-28T00:00:00"/>
    <x v="0"/>
    <s v="Demo Company Luxembourg SA"/>
    <x v="9"/>
    <x v="0"/>
    <s v="E01238"/>
    <s v="Eloise Griffin"/>
    <s v="Network Engineer"/>
    <s v="Sales"/>
    <x v="0"/>
    <s v="Luxembourg"/>
    <s v="Temporary"/>
    <s v="Female"/>
    <n v="55"/>
    <d v="2022-10-29T00:00:00"/>
    <d v="2023-10-29T00:00:00"/>
    <n v="40"/>
    <n v="153271"/>
    <n v="12772.583333333334"/>
    <n v="73.687980769230776"/>
    <n v="0.14990000000000001"/>
    <n v="1914.6102416666668"/>
    <n v="0.20399999999999999"/>
    <n v="10166.976333333334"/>
    <s v="EUR"/>
    <n v="1"/>
    <n v="0.15"/>
    <s v=""/>
    <n v="35"/>
    <m/>
    <m/>
    <n v="20"/>
    <m/>
    <m/>
    <s v=""/>
    <n v="0"/>
    <n v="0"/>
    <n v="2579.0793269230771"/>
  </r>
  <r>
    <x v="1"/>
    <d v="2023-02-01T00:00:00"/>
    <d v="2023-02-28T00:00:00"/>
    <x v="0"/>
    <s v="Demo Company Nigeria Ltd"/>
    <x v="42"/>
    <x v="2"/>
    <s v="E01118"/>
    <s v="Roman Yang"/>
    <s v="Manager"/>
    <s v="Human Resources"/>
    <x v="0"/>
    <s v="Nigeria"/>
    <s v="Permanent"/>
    <s v="Male"/>
    <n v="42"/>
    <d v="2009-12-12T00:00:00"/>
    <m/>
    <n v="40"/>
    <n v="114242"/>
    <n v="9520.1666666666661"/>
    <n v="54.924038461538466"/>
    <n v="0.1"/>
    <n v="952.01666666666665"/>
    <n v="0.34799999999999998"/>
    <n v="6207.148666666666"/>
    <s v="NGN"/>
    <n v="486.12"/>
    <n v="0.08"/>
    <s v=""/>
    <n v="159"/>
    <m/>
    <m/>
    <n v="20"/>
    <m/>
    <m/>
    <s v=""/>
    <n v="0"/>
    <n v="0"/>
    <n v="8732.9221153846156"/>
  </r>
  <r>
    <x v="1"/>
    <d v="2023-02-01T00:00:00"/>
    <d v="2023-02-28T00:00:00"/>
    <x v="0"/>
    <s v="Demo Company Ukraine PLC"/>
    <x v="26"/>
    <x v="0"/>
    <s v="E04041"/>
    <s v="Clara Huynh"/>
    <s v="IT Coordinator"/>
    <s v="IT"/>
    <x v="1"/>
    <s v="Ukraine"/>
    <s v="Temporary"/>
    <s v="Female"/>
    <n v="39"/>
    <d v="2020-11-18T00:00:00"/>
    <d v="2023-11-18T00:00:00"/>
    <n v="32"/>
    <n v="48415"/>
    <n v="4034.5833333333335"/>
    <n v="29.095552884615383"/>
    <n v="0.22"/>
    <n v="887.60833333333335"/>
    <n v="0.45200000000000001"/>
    <n v="2210.9516666666668"/>
    <s v="UAH"/>
    <n v="39.026600000000002"/>
    <n v="0"/>
    <s v=""/>
    <n v="145"/>
    <m/>
    <m/>
    <n v="20"/>
    <m/>
    <m/>
    <s v=""/>
    <n v="0"/>
    <n v="0"/>
    <n v="4218.8551682692305"/>
  </r>
  <r>
    <x v="1"/>
    <d v="2023-02-01T00:00:00"/>
    <d v="2023-02-28T00:00:00"/>
    <x v="0"/>
    <s v="Demo Company Norway AS"/>
    <x v="21"/>
    <x v="0"/>
    <s v="E04308"/>
    <s v="Kai Flores"/>
    <s v="Development Engineer"/>
    <s v="Engineering"/>
    <x v="0"/>
    <s v="Norway"/>
    <s v="Permanent"/>
    <s v="Male"/>
    <n v="35"/>
    <d v="2017-05-23T00:00:00"/>
    <m/>
    <n v="32"/>
    <n v="65566"/>
    <n v="5463.833333333333"/>
    <n v="39.402644230769234"/>
    <n v="0.14099999999999999"/>
    <n v="770.40049999999985"/>
    <n v="0.36200000000000004"/>
    <n v="3485.9256666666661"/>
    <s v="NOK"/>
    <n v="11.2597"/>
    <n v="0"/>
    <s v=""/>
    <n v="121"/>
    <m/>
    <m/>
    <n v="20"/>
    <m/>
    <m/>
    <s v=""/>
    <n v="0"/>
    <n v="0"/>
    <n v="4767.7199519230771"/>
  </r>
  <r>
    <x v="1"/>
    <d v="2023-02-01T00:00:00"/>
    <d v="2023-02-28T00:00:00"/>
    <x v="0"/>
    <s v="Demo Company Iceland hf."/>
    <x v="22"/>
    <x v="0"/>
    <s v="E04165"/>
    <s v="Sophie Vang"/>
    <s v="Sr. Manager"/>
    <s v="Marketing"/>
    <x v="0"/>
    <s v="Iceland"/>
    <s v="Permanent"/>
    <s v="Female"/>
    <n v="25"/>
    <d v="2021-09-14T00:00:00"/>
    <m/>
    <n v="32"/>
    <n v="136810"/>
    <n v="11400.833333333334"/>
    <n v="82.21754807692308"/>
    <n v="6.3500000000000001E-2"/>
    <n v="723.95291666666674"/>
    <n v="0.31900000000000001"/>
    <n v="7763.9675000000007"/>
    <s v="ISK"/>
    <n v="149.69999999999999"/>
    <n v="0.14000000000000001"/>
    <s v=""/>
    <n v="77"/>
    <m/>
    <m/>
    <n v="20"/>
    <m/>
    <m/>
    <s v=""/>
    <n v="0"/>
    <n v="0"/>
    <n v="6330.7512019230771"/>
  </r>
  <r>
    <x v="1"/>
    <d v="2023-02-01T00:00:00"/>
    <d v="2023-02-28T00:00:00"/>
    <x v="0"/>
    <s v="Demo Company Netherlands BV"/>
    <x v="6"/>
    <x v="0"/>
    <s v="E02295"/>
    <s v="Axel Jordan"/>
    <s v="Analyst"/>
    <s v="Sales"/>
    <x v="2"/>
    <s v="Netherlands"/>
    <s v="Permanent"/>
    <s v="Male"/>
    <n v="47"/>
    <d v="2013-02-28T00:00:00"/>
    <m/>
    <n v="40"/>
    <n v="54635"/>
    <n v="4552.916666666667"/>
    <n v="26.266826923076923"/>
    <n v="0.23190000000000002"/>
    <n v="1055.8213750000002"/>
    <n v="0.41200000000000003"/>
    <n v="2677.1149999999998"/>
    <s v="EUR"/>
    <n v="1"/>
    <n v="0"/>
    <s v=""/>
    <n v="315"/>
    <m/>
    <m/>
    <n v="20"/>
    <m/>
    <n v="3"/>
    <s v=""/>
    <n v="0"/>
    <n v="0"/>
    <n v="8274.0504807692305"/>
  </r>
  <r>
    <x v="1"/>
    <d v="2023-02-01T00:00:00"/>
    <d v="2023-02-28T00:00:00"/>
    <x v="0"/>
    <s v="Demo Company France SARL"/>
    <x v="18"/>
    <x v="0"/>
    <s v="E04546"/>
    <s v="Jade Hunter"/>
    <s v="Cloud Infrastructure Architect"/>
    <s v="IT"/>
    <x v="2"/>
    <s v="France"/>
    <s v="Permanent"/>
    <s v="Female"/>
    <n v="42"/>
    <d v="2020-02-05T00:00:00"/>
    <d v="2023-02-04T00:00:00"/>
    <n v="32"/>
    <n v="96636"/>
    <n v="8053"/>
    <n v="58.074519230769234"/>
    <n v="8.3000000000000004E-2"/>
    <n v="668.399"/>
    <n v="0.22399999999999998"/>
    <n v="6249.1280000000006"/>
    <s v="EUR"/>
    <n v="1"/>
    <n v="0"/>
    <s v=""/>
    <n v="159"/>
    <m/>
    <m/>
    <n v="20"/>
    <m/>
    <m/>
    <s v=""/>
    <n v="0"/>
    <n v="0"/>
    <n v="9233.8485576923085"/>
  </r>
  <r>
    <x v="1"/>
    <d v="2023-02-01T00:00:00"/>
    <d v="2023-02-28T00:00:00"/>
    <x v="0"/>
    <s v="Demo Company Greece IKE"/>
    <x v="23"/>
    <x v="0"/>
    <s v="E04217"/>
    <s v="Lydia Williams"/>
    <s v="System Administrator "/>
    <s v="IT"/>
    <x v="0"/>
    <s v="Greece"/>
    <s v="Permanent"/>
    <s v="Female"/>
    <n v="35"/>
    <d v="2014-10-29T00:00:00"/>
    <m/>
    <n v="32"/>
    <n v="91592"/>
    <n v="7632.666666666667"/>
    <n v="55.043269230769234"/>
    <n v="0.24809999999999999"/>
    <n v="1893.6646000000001"/>
    <n v="0.51900000000000002"/>
    <n v="3671.3126666666667"/>
    <s v="EUR"/>
    <n v="1"/>
    <n v="0"/>
    <s v=""/>
    <n v="344"/>
    <m/>
    <m/>
    <n v="20"/>
    <n v="112"/>
    <m/>
    <s v=""/>
    <n v="0"/>
    <n v="0"/>
    <n v="18934.884615384617"/>
  </r>
  <r>
    <x v="1"/>
    <d v="2023-02-01T00:00:00"/>
    <d v="2023-02-28T00:00:00"/>
    <x v="0"/>
    <s v="Demo Company United Arab Emirates LLC"/>
    <x v="28"/>
    <x v="4"/>
    <s v="E00650"/>
    <s v="Emery Chang"/>
    <s v="Business Partner"/>
    <s v="Human Resources"/>
    <x v="3"/>
    <s v="United Arab Emirates"/>
    <s v="Permanent"/>
    <s v="Female"/>
    <n v="45"/>
    <d v="2000-08-17T00:00:00"/>
    <m/>
    <n v="40"/>
    <n v="55563"/>
    <n v="4630.25"/>
    <n v="26.712980769230768"/>
    <n v="0"/>
    <n v="0"/>
    <n v="0.159"/>
    <n v="3894.04025"/>
    <s v="AED"/>
    <n v="3.8807"/>
    <n v="0"/>
    <s v=""/>
    <n v="131"/>
    <n v="1"/>
    <s v="Overpayment"/>
    <n v="20"/>
    <m/>
    <n v="20"/>
    <s v=""/>
    <n v="0"/>
    <n v="0"/>
    <n v="3499.4004807692304"/>
  </r>
  <r>
    <x v="1"/>
    <d v="2023-02-01T00:00:00"/>
    <d v="2023-02-28T00:00:00"/>
    <x v="0"/>
    <s v="Demo Company France SARL"/>
    <x v="18"/>
    <x v="0"/>
    <s v="E00344"/>
    <s v="Savannah He"/>
    <s v="Network Engineer"/>
    <s v="IT"/>
    <x v="3"/>
    <s v="France"/>
    <s v="Permanent"/>
    <s v="Female"/>
    <n v="52"/>
    <d v="2021-02-14T00:00:00"/>
    <m/>
    <n v="32"/>
    <n v="159724"/>
    <n v="13310.333333333334"/>
    <n v="95.987980769230774"/>
    <n v="0.45"/>
    <n v="5989.6500000000005"/>
    <n v="0.60699999999999998"/>
    <n v="5230.9610000000002"/>
    <s v="EUR"/>
    <n v="1"/>
    <n v="0.23"/>
    <s v=""/>
    <n v="325"/>
    <m/>
    <m/>
    <n v="20"/>
    <n v="432"/>
    <m/>
    <s v=""/>
    <n v="0"/>
    <n v="0"/>
    <n v="31196.09375"/>
  </r>
  <r>
    <x v="1"/>
    <d v="2023-02-01T00:00:00"/>
    <d v="2023-02-28T00:00:00"/>
    <x v="0"/>
    <s v="Demo Company Netherlands BV"/>
    <x v="6"/>
    <x v="0"/>
    <s v="E04645"/>
    <s v="Elias Ahmed"/>
    <s v="Operations Engineer"/>
    <s v="Marketing"/>
    <x v="2"/>
    <s v="Netherlands"/>
    <s v="Permanent"/>
    <s v="Male"/>
    <n v="57"/>
    <d v="2017-08-04T00:00:00"/>
    <m/>
    <n v="40"/>
    <n v="183190"/>
    <n v="15265.833333333334"/>
    <n v="88.072115384615387"/>
    <n v="0.23190000000000002"/>
    <n v="3540.1467500000003"/>
    <n v="0.41200000000000003"/>
    <n v="8976.31"/>
    <s v="EUR"/>
    <n v="1"/>
    <n v="0.36"/>
    <s v=""/>
    <n v="151"/>
    <m/>
    <m/>
    <n v="20"/>
    <m/>
    <n v="6"/>
    <s v=""/>
    <n v="0"/>
    <n v="0"/>
    <n v="13298.889423076924"/>
  </r>
  <r>
    <x v="1"/>
    <d v="2023-02-01T00:00:00"/>
    <d v="2023-02-28T00:00:00"/>
    <x v="0"/>
    <s v="Demo Company Hungary Kft."/>
    <x v="17"/>
    <x v="0"/>
    <s v="E03880"/>
    <s v="Samantha Woods"/>
    <s v="Analyst"/>
    <s v="Accounting"/>
    <x v="1"/>
    <s v="Hungary"/>
    <s v="Permanent"/>
    <s v="Female"/>
    <n v="56"/>
    <d v="2019-12-25T00:00:00"/>
    <m/>
    <n v="32"/>
    <n v="54829"/>
    <n v="4569.083333333333"/>
    <n v="32.950120192307693"/>
    <n v="0.21"/>
    <n v="959.50749999999994"/>
    <n v="0.379"/>
    <n v="2837.4007499999998"/>
    <s v="HUF"/>
    <n v="378.97"/>
    <n v="0"/>
    <s v=""/>
    <n v="396"/>
    <m/>
    <m/>
    <n v="20"/>
    <m/>
    <m/>
    <s v=""/>
    <n v="0"/>
    <n v="0"/>
    <n v="13048.247596153846"/>
  </r>
  <r>
    <x v="1"/>
    <d v="2023-02-01T00:00:00"/>
    <d v="2023-02-28T00:00:00"/>
    <x v="0"/>
    <s v="Demo Company Spain S.L."/>
    <x v="24"/>
    <x v="0"/>
    <s v="E02730"/>
    <s v="Axel Soto"/>
    <s v="Quality Engineer"/>
    <s v="Engineering"/>
    <x v="2"/>
    <s v="Spain"/>
    <s v="Permanent"/>
    <s v="Male"/>
    <n v="46"/>
    <d v="2005-04-22T00:00:00"/>
    <m/>
    <n v="40"/>
    <n v="96639"/>
    <n v="8053.25"/>
    <n v="46.461057692307691"/>
    <n v="0.29899999999999999"/>
    <n v="2407.92175"/>
    <n v="0.47"/>
    <n v="4268.2224999999999"/>
    <s v="EUR"/>
    <n v="1"/>
    <n v="0"/>
    <s v=""/>
    <n v="260"/>
    <m/>
    <m/>
    <n v="20"/>
    <n v="550"/>
    <n v="15"/>
    <s v=""/>
    <n v="0"/>
    <n v="0"/>
    <n v="12079.875"/>
  </r>
  <r>
    <x v="1"/>
    <d v="2023-02-01T00:00:00"/>
    <d v="2023-02-28T00:00:00"/>
    <x v="0"/>
    <s v="Demo Company Ghana Ltd"/>
    <x v="33"/>
    <x v="2"/>
    <s v="E04517"/>
    <s v="Amelia Choi"/>
    <s v="Manager"/>
    <s v="Marketing"/>
    <x v="1"/>
    <s v="Ghana"/>
    <s v="Permanent"/>
    <s v="Female"/>
    <n v="43"/>
    <d v="2006-06-11T00:00:00"/>
    <m/>
    <n v="40"/>
    <n v="117278"/>
    <n v="9773.1666666666661"/>
    <n v="56.383653846153848"/>
    <n v="0.13"/>
    <n v="1270.5116666666665"/>
    <n v="0.55399999999999994"/>
    <n v="4358.8323333333337"/>
    <s v="GHS"/>
    <n v="12.6816"/>
    <n v="0.09"/>
    <s v=""/>
    <n v="314"/>
    <m/>
    <m/>
    <n v="20"/>
    <m/>
    <n v="15"/>
    <s v=""/>
    <n v="0"/>
    <n v="0"/>
    <n v="17704.46730769231"/>
  </r>
  <r>
    <x v="1"/>
    <d v="2023-02-01T00:00:00"/>
    <d v="2023-02-28T00:00:00"/>
    <x v="0"/>
    <s v="Demo Company United Arab Emirates LLC"/>
    <x v="28"/>
    <x v="4"/>
    <s v="E00965"/>
    <s v="Jacob Khan"/>
    <s v="Computer Systems Manager"/>
    <s v="IT"/>
    <x v="1"/>
    <s v="United Arab Emirates"/>
    <s v="Permanent"/>
    <s v="Male"/>
    <n v="53"/>
    <d v="2008-02-09T00:00:00"/>
    <m/>
    <n v="40"/>
    <n v="84193"/>
    <n v="7016.083333333333"/>
    <n v="40.477403846153848"/>
    <n v="0"/>
    <n v="0"/>
    <n v="0.159"/>
    <n v="5900.5260833333332"/>
    <s v="AED"/>
    <n v="3.8807"/>
    <n v="0.09"/>
    <s v=""/>
    <n v="121"/>
    <m/>
    <m/>
    <n v="20"/>
    <n v="247"/>
    <n v="9"/>
    <s v=""/>
    <n v="0"/>
    <n v="0"/>
    <n v="4897.7658653846156"/>
  </r>
  <r>
    <x v="1"/>
    <d v="2023-02-01T00:00:00"/>
    <d v="2023-02-28T00:00:00"/>
    <x v="0"/>
    <s v="Demo Company Japan Kabushiki Kaisha"/>
    <x v="31"/>
    <x v="1"/>
    <s v="E04639"/>
    <s v="Luna Taylor"/>
    <s v="Network Administrator"/>
    <s v="IT"/>
    <x v="0"/>
    <s v="Japan"/>
    <s v="Permanent"/>
    <s v="Female"/>
    <n v="47"/>
    <d v="2018-07-28T00:00:00"/>
    <m/>
    <n v="40"/>
    <n v="87806"/>
    <n v="7317.166666666667"/>
    <n v="42.214423076923076"/>
    <n v="0.15490000000000001"/>
    <n v="1133.4291166666667"/>
    <n v="0.46700000000000003"/>
    <n v="3900.0498333333335"/>
    <s v="JPY"/>
    <n v="143.86000000000001"/>
    <n v="0"/>
    <s v=""/>
    <n v="177"/>
    <m/>
    <m/>
    <n v="20"/>
    <m/>
    <n v="1"/>
    <s v=""/>
    <n v="0"/>
    <n v="0"/>
    <n v="7471.9528846153844"/>
  </r>
  <r>
    <x v="1"/>
    <d v="2023-02-01T00:00:00"/>
    <d v="2023-02-28T00:00:00"/>
    <x v="0"/>
    <s v="Demo Company Brazil Ltda."/>
    <x v="5"/>
    <x v="3"/>
    <s v="E00465"/>
    <s v="Dominic Parker"/>
    <s v="Test Engineer"/>
    <s v="Engineering"/>
    <x v="3"/>
    <s v="Brazil"/>
    <s v="Permanent"/>
    <s v="Male"/>
    <n v="62"/>
    <d v="2011-10-04T00:00:00"/>
    <m/>
    <n v="40"/>
    <n v="63959"/>
    <n v="5329.916666666667"/>
    <n v="30.749519230769231"/>
    <n v="0.28999999999999998"/>
    <n v="1545.6758333333332"/>
    <n v="0.65099999999999991"/>
    <n v="1860.1409166666672"/>
    <s v="BRL"/>
    <n v="5.4378000000000002"/>
    <n v="0"/>
    <s v=""/>
    <n v="27"/>
    <m/>
    <m/>
    <n v="20"/>
    <n v="568"/>
    <m/>
    <s v=""/>
    <n v="0"/>
    <n v="0"/>
    <n v="830.23701923076919"/>
  </r>
  <r>
    <x v="1"/>
    <d v="2023-02-01T00:00:00"/>
    <d v="2023-02-28T00:00:00"/>
    <x v="0"/>
    <s v="Demo Company Romania SRL"/>
    <x v="12"/>
    <x v="0"/>
    <s v="E03058"/>
    <s v="Angel Xiong"/>
    <s v="Operations Engineer"/>
    <s v="IT"/>
    <x v="3"/>
    <s v="Romania"/>
    <s v="Permanent"/>
    <s v="Male"/>
    <n v="35"/>
    <d v="2015-06-11T00:00:00"/>
    <m/>
    <n v="40"/>
    <n v="234723"/>
    <n v="19560.25"/>
    <n v="112.84759615384614"/>
    <n v="2.2499999999999999E-2"/>
    <n v="440.10562499999997"/>
    <n v="0.2"/>
    <n v="15648.2"/>
    <s v="RON"/>
    <n v="4.9107000000000003"/>
    <n v="0.36"/>
    <s v=""/>
    <n v="259"/>
    <m/>
    <m/>
    <n v="20"/>
    <m/>
    <n v="19"/>
    <s v=""/>
    <n v="0"/>
    <n v="0"/>
    <n v="29227.52740384615"/>
  </r>
  <r>
    <x v="1"/>
    <d v="2023-02-01T00:00:00"/>
    <d v="2023-02-28T00:00:00"/>
    <x v="0"/>
    <s v="Demo Company Croatia d.o.o."/>
    <x v="25"/>
    <x v="0"/>
    <s v="E02337"/>
    <s v="Emma Cao"/>
    <s v="Analyst"/>
    <s v="Accounting"/>
    <x v="2"/>
    <s v="Croatia"/>
    <s v="Permanent"/>
    <s v="Female"/>
    <n v="27"/>
    <d v="2019-08-24T00:00:00"/>
    <m/>
    <n v="32"/>
    <n v="50809"/>
    <n v="4234.083333333333"/>
    <n v="30.534254807692307"/>
    <n v="0.16500000000000001"/>
    <n v="698.62374999999997"/>
    <n v="0.20499999999999999"/>
    <n v="3366.0962499999996"/>
    <s v="EUR"/>
    <n v="1"/>
    <n v="0"/>
    <s v=""/>
    <n v="156"/>
    <m/>
    <m/>
    <n v="20"/>
    <m/>
    <m/>
    <s v=""/>
    <n v="0"/>
    <n v="0"/>
    <n v="4763.34375"/>
  </r>
  <r>
    <x v="1"/>
    <d v="2023-02-01T00:00:00"/>
    <d v="2023-02-28T00:00:00"/>
    <x v="0"/>
    <s v="Demo Company Romania SRL"/>
    <x v="12"/>
    <x v="0"/>
    <s v="E04927"/>
    <s v="Ezekiel Bryant"/>
    <s v="Sr. Analyst"/>
    <s v="Finance"/>
    <x v="0"/>
    <s v="Romania"/>
    <s v="Permanent"/>
    <s v="Male"/>
    <n v="55"/>
    <d v="2002-07-19T00:00:00"/>
    <m/>
    <n v="32"/>
    <n v="77396"/>
    <n v="6449.666666666667"/>
    <n v="46.512019230769234"/>
    <n v="2.2499999999999999E-2"/>
    <n v="145.11750000000001"/>
    <n v="0.2"/>
    <n v="5159.7333333333336"/>
    <s v="RON"/>
    <n v="4.9107000000000003"/>
    <n v="0"/>
    <s v=""/>
    <n v="123"/>
    <n v="1"/>
    <s v="Overpayment"/>
    <n v="20"/>
    <n v="449"/>
    <m/>
    <s v=""/>
    <n v="0"/>
    <n v="0"/>
    <n v="5720.9783653846162"/>
  </r>
  <r>
    <x v="1"/>
    <d v="2023-02-01T00:00:00"/>
    <d v="2023-02-28T00:00:00"/>
    <x v="0"/>
    <s v="Demo Company United Kingdom Ltd"/>
    <x v="27"/>
    <x v="0"/>
    <s v="E03799"/>
    <s v="Natalie Hwang"/>
    <s v="Sr. Analyst"/>
    <s v="Finance"/>
    <x v="1"/>
    <s v="United Kingdom"/>
    <s v="Temporary"/>
    <s v="Female"/>
    <n v="63"/>
    <d v="2022-12-31T00:00:00"/>
    <d v="2023-12-31T00:00:00"/>
    <n v="32"/>
    <n v="89523"/>
    <n v="7460.25"/>
    <n v="53.799879807692307"/>
    <n v="0.13800000000000001"/>
    <n v="1029.5145"/>
    <n v="0.30599999999999999"/>
    <n v="5177.4135000000006"/>
    <s v="GBP"/>
    <n v="0.88870000000000005"/>
    <n v="0"/>
    <s v=""/>
    <n v="338"/>
    <m/>
    <m/>
    <n v="20"/>
    <m/>
    <m/>
    <s v=""/>
    <n v="0"/>
    <n v="0"/>
    <n v="18184.359375"/>
  </r>
  <r>
    <x v="1"/>
    <d v="2023-02-01T00:00:00"/>
    <d v="2023-02-28T00:00:00"/>
    <x v="0"/>
    <s v="Demo Company Indonesia PT"/>
    <x v="10"/>
    <x v="1"/>
    <s v="E04538"/>
    <s v="Adeline Yang"/>
    <s v="Cloud Infrastructure Architect"/>
    <s v="IT"/>
    <x v="2"/>
    <s v="Indonesia"/>
    <s v="Permanent"/>
    <s v="Female"/>
    <n v="53"/>
    <d v="2011-07-20T00:00:00"/>
    <m/>
    <n v="40"/>
    <n v="86173"/>
    <n v="7181.083333333333"/>
    <n v="41.429326923076921"/>
    <n v="5.74E-2"/>
    <n v="412.19418333333329"/>
    <n v="0.30099999999999999"/>
    <n v="5019.5772500000003"/>
    <s v="IDR"/>
    <n v="16295.86"/>
    <n v="0"/>
    <s v=""/>
    <n v="207"/>
    <m/>
    <m/>
    <n v="20"/>
    <m/>
    <n v="1"/>
    <s v=""/>
    <n v="0"/>
    <n v="0"/>
    <n v="8575.8706730769227"/>
  </r>
  <r>
    <x v="1"/>
    <d v="2023-02-01T00:00:00"/>
    <d v="2023-02-28T00:00:00"/>
    <x v="0"/>
    <s v="Demo Company Luxembourg SA"/>
    <x v="9"/>
    <x v="0"/>
    <s v="E02633"/>
    <s v="Allison Roberts"/>
    <s v="Operations Engineer"/>
    <s v="Sales"/>
    <x v="0"/>
    <s v="Luxembourg"/>
    <s v="Permanent"/>
    <s v="Female"/>
    <n v="54"/>
    <d v="2000-08-19T00:00:00"/>
    <m/>
    <n v="32"/>
    <n v="222224"/>
    <n v="18518.666666666668"/>
    <n v="133.54807692307693"/>
    <n v="0.14990000000000001"/>
    <n v="2775.9481333333338"/>
    <n v="0.20399999999999999"/>
    <n v="14740.858666666667"/>
    <s v="EUR"/>
    <n v="1"/>
    <n v="0.38"/>
    <s v=""/>
    <n v="204"/>
    <m/>
    <m/>
    <n v="20"/>
    <m/>
    <m/>
    <s v=""/>
    <n v="0"/>
    <n v="0"/>
    <n v="27243.807692307695"/>
  </r>
  <r>
    <x v="1"/>
    <d v="2023-02-01T00:00:00"/>
    <d v="2023-02-28T00:00:00"/>
    <x v="0"/>
    <s v="Demo Company Ukraine PLC"/>
    <x v="26"/>
    <x v="0"/>
    <s v="E02965"/>
    <s v="Andrew Do"/>
    <s v="Sr. Manager"/>
    <s v="Finance"/>
    <x v="3"/>
    <s v="Ukraine"/>
    <s v="Temporary"/>
    <s v="Male"/>
    <n v="43"/>
    <d v="2021-04-17T00:00:00"/>
    <d v="2023-04-17T00:00:00"/>
    <n v="32"/>
    <n v="146140"/>
    <n v="12178.333333333334"/>
    <n v="87.824519230769226"/>
    <n v="0.22"/>
    <n v="2679.2333333333336"/>
    <n v="0.45200000000000001"/>
    <n v="6673.7266666666665"/>
    <s v="UAH"/>
    <n v="39.026600000000002"/>
    <n v="0.15"/>
    <s v=""/>
    <n v="235"/>
    <m/>
    <m/>
    <n v="20"/>
    <m/>
    <m/>
    <s v=""/>
    <n v="0"/>
    <n v="0"/>
    <n v="20638.76201923077"/>
  </r>
  <r>
    <x v="1"/>
    <d v="2023-02-01T00:00:00"/>
    <d v="2023-02-28T00:00:00"/>
    <x v="0"/>
    <s v="Demo Company Nigeria Ltd"/>
    <x v="42"/>
    <x v="2"/>
    <s v="E04345"/>
    <s v="Eliana Grant"/>
    <s v="Engineering Manager"/>
    <s v="Engineering"/>
    <x v="1"/>
    <s v="Nigeria"/>
    <s v="Temporary"/>
    <s v="Female"/>
    <n v="64"/>
    <d v="2022-06-20T00:00:00"/>
    <d v="2023-06-20T00:00:00"/>
    <n v="40"/>
    <n v="109456"/>
    <n v="9121.3333333333339"/>
    <n v="52.62307692307693"/>
    <n v="0.1"/>
    <n v="912.13333333333344"/>
    <n v="0.34799999999999998"/>
    <n v="5947.1093333333338"/>
    <s v="NGN"/>
    <n v="486.12"/>
    <n v="0.1"/>
    <s v=""/>
    <n v="398"/>
    <m/>
    <m/>
    <n v="20"/>
    <m/>
    <n v="8"/>
    <s v=""/>
    <n v="0"/>
    <n v="0"/>
    <n v="20943.984615384619"/>
  </r>
  <r>
    <x v="1"/>
    <d v="2023-02-01T00:00:00"/>
    <d v="2023-02-28T00:00:00"/>
    <x v="0"/>
    <s v="Demo Company Greece IKE"/>
    <x v="23"/>
    <x v="0"/>
    <s v="E02895"/>
    <s v="Mila Soto"/>
    <s v="Network Engineer"/>
    <s v="Finance"/>
    <x v="3"/>
    <s v="Greece"/>
    <s v="Permanent"/>
    <s v="Female"/>
    <n v="65"/>
    <d v="2008-10-07T00:00:00"/>
    <m/>
    <n v="32"/>
    <n v="170221"/>
    <n v="14185.083333333334"/>
    <n v="102.29627403846153"/>
    <n v="0.24809999999999999"/>
    <n v="3519.3191750000001"/>
    <n v="0.51900000000000002"/>
    <n v="6823.025083333333"/>
    <s v="EUR"/>
    <n v="1"/>
    <n v="0.15"/>
    <s v=""/>
    <n v="181"/>
    <m/>
    <m/>
    <n v="20"/>
    <n v="287"/>
    <m/>
    <s v=""/>
    <n v="0"/>
    <n v="0"/>
    <n v="18515.625600961539"/>
  </r>
  <r>
    <x v="1"/>
    <d v="2023-02-01T00:00:00"/>
    <d v="2023-02-28T00:00:00"/>
    <x v="0"/>
    <s v="Demo Company United Kingdom Ltd"/>
    <x v="27"/>
    <x v="0"/>
    <s v="E00758"/>
    <s v="Jonathan Khan"/>
    <s v="Account Representative"/>
    <s v="Sales"/>
    <x v="0"/>
    <s v="United Kingdom"/>
    <s v="Permanent"/>
    <s v="Male"/>
    <n v="35"/>
    <d v="2013-08-30T00:00:00"/>
    <m/>
    <n v="32"/>
    <n v="59646"/>
    <n v="4970.5"/>
    <n v="35.84495192307692"/>
    <n v="0.13800000000000001"/>
    <n v="685.92900000000009"/>
    <n v="0.30599999999999999"/>
    <n v="3449.527"/>
    <s v="GBP"/>
    <n v="0.88870000000000005"/>
    <n v="0"/>
    <s v=""/>
    <n v="243"/>
    <m/>
    <m/>
    <n v="20"/>
    <n v="319"/>
    <m/>
    <s v=""/>
    <n v="0"/>
    <n v="0"/>
    <n v="8710.3233173076915"/>
  </r>
  <r>
    <x v="1"/>
    <d v="2023-02-01T00:00:00"/>
    <d v="2023-02-28T00:00:00"/>
    <x v="0"/>
    <s v="Demo Company Singapore Pte Ltd"/>
    <x v="1"/>
    <x v="1"/>
    <s v="E03750"/>
    <s v="Elias Dang"/>
    <s v="Network Engineer"/>
    <s v="Engineering"/>
    <x v="1"/>
    <s v="Singapore"/>
    <s v="Temporary"/>
    <s v="Male"/>
    <n v="64"/>
    <d v="2022-08-29T00:00:00"/>
    <d v="2023-08-29T00:00:00"/>
    <n v="40"/>
    <n v="158787"/>
    <n v="13232.25"/>
    <n v="76.339903846153845"/>
    <n v="0.17"/>
    <n v="2249.4825000000001"/>
    <n v="0.21"/>
    <n v="10453.477500000001"/>
    <s v="SGD"/>
    <n v="1.4280999999999999"/>
    <n v="0.18"/>
    <s v=""/>
    <n v="101"/>
    <m/>
    <m/>
    <n v="20"/>
    <n v="196"/>
    <n v="8"/>
    <s v=""/>
    <n v="0"/>
    <n v="0"/>
    <n v="7710.3302884615387"/>
  </r>
  <r>
    <x v="1"/>
    <d v="2023-02-01T00:00:00"/>
    <d v="2023-02-28T00:00:00"/>
    <x v="0"/>
    <s v="Demo Company Israel Ltd"/>
    <x v="30"/>
    <x v="4"/>
    <s v="E00144"/>
    <s v="Theodore Ngo"/>
    <s v="Controls Engineer"/>
    <s v="Engineering"/>
    <x v="3"/>
    <s v="Israel"/>
    <s v="Permanent"/>
    <s v="Male"/>
    <n v="55"/>
    <d v="2018-04-29T00:00:00"/>
    <m/>
    <n v="40"/>
    <n v="83378"/>
    <n v="6948.166666666667"/>
    <n v="40.085576923076921"/>
    <n v="7.5999999999999998E-2"/>
    <n v="528.06066666666663"/>
    <n v="0.253"/>
    <n v="5190.2805000000008"/>
    <s v="ILS"/>
    <n v="3.7942999999999998"/>
    <n v="0"/>
    <s v=""/>
    <n v="297"/>
    <m/>
    <m/>
    <n v="20"/>
    <m/>
    <n v="13"/>
    <s v=""/>
    <n v="0"/>
    <n v="0"/>
    <n v="11905.416346153846"/>
  </r>
  <r>
    <x v="1"/>
    <d v="2023-02-01T00:00:00"/>
    <d v="2023-02-28T00:00:00"/>
    <x v="0"/>
    <s v="Demo Company Netherlands BV"/>
    <x v="6"/>
    <x v="0"/>
    <s v="E02943"/>
    <s v="Bella Lopez"/>
    <s v="Sr. Analyst"/>
    <s v="Marketing"/>
    <x v="2"/>
    <s v="Netherlands"/>
    <s v="Permanent"/>
    <s v="Female"/>
    <n v="32"/>
    <d v="2013-11-12T00:00:00"/>
    <m/>
    <n v="40"/>
    <n v="88895"/>
    <n v="7407.916666666667"/>
    <n v="42.737980769230766"/>
    <n v="0.23190000000000002"/>
    <n v="1717.8958750000002"/>
    <n v="0.41200000000000003"/>
    <n v="4355.8549999999996"/>
    <s v="EUR"/>
    <n v="1"/>
    <n v="0"/>
    <s v=""/>
    <n v="182"/>
    <m/>
    <m/>
    <n v="20"/>
    <n v="435"/>
    <n v="7"/>
    <s v=""/>
    <n v="0"/>
    <n v="0"/>
    <n v="7778.3124999999991"/>
  </r>
  <r>
    <x v="1"/>
    <d v="2023-02-01T00:00:00"/>
    <d v="2023-02-28T00:00:00"/>
    <x v="0"/>
    <s v="Demo Company Netherlands BV"/>
    <x v="6"/>
    <x v="0"/>
    <s v="E03901"/>
    <s v="Luca Truong"/>
    <s v="Network Engineer"/>
    <s v="Marketing"/>
    <x v="2"/>
    <s v="Netherlands"/>
    <s v="Permanent"/>
    <s v="Male"/>
    <n v="45"/>
    <d v="2004-12-11T00:00:00"/>
    <m/>
    <n v="32"/>
    <n v="168846"/>
    <n v="14070.5"/>
    <n v="101.46995192307692"/>
    <n v="0.23190000000000002"/>
    <n v="3262.9489500000004"/>
    <n v="0.41200000000000003"/>
    <n v="8273.4539999999997"/>
    <s v="EUR"/>
    <n v="1"/>
    <n v="0.24"/>
    <s v=""/>
    <n v="203"/>
    <m/>
    <m/>
    <n v="20"/>
    <m/>
    <m/>
    <s v=""/>
    <n v="0"/>
    <n v="0"/>
    <n v="20598.400240384613"/>
  </r>
  <r>
    <x v="1"/>
    <d v="2023-02-01T00:00:00"/>
    <d v="2023-02-28T00:00:00"/>
    <x v="0"/>
    <s v="Demo Company Australia Pty Ltd"/>
    <x v="14"/>
    <x v="5"/>
    <s v="E03490"/>
    <s v="Henry Campos"/>
    <s v="Sr. Manager"/>
    <s v="Human Resources"/>
    <x v="2"/>
    <s v="United States"/>
    <s v="Permanent"/>
    <s v="Male"/>
    <n v="38"/>
    <d v="2009-09-27T00:00:00"/>
    <m/>
    <n v="40"/>
    <n v="127801"/>
    <n v="10650.083333333334"/>
    <n v="61.442788461538463"/>
    <n v="0.25"/>
    <n v="2662.5208333333335"/>
    <n v="0.47399999999999998"/>
    <n v="5601.9438333333337"/>
    <s v="AUD"/>
    <n v="1.5972999999999999"/>
    <n v="0.15"/>
    <s v=""/>
    <n v="117"/>
    <m/>
    <m/>
    <n v="20"/>
    <m/>
    <n v="11"/>
    <s v=""/>
    <n v="0"/>
    <n v="0"/>
    <n v="7188.8062500000005"/>
  </r>
  <r>
    <x v="1"/>
    <d v="2023-02-01T00:00:00"/>
    <d v="2023-02-28T00:00:00"/>
    <x v="0"/>
    <s v="Demo Company Nigeria Ltd"/>
    <x v="42"/>
    <x v="2"/>
    <s v="E04466"/>
    <s v="Connor Bell"/>
    <s v="Network Administrator"/>
    <s v="IT"/>
    <x v="2"/>
    <s v="Nigeria"/>
    <s v="Permanent"/>
    <s v="Male"/>
    <n v="54"/>
    <d v="2000-04-01T00:00:00"/>
    <m/>
    <n v="40"/>
    <n v="76352"/>
    <n v="6362.666666666667"/>
    <n v="36.707692307692312"/>
    <n v="0.1"/>
    <n v="636.26666666666677"/>
    <n v="0.34799999999999998"/>
    <n v="4148.4586666666673"/>
    <s v="NGN"/>
    <n v="486.12"/>
    <n v="0"/>
    <s v=""/>
    <n v="242"/>
    <m/>
    <m/>
    <n v="20"/>
    <m/>
    <m/>
    <s v=""/>
    <n v="0"/>
    <n v="0"/>
    <n v="8883.2615384615401"/>
  </r>
  <r>
    <x v="1"/>
    <d v="2023-02-01T00:00:00"/>
    <d v="2023-02-28T00:00:00"/>
    <x v="0"/>
    <s v="Demo Company Hong Kong Ltd"/>
    <x v="7"/>
    <x v="1"/>
    <s v="E03226"/>
    <s v="Angel Stewart"/>
    <s v="Operations Engineer"/>
    <s v="Finance"/>
    <x v="2"/>
    <s v="Hong Kong"/>
    <s v="Permanent"/>
    <s v="Male"/>
    <n v="28"/>
    <d v="2019-06-22T00:00:00"/>
    <m/>
    <n v="40"/>
    <n v="250767"/>
    <n v="20897.25"/>
    <n v="120.56105769230768"/>
    <n v="0.25"/>
    <n v="5224.3125"/>
    <n v="0.21899999999999997"/>
    <n v="16320.752250000001"/>
    <s v="HKD"/>
    <n v="8.2957999999999998"/>
    <n v="0.38"/>
    <s v=""/>
    <n v="374"/>
    <m/>
    <m/>
    <n v="20"/>
    <n v="500"/>
    <n v="13"/>
    <s v=""/>
    <n v="0"/>
    <n v="0"/>
    <n v="45089.835576923077"/>
  </r>
  <r>
    <x v="1"/>
    <d v="2023-02-01T00:00:00"/>
    <d v="2023-02-28T00:00:00"/>
    <x v="0"/>
    <s v="Demo Company Indonesia PT"/>
    <x v="10"/>
    <x v="1"/>
    <s v="E04607"/>
    <s v="Landon Brown"/>
    <s v="Operations Engineer"/>
    <s v="Marketing"/>
    <x v="2"/>
    <s v="Indonesia"/>
    <s v="Permanent"/>
    <s v="Male"/>
    <n v="26"/>
    <d v="2020-09-27T00:00:00"/>
    <m/>
    <n v="40"/>
    <n v="223055"/>
    <n v="18587.916666666668"/>
    <n v="107.23798076923076"/>
    <n v="5.74E-2"/>
    <n v="1066.9464166666667"/>
    <n v="0.30099999999999999"/>
    <n v="12992.953750000001"/>
    <s v="IDR"/>
    <n v="16295.86"/>
    <n v="0.3"/>
    <s v=""/>
    <n v="94"/>
    <m/>
    <m/>
    <n v="20"/>
    <m/>
    <n v="20"/>
    <s v=""/>
    <n v="0"/>
    <n v="0"/>
    <n v="10080.370192307691"/>
  </r>
  <r>
    <x v="1"/>
    <d v="2023-02-01T00:00:00"/>
    <d v="2023-02-28T00:00:00"/>
    <x v="0"/>
    <s v="Demo Company India Pvt. Ltd."/>
    <x v="16"/>
    <x v="1"/>
    <s v="E02678"/>
    <s v="Nicholas Rivera"/>
    <s v="Network Engineer"/>
    <s v="Engineering"/>
    <x v="2"/>
    <s v="India"/>
    <s v="Permanent"/>
    <s v="Male"/>
    <n v="45"/>
    <d v="2007-04-13T00:00:00"/>
    <m/>
    <n v="40"/>
    <n v="189680"/>
    <n v="15806.666666666666"/>
    <n v="91.192307692307693"/>
    <n v="0.12"/>
    <n v="1896.8"/>
    <n v="0.49700000000000005"/>
    <n v="7950.7533333333322"/>
    <s v="INR"/>
    <n v="86.649000000000001"/>
    <n v="0.23"/>
    <s v=""/>
    <n v="322"/>
    <m/>
    <m/>
    <n v="20"/>
    <m/>
    <n v="16"/>
    <s v=""/>
    <n v="0"/>
    <n v="0"/>
    <n v="29363.923076923078"/>
  </r>
  <r>
    <x v="1"/>
    <d v="2023-02-01T00:00:00"/>
    <d v="2023-02-28T00:00:00"/>
    <x v="0"/>
    <s v="Demo Company Egypt SAE"/>
    <x v="38"/>
    <x v="2"/>
    <s v="E02190"/>
    <s v="Gabriel Carter"/>
    <s v="Test Engineer"/>
    <s v="Engineering"/>
    <x v="0"/>
    <s v="Egypt"/>
    <s v="Permanent"/>
    <s v="Male"/>
    <n v="57"/>
    <d v="2018-07-18T00:00:00"/>
    <m/>
    <n v="40"/>
    <n v="71167"/>
    <n v="5930.583333333333"/>
    <n v="34.214903846153845"/>
    <n v="0.26"/>
    <n v="1541.9516666666666"/>
    <n v="0.44400000000000001"/>
    <n v="3297.4043333333329"/>
    <s v="EGP"/>
    <n v="32.686700000000002"/>
    <n v="0"/>
    <s v=""/>
    <n v="62"/>
    <m/>
    <m/>
    <n v="20"/>
    <n v="361"/>
    <n v="19"/>
    <s v=""/>
    <n v="0"/>
    <n v="0"/>
    <n v="2121.3240384615383"/>
  </r>
  <r>
    <x v="1"/>
    <d v="2023-02-01T00:00:00"/>
    <d v="2023-02-28T00:00:00"/>
    <x v="0"/>
    <s v="Demo Company Qatar WLL"/>
    <x v="11"/>
    <x v="4"/>
    <s v="E00747"/>
    <s v="Leilani Baker"/>
    <s v="Technical Architect"/>
    <s v="IT"/>
    <x v="1"/>
    <s v="Qatar"/>
    <s v="Permanent"/>
    <s v="Female"/>
    <n v="59"/>
    <d v="2010-04-04T00:00:00"/>
    <m/>
    <n v="40"/>
    <n v="76027"/>
    <n v="6335.583333333333"/>
    <n v="36.551442307692312"/>
    <n v="0"/>
    <n v="0"/>
    <n v="0.113"/>
    <n v="5619.6624166666661"/>
    <s v="QAR"/>
    <n v="3.8468"/>
    <n v="0"/>
    <s v=""/>
    <n v="251"/>
    <m/>
    <m/>
    <n v="20"/>
    <n v="70"/>
    <m/>
    <s v=""/>
    <n v="0"/>
    <n v="0"/>
    <n v="9174.412019230771"/>
  </r>
  <r>
    <x v="1"/>
    <d v="2023-02-01T00:00:00"/>
    <d v="2023-02-28T00:00:00"/>
    <x v="0"/>
    <s v="Demo Company Ireland Ltd"/>
    <x v="36"/>
    <x v="0"/>
    <s v="E00268"/>
    <s v="Ian Flores"/>
    <s v="Network Engineer"/>
    <s v="Engineering"/>
    <x v="2"/>
    <s v="Ireland"/>
    <s v="Permanent"/>
    <s v="Male"/>
    <n v="48"/>
    <d v="2019-12-10T00:00:00"/>
    <m/>
    <n v="40"/>
    <n v="183113"/>
    <n v="15259.416666666666"/>
    <n v="88.035096153846155"/>
    <n v="0.1105"/>
    <n v="1686.1655416666665"/>
    <n v="0.26100000000000001"/>
    <n v="11276.708916666666"/>
    <s v="EUR"/>
    <n v="1"/>
    <n v="0.24"/>
    <s v=""/>
    <n v="82"/>
    <m/>
    <m/>
    <n v="20"/>
    <m/>
    <n v="13"/>
    <s v=""/>
    <n v="0"/>
    <n v="0"/>
    <n v="7218.8778846153846"/>
  </r>
  <r>
    <x v="1"/>
    <d v="2023-02-01T00:00:00"/>
    <d v="2023-02-28T00:00:00"/>
    <x v="0"/>
    <s v="Demo Company Nigeria Ltd"/>
    <x v="42"/>
    <x v="2"/>
    <s v="E01416"/>
    <s v="Hudson Thompson"/>
    <s v="Analyst II"/>
    <s v="Accounting"/>
    <x v="0"/>
    <s v="Nigeria"/>
    <s v="Permanent"/>
    <s v="Male"/>
    <n v="30"/>
    <d v="2020-10-20T00:00:00"/>
    <m/>
    <n v="40"/>
    <n v="67753"/>
    <n v="5646.083333333333"/>
    <n v="32.573557692307688"/>
    <n v="0.1"/>
    <n v="564.60833333333335"/>
    <n v="0.34799999999999998"/>
    <n v="3681.2463333333335"/>
    <s v="NGN"/>
    <n v="486.12"/>
    <n v="0"/>
    <s v=""/>
    <n v="157"/>
    <m/>
    <m/>
    <n v="20"/>
    <m/>
    <m/>
    <s v=""/>
    <n v="0"/>
    <n v="0"/>
    <n v="5114.0485576923065"/>
  </r>
  <r>
    <x v="1"/>
    <d v="2023-02-01T00:00:00"/>
    <d v="2023-02-28T00:00:00"/>
    <x v="0"/>
    <s v="Demo Company Japan Kabushiki Kaisha"/>
    <x v="31"/>
    <x v="1"/>
    <s v="E01524"/>
    <s v="Ian Miller"/>
    <s v="Computer Systems Manager"/>
    <s v="IT"/>
    <x v="2"/>
    <s v="Japan"/>
    <s v="Permanent"/>
    <s v="Male"/>
    <n v="31"/>
    <d v="2016-10-13T00:00:00"/>
    <m/>
    <n v="40"/>
    <n v="63744"/>
    <n v="5312"/>
    <n v="30.646153846153844"/>
    <n v="0.15490000000000001"/>
    <n v="822.8288"/>
    <n v="0.46700000000000003"/>
    <n v="2831.2959999999998"/>
    <s v="JPY"/>
    <n v="143.86000000000001"/>
    <n v="0.08"/>
    <s v=""/>
    <n v="148"/>
    <n v="1"/>
    <s v="Overpayment"/>
    <n v="20"/>
    <n v="452"/>
    <n v="17"/>
    <s v=""/>
    <n v="0"/>
    <n v="0"/>
    <n v="4535.6307692307691"/>
  </r>
  <r>
    <x v="1"/>
    <d v="2023-02-01T00:00:00"/>
    <d v="2023-02-28T00:00:00"/>
    <x v="0"/>
    <s v="Demo Company Spain S.L."/>
    <x v="24"/>
    <x v="0"/>
    <s v="E03849"/>
    <s v="Harper Chin"/>
    <s v="Quality Engineer"/>
    <s v="Engineering"/>
    <x v="0"/>
    <s v="Spain"/>
    <s v="Permanent"/>
    <s v="Female"/>
    <n v="50"/>
    <d v="2002-07-09T00:00:00"/>
    <m/>
    <n v="40"/>
    <n v="92209"/>
    <n v="7684.083333333333"/>
    <n v="44.331249999999997"/>
    <n v="0.29899999999999999"/>
    <n v="2297.5409166666664"/>
    <n v="0.47"/>
    <n v="4072.5641666666666"/>
    <s v="EUR"/>
    <n v="1"/>
    <n v="0"/>
    <s v=""/>
    <n v="298"/>
    <m/>
    <m/>
    <n v="20"/>
    <m/>
    <n v="1"/>
    <s v=""/>
    <n v="0"/>
    <n v="0"/>
    <n v="13210.7125"/>
  </r>
  <r>
    <x v="1"/>
    <d v="2023-02-01T00:00:00"/>
    <d v="2023-02-28T00:00:00"/>
    <x v="0"/>
    <s v="Demo Company United Kingdom Ltd"/>
    <x v="27"/>
    <x v="0"/>
    <s v="E02801"/>
    <s v="Santiago f Brooks"/>
    <s v="Sr. Manager"/>
    <s v="Sales"/>
    <x v="2"/>
    <s v="United Kingdom"/>
    <s v="Permanent"/>
    <s v="Male"/>
    <n v="51"/>
    <d v="2000-09-01T00:00:00"/>
    <m/>
    <n v="40"/>
    <n v="157487"/>
    <n v="13123.916666666666"/>
    <n v="75.714903846153845"/>
    <n v="0.13800000000000001"/>
    <n v="1811.1005"/>
    <n v="0.30599999999999999"/>
    <n v="9107.9981666666663"/>
    <s v="GBP"/>
    <n v="0.88870000000000005"/>
    <n v="0.12"/>
    <s v=""/>
    <n v="106"/>
    <m/>
    <m/>
    <n v="20"/>
    <m/>
    <n v="19"/>
    <s v=""/>
    <n v="0"/>
    <n v="0"/>
    <n v="8025.7798076923073"/>
  </r>
  <r>
    <x v="1"/>
    <d v="2023-02-01T00:00:00"/>
    <d v="2023-02-28T00:00:00"/>
    <x v="0"/>
    <s v="Demo Company Italy Srl"/>
    <x v="43"/>
    <x v="0"/>
    <s v="E04155"/>
    <s v="Dylan Dominguez"/>
    <s v="Sr. Analyst"/>
    <s v="Marketing"/>
    <x v="3"/>
    <s v="Italy"/>
    <s v="Permanent"/>
    <s v="Male"/>
    <n v="42"/>
    <d v="2015-04-07T00:00:00"/>
    <m/>
    <n v="32"/>
    <n v="99697"/>
    <n v="8308.0833333333339"/>
    <n v="59.9140625"/>
    <n v="0.3"/>
    <n v="2492.4250000000002"/>
    <n v="0.59099999999999997"/>
    <n v="3398.0060833333337"/>
    <s v="EUR"/>
    <n v="1"/>
    <n v="0"/>
    <s v=""/>
    <n v="368"/>
    <m/>
    <m/>
    <n v="20"/>
    <m/>
    <m/>
    <s v=""/>
    <n v="0"/>
    <n v="0"/>
    <n v="22048.375"/>
  </r>
  <r>
    <x v="1"/>
    <d v="2023-02-01T00:00:00"/>
    <d v="2023-02-28T00:00:00"/>
    <x v="0"/>
    <s v="Demo Company India Pvt. Ltd."/>
    <x v="16"/>
    <x v="1"/>
    <s v="E01952"/>
    <s v="Everett Lee"/>
    <s v="Network Administrator"/>
    <s v="IT"/>
    <x v="3"/>
    <s v="India"/>
    <s v="Permanent"/>
    <s v="Male"/>
    <n v="45"/>
    <d v="2010-02-26T00:00:00"/>
    <m/>
    <n v="40"/>
    <n v="90770"/>
    <n v="7564.166666666667"/>
    <n v="43.63942307692308"/>
    <n v="0.12"/>
    <n v="907.7"/>
    <n v="0.49700000000000005"/>
    <n v="3804.7758333333331"/>
    <s v="INR"/>
    <n v="86.649000000000001"/>
    <n v="0"/>
    <s v=""/>
    <n v="214"/>
    <m/>
    <m/>
    <n v="20"/>
    <m/>
    <n v="7"/>
    <s v=""/>
    <n v="0"/>
    <n v="0"/>
    <n v="9338.836538461539"/>
  </r>
  <r>
    <x v="1"/>
    <d v="2023-02-01T00:00:00"/>
    <d v="2023-02-28T00:00:00"/>
    <x v="0"/>
    <s v="Demo Company Netherlands BV"/>
    <x v="6"/>
    <x v="0"/>
    <s v="E00116"/>
    <s v="Madelyn Mehta"/>
    <s v="Analyst"/>
    <s v="Sales"/>
    <x v="1"/>
    <s v="Netherlands"/>
    <s v="Permanent"/>
    <s v="Female"/>
    <n v="64"/>
    <d v="2005-01-28T00:00:00"/>
    <m/>
    <n v="40"/>
    <n v="55369"/>
    <n v="4614.083333333333"/>
    <n v="26.619711538461537"/>
    <n v="0.23190000000000002"/>
    <n v="1070.0059249999999"/>
    <n v="0.41200000000000003"/>
    <n v="2713.0809999999997"/>
    <s v="EUR"/>
    <n v="1"/>
    <n v="0"/>
    <s v=""/>
    <n v="110"/>
    <m/>
    <m/>
    <n v="20"/>
    <m/>
    <n v="18"/>
    <s v=""/>
    <n v="0"/>
    <n v="0"/>
    <n v="2928.1682692307691"/>
  </r>
  <r>
    <x v="1"/>
    <d v="2023-02-01T00:00:00"/>
    <d v="2023-02-28T00:00:00"/>
    <x v="0"/>
    <s v="Demo Company Poland Sp. z o.o."/>
    <x v="3"/>
    <x v="0"/>
    <s v="E04811"/>
    <s v="Athena Vasquez"/>
    <s v="Field Engineer"/>
    <s v="Engineering"/>
    <x v="1"/>
    <s v="Poland"/>
    <s v="Permanent"/>
    <s v="Female"/>
    <n v="59"/>
    <d v="2014-09-16T00:00:00"/>
    <m/>
    <n v="32"/>
    <n v="69578"/>
    <n v="5798.166666666667"/>
    <n v="41.81370192307692"/>
    <n v="0.22140000000000001"/>
    <n v="1283.7141000000001"/>
    <n v="0.40799999999999997"/>
    <n v="3432.5146666666669"/>
    <s v="PLN"/>
    <n v="4.6844999999999999"/>
    <n v="0"/>
    <s v=""/>
    <n v="196"/>
    <m/>
    <m/>
    <n v="20"/>
    <m/>
    <m/>
    <s v=""/>
    <n v="0"/>
    <n v="0"/>
    <n v="8195.4855769230762"/>
  </r>
  <r>
    <x v="1"/>
    <d v="2023-02-01T00:00:00"/>
    <d v="2023-02-28T00:00:00"/>
    <x v="0"/>
    <s v="Demo Company Poland Sp. z o.o."/>
    <x v="3"/>
    <x v="0"/>
    <s v="E00624"/>
    <s v="William Watson"/>
    <s v="Network Engineer"/>
    <s v="Accounting"/>
    <x v="1"/>
    <s v="Poland"/>
    <s v="Permanent"/>
    <s v="Male"/>
    <n v="41"/>
    <d v="2013-06-04T00:00:00"/>
    <m/>
    <n v="40"/>
    <n v="167526"/>
    <n v="13960.5"/>
    <n v="80.541346153846149"/>
    <n v="0.22140000000000001"/>
    <n v="3090.8547000000003"/>
    <n v="0.40799999999999997"/>
    <n v="8264.616"/>
    <s v="PLN"/>
    <n v="4.6844999999999999"/>
    <n v="0.26"/>
    <s v=""/>
    <n v="31"/>
    <m/>
    <m/>
    <n v="20"/>
    <n v="396"/>
    <n v="5"/>
    <s v=""/>
    <n v="0"/>
    <n v="0"/>
    <n v="2496.7817307692308"/>
  </r>
  <r>
    <x v="1"/>
    <d v="2023-02-01T00:00:00"/>
    <d v="2023-02-28T00:00:00"/>
    <x v="0"/>
    <s v="Demo Company Luxembourg SA"/>
    <x v="9"/>
    <x v="0"/>
    <s v="E03404"/>
    <s v="Everleigh Nunez"/>
    <s v="Field Engineer"/>
    <s v="Engineering"/>
    <x v="1"/>
    <s v="Luxembourg"/>
    <s v="Temporary"/>
    <s v="Female"/>
    <n v="42"/>
    <d v="2021-02-05T00:00:00"/>
    <d v="2023-02-05T00:00:00"/>
    <n v="40"/>
    <n v="65507"/>
    <n v="5458.916666666667"/>
    <n v="31.493749999999999"/>
    <n v="0.14990000000000001"/>
    <n v="818.29160833333344"/>
    <n v="0.20399999999999999"/>
    <n v="4345.2976666666673"/>
    <s v="EUR"/>
    <n v="1"/>
    <n v="0"/>
    <s v=""/>
    <n v="59"/>
    <m/>
    <m/>
    <n v="20"/>
    <n v="516"/>
    <n v="8"/>
    <s v="Check Contract"/>
    <n v="0"/>
    <n v="0"/>
    <n v="1858.1312499999999"/>
  </r>
  <r>
    <x v="1"/>
    <d v="2023-02-01T00:00:00"/>
    <d v="2023-02-28T00:00:00"/>
    <x v="0"/>
    <s v="Demo Company Indonesia PT"/>
    <x v="10"/>
    <x v="1"/>
    <s v="E04784"/>
    <s v="Joshua Lin"/>
    <s v="Technical Architect"/>
    <s v="IT"/>
    <x v="3"/>
    <s v="Indonesia"/>
    <s v="Permanent"/>
    <s v="Male"/>
    <n v="37"/>
    <d v="2016-02-05T00:00:00"/>
    <m/>
    <n v="40"/>
    <n v="80055"/>
    <n v="6671.25"/>
    <n v="38.487980769230766"/>
    <n v="5.74E-2"/>
    <n v="382.92975000000001"/>
    <n v="0.30099999999999999"/>
    <n v="4663.2037500000006"/>
    <s v="IDR"/>
    <n v="16295.86"/>
    <n v="0"/>
    <s v=""/>
    <n v="113"/>
    <m/>
    <m/>
    <n v="20"/>
    <m/>
    <n v="13"/>
    <s v=""/>
    <n v="0"/>
    <n v="0"/>
    <n v="4349.1418269230762"/>
  </r>
  <r>
    <x v="1"/>
    <d v="2023-02-01T00:00:00"/>
    <d v="2023-02-28T00:00:00"/>
    <x v="0"/>
    <s v="Demo Company Romania SRL"/>
    <x v="12"/>
    <x v="0"/>
    <s v="E00145"/>
    <s v="Alexander Rivera"/>
    <s v="Sr. Analyst"/>
    <s v="Sales"/>
    <x v="3"/>
    <s v="Romania"/>
    <s v="Permanent"/>
    <s v="Male"/>
    <n v="58"/>
    <d v="2009-04-27T00:00:00"/>
    <m/>
    <n v="32"/>
    <n v="76802"/>
    <n v="6400.166666666667"/>
    <n v="46.15504807692308"/>
    <n v="2.2499999999999999E-2"/>
    <n v="144.00375"/>
    <n v="0.2"/>
    <n v="5120.1333333333332"/>
    <s v="RON"/>
    <n v="4.9107000000000003"/>
    <n v="0"/>
    <s v=""/>
    <n v="207"/>
    <m/>
    <m/>
    <n v="20"/>
    <m/>
    <m/>
    <s v=""/>
    <n v="0"/>
    <n v="0"/>
    <n v="9554.094951923078"/>
  </r>
  <r>
    <x v="1"/>
    <d v="2023-02-01T00:00:00"/>
    <d v="2023-02-28T00:00:00"/>
    <x v="0"/>
    <s v="Demo Company Germany GmbH"/>
    <x v="15"/>
    <x v="0"/>
    <s v="E00218"/>
    <s v="David Desai"/>
    <s v="Operations Engineer"/>
    <s v="Sales"/>
    <x v="1"/>
    <s v="Germany"/>
    <s v="Permanent"/>
    <s v="Male"/>
    <n v="47"/>
    <d v="2016-11-22T00:00:00"/>
    <m/>
    <n v="40"/>
    <n v="253249"/>
    <n v="21104.083333333332"/>
    <n v="121.75432692307693"/>
    <n v="0.19879999999999998"/>
    <n v="4195.4917666666661"/>
    <n v="0.48799999999999999"/>
    <n v="10805.290666666666"/>
    <s v="EUR"/>
    <n v="1"/>
    <n v="0.31"/>
    <s v=""/>
    <n v="205"/>
    <m/>
    <m/>
    <n v="20"/>
    <m/>
    <n v="14"/>
    <s v=""/>
    <n v="0"/>
    <n v="0"/>
    <n v="24959.63701923077"/>
  </r>
  <r>
    <x v="1"/>
    <d v="2023-02-01T00:00:00"/>
    <d v="2023-02-28T00:00:00"/>
    <x v="0"/>
    <s v="Demo Company Denmark ApS"/>
    <x v="37"/>
    <x v="0"/>
    <s v="E02185"/>
    <s v="Aubrey Yoon"/>
    <s v="Sr. Business Partner"/>
    <s v="Human Resources"/>
    <x v="3"/>
    <s v="Denmark"/>
    <s v="Permanent"/>
    <s v="Female"/>
    <n v="60"/>
    <d v="2005-11-11T00:00:00"/>
    <m/>
    <n v="32"/>
    <n v="78388"/>
    <n v="6532.333333333333"/>
    <n v="47.10817307692308"/>
    <n v="0"/>
    <n v="0"/>
    <n v="0.23800000000000002"/>
    <n v="4977.6379999999999"/>
    <s v="DKK"/>
    <n v="7.4398"/>
    <n v="0"/>
    <s v=""/>
    <n v="239"/>
    <m/>
    <m/>
    <n v="20"/>
    <m/>
    <m/>
    <s v=""/>
    <n v="0"/>
    <n v="0"/>
    <n v="11258.853365384617"/>
  </r>
  <r>
    <x v="1"/>
    <d v="2023-02-01T00:00:00"/>
    <d v="2023-02-28T00:00:00"/>
    <x v="0"/>
    <s v="Demo Company Portugal Lda"/>
    <x v="4"/>
    <x v="0"/>
    <s v="E01070"/>
    <s v="Grayson Brown"/>
    <s v="Operations Engineer"/>
    <s v="IT"/>
    <x v="2"/>
    <s v="Portugal"/>
    <s v="Permanent"/>
    <s v="Male"/>
    <n v="38"/>
    <d v="2016-06-22T00:00:00"/>
    <m/>
    <n v="32"/>
    <n v="249870"/>
    <n v="20822.5"/>
    <n v="150.16225961538461"/>
    <n v="0.23749999999999999"/>
    <n v="4945.34375"/>
    <n v="0.39799999999999996"/>
    <n v="12535.145"/>
    <s v="EUR"/>
    <n v="1"/>
    <n v="0.34"/>
    <s v=""/>
    <n v="296"/>
    <m/>
    <m/>
    <n v="20"/>
    <m/>
    <m/>
    <s v=""/>
    <n v="0"/>
    <n v="0"/>
    <n v="44448.028846153844"/>
  </r>
  <r>
    <x v="1"/>
    <d v="2023-02-01T00:00:00"/>
    <d v="2023-02-28T00:00:00"/>
    <x v="0"/>
    <s v="Demo Company United States LLC"/>
    <x v="39"/>
    <x v="6"/>
    <s v="E03807"/>
    <s v="Noah Chen"/>
    <s v="Sr. Manager"/>
    <s v="Marketing"/>
    <x v="0"/>
    <s v="United States"/>
    <s v="Permanent"/>
    <s v="Male"/>
    <n v="63"/>
    <d v="2015-03-01T00:00:00"/>
    <m/>
    <n v="32"/>
    <n v="148321"/>
    <n v="12360.083333333334"/>
    <n v="89.13521634615384"/>
    <n v="7.6499999999999999E-2"/>
    <n v="945.54637500000001"/>
    <n v="0.36599999999999999"/>
    <n v="7836.2928333333339"/>
    <s v="USD"/>
    <n v="1.0568"/>
    <n v="0.15"/>
    <s v=""/>
    <n v="168"/>
    <m/>
    <m/>
    <n v="20"/>
    <m/>
    <m/>
    <s v=""/>
    <n v="0"/>
    <n v="0"/>
    <n v="14974.716346153846"/>
  </r>
  <r>
    <x v="1"/>
    <d v="2023-02-01T00:00:00"/>
    <d v="2023-02-28T00:00:00"/>
    <x v="0"/>
    <s v="Demo Company Argentina S.A."/>
    <x v="29"/>
    <x v="3"/>
    <s v="E00784"/>
    <s v="Ella Nguyen"/>
    <s v="Service Desk Analyst"/>
    <s v="IT"/>
    <x v="2"/>
    <s v="Argentina"/>
    <s v="Permanent"/>
    <s v="Female"/>
    <n v="60"/>
    <d v="2004-02-10T00:00:00"/>
    <m/>
    <n v="32"/>
    <n v="90258"/>
    <n v="7521.5"/>
    <n v="54.24158653846154"/>
    <n v="0.20399999999999999"/>
    <n v="1534.386"/>
    <n v="1.0629999999999999"/>
    <n v="-473.85449999999946"/>
    <s v="ARS"/>
    <n v="211.32830000000001"/>
    <n v="0"/>
    <s v=""/>
    <n v="298"/>
    <m/>
    <m/>
    <n v="20"/>
    <m/>
    <m/>
    <s v=""/>
    <n v="0"/>
    <n v="0"/>
    <n v="16163.992788461539"/>
  </r>
  <r>
    <x v="1"/>
    <d v="2023-02-01T00:00:00"/>
    <d v="2023-02-28T00:00:00"/>
    <x v="0"/>
    <s v="Demo Company Bulgaria EOOD"/>
    <x v="35"/>
    <x v="0"/>
    <s v="E04925"/>
    <s v="Athena Jordan"/>
    <s v="System Administrator "/>
    <s v="IT"/>
    <x v="0"/>
    <s v="Bulgaria"/>
    <s v="Permanent"/>
    <s v="Female"/>
    <n v="42"/>
    <d v="2011-02-19T00:00:00"/>
    <m/>
    <n v="40"/>
    <n v="72486"/>
    <n v="6040.5"/>
    <n v="34.849038461538463"/>
    <n v="0.19020000000000001"/>
    <n v="1148.9031"/>
    <n v="0.28300000000000003"/>
    <n v="4331.0384999999997"/>
    <s v="BGN"/>
    <n v="1.9574"/>
    <n v="0"/>
    <s v=""/>
    <n v="391"/>
    <m/>
    <m/>
    <n v="20"/>
    <m/>
    <n v="12"/>
    <s v=""/>
    <n v="0"/>
    <n v="0"/>
    <n v="13625.97403846154"/>
  </r>
  <r>
    <x v="1"/>
    <d v="2023-02-01T00:00:00"/>
    <d v="2023-02-28T00:00:00"/>
    <x v="0"/>
    <s v="Demo Company Norway AS"/>
    <x v="21"/>
    <x v="0"/>
    <s v="E04817"/>
    <s v="Zoe Sanchez"/>
    <s v="Sr. Analyst"/>
    <s v="Accounting"/>
    <x v="3"/>
    <s v="Norway"/>
    <s v="Permanent"/>
    <s v="Female"/>
    <n v="53"/>
    <d v="2004-12-23T00:00:00"/>
    <m/>
    <n v="32"/>
    <n v="90212"/>
    <n v="7517.666666666667"/>
    <n v="54.213942307692307"/>
    <n v="0.14099999999999999"/>
    <n v="1059.991"/>
    <n v="0.36200000000000004"/>
    <n v="4796.2713333333331"/>
    <s v="NOK"/>
    <n v="11.2597"/>
    <n v="0"/>
    <s v=""/>
    <n v="97"/>
    <m/>
    <m/>
    <n v="20"/>
    <m/>
    <m/>
    <s v=""/>
    <n v="0"/>
    <n v="0"/>
    <n v="5258.7524038461534"/>
  </r>
  <r>
    <x v="1"/>
    <d v="2023-02-01T00:00:00"/>
    <d v="2023-02-28T00:00:00"/>
    <x v="0"/>
    <s v="Demo Company Bulgaria EOOD"/>
    <x v="35"/>
    <x v="0"/>
    <s v="E00325"/>
    <s v="Jameson Chen"/>
    <s v="Operations Engineer"/>
    <s v="Marketing"/>
    <x v="3"/>
    <s v="Bulgaria"/>
    <s v="Permanent"/>
    <s v="Male"/>
    <n v="39"/>
    <d v="2019-12-05T00:00:00"/>
    <m/>
    <n v="32"/>
    <n v="254057"/>
    <n v="21171.416666666668"/>
    <n v="152.67848557692307"/>
    <n v="0.19020000000000001"/>
    <n v="4026.8034500000003"/>
    <n v="0.28300000000000003"/>
    <n v="15179.90575"/>
    <s v="BGN"/>
    <n v="1.9574"/>
    <n v="0.39"/>
    <s v=""/>
    <n v="95"/>
    <m/>
    <m/>
    <n v="20"/>
    <m/>
    <m/>
    <s v=""/>
    <n v="0"/>
    <n v="0"/>
    <n v="14504.456129807691"/>
  </r>
  <r>
    <x v="1"/>
    <d v="2023-02-01T00:00:00"/>
    <d v="2023-02-28T00:00:00"/>
    <x v="0"/>
    <s v="Demo Company France SARL"/>
    <x v="18"/>
    <x v="0"/>
    <s v="E00403"/>
    <s v="Liliana Soto"/>
    <s v="Business Partner"/>
    <s v="Human Resources"/>
    <x v="0"/>
    <s v="France"/>
    <s v="Permanent"/>
    <s v="Female"/>
    <n v="58"/>
    <d v="2010-10-12T00:00:00"/>
    <m/>
    <n v="32"/>
    <n v="43001"/>
    <n v="3583.4166666666665"/>
    <n v="25.841947115384617"/>
    <n v="0.45"/>
    <n v="1612.5374999999999"/>
    <n v="0.60699999999999998"/>
    <n v="1408.2827499999999"/>
    <s v="EUR"/>
    <n v="1"/>
    <n v="0"/>
    <s v=""/>
    <n v="380"/>
    <m/>
    <m/>
    <n v="20"/>
    <m/>
    <m/>
    <s v=""/>
    <n v="0"/>
    <n v="0"/>
    <n v="9819.9399038461543"/>
  </r>
  <r>
    <x v="1"/>
    <d v="2023-02-01T00:00:00"/>
    <d v="2023-02-28T00:00:00"/>
    <x v="0"/>
    <s v="Demo Company Kenya Ltd"/>
    <x v="8"/>
    <x v="2"/>
    <s v="E00436"/>
    <s v="Lincoln Reyes"/>
    <s v="Computer Systems Manager"/>
    <s v="IT"/>
    <x v="0"/>
    <s v="Kenya"/>
    <s v="Temporary"/>
    <s v="Male"/>
    <n v="60"/>
    <d v="2022-08-03T00:00:00"/>
    <d v="2023-08-03T00:00:00"/>
    <n v="40"/>
    <n v="85120"/>
    <n v="7093.333333333333"/>
    <n v="40.92307692307692"/>
    <n v="0"/>
    <n v="0"/>
    <n v="0.37200000000000005"/>
    <n v="4454.6133333333328"/>
    <s v="KES"/>
    <n v="136.33000000000001"/>
    <n v="0.09"/>
    <s v=""/>
    <n v="247"/>
    <m/>
    <m/>
    <n v="20"/>
    <m/>
    <n v="3"/>
    <s v=""/>
    <n v="0"/>
    <n v="0"/>
    <n v="10108"/>
  </r>
  <r>
    <x v="1"/>
    <d v="2023-02-01T00:00:00"/>
    <d v="2023-02-28T00:00:00"/>
    <x v="0"/>
    <s v="Demo Company Denmark ApS"/>
    <x v="37"/>
    <x v="0"/>
    <s v="E04358"/>
    <s v="Grayson Soto"/>
    <s v="Business Partner"/>
    <s v="Human Resources"/>
    <x v="0"/>
    <s v="Denmark"/>
    <s v="Permanent"/>
    <s v="Male"/>
    <n v="34"/>
    <d v="2015-08-03T00:00:00"/>
    <m/>
    <n v="40"/>
    <n v="52200"/>
    <n v="4350"/>
    <n v="25.096153846153847"/>
    <n v="0"/>
    <n v="0"/>
    <n v="0.23800000000000002"/>
    <n v="3314.7"/>
    <s v="DKK"/>
    <n v="7.4398"/>
    <n v="0"/>
    <s v=""/>
    <n v="199"/>
    <m/>
    <m/>
    <n v="20"/>
    <m/>
    <n v="10"/>
    <s v=""/>
    <n v="0"/>
    <n v="0"/>
    <n v="4994.1346153846152"/>
  </r>
  <r>
    <x v="1"/>
    <d v="2023-02-01T00:00:00"/>
    <d v="2023-02-28T00:00:00"/>
    <x v="0"/>
    <s v="Demo Company Canada Inc."/>
    <x v="40"/>
    <x v="6"/>
    <s v="E04662"/>
    <s v="Julia Morris"/>
    <s v="Sr. Manager"/>
    <s v="Human Resources"/>
    <x v="2"/>
    <s v="Canada"/>
    <s v="Permanent"/>
    <s v="Female"/>
    <n v="60"/>
    <d v="2008-10-18T00:00:00"/>
    <m/>
    <n v="32"/>
    <n v="150855"/>
    <n v="12571.25"/>
    <n v="90.658052884615387"/>
    <n v="7.3700000000000002E-2"/>
    <n v="926.501125"/>
    <n v="0.245"/>
    <n v="9491.2937500000007"/>
    <s v="CAD"/>
    <n v="1.4572000000000001"/>
    <n v="0.11"/>
    <s v=""/>
    <n v="313"/>
    <m/>
    <m/>
    <n v="20"/>
    <m/>
    <m/>
    <s v=""/>
    <n v="0"/>
    <n v="0"/>
    <n v="28375.970552884617"/>
  </r>
  <r>
    <x v="1"/>
    <d v="2023-02-01T00:00:00"/>
    <d v="2023-02-28T00:00:00"/>
    <x v="0"/>
    <s v="Demo Company Kenya Ltd"/>
    <x v="8"/>
    <x v="2"/>
    <s v="E01496"/>
    <s v="Ava Ortiz"/>
    <s v="Enterprise Architect"/>
    <s v="IT"/>
    <x v="0"/>
    <s v="Kenya"/>
    <s v="Permanent"/>
    <s v="Female"/>
    <n v="53"/>
    <d v="2004-07-20T00:00:00"/>
    <m/>
    <n v="40"/>
    <n v="65702"/>
    <n v="5475.166666666667"/>
    <n v="31.587499999999999"/>
    <n v="0"/>
    <n v="0"/>
    <n v="0.37200000000000005"/>
    <n v="3438.4046666666663"/>
    <s v="KES"/>
    <n v="136.33000000000001"/>
    <n v="0"/>
    <s v=""/>
    <n v="110"/>
    <m/>
    <m/>
    <n v="20"/>
    <m/>
    <n v="5"/>
    <s v=""/>
    <n v="0"/>
    <n v="0"/>
    <n v="3474.625"/>
  </r>
  <r>
    <x v="1"/>
    <d v="2023-02-01T00:00:00"/>
    <d v="2023-02-28T00:00:00"/>
    <x v="0"/>
    <s v="Demo Company Nigeria Ltd"/>
    <x v="42"/>
    <x v="2"/>
    <s v="E01870"/>
    <s v="Carson Chau"/>
    <s v="Network Engineer"/>
    <s v="Finance"/>
    <x v="2"/>
    <s v="Nigeria"/>
    <s v="Permanent"/>
    <s v="Male"/>
    <n v="58"/>
    <d v="2007-10-12T00:00:00"/>
    <m/>
    <n v="40"/>
    <n v="162038"/>
    <n v="13503.166666666666"/>
    <n v="77.902884615384622"/>
    <n v="0.1"/>
    <n v="1350.3166666666666"/>
    <n v="0.34799999999999998"/>
    <n v="8804.0646666666653"/>
    <s v="NGN"/>
    <n v="486.12"/>
    <n v="0.24"/>
    <s v=""/>
    <n v="286"/>
    <m/>
    <m/>
    <n v="20"/>
    <m/>
    <n v="15"/>
    <s v=""/>
    <n v="0"/>
    <n v="0"/>
    <n v="22280.225000000002"/>
  </r>
  <r>
    <x v="1"/>
    <d v="2023-02-01T00:00:00"/>
    <d v="2023-02-28T00:00:00"/>
    <x v="0"/>
    <s v="Demo Company Austria GmbH"/>
    <x v="41"/>
    <x v="0"/>
    <s v="E03971"/>
    <s v="Lillian Chen"/>
    <s v="Sr. Manager"/>
    <s v="Marketing"/>
    <x v="3"/>
    <s v="Austria"/>
    <s v="Permanent"/>
    <s v="Female"/>
    <n v="25"/>
    <d v="2020-04-09T00:00:00"/>
    <m/>
    <n v="32"/>
    <n v="157057"/>
    <n v="13088.083333333334"/>
    <n v="94.38521634615384"/>
    <n v="0.21379999999999999"/>
    <n v="2798.2322166666668"/>
    <n v="0.51400000000000001"/>
    <n v="6360.8085000000001"/>
    <s v="EUR"/>
    <n v="1"/>
    <n v="0.1"/>
    <s v=""/>
    <n v="35"/>
    <m/>
    <m/>
    <n v="20"/>
    <m/>
    <m/>
    <s v=""/>
    <n v="0"/>
    <n v="0"/>
    <n v="3303.4825721153843"/>
  </r>
  <r>
    <x v="1"/>
    <d v="2023-02-01T00:00:00"/>
    <d v="2023-02-28T00:00:00"/>
    <x v="0"/>
    <s v="Demo Company Brazil Ltda."/>
    <x v="5"/>
    <x v="3"/>
    <s v="E03616"/>
    <s v="Josiah Lewis"/>
    <s v="Manager"/>
    <s v="IT"/>
    <x v="3"/>
    <s v="Brazil"/>
    <s v="Permanent"/>
    <s v="Male"/>
    <n v="46"/>
    <d v="2021-08-11T00:00:00"/>
    <m/>
    <n v="32"/>
    <n v="127559"/>
    <n v="10629.916666666666"/>
    <n v="76.658052884615387"/>
    <n v="0.28999999999999998"/>
    <n v="3082.6758333333328"/>
    <n v="0.65099999999999991"/>
    <n v="3709.840916666667"/>
    <s v="BRL"/>
    <n v="5.4378000000000002"/>
    <n v="0.1"/>
    <s v=""/>
    <n v="328"/>
    <m/>
    <m/>
    <n v="20"/>
    <m/>
    <m/>
    <s v=""/>
    <n v="0"/>
    <n v="0"/>
    <n v="25143.841346153848"/>
  </r>
  <r>
    <x v="1"/>
    <d v="2023-02-01T00:00:00"/>
    <d v="2023-02-28T00:00:00"/>
    <x v="0"/>
    <s v="Demo Company Germany GmbH"/>
    <x v="15"/>
    <x v="0"/>
    <s v="E00153"/>
    <s v="Claire Jones"/>
    <s v="Field Engineer"/>
    <s v="Engineering"/>
    <x v="2"/>
    <s v="Germany"/>
    <s v="Permanent"/>
    <s v="Female"/>
    <n v="39"/>
    <d v="2019-03-12T00:00:00"/>
    <m/>
    <n v="40"/>
    <n v="62644"/>
    <n v="5220.333333333333"/>
    <n v="30.117307692307691"/>
    <n v="0.19879999999999998"/>
    <n v="1037.8022666666666"/>
    <n v="0.48799999999999999"/>
    <n v="2672.8106666666667"/>
    <s v="EUR"/>
    <n v="1"/>
    <n v="0"/>
    <s v=""/>
    <n v="366"/>
    <m/>
    <m/>
    <n v="20"/>
    <m/>
    <n v="9"/>
    <s v=""/>
    <n v="0"/>
    <n v="0"/>
    <n v="11022.934615384615"/>
  </r>
  <r>
    <x v="1"/>
    <d v="2023-02-01T00:00:00"/>
    <d v="2023-02-28T00:00:00"/>
    <x v="0"/>
    <s v="Demo Company Austria GmbH"/>
    <x v="41"/>
    <x v="0"/>
    <s v="E02313"/>
    <s v="Jeremiah Lu"/>
    <s v="Network Architect"/>
    <s v="IT"/>
    <x v="0"/>
    <s v="Austria"/>
    <s v="Permanent"/>
    <s v="Male"/>
    <n v="50"/>
    <d v="2001-03-06T00:00:00"/>
    <m/>
    <n v="40"/>
    <n v="73907"/>
    <n v="6158.916666666667"/>
    <n v="35.532211538461539"/>
    <n v="0.21379999999999999"/>
    <n v="1316.7763833333333"/>
    <n v="0.51400000000000001"/>
    <n v="2993.2335000000003"/>
    <s v="EUR"/>
    <n v="1"/>
    <n v="0"/>
    <s v=""/>
    <n v="276"/>
    <m/>
    <m/>
    <n v="20"/>
    <m/>
    <n v="3"/>
    <s v=""/>
    <n v="0"/>
    <n v="0"/>
    <n v="9806.8903846153844"/>
  </r>
  <r>
    <x v="1"/>
    <d v="2023-02-01T00:00:00"/>
    <d v="2023-02-28T00:00:00"/>
    <x v="0"/>
    <s v="Demo Company Hong Kong Ltd"/>
    <x v="7"/>
    <x v="1"/>
    <s v="E02960"/>
    <s v="Nova Hill"/>
    <s v="Sr. Analyst"/>
    <s v="Accounting"/>
    <x v="0"/>
    <s v="Hong Kong"/>
    <s v="Permanent"/>
    <s v="Female"/>
    <n v="56"/>
    <d v="2018-03-10T00:00:00"/>
    <m/>
    <n v="40"/>
    <n v="90040"/>
    <n v="7503.333333333333"/>
    <n v="43.288461538461533"/>
    <n v="0.25"/>
    <n v="1875.8333333333333"/>
    <n v="0.21899999999999997"/>
    <n v="5860.1033333333335"/>
    <s v="HKD"/>
    <n v="8.2957999999999998"/>
    <n v="0"/>
    <s v=""/>
    <n v="250"/>
    <m/>
    <m/>
    <n v="20"/>
    <m/>
    <n v="16"/>
    <s v=""/>
    <n v="0"/>
    <n v="0"/>
    <n v="10822.115384615383"/>
  </r>
  <r>
    <x v="1"/>
    <d v="2023-02-01T00:00:00"/>
    <d v="2023-02-28T00:00:00"/>
    <x v="0"/>
    <s v="Demo Company Poland Sp. z o.o."/>
    <x v="3"/>
    <x v="0"/>
    <s v="E00096"/>
    <s v="Peyton Cruz"/>
    <s v="Development Engineer"/>
    <s v="Engineering"/>
    <x v="0"/>
    <s v="Poland"/>
    <s v="Permanent"/>
    <s v="Female"/>
    <n v="30"/>
    <d v="2016-05-26T00:00:00"/>
    <m/>
    <n v="40"/>
    <n v="91134"/>
    <n v="7594.5"/>
    <n v="43.814423076923077"/>
    <n v="0.22140000000000001"/>
    <n v="1681.4223000000002"/>
    <n v="0.40799999999999997"/>
    <n v="4495.9440000000004"/>
    <s v="PLN"/>
    <n v="4.6844999999999999"/>
    <n v="0"/>
    <s v=""/>
    <n v="220"/>
    <m/>
    <m/>
    <n v="20"/>
    <m/>
    <n v="16"/>
    <s v=""/>
    <n v="0"/>
    <n v="0"/>
    <n v="9639.1730769230762"/>
  </r>
  <r>
    <x v="1"/>
    <d v="2023-02-01T00:00:00"/>
    <d v="2023-02-28T00:00:00"/>
    <x v="0"/>
    <s v="Demo Company Spain S.L."/>
    <x v="24"/>
    <x v="0"/>
    <s v="E02140"/>
    <s v="Naomi Zhao"/>
    <s v="Operations Engineer"/>
    <s v="Human Resources"/>
    <x v="1"/>
    <s v="Spain"/>
    <s v="Permanent"/>
    <s v="Female"/>
    <n v="45"/>
    <d v="2021-09-22T00:00:00"/>
    <m/>
    <n v="40"/>
    <n v="201396"/>
    <n v="16783"/>
    <n v="96.825000000000003"/>
    <n v="0.29899999999999999"/>
    <n v="5018.1170000000002"/>
    <n v="0.47"/>
    <n v="8894.9900000000016"/>
    <s v="EUR"/>
    <n v="1"/>
    <n v="0.32"/>
    <s v=""/>
    <n v="277"/>
    <m/>
    <m/>
    <n v="20"/>
    <m/>
    <n v="11"/>
    <s v=""/>
    <n v="0"/>
    <n v="0"/>
    <n v="26820.525000000001"/>
  </r>
  <r>
    <x v="1"/>
    <d v="2023-02-01T00:00:00"/>
    <d v="2023-02-28T00:00:00"/>
    <x v="0"/>
    <s v="Demo Company United Kingdom Ltd"/>
    <x v="27"/>
    <x v="0"/>
    <s v="E00826"/>
    <s v="Rylee Bui"/>
    <s v="Analyst"/>
    <s v="Accounting"/>
    <x v="2"/>
    <s v="United Kingdom"/>
    <s v="Permanent"/>
    <s v="Female"/>
    <n v="55"/>
    <d v="2011-12-22T00:00:00"/>
    <m/>
    <n v="40"/>
    <n v="54733"/>
    <n v="4561.083333333333"/>
    <n v="26.313942307692308"/>
    <n v="0.13800000000000001"/>
    <n v="629.42949999999996"/>
    <n v="0.30599999999999999"/>
    <n v="3165.3918333333331"/>
    <s v="GBP"/>
    <n v="0.88870000000000005"/>
    <n v="0"/>
    <s v=""/>
    <n v="42"/>
    <m/>
    <m/>
    <n v="20"/>
    <m/>
    <n v="8"/>
    <s v=""/>
    <n v="0"/>
    <n v="0"/>
    <n v="1105.185576923077"/>
  </r>
  <r>
    <x v="1"/>
    <d v="2023-02-01T00:00:00"/>
    <d v="2023-02-28T00:00:00"/>
    <x v="0"/>
    <s v="Demo Company Ireland Ltd"/>
    <x v="36"/>
    <x v="0"/>
    <s v="E02604"/>
    <s v="Brooklyn Collins"/>
    <s v="Sr. Manager"/>
    <s v="Finance"/>
    <x v="2"/>
    <s v="Ireland"/>
    <s v="Permanent"/>
    <s v="Female"/>
    <n v="59"/>
    <d v="2018-10-27T00:00:00"/>
    <m/>
    <n v="32"/>
    <n v="139208"/>
    <n v="11600.666666666666"/>
    <n v="83.65865384615384"/>
    <n v="0.1105"/>
    <n v="1281.8736666666666"/>
    <n v="0.26100000000000001"/>
    <n v="8572.8926666666666"/>
    <s v="EUR"/>
    <n v="1"/>
    <n v="0.11"/>
    <s v=""/>
    <n v="283"/>
    <m/>
    <m/>
    <n v="20"/>
    <m/>
    <m/>
    <s v=""/>
    <n v="0"/>
    <n v="0"/>
    <n v="23675.399038461535"/>
  </r>
  <r>
    <x v="1"/>
    <d v="2023-02-01T00:00:00"/>
    <d v="2023-02-28T00:00:00"/>
    <x v="0"/>
    <s v="Demo Company South Africa PTY Ltd"/>
    <x v="19"/>
    <x v="2"/>
    <s v="E02613"/>
    <s v="John Jung"/>
    <s v="Sr. Analyst"/>
    <s v="Sales"/>
    <x v="1"/>
    <s v="South Africa"/>
    <s v="Permanent"/>
    <s v="Male"/>
    <n v="63"/>
    <d v="2018-03-12T00:00:00"/>
    <m/>
    <n v="40"/>
    <n v="73200"/>
    <n v="6100"/>
    <n v="35.192307692307693"/>
    <n v="0"/>
    <n v="0"/>
    <n v="0.29199999999999998"/>
    <n v="4318.8"/>
    <s v="ZAR"/>
    <n v="19.621099999999998"/>
    <n v="0"/>
    <s v=""/>
    <n v="135"/>
    <m/>
    <m/>
    <n v="20"/>
    <m/>
    <n v="11"/>
    <s v=""/>
    <n v="0"/>
    <n v="0"/>
    <n v="4750.961538461539"/>
  </r>
  <r>
    <x v="1"/>
    <d v="2023-02-01T00:00:00"/>
    <d v="2023-02-28T00:00:00"/>
    <x v="0"/>
    <s v="Demo Company Kenya Ltd"/>
    <x v="8"/>
    <x v="2"/>
    <s v="E00864"/>
    <s v="Samantha Aguilar"/>
    <s v="Manager"/>
    <s v="Accounting"/>
    <x v="1"/>
    <s v="Kenya"/>
    <s v="Permanent"/>
    <s v="Female"/>
    <n v="46"/>
    <d v="2010-04-24T00:00:00"/>
    <m/>
    <n v="40"/>
    <n v="102636"/>
    <n v="8553"/>
    <n v="49.344230769230769"/>
    <n v="0"/>
    <n v="0"/>
    <n v="0.37200000000000005"/>
    <n v="5371.2839999999997"/>
    <s v="KES"/>
    <n v="136.33000000000001"/>
    <n v="0.06"/>
    <s v=""/>
    <n v="307"/>
    <m/>
    <m/>
    <n v="20"/>
    <m/>
    <n v="10"/>
    <s v=""/>
    <n v="0"/>
    <n v="0"/>
    <n v="15148.678846153845"/>
  </r>
  <r>
    <x v="1"/>
    <d v="2023-02-01T00:00:00"/>
    <d v="2023-02-28T00:00:00"/>
    <x v="0"/>
    <s v="Demo Company Ireland Ltd"/>
    <x v="36"/>
    <x v="0"/>
    <s v="E01760"/>
    <s v="Madeline Acosta"/>
    <s v="Sr. Account Representative"/>
    <s v="Sales"/>
    <x v="1"/>
    <s v="Ireland"/>
    <s v="Permanent"/>
    <s v="Female"/>
    <n v="26"/>
    <d v="2021-02-09T00:00:00"/>
    <m/>
    <n v="40"/>
    <n v="87427"/>
    <n v="7285.583333333333"/>
    <n v="42.032211538461539"/>
    <n v="0.1105"/>
    <n v="805.05695833333334"/>
    <n v="0.26100000000000001"/>
    <n v="5384.0460833333327"/>
    <s v="EUR"/>
    <n v="1"/>
    <n v="0"/>
    <s v=""/>
    <n v="34"/>
    <m/>
    <m/>
    <n v="20"/>
    <m/>
    <n v="10"/>
    <s v=""/>
    <n v="0"/>
    <n v="0"/>
    <n v="1429.0951923076923"/>
  </r>
  <r>
    <x v="1"/>
    <d v="2023-02-01T00:00:00"/>
    <d v="2023-02-28T00:00:00"/>
    <x v="0"/>
    <s v="Demo Company Australia Pty Ltd"/>
    <x v="14"/>
    <x v="5"/>
    <s v="E03223"/>
    <s v="Ethan Joseph"/>
    <s v="IT Coordinator"/>
    <s v="IT"/>
    <x v="3"/>
    <s v="Australia"/>
    <s v="Permanent"/>
    <s v="Male"/>
    <n v="45"/>
    <d v="2018-05-28T00:00:00"/>
    <m/>
    <n v="40"/>
    <n v="49219"/>
    <n v="4101.583333333333"/>
    <n v="23.662980769230767"/>
    <n v="0.25"/>
    <n v="1025.3958333333333"/>
    <n v="0.47399999999999998"/>
    <n v="2157.4328333333333"/>
    <s v="AUD"/>
    <n v="1.5972999999999999"/>
    <n v="0"/>
    <s v=""/>
    <n v="51"/>
    <m/>
    <m/>
    <n v="20"/>
    <m/>
    <n v="12"/>
    <s v=""/>
    <n v="0"/>
    <n v="0"/>
    <n v="1206.8120192307692"/>
  </r>
  <r>
    <x v="1"/>
    <d v="2023-02-01T00:00:00"/>
    <d v="2023-02-28T00:00:00"/>
    <x v="0"/>
    <s v="Demo Company Bulgaria EOOD"/>
    <x v="35"/>
    <x v="0"/>
    <s v="E01262"/>
    <s v="Miles Mehta"/>
    <s v="Manager"/>
    <s v="Finance"/>
    <x v="0"/>
    <s v="Bulgaria"/>
    <s v="Permanent"/>
    <s v="Male"/>
    <n v="50"/>
    <d v="2018-05-19T00:00:00"/>
    <m/>
    <n v="32"/>
    <n v="106437"/>
    <n v="8869.75"/>
    <n v="63.964543269230766"/>
    <n v="0.19020000000000001"/>
    <n v="1687.0264500000001"/>
    <n v="0.28300000000000003"/>
    <n v="6359.6107499999998"/>
    <s v="BGN"/>
    <n v="1.9574"/>
    <n v="7.0000000000000007E-2"/>
    <s v=""/>
    <n v="235"/>
    <m/>
    <m/>
    <n v="20"/>
    <m/>
    <m/>
    <s v=""/>
    <n v="0"/>
    <n v="0"/>
    <n v="15031.66766826923"/>
  </r>
  <r>
    <x v="1"/>
    <d v="2023-02-01T00:00:00"/>
    <d v="2023-02-28T00:00:00"/>
    <x v="0"/>
    <s v="Demo Company Germany GmbH"/>
    <x v="15"/>
    <x v="0"/>
    <s v="E01075"/>
    <s v="Joshua Juarez"/>
    <s v="Analyst II"/>
    <s v="Finance"/>
    <x v="0"/>
    <s v="Germany"/>
    <s v="Permanent"/>
    <s v="Male"/>
    <n v="46"/>
    <d v="2015-05-05T00:00:00"/>
    <m/>
    <n v="32"/>
    <n v="64364"/>
    <n v="5363.666666666667"/>
    <n v="38.68028846153846"/>
    <n v="0.19879999999999998"/>
    <n v="1066.2969333333333"/>
    <n v="0.48799999999999999"/>
    <n v="2746.1973333333335"/>
    <s v="EUR"/>
    <n v="1"/>
    <n v="0"/>
    <s v=""/>
    <n v="175"/>
    <m/>
    <m/>
    <n v="20"/>
    <m/>
    <m/>
    <s v=""/>
    <n v="0"/>
    <n v="0"/>
    <n v="6769.0504807692305"/>
  </r>
  <r>
    <x v="1"/>
    <d v="2023-02-01T00:00:00"/>
    <d v="2023-02-28T00:00:00"/>
    <x v="0"/>
    <s v="Demo Company Netherlands BV"/>
    <x v="6"/>
    <x v="0"/>
    <s v="E00364"/>
    <s v="Matthew Howard"/>
    <s v="Network Engineer"/>
    <s v="Human Resources"/>
    <x v="0"/>
    <s v="Netherlands"/>
    <s v="Permanent"/>
    <s v="Male"/>
    <n v="50"/>
    <d v="2021-10-17T00:00:00"/>
    <m/>
    <n v="40"/>
    <n v="172180"/>
    <n v="14348.333333333334"/>
    <n v="82.77884615384616"/>
    <n v="0.23190000000000002"/>
    <n v="3327.3785000000003"/>
    <n v="0.41200000000000003"/>
    <n v="8436.82"/>
    <s v="EUR"/>
    <n v="1"/>
    <n v="0.3"/>
    <s v=""/>
    <n v="59"/>
    <m/>
    <m/>
    <n v="20"/>
    <m/>
    <n v="5"/>
    <s v=""/>
    <n v="0"/>
    <n v="0"/>
    <n v="4883.9519230769238"/>
  </r>
  <r>
    <x v="1"/>
    <d v="2023-02-01T00:00:00"/>
    <d v="2023-02-28T00:00:00"/>
    <x v="0"/>
    <s v="Demo Company Netherlands BV"/>
    <x v="6"/>
    <x v="0"/>
    <s v="E04108"/>
    <s v="Jade Figueroa"/>
    <s v="Sr. Analyst"/>
    <s v="Sales"/>
    <x v="0"/>
    <s v="Netherlands"/>
    <s v="Permanent"/>
    <s v="Female"/>
    <n v="33"/>
    <d v="2012-05-14T00:00:00"/>
    <m/>
    <n v="40"/>
    <n v="88343"/>
    <n v="7361.916666666667"/>
    <n v="42.472596153846155"/>
    <n v="0.23190000000000002"/>
    <n v="1707.2284750000003"/>
    <n v="0.41200000000000003"/>
    <n v="4328.8069999999998"/>
    <s v="EUR"/>
    <n v="1"/>
    <n v="0"/>
    <s v=""/>
    <n v="47"/>
    <m/>
    <m/>
    <n v="20"/>
    <m/>
    <n v="7"/>
    <s v=""/>
    <n v="0"/>
    <n v="0"/>
    <n v="1996.2120192307693"/>
  </r>
  <r>
    <x v="1"/>
    <d v="2023-02-01T00:00:00"/>
    <d v="2023-02-28T00:00:00"/>
    <x v="0"/>
    <s v="Demo Company Ukraine PLC"/>
    <x v="26"/>
    <x v="0"/>
    <s v="E02917"/>
    <s v="Everett Morales"/>
    <s v="Solutions Architect"/>
    <s v="IT"/>
    <x v="1"/>
    <s v="Ukraine"/>
    <s v="Permanent"/>
    <s v="Male"/>
    <n v="57"/>
    <d v="2014-07-10T00:00:00"/>
    <m/>
    <n v="32"/>
    <n v="66649"/>
    <n v="5554.083333333333"/>
    <n v="40.05348557692308"/>
    <n v="0.22"/>
    <n v="1221.8983333333333"/>
    <n v="0.45200000000000001"/>
    <n v="3043.6376666666665"/>
    <s v="UAH"/>
    <n v="39.026600000000002"/>
    <n v="0"/>
    <s v=""/>
    <n v="94"/>
    <m/>
    <m/>
    <n v="20"/>
    <m/>
    <m/>
    <s v=""/>
    <n v="0"/>
    <n v="0"/>
    <n v="3765.0276442307695"/>
  </r>
  <r>
    <x v="1"/>
    <d v="2023-02-01T00:00:00"/>
    <d v="2023-02-28T00:00:00"/>
    <x v="0"/>
    <s v="Demo Company Luxembourg SA"/>
    <x v="9"/>
    <x v="0"/>
    <s v="E03720"/>
    <s v="Genesis Hunter"/>
    <s v="Manager"/>
    <s v="Finance"/>
    <x v="2"/>
    <s v="Luxembourg"/>
    <s v="Temporary"/>
    <s v="Female"/>
    <n v="48"/>
    <d v="2022-04-22T00:00:00"/>
    <d v="2023-04-22T00:00:00"/>
    <n v="40"/>
    <n v="102847"/>
    <n v="8570.5833333333339"/>
    <n v="49.445673076923079"/>
    <n v="0.14990000000000001"/>
    <n v="1284.7304416666668"/>
    <n v="0.20399999999999999"/>
    <n v="6822.1843333333336"/>
    <s v="EUR"/>
    <n v="1"/>
    <n v="0.05"/>
    <s v=""/>
    <n v="92"/>
    <m/>
    <m/>
    <n v="20"/>
    <m/>
    <n v="14"/>
    <s v=""/>
    <n v="0"/>
    <n v="0"/>
    <n v="4549.001923076923"/>
  </r>
  <r>
    <x v="1"/>
    <d v="2023-02-01T00:00:00"/>
    <d v="2023-02-28T00:00:00"/>
    <x v="0"/>
    <s v="Demo Company Netherlands BV"/>
    <x v="6"/>
    <x v="0"/>
    <s v="E03393"/>
    <s v="Henry Figueroa"/>
    <s v="Sr. Manager"/>
    <s v="Finance"/>
    <x v="0"/>
    <s v="Netherlands"/>
    <s v="Permanent"/>
    <s v="Male"/>
    <n v="46"/>
    <d v="2010-07-19T00:00:00"/>
    <m/>
    <n v="40"/>
    <n v="134881"/>
    <n v="11240.083333333334"/>
    <n v="64.846634615384616"/>
    <n v="0.23190000000000002"/>
    <n v="2606.5753250000002"/>
    <n v="0.41200000000000003"/>
    <n v="6609.1689999999999"/>
    <s v="EUR"/>
    <n v="1"/>
    <n v="0.15"/>
    <s v=""/>
    <n v="83"/>
    <m/>
    <m/>
    <n v="20"/>
    <m/>
    <n v="1"/>
    <s v=""/>
    <n v="0"/>
    <n v="0"/>
    <n v="5382.2706730769232"/>
  </r>
  <r>
    <x v="1"/>
    <d v="2023-02-01T00:00:00"/>
    <d v="2023-02-28T00:00:00"/>
    <x v="0"/>
    <s v="Demo Company Greece IKE"/>
    <x v="23"/>
    <x v="0"/>
    <s v="E03371"/>
    <s v="Jack Alexander"/>
    <s v="Operations Engineer"/>
    <s v="IT"/>
    <x v="0"/>
    <s v="Greece"/>
    <s v="Permanent"/>
    <s v="Male"/>
    <n v="56"/>
    <d v="2006-05-29T00:00:00"/>
    <m/>
    <n v="40"/>
    <n v="228822"/>
    <n v="19068.5"/>
    <n v="110.01057692307693"/>
    <n v="0.24809999999999999"/>
    <n v="4730.8948499999997"/>
    <n v="0.51900000000000002"/>
    <n v="9171.9485000000004"/>
    <s v="EUR"/>
    <n v="1"/>
    <n v="0.36"/>
    <s v=""/>
    <n v="359"/>
    <m/>
    <m/>
    <n v="20"/>
    <m/>
    <n v="6"/>
    <s v=""/>
    <n v="0"/>
    <n v="0"/>
    <n v="39493.797115384616"/>
  </r>
  <r>
    <x v="1"/>
    <d v="2023-02-01T00:00:00"/>
    <d v="2023-02-28T00:00:00"/>
    <x v="0"/>
    <s v="Demo Company Singapore Pte Ltd"/>
    <x v="1"/>
    <x v="1"/>
    <s v="E02531"/>
    <s v="Jameson Foster"/>
    <s v="Analyst"/>
    <s v="Marketing"/>
    <x v="0"/>
    <s v="Singapore"/>
    <s v="Permanent"/>
    <s v="Male"/>
    <n v="28"/>
    <d v="2021-07-18T00:00:00"/>
    <m/>
    <n v="40"/>
    <n v="43391"/>
    <n v="3615.9166666666665"/>
    <n v="20.861057692307693"/>
    <n v="0.17"/>
    <n v="614.70583333333332"/>
    <n v="0.21"/>
    <n v="2856.5741666666663"/>
    <s v="SGD"/>
    <n v="1.4280999999999999"/>
    <n v="0"/>
    <s v=""/>
    <n v="140"/>
    <m/>
    <m/>
    <n v="20"/>
    <m/>
    <n v="15"/>
    <s v=""/>
    <n v="0"/>
    <n v="0"/>
    <n v="2920.5480769230771"/>
  </r>
  <r>
    <x v="1"/>
    <d v="2023-02-01T00:00:00"/>
    <d v="2023-02-28T00:00:00"/>
    <x v="0"/>
    <s v="Demo Company France SARL"/>
    <x v="18"/>
    <x v="0"/>
    <s v="E02473"/>
    <s v="Leonardo Lo"/>
    <s v="Quality Engineer"/>
    <s v="Engineering"/>
    <x v="1"/>
    <s v="France"/>
    <s v="Temporary"/>
    <s v="Male"/>
    <n v="29"/>
    <d v="2021-11-15T00:00:00"/>
    <d v="2023-11-15T00:00:00"/>
    <n v="40"/>
    <n v="91782"/>
    <n v="7648.5"/>
    <n v="44.125961538461539"/>
    <n v="8.3000000000000004E-2"/>
    <n v="634.82550000000003"/>
    <n v="0.22399999999999998"/>
    <n v="5935.2359999999999"/>
    <s v="EUR"/>
    <n v="1"/>
    <n v="0"/>
    <s v=""/>
    <n v="221"/>
    <m/>
    <m/>
    <n v="20"/>
    <m/>
    <n v="16"/>
    <s v=""/>
    <n v="0"/>
    <n v="0"/>
    <n v="9751.8374999999996"/>
  </r>
  <r>
    <x v="1"/>
    <d v="2023-02-01T00:00:00"/>
    <d v="2023-02-28T00:00:00"/>
    <x v="0"/>
    <s v="Demo Company Côte d'Ivoire SARL"/>
    <x v="2"/>
    <x v="2"/>
    <s v="E02468"/>
    <s v="Ella Huang"/>
    <s v="Operations Engineer"/>
    <s v="Marketing"/>
    <x v="2"/>
    <s v="Côte d'Ivoire"/>
    <s v="Permanent"/>
    <s v="Female"/>
    <n v="45"/>
    <d v="2016-02-28T00:00:00"/>
    <m/>
    <n v="40"/>
    <n v="211637"/>
    <n v="17636.416666666668"/>
    <n v="101.74855769230768"/>
    <n v="0.25"/>
    <n v="4409.104166666667"/>
    <n v="0.501"/>
    <n v="8800.5719166666677"/>
    <s v="XOF"/>
    <n v="657.27"/>
    <n v="0.31"/>
    <s v=""/>
    <n v="331"/>
    <m/>
    <m/>
    <n v="20"/>
    <m/>
    <n v="9"/>
    <s v=""/>
    <n v="0"/>
    <n v="0"/>
    <n v="33678.772596153845"/>
  </r>
  <r>
    <x v="1"/>
    <d v="2023-02-01T00:00:00"/>
    <d v="2023-02-28T00:00:00"/>
    <x v="0"/>
    <s v="Demo Company Croatia d.o.o."/>
    <x v="25"/>
    <x v="0"/>
    <s v="E01499"/>
    <s v="Liam Jordan"/>
    <s v="Computer Systems Manager"/>
    <s v="IT"/>
    <x v="0"/>
    <s v="Croatia"/>
    <s v="Temporary"/>
    <s v="Male"/>
    <n v="28"/>
    <d v="2020-08-08T00:00:00"/>
    <d v="2023-08-08T00:00:00"/>
    <n v="32"/>
    <n v="73255"/>
    <n v="6104.583333333333"/>
    <n v="44.0234375"/>
    <n v="0.16500000000000001"/>
    <n v="1007.25625"/>
    <n v="0.20499999999999999"/>
    <n v="4853.1437499999993"/>
    <s v="EUR"/>
    <n v="1"/>
    <n v="0.09"/>
    <s v=""/>
    <n v="278"/>
    <m/>
    <m/>
    <n v="20"/>
    <m/>
    <m/>
    <s v=""/>
    <n v="0"/>
    <n v="0"/>
    <n v="12238.515625"/>
  </r>
  <r>
    <x v="1"/>
    <d v="2023-02-01T00:00:00"/>
    <d v="2023-02-28T00:00:00"/>
    <x v="0"/>
    <s v="Demo Company Ireland Ltd"/>
    <x v="36"/>
    <x v="0"/>
    <s v="E03697"/>
    <s v="Isaac Woods"/>
    <s v="Manager"/>
    <s v="Sales"/>
    <x v="2"/>
    <s v="Ireland"/>
    <s v="Permanent"/>
    <s v="Male"/>
    <n v="28"/>
    <d v="2021-01-08T00:00:00"/>
    <d v="2023-01-08T00:00:00"/>
    <n v="40"/>
    <n v="108826"/>
    <n v="9068.8333333333339"/>
    <n v="52.320192307692309"/>
    <n v="0.1105"/>
    <n v="1002.1060833333335"/>
    <n v="0.26100000000000001"/>
    <n v="6701.8678333333337"/>
    <s v="EUR"/>
    <n v="1"/>
    <n v="0.1"/>
    <s v=""/>
    <n v="193"/>
    <m/>
    <m/>
    <n v="20"/>
    <m/>
    <n v="17"/>
    <s v=""/>
    <n v="0"/>
    <n v="0"/>
    <n v="10097.797115384616"/>
  </r>
  <r>
    <x v="1"/>
    <d v="2023-02-01T00:00:00"/>
    <d v="2023-02-28T00:00:00"/>
    <x v="0"/>
    <s v="Demo Company Canada Inc."/>
    <x v="40"/>
    <x v="6"/>
    <s v="E00593"/>
    <s v="Luke Wilson"/>
    <s v="Solutions Architect"/>
    <s v="IT"/>
    <x v="1"/>
    <s v="Canada"/>
    <s v="Permanent"/>
    <s v="Male"/>
    <n v="34"/>
    <d v="2016-05-24T00:00:00"/>
    <m/>
    <n v="32"/>
    <n v="94352"/>
    <n v="7862.666666666667"/>
    <n v="56.70192307692308"/>
    <n v="7.3700000000000002E-2"/>
    <n v="579.47853333333342"/>
    <n v="0.245"/>
    <n v="5936.3133333333335"/>
    <s v="CAD"/>
    <n v="1.4572000000000001"/>
    <n v="0"/>
    <s v=""/>
    <n v="250"/>
    <m/>
    <m/>
    <n v="20"/>
    <n v="73"/>
    <m/>
    <s v=""/>
    <n v="0"/>
    <n v="0"/>
    <n v="14175.48076923077"/>
  </r>
  <r>
    <x v="1"/>
    <d v="2023-02-01T00:00:00"/>
    <d v="2023-02-28T00:00:00"/>
    <x v="0"/>
    <s v="Demo Company Nigeria Ltd"/>
    <x v="42"/>
    <x v="2"/>
    <s v="E01103"/>
    <s v="Lyla Alvarez"/>
    <s v="IT Systems Architect"/>
    <s v="IT"/>
    <x v="3"/>
    <s v="Nigeria"/>
    <s v="Temporary"/>
    <s v="Female"/>
    <n v="55"/>
    <d v="2022-08-30T00:00:00"/>
    <d v="2023-08-30T00:00:00"/>
    <n v="40"/>
    <n v="73955"/>
    <n v="6162.916666666667"/>
    <n v="35.555288461538467"/>
    <n v="0.1"/>
    <n v="616.29166666666674"/>
    <n v="0.34799999999999998"/>
    <n v="4018.2216666666668"/>
    <s v="NGN"/>
    <n v="486.12"/>
    <n v="0"/>
    <s v=""/>
    <n v="43"/>
    <m/>
    <m/>
    <n v="20"/>
    <n v="422"/>
    <n v="18"/>
    <s v=""/>
    <n v="0"/>
    <n v="0"/>
    <n v="1528.877403846154"/>
  </r>
  <r>
    <x v="1"/>
    <d v="2023-02-01T00:00:00"/>
    <d v="2023-02-28T00:00:00"/>
    <x v="0"/>
    <s v="Demo Company Netherlands BV"/>
    <x v="6"/>
    <x v="0"/>
    <s v="E03889"/>
    <s v="Caleb Flores"/>
    <s v="Manager"/>
    <s v="Human Resources"/>
    <x v="0"/>
    <s v="Netherlands"/>
    <s v="Permanent"/>
    <s v="Male"/>
    <n v="34"/>
    <d v="2013-08-13T00:00:00"/>
    <m/>
    <n v="40"/>
    <n v="113909"/>
    <n v="9492.4166666666661"/>
    <n v="54.763942307692311"/>
    <n v="0.23190000000000002"/>
    <n v="2201.2914249999999"/>
    <n v="0.41200000000000003"/>
    <n v="5581.5409999999993"/>
    <s v="EUR"/>
    <n v="1"/>
    <n v="0.06"/>
    <s v=""/>
    <n v="177"/>
    <m/>
    <m/>
    <n v="20"/>
    <n v="132"/>
    <n v="18"/>
    <s v=""/>
    <n v="0"/>
    <n v="0"/>
    <n v="9693.2177884615394"/>
  </r>
  <r>
    <x v="1"/>
    <d v="2023-02-01T00:00:00"/>
    <d v="2023-02-28T00:00:00"/>
    <x v="0"/>
    <s v="Demo Company Netherlands BV"/>
    <x v="6"/>
    <x v="0"/>
    <s v="E01958"/>
    <s v="Angel Lin"/>
    <s v="Network Administrator"/>
    <s v="IT"/>
    <x v="0"/>
    <s v="Netherlands"/>
    <s v="Temporary"/>
    <s v="Male"/>
    <n v="27"/>
    <d v="2020-12-24T00:00:00"/>
    <d v="2023-12-24T00:00:00"/>
    <n v="32"/>
    <n v="92321"/>
    <n v="7693.416666666667"/>
    <n v="55.481370192307693"/>
    <n v="0.23190000000000002"/>
    <n v="1784.1033250000003"/>
    <n v="0.41200000000000003"/>
    <n v="4523.7289999999994"/>
    <s v="EUR"/>
    <n v="1"/>
    <n v="0"/>
    <s v=""/>
    <n v="212"/>
    <m/>
    <m/>
    <n v="20"/>
    <m/>
    <m/>
    <s v=""/>
    <n v="0"/>
    <n v="0"/>
    <n v="11762.05048076923"/>
  </r>
  <r>
    <x v="1"/>
    <d v="2023-02-01T00:00:00"/>
    <d v="2023-02-28T00:00:00"/>
    <x v="0"/>
    <s v="Demo Company Hong Kong Ltd"/>
    <x v="7"/>
    <x v="1"/>
    <s v="E01870"/>
    <s v="Easton Moore"/>
    <s v="Computer Systems Manager"/>
    <s v="IT"/>
    <x v="3"/>
    <s v="Hong Kong"/>
    <s v="Permanent"/>
    <s v="Male"/>
    <n v="52"/>
    <d v="2013-05-23T00:00:00"/>
    <m/>
    <n v="40"/>
    <n v="99557"/>
    <n v="8296.4166666666661"/>
    <n v="47.863942307692312"/>
    <n v="0.25"/>
    <n v="2074.1041666666665"/>
    <n v="0.21899999999999997"/>
    <n v="6479.501416666666"/>
    <s v="HKD"/>
    <n v="8.2957999999999998"/>
    <n v="0.09"/>
    <s v=""/>
    <n v="101"/>
    <m/>
    <m/>
    <n v="20"/>
    <n v="219"/>
    <n v="16"/>
    <s v=""/>
    <n v="0"/>
    <n v="0"/>
    <n v="4834.2581730769234"/>
  </r>
  <r>
    <x v="1"/>
    <d v="2023-02-01T00:00:00"/>
    <d v="2023-02-28T00:00:00"/>
    <x v="0"/>
    <s v="Demo Company Australia Pty Ltd"/>
    <x v="14"/>
    <x v="5"/>
    <s v="E01167"/>
    <s v="Kinsley Collins"/>
    <s v="Automation Engineer"/>
    <s v="Engineering"/>
    <x v="1"/>
    <s v="New Zealand"/>
    <s v="Permanent"/>
    <s v="Female"/>
    <n v="28"/>
    <d v="2018-11-14T00:00:00"/>
    <m/>
    <n v="40"/>
    <n v="115854"/>
    <n v="9654.5"/>
    <n v="55.699038461538464"/>
    <n v="0.25"/>
    <n v="2413.625"/>
    <n v="0.34600000000000003"/>
    <n v="6314.0429999999997"/>
    <s v="NZD"/>
    <n v="1.7225999999999999"/>
    <n v="0"/>
    <s v=""/>
    <n v="162"/>
    <m/>
    <m/>
    <n v="20"/>
    <m/>
    <n v="9"/>
    <s v=""/>
    <n v="0"/>
    <n v="0"/>
    <n v="9023.2442307692309"/>
  </r>
  <r>
    <x v="1"/>
    <d v="2023-02-01T00:00:00"/>
    <d v="2023-02-28T00:00:00"/>
    <x v="0"/>
    <s v="Demo Company United States LLC"/>
    <x v="39"/>
    <x v="6"/>
    <s v="E00099"/>
    <s v="Brooklyn Salazar"/>
    <s v="IT Systems Architect"/>
    <s v="IT"/>
    <x v="0"/>
    <s v="United States"/>
    <s v="Permanent"/>
    <s v="Female"/>
    <n v="44"/>
    <d v="2011-03-01T00:00:00"/>
    <m/>
    <n v="40"/>
    <n v="82462"/>
    <n v="6871.833333333333"/>
    <n v="39.645192307692312"/>
    <n v="7.6499999999999999E-2"/>
    <n v="525.69524999999999"/>
    <n v="0.36599999999999999"/>
    <n v="4356.7423333333336"/>
    <s v="USD"/>
    <n v="1.0568"/>
    <n v="0"/>
    <s v=""/>
    <n v="309"/>
    <m/>
    <m/>
    <n v="20"/>
    <m/>
    <n v="2"/>
    <s v=""/>
    <n v="0"/>
    <n v="0"/>
    <n v="12250.364423076924"/>
  </r>
  <r>
    <x v="1"/>
    <d v="2023-02-01T00:00:00"/>
    <d v="2023-02-28T00:00:00"/>
    <x v="0"/>
    <s v="Demo Company Nigeria Ltd"/>
    <x v="42"/>
    <x v="2"/>
    <s v="E00044"/>
    <s v="Scarlett Jenkins"/>
    <s v="Operations Engineer"/>
    <s v="IT"/>
    <x v="3"/>
    <s v="Nigeria"/>
    <s v="Permanent"/>
    <s v="Female"/>
    <n v="53"/>
    <d v="2011-11-09T00:00:00"/>
    <m/>
    <n v="40"/>
    <n v="198473"/>
    <n v="16539.416666666668"/>
    <n v="95.419711538461542"/>
    <n v="0.1"/>
    <n v="1653.9416666666668"/>
    <n v="0.34799999999999998"/>
    <n v="10783.699666666667"/>
    <s v="NGN"/>
    <n v="486.12"/>
    <n v="0.32"/>
    <s v=""/>
    <n v="252"/>
    <m/>
    <m/>
    <n v="20"/>
    <m/>
    <n v="2"/>
    <s v=""/>
    <n v="0"/>
    <n v="0"/>
    <n v="24045.767307692309"/>
  </r>
  <r>
    <x v="1"/>
    <d v="2023-02-01T00:00:00"/>
    <d v="2023-02-28T00:00:00"/>
    <x v="0"/>
    <s v="Demo Company Spain S.L."/>
    <x v="24"/>
    <x v="0"/>
    <s v="E00711"/>
    <s v="Melody Chin"/>
    <s v="Sr. Manager"/>
    <s v="Finance"/>
    <x v="2"/>
    <s v="Spain"/>
    <s v="Permanent"/>
    <s v="Female"/>
    <n v="43"/>
    <d v="2006-10-15T00:00:00"/>
    <m/>
    <n v="32"/>
    <n v="153492"/>
    <n v="12791"/>
    <n v="92.242788461538467"/>
    <n v="0.29899999999999999"/>
    <n v="3824.509"/>
    <n v="0.47"/>
    <n v="6779.2300000000005"/>
    <s v="EUR"/>
    <n v="1"/>
    <n v="0.11"/>
    <s v=""/>
    <n v="229"/>
    <m/>
    <m/>
    <n v="20"/>
    <m/>
    <m/>
    <s v=""/>
    <n v="0"/>
    <n v="0"/>
    <n v="21123.598557692309"/>
  </r>
  <r>
    <x v="1"/>
    <d v="2023-02-01T00:00:00"/>
    <d v="2023-02-28T00:00:00"/>
    <x v="0"/>
    <s v="Demo Company France SARL"/>
    <x v="18"/>
    <x v="0"/>
    <s v="E04795"/>
    <s v="Eloise Alexander"/>
    <s v="Operations Engineer"/>
    <s v="Human Resources"/>
    <x v="2"/>
    <s v="France"/>
    <s v="Permanent"/>
    <s v="Female"/>
    <n v="28"/>
    <d v="2018-01-21T00:00:00"/>
    <m/>
    <n v="40"/>
    <n v="208210"/>
    <n v="17350.833333333332"/>
    <n v="100.10096153846153"/>
    <n v="0.45"/>
    <n v="7807.875"/>
    <n v="0.60699999999999998"/>
    <n v="6818.8775000000005"/>
    <s v="EUR"/>
    <n v="1"/>
    <n v="0.3"/>
    <s v=""/>
    <n v="152"/>
    <m/>
    <m/>
    <n v="20"/>
    <n v="513"/>
    <n v="10"/>
    <s v=""/>
    <n v="0"/>
    <n v="0"/>
    <n v="15215.346153846152"/>
  </r>
  <r>
    <x v="1"/>
    <d v="2023-02-01T00:00:00"/>
    <d v="2023-02-28T00:00:00"/>
    <x v="0"/>
    <s v="Demo Company Netherlands BV"/>
    <x v="6"/>
    <x v="0"/>
    <s v="E03912"/>
    <s v="Carter Turner"/>
    <s v="Sr. Analyst"/>
    <s v="Marketing"/>
    <x v="2"/>
    <s v="Netherlands"/>
    <s v="Permanent"/>
    <s v="Male"/>
    <n v="33"/>
    <d v="2015-11-17T00:00:00"/>
    <m/>
    <n v="40"/>
    <n v="91632"/>
    <n v="7636"/>
    <n v="44.053846153846152"/>
    <n v="0.23190000000000002"/>
    <n v="1770.7884000000001"/>
    <n v="0.41200000000000003"/>
    <n v="4489.9679999999998"/>
    <s v="EUR"/>
    <n v="1"/>
    <n v="0"/>
    <s v=""/>
    <n v="41"/>
    <m/>
    <m/>
    <n v="20"/>
    <m/>
    <n v="8"/>
    <s v=""/>
    <n v="0"/>
    <n v="0"/>
    <n v="1806.2076923076922"/>
  </r>
  <r>
    <x v="1"/>
    <d v="2023-02-01T00:00:00"/>
    <d v="2023-02-28T00:00:00"/>
    <x v="0"/>
    <s v="Demo Company United Arab Emirates LLC"/>
    <x v="28"/>
    <x v="4"/>
    <s v="E02103"/>
    <s v="Andrew Ma"/>
    <s v="HRIS Analyst"/>
    <s v="Human Resources"/>
    <x v="2"/>
    <s v="United Arab Emirates"/>
    <s v="Permanent"/>
    <s v="Male"/>
    <n v="31"/>
    <d v="2017-09-24T00:00:00"/>
    <m/>
    <n v="40"/>
    <n v="71755"/>
    <n v="5979.583333333333"/>
    <n v="34.497596153846153"/>
    <n v="0"/>
    <n v="0"/>
    <n v="0.159"/>
    <n v="5028.8295833333332"/>
    <s v="AED"/>
    <n v="3.8807"/>
    <n v="0"/>
    <s v=""/>
    <n v="391"/>
    <m/>
    <m/>
    <n v="20"/>
    <m/>
    <n v="9"/>
    <s v=""/>
    <n v="0"/>
    <n v="0"/>
    <n v="13488.560096153846"/>
  </r>
  <r>
    <x v="1"/>
    <d v="2023-02-01T00:00:00"/>
    <d v="2023-02-28T00:00:00"/>
    <x v="0"/>
    <s v="Demo Company Qatar WLL"/>
    <x v="11"/>
    <x v="4"/>
    <s v="E04213"/>
    <s v="Hailey Xi"/>
    <s v="Manager"/>
    <s v="Accounting"/>
    <x v="2"/>
    <s v="Qatar"/>
    <s v="Permanent"/>
    <s v="Female"/>
    <n v="52"/>
    <d v="2021-11-19T00:00:00"/>
    <m/>
    <n v="40"/>
    <n v="111006"/>
    <n v="9250.5"/>
    <n v="53.368269230769229"/>
    <n v="0"/>
    <n v="0"/>
    <n v="0.113"/>
    <n v="8205.1934999999994"/>
    <s v="QAR"/>
    <n v="3.8468"/>
    <n v="0.08"/>
    <s v=""/>
    <n v="304"/>
    <m/>
    <m/>
    <n v="20"/>
    <m/>
    <n v="10"/>
    <s v=""/>
    <n v="0"/>
    <n v="0"/>
    <n v="16223.953846153845"/>
  </r>
  <r>
    <x v="1"/>
    <d v="2023-02-01T00:00:00"/>
    <d v="2023-02-28T00:00:00"/>
    <x v="0"/>
    <s v="Demo Company Japan Kabushiki Kaisha"/>
    <x v="31"/>
    <x v="1"/>
    <s v="E04756"/>
    <s v="Aiden Le"/>
    <s v="Cloud Infrastructure Architect"/>
    <s v="IT"/>
    <x v="2"/>
    <s v="Japan"/>
    <s v="Temporary"/>
    <s v="Male"/>
    <n v="55"/>
    <d v="2022-12-24T00:00:00"/>
    <d v="2023-12-24T00:00:00"/>
    <n v="40"/>
    <n v="99774"/>
    <n v="8314.5"/>
    <n v="47.968269230769231"/>
    <n v="0.15490000000000001"/>
    <n v="1287.91605"/>
    <n v="0.46700000000000003"/>
    <n v="4431.6284999999998"/>
    <s v="JPY"/>
    <n v="143.86000000000001"/>
    <n v="0"/>
    <s v=""/>
    <n v="163"/>
    <m/>
    <m/>
    <n v="20"/>
    <m/>
    <n v="11"/>
    <s v=""/>
    <n v="0"/>
    <n v="0"/>
    <n v="7818.8278846153844"/>
  </r>
  <r>
    <x v="1"/>
    <d v="2023-02-01T00:00:00"/>
    <d v="2023-02-28T00:00:00"/>
    <x v="0"/>
    <s v="Demo Company Spain S.L."/>
    <x v="24"/>
    <x v="0"/>
    <s v="E04114"/>
    <s v="Christopher Lim"/>
    <s v="Network Engineer"/>
    <s v="IT"/>
    <x v="3"/>
    <s v="Spain"/>
    <s v="Permanent"/>
    <s v="Male"/>
    <n v="55"/>
    <d v="2007-03-13T00:00:00"/>
    <m/>
    <n v="40"/>
    <n v="184648"/>
    <n v="15387.333333333334"/>
    <n v="88.773076923076928"/>
    <n v="0.29899999999999999"/>
    <n v="4600.8126666666667"/>
    <n v="0.47"/>
    <n v="8155.2866666666678"/>
    <s v="EUR"/>
    <n v="1"/>
    <n v="0.24"/>
    <s v=""/>
    <n v="283"/>
    <m/>
    <m/>
    <n v="20"/>
    <m/>
    <n v="11"/>
    <s v=""/>
    <n v="0"/>
    <n v="0"/>
    <n v="25122.780769230772"/>
  </r>
  <r>
    <x v="1"/>
    <d v="2023-02-01T00:00:00"/>
    <d v="2023-02-28T00:00:00"/>
    <x v="0"/>
    <s v="Demo Company Belgium BV"/>
    <x v="13"/>
    <x v="0"/>
    <s v="E01423"/>
    <s v="James Castillo"/>
    <s v="Operations Engineer"/>
    <s v="IT"/>
    <x v="0"/>
    <s v="Belgium"/>
    <s v="Permanent"/>
    <s v="Male"/>
    <n v="51"/>
    <d v="2001-07-19T00:00:00"/>
    <m/>
    <n v="24"/>
    <n v="247874"/>
    <n v="20656.166666666668"/>
    <n v="198.61698717948718"/>
    <n v="0.27500000000000002"/>
    <n v="5680.4458333333341"/>
    <n v="0.55399999999999994"/>
    <n v="9212.6503333333349"/>
    <s v="EUR"/>
    <n v="1"/>
    <n v="0.33"/>
    <s v=""/>
    <n v="111"/>
    <m/>
    <m/>
    <n v="20"/>
    <n v="273"/>
    <m/>
    <s v=""/>
    <n v="0"/>
    <n v="0"/>
    <n v="22046.485576923078"/>
  </r>
  <r>
    <x v="1"/>
    <d v="2023-02-01T00:00:00"/>
    <d v="2023-02-28T00:00:00"/>
    <x v="0"/>
    <s v="Demo Company Finland Oy"/>
    <x v="0"/>
    <x v="0"/>
    <s v="E03181"/>
    <s v="Greyson Dang"/>
    <s v="Development Engineer"/>
    <s v="Engineering"/>
    <x v="0"/>
    <s v="Finland"/>
    <s v="Permanent"/>
    <s v="Male"/>
    <n v="60"/>
    <d v="2009-05-11T00:00:00"/>
    <m/>
    <n v="40"/>
    <n v="62239"/>
    <n v="5186.583333333333"/>
    <n v="29.922596153846154"/>
    <n v="0.20760000000000001"/>
    <n v="1076.7347"/>
    <n v="0.36599999999999999"/>
    <n v="3288.2938333333332"/>
    <s v="EUR"/>
    <n v="1"/>
    <n v="0"/>
    <s v=""/>
    <n v="36"/>
    <m/>
    <m/>
    <n v="20"/>
    <m/>
    <n v="12"/>
    <s v=""/>
    <n v="0"/>
    <n v="0"/>
    <n v="1077.2134615384616"/>
  </r>
  <r>
    <x v="1"/>
    <d v="2023-02-01T00:00:00"/>
    <d v="2023-02-28T00:00:00"/>
    <x v="0"/>
    <s v="Demo Company Netherlands BV"/>
    <x v="6"/>
    <x v="0"/>
    <s v="E03305"/>
    <s v="Hannah King"/>
    <s v="Manager"/>
    <s v="Accounting"/>
    <x v="1"/>
    <s v="Netherlands"/>
    <s v="Permanent"/>
    <s v="Female"/>
    <n v="31"/>
    <d v="2014-10-07T00:00:00"/>
    <m/>
    <n v="40"/>
    <n v="114911"/>
    <n v="9575.9166666666661"/>
    <n v="55.245673076923069"/>
    <n v="0.23190000000000002"/>
    <n v="2220.6550750000001"/>
    <n v="0.41200000000000003"/>
    <n v="5630.6389999999992"/>
    <s v="EUR"/>
    <n v="1"/>
    <n v="7.0000000000000007E-2"/>
    <s v=""/>
    <n v="276"/>
    <m/>
    <m/>
    <n v="20"/>
    <m/>
    <n v="2"/>
    <s v=""/>
    <n v="0"/>
    <n v="0"/>
    <n v="15247.805769230767"/>
  </r>
  <r>
    <x v="1"/>
    <d v="2023-02-01T00:00:00"/>
    <d v="2023-02-28T00:00:00"/>
    <x v="0"/>
    <s v="Demo Company Sweden AB"/>
    <x v="20"/>
    <x v="0"/>
    <s v="E00703"/>
    <s v="Wesley Dominguez"/>
    <s v="Engineering Manager"/>
    <s v="Engineering"/>
    <x v="2"/>
    <s v="Sweden"/>
    <s v="Permanent"/>
    <s v="Male"/>
    <n v="45"/>
    <d v="2018-04-27T00:00:00"/>
    <m/>
    <n v="40"/>
    <n v="115490"/>
    <n v="9624.1666666666661"/>
    <n v="55.524038461538467"/>
    <n v="0.31420000000000003"/>
    <n v="3023.9131666666667"/>
    <n v="0.49099999999999999"/>
    <n v="4898.7008333333333"/>
    <s v="SEK"/>
    <n v="11.300800000000001"/>
    <n v="0.12"/>
    <s v=""/>
    <n v="365"/>
    <m/>
    <m/>
    <n v="20"/>
    <m/>
    <n v="16"/>
    <s v=""/>
    <n v="0"/>
    <n v="0"/>
    <n v="20266.274038461539"/>
  </r>
  <r>
    <x v="1"/>
    <d v="2023-02-01T00:00:00"/>
    <d v="2023-02-28T00:00:00"/>
    <x v="0"/>
    <s v="Demo Company Germany GmbH"/>
    <x v="15"/>
    <x v="0"/>
    <s v="E04403"/>
    <s v="Dominic Hu"/>
    <s v="Manager"/>
    <s v="Accounting"/>
    <x v="1"/>
    <s v="Germany"/>
    <s v="Permanent"/>
    <s v="Male"/>
    <n v="34"/>
    <d v="2012-02-13T00:00:00"/>
    <m/>
    <n v="40"/>
    <n v="118708"/>
    <n v="9892.3333333333339"/>
    <n v="57.071153846153848"/>
    <n v="0.19879999999999998"/>
    <n v="1966.5958666666666"/>
    <n v="0.48799999999999999"/>
    <n v="5064.8746666666675"/>
    <s v="EUR"/>
    <n v="1"/>
    <n v="7.0000000000000007E-2"/>
    <s v=""/>
    <n v="46"/>
    <m/>
    <m/>
    <n v="20"/>
    <n v="397"/>
    <n v="10"/>
    <s v=""/>
    <n v="0"/>
    <n v="0"/>
    <n v="2625.273076923077"/>
  </r>
  <r>
    <x v="1"/>
    <d v="2023-02-01T00:00:00"/>
    <d v="2023-02-28T00:00:00"/>
    <x v="0"/>
    <s v="Demo Company Australia Pty Ltd"/>
    <x v="14"/>
    <x v="5"/>
    <s v="E00103"/>
    <s v="Nora Park"/>
    <s v="Network Engineer"/>
    <s v="Accounting"/>
    <x v="1"/>
    <s v="New Zealand"/>
    <s v="Permanent"/>
    <s v="Female"/>
    <n v="29"/>
    <d v="2017-06-28T00:00:00"/>
    <m/>
    <n v="40"/>
    <n v="197649"/>
    <n v="16470.75"/>
    <n v="95.023557692307691"/>
    <n v="0.25"/>
    <n v="4117.6875"/>
    <n v="0.34600000000000003"/>
    <n v="10771.870499999999"/>
    <s v="NZD"/>
    <n v="1.7225999999999999"/>
    <n v="0.2"/>
    <s v=""/>
    <n v="232"/>
    <m/>
    <m/>
    <n v="20"/>
    <m/>
    <n v="14"/>
    <s v=""/>
    <n v="0"/>
    <n v="0"/>
    <n v="22045.465384615385"/>
  </r>
  <r>
    <x v="1"/>
    <d v="2023-02-01T00:00:00"/>
    <d v="2023-02-28T00:00:00"/>
    <x v="0"/>
    <s v="Demo Company Hungary Kft."/>
    <x v="17"/>
    <x v="0"/>
    <s v="E04487"/>
    <s v="Audrey Hwang"/>
    <s v="Sr. Analyst"/>
    <s v="Accounting"/>
    <x v="1"/>
    <s v="Hungary"/>
    <s v="Temporary"/>
    <s v="Female"/>
    <n v="45"/>
    <d v="2020-06-17T00:00:00"/>
    <d v="2023-06-17T00:00:00"/>
    <n v="32"/>
    <n v="89841"/>
    <n v="7486.75"/>
    <n v="53.99098557692308"/>
    <n v="0.21"/>
    <n v="1572.2175"/>
    <n v="0.379"/>
    <n v="4649.2717499999999"/>
    <s v="HUF"/>
    <n v="378.97"/>
    <n v="0"/>
    <s v=""/>
    <n v="255"/>
    <m/>
    <m/>
    <n v="20"/>
    <m/>
    <m/>
    <s v=""/>
    <n v="0"/>
    <n v="0"/>
    <n v="13767.701322115385"/>
  </r>
  <r>
    <x v="1"/>
    <d v="2023-02-01T00:00:00"/>
    <d v="2023-02-28T00:00:00"/>
    <x v="0"/>
    <s v="Demo Company Czech Republic s.r.o."/>
    <x v="34"/>
    <x v="0"/>
    <s v="E01194"/>
    <s v="Ella Jenkins"/>
    <s v="Analyst II"/>
    <s v="Finance"/>
    <x v="1"/>
    <s v="Czech Republic"/>
    <s v="Permanent"/>
    <s v="Female"/>
    <n v="52"/>
    <d v="2019-12-20T00:00:00"/>
    <m/>
    <n v="32"/>
    <n v="61026"/>
    <n v="5085.5"/>
    <n v="36.674278846153847"/>
    <n v="0.33799999999999997"/>
    <n v="1718.8989999999999"/>
    <n v="0.46100000000000002"/>
    <n v="2741.0844999999999"/>
    <s v="CZK"/>
    <n v="23.619"/>
    <n v="0"/>
    <s v=""/>
    <n v="322"/>
    <m/>
    <m/>
    <n v="20"/>
    <m/>
    <m/>
    <s v=""/>
    <n v="0"/>
    <n v="0"/>
    <n v="11809.117788461539"/>
  </r>
  <r>
    <x v="1"/>
    <d v="2023-02-01T00:00:00"/>
    <d v="2023-02-28T00:00:00"/>
    <x v="0"/>
    <s v="Demo Company Ireland Ltd"/>
    <x v="36"/>
    <x v="0"/>
    <s v="E02179"/>
    <s v="Peyton Owens"/>
    <s v="Controls Engineer"/>
    <s v="Engineering"/>
    <x v="1"/>
    <s v="Ireland"/>
    <s v="Permanent"/>
    <s v="Female"/>
    <n v="48"/>
    <d v="2014-09-25T00:00:00"/>
    <m/>
    <n v="24"/>
    <n v="96693"/>
    <n v="8057.75"/>
    <n v="77.478365384615387"/>
    <n v="0.1105"/>
    <n v="890.38137500000005"/>
    <n v="0.26100000000000001"/>
    <n v="5954.6772499999997"/>
    <s v="EUR"/>
    <n v="1"/>
    <n v="0"/>
    <s v=""/>
    <n v="365"/>
    <m/>
    <m/>
    <n v="20"/>
    <m/>
    <m/>
    <s v=""/>
    <n v="0"/>
    <n v="0"/>
    <n v="28279.603365384617"/>
  </r>
  <r>
    <x v="1"/>
    <d v="2023-02-01T00:00:00"/>
    <d v="2023-02-28T00:00:00"/>
    <x v="0"/>
    <s v="Demo Company Luxembourg SA"/>
    <x v="9"/>
    <x v="0"/>
    <s v="E04242"/>
    <s v="Alice Lopez"/>
    <s v="Test Engineer"/>
    <s v="Engineering"/>
    <x v="1"/>
    <s v="Luxembourg"/>
    <s v="Permanent"/>
    <s v="Female"/>
    <n v="48"/>
    <d v="2009-06-27T00:00:00"/>
    <m/>
    <n v="24"/>
    <n v="82907"/>
    <n v="6908.916666666667"/>
    <n v="66.431891025641022"/>
    <n v="0.14990000000000001"/>
    <n v="1035.6466083333335"/>
    <n v="0.20399999999999999"/>
    <n v="5499.4976666666671"/>
    <s v="EUR"/>
    <n v="1"/>
    <n v="0"/>
    <s v=""/>
    <n v="144"/>
    <m/>
    <m/>
    <n v="20"/>
    <m/>
    <m/>
    <s v=""/>
    <n v="0"/>
    <n v="0"/>
    <n v="9566.1923076923067"/>
  </r>
  <r>
    <x v="1"/>
    <d v="2023-02-01T00:00:00"/>
    <d v="2023-02-28T00:00:00"/>
    <x v="0"/>
    <s v="Demo Company Luxembourg SA"/>
    <x v="9"/>
    <x v="0"/>
    <s v="E01371"/>
    <s v="Dominic Le"/>
    <s v="Operations Engineer"/>
    <s v="Marketing"/>
    <x v="2"/>
    <s v="Luxembourg"/>
    <s v="Permanent"/>
    <s v="Male"/>
    <n v="41"/>
    <d v="2014-10-04T00:00:00"/>
    <m/>
    <n v="40"/>
    <n v="257194"/>
    <n v="21432.833333333332"/>
    <n v="123.65096153846154"/>
    <n v="0.14990000000000001"/>
    <n v="3212.7817166666664"/>
    <n v="0.20399999999999999"/>
    <n v="17060.535333333333"/>
    <s v="EUR"/>
    <n v="1"/>
    <n v="0.35"/>
    <s v=""/>
    <n v="365"/>
    <m/>
    <m/>
    <n v="20"/>
    <m/>
    <n v="12"/>
    <s v=""/>
    <n v="0"/>
    <n v="0"/>
    <n v="45132.600961538461"/>
  </r>
  <r>
    <x v="1"/>
    <d v="2023-02-01T00:00:00"/>
    <d v="2023-02-28T00:00:00"/>
    <x v="0"/>
    <s v="Demo Company Indonesia PT"/>
    <x v="10"/>
    <x v="1"/>
    <s v="E03065"/>
    <s v="Ezra Ortiz"/>
    <s v="Quality Engineer"/>
    <s v="Engineering"/>
    <x v="3"/>
    <s v="Indonesia"/>
    <s v="Permanent"/>
    <s v="Male"/>
    <n v="41"/>
    <d v="2012-01-21T00:00:00"/>
    <m/>
    <n v="40"/>
    <n v="94658"/>
    <n v="7888.166666666667"/>
    <n v="45.508653846153848"/>
    <n v="5.74E-2"/>
    <n v="452.78076666666669"/>
    <n v="0.30099999999999999"/>
    <n v="5513.8284999999996"/>
    <s v="IDR"/>
    <n v="16295.86"/>
    <n v="0"/>
    <s v=""/>
    <n v="277"/>
    <m/>
    <m/>
    <n v="20"/>
    <m/>
    <n v="15"/>
    <s v=""/>
    <n v="0"/>
    <n v="0"/>
    <n v="12605.897115384616"/>
  </r>
  <r>
    <x v="1"/>
    <d v="2023-02-01T00:00:00"/>
    <d v="2023-02-28T00:00:00"/>
    <x v="0"/>
    <s v="Demo Company Morocco SARL"/>
    <x v="32"/>
    <x v="2"/>
    <s v="E01377"/>
    <s v="Grayson Luu"/>
    <s v="Quality Engineer"/>
    <s v="Engineering"/>
    <x v="3"/>
    <s v="Morocco"/>
    <s v="Permanent"/>
    <s v="Male"/>
    <n v="55"/>
    <d v="2011-04-30T00:00:00"/>
    <m/>
    <n v="40"/>
    <n v="89419"/>
    <n v="7451.583333333333"/>
    <n v="42.989903846153844"/>
    <n v="0.2109"/>
    <n v="1571.5389250000001"/>
    <n v="0.45799999999999996"/>
    <n v="4038.758166666667"/>
    <s v="MAD"/>
    <n v="11.0573"/>
    <n v="0"/>
    <s v=""/>
    <n v="50"/>
    <m/>
    <m/>
    <n v="20"/>
    <m/>
    <n v="9"/>
    <s v=""/>
    <n v="0"/>
    <n v="0"/>
    <n v="2149.4951923076924"/>
  </r>
  <r>
    <x v="1"/>
    <d v="2023-02-01T00:00:00"/>
    <d v="2023-02-28T00:00:00"/>
    <x v="0"/>
    <s v="Demo Company Hong Kong Ltd"/>
    <x v="7"/>
    <x v="1"/>
    <s v="E03097"/>
    <s v="Brooks Stewart"/>
    <s v="HRIS Analyst"/>
    <s v="Human Resources"/>
    <x v="0"/>
    <s v="Hong Kong"/>
    <s v="Permanent"/>
    <s v="Male"/>
    <n v="45"/>
    <d v="2015-12-19T00:00:00"/>
    <m/>
    <n v="40"/>
    <n v="51983"/>
    <n v="4331.916666666667"/>
    <n v="24.991826923076921"/>
    <n v="0.25"/>
    <n v="1082.9791666666667"/>
    <n v="0.21899999999999997"/>
    <n v="3383.226916666667"/>
    <s v="HKD"/>
    <n v="8.2957999999999998"/>
    <n v="0"/>
    <s v=""/>
    <n v="375"/>
    <m/>
    <m/>
    <n v="20"/>
    <n v="292"/>
    <n v="10"/>
    <s v=""/>
    <n v="0"/>
    <n v="0"/>
    <n v="9371.9350961538457"/>
  </r>
  <r>
    <x v="1"/>
    <d v="2023-02-01T00:00:00"/>
    <d v="2023-02-28T00:00:00"/>
    <x v="0"/>
    <s v="Demo Company Luxembourg SA"/>
    <x v="9"/>
    <x v="0"/>
    <s v="E01668"/>
    <s v="Naomi Xi"/>
    <s v="Network Engineer"/>
    <s v="Finance"/>
    <x v="2"/>
    <s v="Luxembourg"/>
    <s v="Permanent"/>
    <s v="Female"/>
    <n v="53"/>
    <d v="2002-02-17T00:00:00"/>
    <m/>
    <n v="40"/>
    <n v="179494"/>
    <n v="14957.833333333334"/>
    <n v="86.295192307692304"/>
    <n v="0.14990000000000001"/>
    <n v="2242.1792166666669"/>
    <n v="0.20399999999999999"/>
    <n v="11906.435333333335"/>
    <s v="EUR"/>
    <n v="1"/>
    <n v="0.2"/>
    <s v=""/>
    <n v="32"/>
    <m/>
    <m/>
    <n v="20"/>
    <n v="508"/>
    <m/>
    <s v=""/>
    <n v="0"/>
    <n v="0"/>
    <n v="2761.4461538461537"/>
  </r>
  <r>
    <x v="1"/>
    <d v="2023-02-01T00:00:00"/>
    <d v="2023-02-28T00:00:00"/>
    <x v="0"/>
    <s v="Demo Company Netherlands BV"/>
    <x v="6"/>
    <x v="0"/>
    <s v="E03354"/>
    <s v="Silas Estrada"/>
    <s v="IT Systems Architect"/>
    <s v="IT"/>
    <x v="2"/>
    <s v="Netherlands"/>
    <s v="Permanent"/>
    <s v="Male"/>
    <n v="49"/>
    <d v="2016-06-24T00:00:00"/>
    <m/>
    <n v="40"/>
    <n v="68426"/>
    <n v="5702.166666666667"/>
    <n v="32.89711538461539"/>
    <n v="0.23190000000000002"/>
    <n v="1322.3324500000001"/>
    <n v="0.41200000000000003"/>
    <n v="3352.8739999999998"/>
    <s v="EUR"/>
    <n v="1"/>
    <n v="0"/>
    <s v=""/>
    <n v="42"/>
    <m/>
    <m/>
    <n v="20"/>
    <m/>
    <n v="10"/>
    <s v=""/>
    <n v="0"/>
    <n v="0"/>
    <n v="1381.6788461538463"/>
  </r>
  <r>
    <x v="1"/>
    <d v="2023-02-01T00:00:00"/>
    <d v="2023-02-28T00:00:00"/>
    <x v="0"/>
    <s v="Demo Company Netherlands BV"/>
    <x v="6"/>
    <x v="0"/>
    <s v="E02088"/>
    <s v="Skylar Ayala"/>
    <s v="Sr. Manager"/>
    <s v="Finance"/>
    <x v="2"/>
    <s v="Netherlands"/>
    <s v="Permanent"/>
    <s v="Female"/>
    <n v="55"/>
    <d v="2017-02-06T00:00:00"/>
    <m/>
    <n v="32"/>
    <n v="144986"/>
    <n v="12082.166666666666"/>
    <n v="87.131009615384613"/>
    <n v="0.23190000000000002"/>
    <n v="2801.8544500000003"/>
    <n v="0.41200000000000003"/>
    <n v="7104.3139999999994"/>
    <s v="EUR"/>
    <n v="1"/>
    <n v="0.12"/>
    <s v=""/>
    <n v="305"/>
    <m/>
    <m/>
    <n v="20"/>
    <m/>
    <m/>
    <s v=""/>
    <n v="0"/>
    <n v="0"/>
    <n v="26574.957932692309"/>
  </r>
  <r>
    <x v="1"/>
    <d v="2023-02-01T00:00:00"/>
    <d v="2023-02-28T00:00:00"/>
    <x v="0"/>
    <s v="Demo Company Ukraine PLC"/>
    <x v="26"/>
    <x v="0"/>
    <s v="E03980"/>
    <s v="Lydia Huynh"/>
    <s v="Account Representative"/>
    <s v="Sales"/>
    <x v="1"/>
    <s v="Ukraine"/>
    <s v="Permanent"/>
    <s v="Female"/>
    <n v="45"/>
    <d v="2000-08-16T00:00:00"/>
    <m/>
    <n v="24"/>
    <n v="60113"/>
    <n v="5009.416666666667"/>
    <n v="48.167467948717949"/>
    <n v="0.22"/>
    <n v="1102.0716666666667"/>
    <n v="0.45200000000000001"/>
    <n v="2745.1603333333333"/>
    <s v="UAH"/>
    <n v="39.026600000000002"/>
    <n v="0"/>
    <s v=""/>
    <n v="380"/>
    <m/>
    <m/>
    <n v="20"/>
    <m/>
    <m/>
    <s v=""/>
    <n v="0"/>
    <n v="0"/>
    <n v="18303.63782051282"/>
  </r>
  <r>
    <x v="1"/>
    <d v="2023-02-01T00:00:00"/>
    <d v="2023-02-28T00:00:00"/>
    <x v="0"/>
    <s v="Demo Company Australia Pty Ltd"/>
    <x v="14"/>
    <x v="5"/>
    <s v="E00972"/>
    <s v="Hazel Cortez"/>
    <s v="HRIS Analyst"/>
    <s v="Human Resources"/>
    <x v="3"/>
    <s v="New Zealand"/>
    <s v="Permanent"/>
    <s v="Female"/>
    <n v="52"/>
    <d v="2021-04-18T00:00:00"/>
    <m/>
    <n v="40"/>
    <n v="50548"/>
    <n v="4212.333333333333"/>
    <n v="24.301923076923078"/>
    <n v="0.25"/>
    <n v="1053.0833333333333"/>
    <n v="0.34600000000000003"/>
    <n v="2754.866"/>
    <s v="NZD"/>
    <n v="1.7225999999999999"/>
    <n v="0"/>
    <s v=""/>
    <n v="141"/>
    <m/>
    <m/>
    <n v="20"/>
    <m/>
    <n v="11"/>
    <s v=""/>
    <n v="0"/>
    <n v="0"/>
    <n v="3426.5711538461542"/>
  </r>
  <r>
    <x v="1"/>
    <d v="2023-02-01T00:00:00"/>
    <d v="2023-02-28T00:00:00"/>
    <x v="0"/>
    <s v="Demo Company Ukraine PLC"/>
    <x v="26"/>
    <x v="0"/>
    <s v="E00824"/>
    <s v="Everleigh Adams"/>
    <s v="Analyst II"/>
    <s v="Marketing"/>
    <x v="0"/>
    <s v="Ukraine"/>
    <s v="Permanent"/>
    <s v="Female"/>
    <n v="33"/>
    <d v="2020-03-14T00:00:00"/>
    <m/>
    <n v="40"/>
    <n v="68846"/>
    <n v="5737.166666666667"/>
    <n v="33.099038461538463"/>
    <n v="0.22"/>
    <n v="1262.1766666666667"/>
    <n v="0.45200000000000001"/>
    <n v="3143.9673333333335"/>
    <s v="UAH"/>
    <n v="39.026600000000002"/>
    <n v="0"/>
    <s v=""/>
    <n v="300"/>
    <m/>
    <m/>
    <n v="20"/>
    <m/>
    <n v="14"/>
    <s v=""/>
    <n v="0"/>
    <n v="0"/>
    <n v="9929.711538461539"/>
  </r>
  <r>
    <x v="1"/>
    <d v="2023-02-01T00:00:00"/>
    <d v="2023-02-28T00:00:00"/>
    <x v="0"/>
    <s v="Demo Company Luxembourg SA"/>
    <x v="9"/>
    <x v="0"/>
    <s v="E04359"/>
    <s v="Layla Salazar"/>
    <s v="Solutions Architect"/>
    <s v="IT"/>
    <x v="2"/>
    <s v="Luxembourg"/>
    <s v="Permanent"/>
    <s v="Female"/>
    <n v="59"/>
    <d v="2014-03-19T00:00:00"/>
    <m/>
    <n v="24"/>
    <n v="90901"/>
    <n v="7575.083333333333"/>
    <n v="72.837339743589737"/>
    <n v="0.14990000000000001"/>
    <n v="1135.5049916666667"/>
    <n v="0.20399999999999999"/>
    <n v="6029.766333333333"/>
    <s v="EUR"/>
    <n v="1"/>
    <n v="0"/>
    <s v=""/>
    <n v="377"/>
    <m/>
    <m/>
    <n v="20"/>
    <n v="272"/>
    <m/>
    <s v=""/>
    <n v="0"/>
    <n v="0"/>
    <n v="27459.677083333332"/>
  </r>
  <r>
    <x v="1"/>
    <d v="2023-02-01T00:00:00"/>
    <d v="2023-02-28T00:00:00"/>
    <x v="0"/>
    <s v="Demo Company United States LLC"/>
    <x v="39"/>
    <x v="6"/>
    <s v="E03113"/>
    <s v="Willow Chen"/>
    <s v="Manager"/>
    <s v="Accounting"/>
    <x v="2"/>
    <s v="United States"/>
    <s v="Permanent"/>
    <s v="Female"/>
    <n v="50"/>
    <d v="2012-09-03T00:00:00"/>
    <m/>
    <n v="32"/>
    <n v="102033"/>
    <n v="8502.75"/>
    <n v="61.317908653846153"/>
    <n v="7.6499999999999999E-2"/>
    <n v="650.460375"/>
    <n v="0.36599999999999999"/>
    <n v="5390.7435000000005"/>
    <s v="USD"/>
    <n v="1.0568"/>
    <n v="0.08"/>
    <s v=""/>
    <n v="115"/>
    <m/>
    <m/>
    <n v="20"/>
    <m/>
    <m/>
    <s v=""/>
    <n v="0"/>
    <n v="0"/>
    <n v="7051.5594951923076"/>
  </r>
  <r>
    <x v="1"/>
    <d v="2023-02-01T00:00:00"/>
    <d v="2023-02-28T00:00:00"/>
    <x v="0"/>
    <s v="Demo Company United States LLC"/>
    <x v="39"/>
    <x v="6"/>
    <s v="E01488"/>
    <s v="Penelope Griffin"/>
    <s v="Network Engineer"/>
    <s v="Sales"/>
    <x v="0"/>
    <s v="United States"/>
    <s v="Permanent"/>
    <s v="Female"/>
    <n v="61"/>
    <d v="2021-01-23T00:00:00"/>
    <d v="2023-01-23T00:00:00"/>
    <n v="40"/>
    <n v="151783"/>
    <n v="12648.583333333334"/>
    <n v="72.972596153846155"/>
    <n v="7.6499999999999999E-2"/>
    <n v="967.616625"/>
    <n v="0.36599999999999999"/>
    <n v="8019.2018333333335"/>
    <s v="USD"/>
    <n v="1.0568"/>
    <n v="0.26"/>
    <s v=""/>
    <n v="236"/>
    <m/>
    <m/>
    <n v="20"/>
    <m/>
    <n v="17"/>
    <s v=""/>
    <n v="0"/>
    <n v="0"/>
    <n v="17221.532692307694"/>
  </r>
  <r>
    <x v="1"/>
    <d v="2023-02-01T00:00:00"/>
    <d v="2023-02-28T00:00:00"/>
    <x v="0"/>
    <s v="Demo Company Netherlands BV"/>
    <x v="6"/>
    <x v="0"/>
    <s v="E01787"/>
    <s v="Lillian Romero"/>
    <s v="Network Engineer"/>
    <s v="Engineering"/>
    <x v="2"/>
    <s v="Netherlands"/>
    <s v="Permanent"/>
    <s v="Female"/>
    <n v="27"/>
    <d v="2018-12-07T00:00:00"/>
    <m/>
    <n v="40"/>
    <n v="170164"/>
    <n v="14180.333333333334"/>
    <n v="81.809615384615384"/>
    <n v="0.23190000000000002"/>
    <n v="3288.4193000000005"/>
    <n v="0.41200000000000003"/>
    <n v="8338.0360000000001"/>
    <s v="EUR"/>
    <n v="1"/>
    <n v="0.17"/>
    <s v=""/>
    <n v="264"/>
    <m/>
    <m/>
    <n v="20"/>
    <m/>
    <n v="15"/>
    <s v=""/>
    <n v="0"/>
    <n v="0"/>
    <n v="21597.738461538462"/>
  </r>
  <r>
    <x v="1"/>
    <d v="2023-02-01T00:00:00"/>
    <d v="2023-02-28T00:00:00"/>
    <x v="0"/>
    <s v="Demo Company Argentina S.A."/>
    <x v="29"/>
    <x v="3"/>
    <s v="E03550"/>
    <s v="Stella Wu"/>
    <s v="Sr. Manager"/>
    <s v="Marketing"/>
    <x v="1"/>
    <s v="Spain"/>
    <s v="Permanent"/>
    <s v="Female"/>
    <n v="35"/>
    <d v="2014-02-20T00:00:00"/>
    <m/>
    <n v="24"/>
    <n v="155905"/>
    <n v="12992.083333333334"/>
    <n v="124.92387820512822"/>
    <n v="0.20399999999999999"/>
    <n v="2650.3849999999998"/>
    <n v="1.0629999999999999"/>
    <n v="-818.50124999999935"/>
    <s v="ARS"/>
    <n v="211.32830000000001"/>
    <n v="0.14000000000000001"/>
    <s v=""/>
    <n v="357"/>
    <m/>
    <m/>
    <n v="20"/>
    <m/>
    <m/>
    <s v=""/>
    <n v="0"/>
    <n v="0"/>
    <n v="44597.824519230773"/>
  </r>
  <r>
    <x v="1"/>
    <d v="2023-02-01T00:00:00"/>
    <d v="2023-02-28T00:00:00"/>
    <x v="0"/>
    <s v="Demo Company Côte d'Ivoire SARL"/>
    <x v="2"/>
    <x v="2"/>
    <s v="E01052"/>
    <s v="Parker Vang"/>
    <s v="Analyst"/>
    <s v="Sales"/>
    <x v="2"/>
    <s v="Côte d'Ivoire"/>
    <s v="Permanent"/>
    <s v="Male"/>
    <n v="40"/>
    <d v="2016-12-17T00:00:00"/>
    <m/>
    <n v="40"/>
    <n v="50733"/>
    <n v="4227.75"/>
    <n v="24.390865384615385"/>
    <n v="0.25"/>
    <n v="1056.9375"/>
    <n v="0.501"/>
    <n v="2109.64725"/>
    <s v="XOF"/>
    <n v="657.27"/>
    <n v="0"/>
    <s v=""/>
    <n v="179"/>
    <m/>
    <m/>
    <n v="20"/>
    <m/>
    <n v="4"/>
    <s v=""/>
    <n v="0"/>
    <n v="0"/>
    <n v="4365.9649038461539"/>
  </r>
  <r>
    <x v="1"/>
    <d v="2023-02-01T00:00:00"/>
    <d v="2023-02-28T00:00:00"/>
    <x v="0"/>
    <s v="Demo Company Canada Inc."/>
    <x v="40"/>
    <x v="6"/>
    <s v="E04799"/>
    <s v="Mila Roberts"/>
    <s v="Sr. Business Partner"/>
    <s v="Human Resources"/>
    <x v="2"/>
    <s v="Canada"/>
    <s v="Permanent"/>
    <s v="Female"/>
    <n v="30"/>
    <d v="2017-01-26T00:00:00"/>
    <m/>
    <n v="24"/>
    <n v="88663"/>
    <n v="7388.583333333333"/>
    <n v="71.044070512820511"/>
    <n v="7.3700000000000002E-2"/>
    <n v="544.53859166666666"/>
    <n v="0.245"/>
    <n v="5578.3804166666669"/>
    <s v="CAD"/>
    <n v="1.4572000000000001"/>
    <n v="0"/>
    <s v=""/>
    <n v="378"/>
    <m/>
    <m/>
    <n v="20"/>
    <m/>
    <m/>
    <s v=""/>
    <n v="0"/>
    <n v="0"/>
    <n v="26854.658653846152"/>
  </r>
  <r>
    <x v="1"/>
    <d v="2023-02-01T00:00:00"/>
    <d v="2023-02-28T00:00:00"/>
    <x v="0"/>
    <s v="Demo Company Ireland Ltd"/>
    <x v="36"/>
    <x v="0"/>
    <s v="E03402"/>
    <s v="Isaac Liu"/>
    <s v="Field Engineer"/>
    <s v="Engineering"/>
    <x v="0"/>
    <s v="Ireland"/>
    <s v="Permanent"/>
    <s v="Male"/>
    <n v="60"/>
    <d v="2021-10-13T00:00:00"/>
    <m/>
    <n v="40"/>
    <n v="88213"/>
    <n v="7351.083333333333"/>
    <n v="42.410096153846155"/>
    <n v="0.1105"/>
    <n v="812.29470833333335"/>
    <n v="0.26100000000000001"/>
    <n v="5432.4505833333333"/>
    <s v="EUR"/>
    <n v="1"/>
    <n v="0"/>
    <s v=""/>
    <n v="188"/>
    <m/>
    <m/>
    <n v="20"/>
    <m/>
    <n v="10"/>
    <s v=""/>
    <n v="0"/>
    <n v="0"/>
    <n v="7973.0980769230773"/>
  </r>
  <r>
    <x v="1"/>
    <d v="2023-02-01T00:00:00"/>
    <d v="2023-02-28T00:00:00"/>
    <x v="0"/>
    <s v="Demo Company Netherlands BV"/>
    <x v="6"/>
    <x v="0"/>
    <s v="E04128"/>
    <s v="Jacob Doan"/>
    <s v="Analyst II"/>
    <s v="Sales"/>
    <x v="1"/>
    <s v="Netherlands"/>
    <s v="Temporary"/>
    <s v="Male"/>
    <n v="55"/>
    <d v="2021-08-02T00:00:00"/>
    <d v="2023-08-02T00:00:00"/>
    <n v="40"/>
    <n v="67130"/>
    <n v="5594.166666666667"/>
    <n v="32.274038461538467"/>
    <n v="0.23190000000000002"/>
    <n v="1297.2872500000001"/>
    <n v="0.41200000000000003"/>
    <n v="3289.37"/>
    <s v="EUR"/>
    <n v="1"/>
    <n v="0"/>
    <s v=""/>
    <n v="84"/>
    <m/>
    <m/>
    <n v="20"/>
    <m/>
    <n v="1"/>
    <s v=""/>
    <n v="0"/>
    <n v="0"/>
    <n v="2711.0192307692314"/>
  </r>
  <r>
    <x v="1"/>
    <d v="2023-02-01T00:00:00"/>
    <d v="2023-02-28T00:00:00"/>
    <x v="0"/>
    <s v="Demo Company Germany GmbH"/>
    <x v="15"/>
    <x v="0"/>
    <s v="E00013"/>
    <s v="Raelynn Ma"/>
    <s v="Sr. Analyst"/>
    <s v="Finance"/>
    <x v="1"/>
    <s v="Germany"/>
    <s v="Permanent"/>
    <s v="Female"/>
    <n v="33"/>
    <d v="2015-10-08T00:00:00"/>
    <m/>
    <n v="40"/>
    <n v="94876"/>
    <n v="7906.333333333333"/>
    <n v="45.613461538461536"/>
    <n v="0.19879999999999998"/>
    <n v="1571.7790666666665"/>
    <n v="0.48799999999999999"/>
    <n v="4048.0426666666667"/>
    <s v="EUR"/>
    <n v="1"/>
    <n v="0"/>
    <s v=""/>
    <n v="396"/>
    <m/>
    <m/>
    <n v="20"/>
    <m/>
    <n v="11"/>
    <s v=""/>
    <n v="0"/>
    <n v="0"/>
    <n v="18062.930769230767"/>
  </r>
  <r>
    <x v="1"/>
    <d v="2023-02-01T00:00:00"/>
    <d v="2023-02-28T00:00:00"/>
    <x v="0"/>
    <s v="Demo Company Netherlands BV"/>
    <x v="6"/>
    <x v="0"/>
    <s v="E03114"/>
    <s v="Jameson Juarez"/>
    <s v="Development Engineer"/>
    <s v="Engineering"/>
    <x v="1"/>
    <s v="Netherlands"/>
    <s v="Temporary"/>
    <s v="Male"/>
    <n v="62"/>
    <d v="2022-10-09T00:00:00"/>
    <d v="2023-10-09T00:00:00"/>
    <n v="32"/>
    <n v="98230"/>
    <n v="8185.833333333333"/>
    <n v="59.03245192307692"/>
    <n v="0.23190000000000002"/>
    <n v="1898.29475"/>
    <n v="0.41200000000000003"/>
    <n v="4813.2699999999995"/>
    <s v="EUR"/>
    <n v="1"/>
    <n v="0"/>
    <s v=""/>
    <n v="99"/>
    <m/>
    <m/>
    <n v="20"/>
    <m/>
    <m/>
    <s v=""/>
    <n v="0"/>
    <n v="0"/>
    <n v="5844.2127403846152"/>
  </r>
  <r>
    <x v="1"/>
    <d v="2023-02-01T00:00:00"/>
    <d v="2023-02-28T00:00:00"/>
    <x v="0"/>
    <s v="Demo Company Canada Inc."/>
    <x v="40"/>
    <x v="6"/>
    <s v="E04004"/>
    <s v="Everleigh Shah"/>
    <s v="Test Engineer"/>
    <s v="Engineering"/>
    <x v="3"/>
    <s v="Canada"/>
    <s v="Permanent"/>
    <s v="Female"/>
    <n v="36"/>
    <d v="2018-12-14T00:00:00"/>
    <m/>
    <n v="24"/>
    <n v="96757"/>
    <n v="8063.083333333333"/>
    <n v="77.529647435897445"/>
    <n v="7.3700000000000002E-2"/>
    <n v="594.24924166666665"/>
    <n v="0.245"/>
    <n v="6087.6279166666664"/>
    <s v="CAD"/>
    <n v="1.4572000000000001"/>
    <n v="0"/>
    <s v=""/>
    <n v="116"/>
    <m/>
    <m/>
    <n v="20"/>
    <n v="413"/>
    <m/>
    <s v=""/>
    <n v="0"/>
    <n v="0"/>
    <n v="8993.4391025641035"/>
  </r>
  <r>
    <x v="1"/>
    <d v="2023-02-01T00:00:00"/>
    <d v="2023-02-28T00:00:00"/>
    <x v="0"/>
    <s v="Demo Company Hungary Kft."/>
    <x v="17"/>
    <x v="0"/>
    <s v="E04472"/>
    <s v="Alexander Foster"/>
    <s v="Analyst II"/>
    <s v="Marketing"/>
    <x v="0"/>
    <s v="Hungary"/>
    <s v="Temporary"/>
    <s v="Male"/>
    <n v="35"/>
    <d v="2020-07-03T00:00:00"/>
    <d v="2023-07-03T00:00:00"/>
    <n v="40"/>
    <n v="51513"/>
    <n v="4292.75"/>
    <n v="24.765865384615385"/>
    <n v="0.21"/>
    <n v="901.47749999999996"/>
    <n v="0.379"/>
    <n v="2665.7977499999997"/>
    <s v="HUF"/>
    <n v="378.97"/>
    <n v="0"/>
    <s v=""/>
    <n v="85"/>
    <m/>
    <m/>
    <n v="20"/>
    <m/>
    <n v="17"/>
    <s v=""/>
    <n v="0"/>
    <n v="0"/>
    <n v="2105.0985576923076"/>
  </r>
  <r>
    <x v="1"/>
    <d v="2023-02-01T00:00:00"/>
    <d v="2023-02-28T00:00:00"/>
    <x v="0"/>
    <s v="Demo Company Croatia d.o.o."/>
    <x v="25"/>
    <x v="0"/>
    <s v="E00161"/>
    <s v="Ryan Ha"/>
    <s v="Operations Engineer"/>
    <s v="Marketing"/>
    <x v="2"/>
    <s v="Croatia"/>
    <s v="Permanent"/>
    <s v="Male"/>
    <n v="60"/>
    <d v="2007-01-27T00:00:00"/>
    <m/>
    <n v="32"/>
    <n v="234311"/>
    <n v="19525.916666666668"/>
    <n v="140.81189903846155"/>
    <n v="0.16500000000000001"/>
    <n v="3221.7762500000003"/>
    <n v="0.20499999999999999"/>
    <n v="15523.103750000002"/>
    <s v="EUR"/>
    <n v="1"/>
    <n v="0.37"/>
    <s v=""/>
    <n v="274"/>
    <m/>
    <m/>
    <n v="20"/>
    <n v="120"/>
    <m/>
    <s v=""/>
    <n v="0"/>
    <n v="0"/>
    <n v="38582.460336538461"/>
  </r>
  <r>
    <x v="1"/>
    <d v="2023-02-01T00:00:00"/>
    <d v="2023-02-28T00:00:00"/>
    <x v="0"/>
    <s v="Demo Company South Africa PTY Ltd"/>
    <x v="19"/>
    <x v="2"/>
    <s v="E04417"/>
    <s v="Chloe Salazar"/>
    <s v="Sr. Manager"/>
    <s v="Human Resources"/>
    <x v="1"/>
    <s v="South Africa"/>
    <s v="Permanent"/>
    <s v="Female"/>
    <n v="45"/>
    <d v="2011-05-22T00:00:00"/>
    <m/>
    <n v="40"/>
    <n v="152353"/>
    <n v="12696.083333333334"/>
    <n v="73.246634615384622"/>
    <n v="0"/>
    <n v="0"/>
    <n v="0.29199999999999998"/>
    <n v="8988.8270000000011"/>
    <s v="ZAR"/>
    <n v="19.621099999999998"/>
    <n v="0.14000000000000001"/>
    <s v=""/>
    <n v="352"/>
    <m/>
    <m/>
    <n v="20"/>
    <n v="460"/>
    <n v="20"/>
    <s v=""/>
    <n v="0"/>
    <n v="0"/>
    <n v="25782.815384615387"/>
  </r>
  <r>
    <x v="1"/>
    <d v="2023-02-01T00:00:00"/>
    <d v="2023-02-28T00:00:00"/>
    <x v="0"/>
    <s v="Demo Company Côte d'Ivoire SARL"/>
    <x v="2"/>
    <x v="2"/>
    <s v="E04536"/>
    <s v="Layla Scott"/>
    <s v="Sr. Manager"/>
    <s v="Accounting"/>
    <x v="1"/>
    <s v="Côte d'Ivoire"/>
    <s v="Permanent"/>
    <s v="Female"/>
    <n v="48"/>
    <d v="2010-07-30T00:00:00"/>
    <m/>
    <n v="40"/>
    <n v="124774"/>
    <n v="10397.833333333334"/>
    <n v="59.987499999999997"/>
    <n v="0.25"/>
    <n v="2599.4583333333335"/>
    <n v="0.501"/>
    <n v="5188.5188333333335"/>
    <s v="XOF"/>
    <n v="657.27"/>
    <n v="0.12"/>
    <s v=""/>
    <n v="247"/>
    <m/>
    <m/>
    <n v="20"/>
    <m/>
    <n v="14"/>
    <s v=""/>
    <n v="0"/>
    <n v="0"/>
    <n v="14816.912499999999"/>
  </r>
  <r>
    <x v="1"/>
    <d v="2023-02-01T00:00:00"/>
    <d v="2023-02-28T00:00:00"/>
    <x v="0"/>
    <s v="Demo Company Nigeria Ltd"/>
    <x v="42"/>
    <x v="2"/>
    <s v="E02534"/>
    <s v="Leah Khan"/>
    <s v="Network Engineer"/>
    <s v="Marketing"/>
    <x v="2"/>
    <s v="Nigeria"/>
    <s v="Permanent"/>
    <s v="Female"/>
    <n v="36"/>
    <d v="2010-09-13T00:00:00"/>
    <m/>
    <n v="40"/>
    <n v="157070"/>
    <n v="13089.166666666666"/>
    <n v="75.514423076923066"/>
    <n v="0.1"/>
    <n v="1308.9166666666667"/>
    <n v="0.34799999999999998"/>
    <n v="8534.1366666666654"/>
    <s v="NGN"/>
    <n v="486.12"/>
    <n v="0.28000000000000003"/>
    <s v=""/>
    <n v="135"/>
    <m/>
    <m/>
    <n v="20"/>
    <m/>
    <n v="4"/>
    <s v=""/>
    <n v="0"/>
    <n v="0"/>
    <n v="10194.447115384613"/>
  </r>
  <r>
    <x v="1"/>
    <d v="2023-02-01T00:00:00"/>
    <d v="2023-02-28T00:00:00"/>
    <x v="0"/>
    <s v="Demo Company Bulgaria EOOD"/>
    <x v="35"/>
    <x v="0"/>
    <s v="E03059"/>
    <s v="Hailey Dang"/>
    <s v="Manager"/>
    <s v="Marketing"/>
    <x v="0"/>
    <s v="Bulgaria"/>
    <s v="Permanent"/>
    <s v="Female"/>
    <n v="64"/>
    <d v="2019-09-21T00:00:00"/>
    <m/>
    <n v="40"/>
    <n v="108780"/>
    <n v="9065"/>
    <n v="52.298076923076927"/>
    <n v="0.19020000000000001"/>
    <n v="1724.163"/>
    <n v="0.28300000000000003"/>
    <n v="6499.6049999999996"/>
    <s v="BGN"/>
    <n v="1.9574"/>
    <n v="0.06"/>
    <s v=""/>
    <n v="325"/>
    <m/>
    <m/>
    <n v="20"/>
    <m/>
    <m/>
    <s v=""/>
    <n v="0"/>
    <n v="0"/>
    <n v="16996.875"/>
  </r>
  <r>
    <x v="1"/>
    <d v="2023-02-01T00:00:00"/>
    <d v="2023-02-28T00:00:00"/>
    <x v="0"/>
    <s v="Demo Company Argentina S.A."/>
    <x v="29"/>
    <x v="3"/>
    <s v="E02477"/>
    <s v="Amelia Bui"/>
    <s v="Network Engineer"/>
    <s v="Engineering"/>
    <x v="1"/>
    <s v="Argentina"/>
    <s v="Temporary"/>
    <s v="Female"/>
    <n v="46"/>
    <d v="2020-10-21T00:00:00"/>
    <d v="2023-10-21T00:00:00"/>
    <n v="40"/>
    <n v="151853"/>
    <n v="12654.416666666666"/>
    <n v="73.006249999999994"/>
    <n v="0.20399999999999999"/>
    <n v="2581.5009999999997"/>
    <n v="1.0629999999999999"/>
    <n v="-797.22825000000012"/>
    <s v="ARS"/>
    <n v="211.32830000000001"/>
    <n v="0.16"/>
    <s v=""/>
    <n v="181"/>
    <m/>
    <m/>
    <n v="20"/>
    <n v="484"/>
    <n v="8"/>
    <s v=""/>
    <n v="0"/>
    <n v="0"/>
    <n v="13214.131249999999"/>
  </r>
  <r>
    <x v="1"/>
    <d v="2023-02-01T00:00:00"/>
    <d v="2023-02-28T00:00:00"/>
    <x v="0"/>
    <s v="Demo Company Bulgaria EOOD"/>
    <x v="35"/>
    <x v="0"/>
    <s v="E00022"/>
    <s v="Elena Her"/>
    <s v="Account Representative"/>
    <s v="Sales"/>
    <x v="0"/>
    <s v="Bulgaria"/>
    <s v="Permanent"/>
    <s v="Female"/>
    <n v="62"/>
    <d v="2006-09-17T00:00:00"/>
    <m/>
    <n v="32"/>
    <n v="64669"/>
    <n v="5389.083333333333"/>
    <n v="38.863581730769234"/>
    <n v="0.19020000000000001"/>
    <n v="1025.0036499999999"/>
    <n v="0.28300000000000003"/>
    <n v="3863.9727499999999"/>
    <s v="BGN"/>
    <n v="1.9574"/>
    <n v="0"/>
    <s v=""/>
    <n v="219"/>
    <m/>
    <m/>
    <n v="20"/>
    <n v="373"/>
    <m/>
    <s v=""/>
    <n v="0"/>
    <n v="0"/>
    <n v="8511.1243990384628"/>
  </r>
  <r>
    <x v="1"/>
    <d v="2023-02-01T00:00:00"/>
    <d v="2023-02-28T00:00:00"/>
    <x v="0"/>
    <s v="Demo Company Denmark ApS"/>
    <x v="37"/>
    <x v="0"/>
    <s v="E03370"/>
    <s v="Ian Cortez"/>
    <s v="Analyst II"/>
    <s v="Marketing"/>
    <x v="3"/>
    <s v="Denmark"/>
    <s v="Permanent"/>
    <s v="Male"/>
    <n v="61"/>
    <d v="2008-04-30T00:00:00"/>
    <m/>
    <n v="24"/>
    <n v="69352"/>
    <n v="5779.333333333333"/>
    <n v="55.570512820512818"/>
    <n v="0"/>
    <n v="0"/>
    <n v="0.23800000000000002"/>
    <n v="4403.8519999999999"/>
    <s v="DKK"/>
    <n v="7.4398"/>
    <n v="0"/>
    <s v=""/>
    <n v="153"/>
    <m/>
    <m/>
    <n v="20"/>
    <m/>
    <m/>
    <s v=""/>
    <n v="0"/>
    <n v="0"/>
    <n v="8502.288461538461"/>
  </r>
  <r>
    <x v="1"/>
    <d v="2023-02-01T00:00:00"/>
    <d v="2023-02-28T00:00:00"/>
    <x v="0"/>
    <s v="Demo Company Czech Republic s.r.o."/>
    <x v="34"/>
    <x v="0"/>
    <s v="E00555"/>
    <s v="Christian Ali"/>
    <s v="Analyst II"/>
    <s v="Marketing"/>
    <x v="3"/>
    <s v="Czech Republic"/>
    <s v="Permanent"/>
    <s v="Male"/>
    <n v="65"/>
    <d v="2001-10-17T00:00:00"/>
    <m/>
    <n v="32"/>
    <n v="74631"/>
    <n v="6219.25"/>
    <n v="44.85036057692308"/>
    <n v="0.33799999999999997"/>
    <n v="2102.1064999999999"/>
    <n v="0.46100000000000002"/>
    <n v="3352.1757499999999"/>
    <s v="CZK"/>
    <n v="23.619"/>
    <n v="0"/>
    <s v=""/>
    <n v="338"/>
    <m/>
    <m/>
    <n v="20"/>
    <m/>
    <m/>
    <s v=""/>
    <n v="0"/>
    <n v="0"/>
    <n v="15159.421875000002"/>
  </r>
  <r>
    <x v="1"/>
    <d v="2023-02-01T00:00:00"/>
    <d v="2023-02-28T00:00:00"/>
    <x v="0"/>
    <s v="Demo Company Japan Kabushiki Kaisha"/>
    <x v="31"/>
    <x v="1"/>
    <s v="E03160"/>
    <s v="Carter Ortiz"/>
    <s v="Quality Engineer"/>
    <s v="Engineering"/>
    <x v="1"/>
    <s v="Japan"/>
    <s v="Permanent"/>
    <s v="Male"/>
    <n v="54"/>
    <d v="2012-04-29T00:00:00"/>
    <m/>
    <n v="40"/>
    <n v="96441"/>
    <n v="8036.75"/>
    <n v="46.36586538461539"/>
    <n v="0.15490000000000001"/>
    <n v="1244.8925750000001"/>
    <n v="0.46700000000000003"/>
    <n v="4283.5877499999997"/>
    <s v="JPY"/>
    <n v="143.86000000000001"/>
    <n v="0"/>
    <s v=""/>
    <n v="236"/>
    <m/>
    <m/>
    <n v="20"/>
    <n v="362"/>
    <n v="19"/>
    <s v=""/>
    <n v="0"/>
    <n v="0"/>
    <n v="10942.344230769231"/>
  </r>
  <r>
    <x v="1"/>
    <d v="2023-02-01T00:00:00"/>
    <d v="2023-02-28T00:00:00"/>
    <x v="0"/>
    <s v="Demo Company United States LLC"/>
    <x v="39"/>
    <x v="6"/>
    <s v="E03919"/>
    <s v="Grayson Chan"/>
    <s v="Engineering Manager"/>
    <s v="Engineering"/>
    <x v="1"/>
    <s v="United States"/>
    <s v="Permanent"/>
    <s v="Male"/>
    <n v="46"/>
    <d v="2011-10-20T00:00:00"/>
    <m/>
    <n v="40"/>
    <n v="114250"/>
    <n v="9520.8333333333339"/>
    <n v="54.92788461538462"/>
    <n v="7.6499999999999999E-2"/>
    <n v="728.34375"/>
    <n v="0.36599999999999999"/>
    <n v="6036.2083333333339"/>
    <s v="USD"/>
    <n v="1.0568"/>
    <n v="0.14000000000000001"/>
    <s v=""/>
    <n v="254"/>
    <m/>
    <m/>
    <n v="20"/>
    <m/>
    <n v="3"/>
    <s v=""/>
    <n v="0"/>
    <n v="0"/>
    <n v="13951.682692307693"/>
  </r>
  <r>
    <x v="1"/>
    <d v="2023-02-01T00:00:00"/>
    <d v="2023-02-28T00:00:00"/>
    <x v="0"/>
    <s v="Demo Company India Pvt. Ltd."/>
    <x v="16"/>
    <x v="1"/>
    <s v="E01724"/>
    <s v="Nolan Molina"/>
    <s v="Computer Systems Manager"/>
    <s v="IT"/>
    <x v="2"/>
    <s v="India"/>
    <s v="Temporary"/>
    <s v="Male"/>
    <n v="36"/>
    <d v="2020-12-27T00:00:00"/>
    <d v="2023-12-27T00:00:00"/>
    <n v="40"/>
    <n v="70165"/>
    <n v="5847.083333333333"/>
    <n v="33.73317307692308"/>
    <n v="0.12"/>
    <n v="701.65"/>
    <n v="0.49700000000000005"/>
    <n v="2941.0829166666663"/>
    <s v="INR"/>
    <n v="86.649000000000001"/>
    <n v="7.0000000000000007E-2"/>
    <s v=""/>
    <n v="251"/>
    <m/>
    <m/>
    <n v="20"/>
    <m/>
    <n v="5"/>
    <s v=""/>
    <n v="0"/>
    <n v="0"/>
    <n v="8467.0264423076933"/>
  </r>
  <r>
    <x v="1"/>
    <d v="2023-02-01T00:00:00"/>
    <d v="2023-02-28T00:00:00"/>
    <x v="0"/>
    <s v="Demo Company Netherlands BV"/>
    <x v="6"/>
    <x v="0"/>
    <s v="E04087"/>
    <s v="Adam Kaur"/>
    <s v="Manager"/>
    <s v="IT"/>
    <x v="2"/>
    <s v="Netherlands"/>
    <s v="Permanent"/>
    <s v="Male"/>
    <n v="60"/>
    <d v="2000-01-29T00:00:00"/>
    <m/>
    <n v="40"/>
    <n v="109059"/>
    <n v="9088.25"/>
    <n v="52.432211538461537"/>
    <n v="0.23190000000000002"/>
    <n v="2107.5651750000002"/>
    <n v="0.41200000000000003"/>
    <n v="5343.8909999999996"/>
    <s v="EUR"/>
    <n v="1"/>
    <n v="7.0000000000000007E-2"/>
    <s v=""/>
    <n v="102"/>
    <m/>
    <m/>
    <n v="20"/>
    <n v="468"/>
    <n v="17"/>
    <s v=""/>
    <n v="0"/>
    <n v="0"/>
    <n v="5348.0855769230766"/>
  </r>
  <r>
    <x v="1"/>
    <d v="2023-02-01T00:00:00"/>
    <d v="2023-02-28T00:00:00"/>
    <x v="0"/>
    <s v="Demo Company Netherlands BV"/>
    <x v="6"/>
    <x v="0"/>
    <s v="E02856"/>
    <s v="Amelia Kaur"/>
    <s v="Operations Engineer"/>
    <s v="Engineering"/>
    <x v="3"/>
    <s v="Netherlands"/>
    <s v="Permanent"/>
    <s v="Female"/>
    <n v="30"/>
    <d v="2015-11-14T00:00:00"/>
    <m/>
    <n v="40"/>
    <n v="77442"/>
    <n v="6453.5"/>
    <n v="37.231730769230765"/>
    <n v="0.23190000000000002"/>
    <n v="1496.5666500000002"/>
    <n v="0.41200000000000003"/>
    <n v="3794.6579999999999"/>
    <s v="EUR"/>
    <n v="1"/>
    <n v="0"/>
    <s v=""/>
    <n v="51"/>
    <m/>
    <m/>
    <n v="20"/>
    <m/>
    <n v="1"/>
    <s v=""/>
    <n v="0"/>
    <n v="0"/>
    <n v="1898.8182692307689"/>
  </r>
  <r>
    <x v="1"/>
    <d v="2023-02-01T00:00:00"/>
    <d v="2023-02-28T00:00:00"/>
    <x v="0"/>
    <s v="Demo Company Netherlands BV"/>
    <x v="6"/>
    <x v="0"/>
    <s v="E03805"/>
    <s v="Autumn Gonzales"/>
    <s v="Analyst II"/>
    <s v="Sales"/>
    <x v="2"/>
    <s v="Netherlands"/>
    <s v="Permanent"/>
    <s v="Female"/>
    <n v="34"/>
    <d v="2012-06-06T00:00:00"/>
    <m/>
    <n v="40"/>
    <n v="72126"/>
    <n v="6010.5"/>
    <n v="34.675961538461536"/>
    <n v="0.23190000000000002"/>
    <n v="1393.8349500000002"/>
    <n v="0.41200000000000003"/>
    <n v="3534.174"/>
    <s v="EUR"/>
    <n v="1"/>
    <n v="0"/>
    <s v=""/>
    <n v="258"/>
    <m/>
    <m/>
    <n v="20"/>
    <n v="553"/>
    <n v="11"/>
    <s v=""/>
    <n v="0"/>
    <n v="0"/>
    <n v="8946.3980769230766"/>
  </r>
  <r>
    <x v="1"/>
    <d v="2023-02-01T00:00:00"/>
    <d v="2023-02-28T00:00:00"/>
    <x v="0"/>
    <s v="Demo Company Bulgaria EOOD"/>
    <x v="35"/>
    <x v="0"/>
    <s v="E00319"/>
    <s v="Ezra Wilson"/>
    <s v="Service Desk Analyst"/>
    <s v="IT"/>
    <x v="0"/>
    <s v="Bulgaria"/>
    <s v="Permanent"/>
    <s v="Male"/>
    <n v="55"/>
    <d v="2013-10-18T00:00:00"/>
    <m/>
    <n v="32"/>
    <n v="70334"/>
    <n v="5861.166666666667"/>
    <n v="42.268028846153847"/>
    <n v="0.19020000000000001"/>
    <n v="1114.7939000000001"/>
    <n v="0.28300000000000003"/>
    <n v="4202.4565000000002"/>
    <s v="BGN"/>
    <n v="1.9574"/>
    <n v="0"/>
    <s v=""/>
    <n v="305"/>
    <m/>
    <m/>
    <n v="20"/>
    <m/>
    <m/>
    <s v=""/>
    <n v="0"/>
    <n v="0"/>
    <n v="12891.748798076924"/>
  </r>
  <r>
    <x v="1"/>
    <d v="2023-02-01T00:00:00"/>
    <d v="2023-02-28T00:00:00"/>
    <x v="0"/>
    <s v="Demo Company Bulgaria EOOD"/>
    <x v="35"/>
    <x v="0"/>
    <s v="E01090"/>
    <s v="Jacob Cheng"/>
    <s v="Quality Engineer"/>
    <s v="Engineering"/>
    <x v="3"/>
    <s v="Bulgaria"/>
    <s v="Permanent"/>
    <s v="Male"/>
    <n v="59"/>
    <d v="2009-12-23T00:00:00"/>
    <m/>
    <n v="32"/>
    <n v="78006"/>
    <n v="6500.5"/>
    <n v="46.878605769230766"/>
    <n v="0.19020000000000001"/>
    <n v="1236.3951"/>
    <n v="0.28300000000000003"/>
    <n v="4660.8585000000003"/>
    <s v="BGN"/>
    <n v="1.9574"/>
    <n v="0"/>
    <s v=""/>
    <n v="340"/>
    <m/>
    <m/>
    <n v="20"/>
    <m/>
    <m/>
    <s v=""/>
    <n v="0"/>
    <n v="0"/>
    <n v="15938.725961538461"/>
  </r>
  <r>
    <x v="1"/>
    <d v="2023-02-01T00:00:00"/>
    <d v="2023-02-28T00:00:00"/>
    <x v="0"/>
    <s v="Demo Company Netherlands BV"/>
    <x v="6"/>
    <x v="0"/>
    <s v="E02687"/>
    <s v="Caroline Nelson"/>
    <s v="Operations Engineer"/>
    <s v="Finance"/>
    <x v="2"/>
    <s v="Netherlands"/>
    <s v="Permanent"/>
    <s v="Female"/>
    <n v="36"/>
    <d v="2014-01-11T00:00:00"/>
    <m/>
    <n v="40"/>
    <n v="202323"/>
    <n v="16860.25"/>
    <n v="97.270673076923075"/>
    <n v="0.23190000000000002"/>
    <n v="3909.8919750000005"/>
    <n v="0.41200000000000003"/>
    <n v="9913.8269999999993"/>
    <s v="EUR"/>
    <n v="1"/>
    <n v="0.39"/>
    <s v=""/>
    <n v="349"/>
    <m/>
    <m/>
    <n v="20"/>
    <m/>
    <n v="19"/>
    <s v=""/>
    <n v="0"/>
    <n v="0"/>
    <n v="33947.46490384615"/>
  </r>
  <r>
    <x v="1"/>
    <d v="2023-02-01T00:00:00"/>
    <d v="2023-02-28T00:00:00"/>
    <x v="0"/>
    <s v="Demo Company Greece IKE"/>
    <x v="23"/>
    <x v="0"/>
    <s v="E01407"/>
    <s v="Ellie Guerrero"/>
    <s v="Sr. Manager"/>
    <s v="Human Resources"/>
    <x v="2"/>
    <s v="Greece"/>
    <s v="Temporary"/>
    <s v="Female"/>
    <n v="29"/>
    <d v="2020-07-13T00:00:00"/>
    <d v="2023-07-13T00:00:00"/>
    <n v="32"/>
    <n v="141555"/>
    <n v="11796.25"/>
    <n v="85.06911057692308"/>
    <n v="0.24809999999999999"/>
    <n v="2926.649625"/>
    <n v="0.51900000000000002"/>
    <n v="5673.9962500000001"/>
    <s v="EUR"/>
    <n v="1"/>
    <n v="0.11"/>
    <s v=""/>
    <n v="197"/>
    <m/>
    <m/>
    <n v="20"/>
    <m/>
    <m/>
    <s v=""/>
    <n v="0"/>
    <n v="0"/>
    <n v="16758.614783653848"/>
  </r>
  <r>
    <x v="1"/>
    <d v="2023-02-01T00:00:00"/>
    <d v="2023-02-28T00:00:00"/>
    <x v="0"/>
    <s v="Demo Company United Kingdom Ltd"/>
    <x v="27"/>
    <x v="0"/>
    <s v="E02748"/>
    <s v="Genesis Zhu"/>
    <s v="Network Engineer"/>
    <s v="Finance"/>
    <x v="1"/>
    <s v="United Kingdom"/>
    <s v="Temporary"/>
    <s v="Female"/>
    <n v="34"/>
    <d v="2020-07-20T00:00:00"/>
    <d v="2023-07-20T00:00:00"/>
    <n v="40"/>
    <n v="184960"/>
    <n v="15413.333333333334"/>
    <n v="88.923076923076934"/>
    <n v="0.13800000000000001"/>
    <n v="2127.0400000000004"/>
    <n v="0.30599999999999999"/>
    <n v="10696.853333333333"/>
    <s v="GBP"/>
    <n v="0.88870000000000005"/>
    <n v="0.18"/>
    <s v=""/>
    <n v="93"/>
    <m/>
    <m/>
    <n v="20"/>
    <n v="202"/>
    <n v="8"/>
    <s v=""/>
    <n v="0"/>
    <n v="0"/>
    <n v="8269.8461538461543"/>
  </r>
  <r>
    <x v="1"/>
    <d v="2023-02-01T00:00:00"/>
    <d v="2023-02-28T00:00:00"/>
    <x v="0"/>
    <s v="Demo Company Croatia d.o.o."/>
    <x v="25"/>
    <x v="0"/>
    <s v="E01995"/>
    <s v="Jonathan Ho"/>
    <s v="Operations Engineer"/>
    <s v="IT"/>
    <x v="0"/>
    <s v="Croatia"/>
    <s v="Permanent"/>
    <s v="Male"/>
    <n v="37"/>
    <d v="2011-06-25T00:00:00"/>
    <m/>
    <n v="40"/>
    <n v="221592"/>
    <n v="18466"/>
    <n v="106.53461538461538"/>
    <n v="0.16500000000000001"/>
    <n v="3046.8900000000003"/>
    <n v="0.20499999999999999"/>
    <n v="14680.470000000001"/>
    <s v="EUR"/>
    <n v="1"/>
    <n v="0.31"/>
    <s v=""/>
    <n v="47"/>
    <m/>
    <m/>
    <n v="20"/>
    <m/>
    <n v="20"/>
    <s v=""/>
    <n v="0"/>
    <n v="0"/>
    <n v="5007.126923076923"/>
  </r>
  <r>
    <x v="1"/>
    <d v="2023-02-01T00:00:00"/>
    <d v="2023-02-28T00:00:00"/>
    <x v="0"/>
    <s v="Demo Company Qatar WLL"/>
    <x v="11"/>
    <x v="4"/>
    <s v="E01714"/>
    <s v="Savannah Park"/>
    <s v="HRIS Analyst"/>
    <s v="Human Resources"/>
    <x v="0"/>
    <s v="Qatar"/>
    <s v="Permanent"/>
    <s v="Female"/>
    <n v="44"/>
    <d v="2009-01-28T00:00:00"/>
    <m/>
    <n v="40"/>
    <n v="53301"/>
    <n v="4441.75"/>
    <n v="25.625480769230769"/>
    <n v="0"/>
    <n v="0"/>
    <n v="0.113"/>
    <n v="3939.8322499999999"/>
    <s v="QAR"/>
    <n v="3.8468"/>
    <n v="0"/>
    <s v=""/>
    <n v="322"/>
    <m/>
    <m/>
    <n v="20"/>
    <m/>
    <n v="1"/>
    <s v=""/>
    <n v="0"/>
    <n v="0"/>
    <n v="8251.4048076923082"/>
  </r>
  <r>
    <x v="1"/>
    <d v="2023-02-01T00:00:00"/>
    <d v="2023-02-28T00:00:00"/>
    <x v="0"/>
    <s v="Demo Company South Africa PTY Ltd"/>
    <x v="19"/>
    <x v="2"/>
    <s v="E04491"/>
    <s v="Nathan Chan"/>
    <s v="Cloud Infrastructure Architect"/>
    <s v="IT"/>
    <x v="2"/>
    <s v="South Africa"/>
    <s v="Permanent"/>
    <s v="Male"/>
    <n v="45"/>
    <d v="2000-03-02T00:00:00"/>
    <m/>
    <n v="40"/>
    <n v="91276"/>
    <n v="7606.333333333333"/>
    <n v="43.882692307692309"/>
    <n v="0"/>
    <n v="0"/>
    <n v="0.29199999999999998"/>
    <n v="5385.2839999999997"/>
    <s v="ZAR"/>
    <n v="19.621099999999998"/>
    <n v="0"/>
    <s v=""/>
    <n v="361"/>
    <m/>
    <m/>
    <n v="20"/>
    <m/>
    <n v="2"/>
    <s v=""/>
    <n v="0"/>
    <n v="0"/>
    <n v="15841.651923076925"/>
  </r>
  <r>
    <x v="1"/>
    <d v="2023-02-01T00:00:00"/>
    <d v="2023-02-28T00:00:00"/>
    <x v="0"/>
    <s v="Demo Company United Kingdom Ltd"/>
    <x v="27"/>
    <x v="0"/>
    <s v="E01076"/>
    <s v="Sofia Vu"/>
    <s v="Sr. Manager"/>
    <s v="Human Resources"/>
    <x v="3"/>
    <s v="United Kingdom"/>
    <s v="Permanent"/>
    <s v="Female"/>
    <n v="52"/>
    <d v="2017-09-05T00:00:00"/>
    <m/>
    <n v="24"/>
    <n v="140042"/>
    <n v="11670.166666666666"/>
    <n v="112.21314102564104"/>
    <n v="0.13800000000000001"/>
    <n v="1610.4829999999999"/>
    <n v="0.30599999999999999"/>
    <n v="8099.0956666666661"/>
    <s v="GBP"/>
    <n v="0.88870000000000005"/>
    <n v="0.13"/>
    <s v=""/>
    <n v="111"/>
    <m/>
    <m/>
    <n v="20"/>
    <n v="402"/>
    <m/>
    <s v=""/>
    <n v="0"/>
    <n v="0"/>
    <n v="12455.658653846154"/>
  </r>
  <r>
    <x v="1"/>
    <d v="2023-02-01T00:00:00"/>
    <d v="2023-02-28T00:00:00"/>
    <x v="0"/>
    <s v="Demo Company Singapore Pte Ltd"/>
    <x v="1"/>
    <x v="1"/>
    <s v="E04131"/>
    <s v="Ruby Choi"/>
    <s v="Analyst"/>
    <s v="Accounting"/>
    <x v="0"/>
    <s v="Singapore"/>
    <s v="Permanent"/>
    <s v="Female"/>
    <n v="40"/>
    <d v="2018-12-06T00:00:00"/>
    <m/>
    <n v="40"/>
    <n v="57225"/>
    <n v="4768.75"/>
    <n v="27.512019230769234"/>
    <n v="0.17"/>
    <n v="810.68750000000011"/>
    <n v="0.21"/>
    <n v="3767.3125"/>
    <s v="SGD"/>
    <n v="1.4280999999999999"/>
    <n v="0"/>
    <s v=""/>
    <n v="129"/>
    <m/>
    <m/>
    <n v="20"/>
    <m/>
    <n v="19"/>
    <s v=""/>
    <n v="0"/>
    <n v="0"/>
    <n v="3549.0504807692309"/>
  </r>
  <r>
    <x v="1"/>
    <d v="2023-02-01T00:00:00"/>
    <d v="2023-02-28T00:00:00"/>
    <x v="0"/>
    <s v="Demo Company Hong Kong Ltd"/>
    <x v="7"/>
    <x v="1"/>
    <s v="E02843"/>
    <s v="Lily Pena"/>
    <s v="Manager"/>
    <s v="Human Resources"/>
    <x v="1"/>
    <s v="Hong Kong"/>
    <s v="Permanent"/>
    <s v="Female"/>
    <n v="55"/>
    <d v="2010-02-24T00:00:00"/>
    <m/>
    <n v="40"/>
    <n v="102839"/>
    <n v="8569.9166666666661"/>
    <n v="49.441826923076924"/>
    <n v="0.25"/>
    <n v="2142.4791666666665"/>
    <n v="0.21899999999999997"/>
    <n v="6693.1049166666662"/>
    <s v="HKD"/>
    <n v="8.2957999999999998"/>
    <n v="0.05"/>
    <s v=""/>
    <n v="101"/>
    <n v="1"/>
    <s v="Overpayment"/>
    <n v="20"/>
    <m/>
    <n v="8"/>
    <s v=""/>
    <n v="0"/>
    <n v="0"/>
    <n v="4993.6245192307697"/>
  </r>
  <r>
    <x v="1"/>
    <d v="2023-02-01T00:00:00"/>
    <d v="2023-02-28T00:00:00"/>
    <x v="0"/>
    <s v="Demo Company Australia Pty Ltd"/>
    <x v="14"/>
    <x v="5"/>
    <s v="E02063"/>
    <s v="Ian Gutierrez"/>
    <s v="Sr. Business Partner"/>
    <s v="Human Resources"/>
    <x v="3"/>
    <s v="New Zealand"/>
    <s v="Permanent"/>
    <s v="Male"/>
    <n v="32"/>
    <d v="2021-04-09T00:00:00"/>
    <m/>
    <n v="40"/>
    <n v="70980"/>
    <n v="5915"/>
    <n v="34.125"/>
    <n v="0.25"/>
    <n v="1478.75"/>
    <n v="0.34600000000000003"/>
    <n v="3868.41"/>
    <s v="NZD"/>
    <n v="1.7225999999999999"/>
    <n v="0"/>
    <s v=""/>
    <n v="324"/>
    <m/>
    <m/>
    <n v="20"/>
    <m/>
    <n v="9"/>
    <s v=""/>
    <n v="0"/>
    <n v="0"/>
    <n v="11056.5"/>
  </r>
  <r>
    <x v="1"/>
    <d v="2023-02-01T00:00:00"/>
    <d v="2023-02-28T00:00:00"/>
    <x v="0"/>
    <s v="Demo Company Qatar WLL"/>
    <x v="11"/>
    <x v="4"/>
    <s v="E00638"/>
    <s v="David Simmons"/>
    <s v="Manager"/>
    <s v="Marketing"/>
    <x v="2"/>
    <s v="Qatar"/>
    <s v="Permanent"/>
    <s v="Male"/>
    <n v="51"/>
    <d v="2022-01-26T00:00:00"/>
    <d v="2023-01-26T00:00:00"/>
    <n v="40"/>
    <n v="104431"/>
    <n v="8702.5833333333339"/>
    <n v="50.207211538461536"/>
    <n v="0"/>
    <n v="0"/>
    <n v="0.113"/>
    <n v="7719.1914166666675"/>
    <s v="QAR"/>
    <n v="3.8468"/>
    <n v="7.0000000000000007E-2"/>
    <s v=""/>
    <n v="93"/>
    <m/>
    <m/>
    <n v="20"/>
    <m/>
    <n v="12"/>
    <s v=""/>
    <n v="0"/>
    <n v="0"/>
    <n v="4669.2706730769232"/>
  </r>
  <r>
    <x v="1"/>
    <d v="2023-02-01T00:00:00"/>
    <d v="2023-02-28T00:00:00"/>
    <x v="0"/>
    <s v="Demo Company Morocco SARL"/>
    <x v="32"/>
    <x v="2"/>
    <s v="E03571"/>
    <s v="Lincoln Henderson"/>
    <s v="Business Partner"/>
    <s v="Human Resources"/>
    <x v="1"/>
    <s v="Morocco"/>
    <s v="Temporary"/>
    <s v="Male"/>
    <n v="28"/>
    <d v="2021-06-27T00:00:00"/>
    <d v="2023-06-27T00:00:00"/>
    <n v="40"/>
    <n v="48510"/>
    <n v="4042.5"/>
    <n v="23.322115384615383"/>
    <n v="0.2109"/>
    <n v="852.56325000000004"/>
    <n v="0.45799999999999996"/>
    <n v="2191.0349999999999"/>
    <s v="MAD"/>
    <n v="11.0573"/>
    <n v="0"/>
    <s v=""/>
    <n v="328"/>
    <m/>
    <m/>
    <n v="20"/>
    <m/>
    <n v="8"/>
    <s v=""/>
    <n v="0"/>
    <n v="0"/>
    <n v="7649.6538461538457"/>
  </r>
  <r>
    <x v="1"/>
    <d v="2023-02-01T00:00:00"/>
    <d v="2023-02-28T00:00:00"/>
    <x v="0"/>
    <s v="Demo Company United Arab Emirates LLC"/>
    <x v="28"/>
    <x v="4"/>
    <s v="E01712"/>
    <s v="James Singh"/>
    <s v="Network Engineer"/>
    <s v="Marketing"/>
    <x v="2"/>
    <s v="United Arab Emirates"/>
    <s v="Permanent"/>
    <s v="Male"/>
    <n v="45"/>
    <d v="2008-03-12T00:00:00"/>
    <m/>
    <n v="40"/>
    <n v="186138"/>
    <n v="15511.5"/>
    <n v="89.489423076923075"/>
    <n v="0"/>
    <n v="0"/>
    <n v="0.159"/>
    <n v="13045.1715"/>
    <s v="AED"/>
    <n v="3.8807"/>
    <n v="0.28000000000000003"/>
    <s v=""/>
    <n v="203"/>
    <m/>
    <m/>
    <n v="20"/>
    <m/>
    <n v="11"/>
    <s v=""/>
    <n v="0"/>
    <n v="0"/>
    <n v="18166.352884615386"/>
  </r>
  <r>
    <x v="1"/>
    <d v="2023-02-01T00:00:00"/>
    <d v="2023-02-28T00:00:00"/>
    <x v="0"/>
    <s v="Demo Company Ukraine PLC"/>
    <x v="26"/>
    <x v="0"/>
    <s v="E00184"/>
    <s v="Kayden Ortega"/>
    <s v="Analyst"/>
    <s v="Accounting"/>
    <x v="0"/>
    <s v="Ukraine"/>
    <s v="Permanent"/>
    <s v="Male"/>
    <n v="58"/>
    <d v="2010-04-19T00:00:00"/>
    <m/>
    <n v="40"/>
    <n v="56350"/>
    <n v="4695.833333333333"/>
    <n v="27.091346153846153"/>
    <n v="0.22"/>
    <n v="1033.0833333333333"/>
    <n v="0.45200000000000001"/>
    <n v="2573.3166666666666"/>
    <s v="UAH"/>
    <n v="39.026600000000002"/>
    <n v="0"/>
    <s v=""/>
    <n v="95"/>
    <m/>
    <m/>
    <n v="20"/>
    <n v="112"/>
    <n v="19"/>
    <s v=""/>
    <n v="0"/>
    <n v="0"/>
    <n v="2573.6778846153848"/>
  </r>
  <r>
    <x v="1"/>
    <d v="2023-02-01T00:00:00"/>
    <d v="2023-02-28T00:00:00"/>
    <x v="0"/>
    <s v="Demo Company Greece IKE"/>
    <x v="23"/>
    <x v="0"/>
    <s v="E02706"/>
    <s v="Lucy Figueroa"/>
    <s v="Sr. Manager"/>
    <s v="Finance"/>
    <x v="3"/>
    <s v="Greece"/>
    <s v="Permanent"/>
    <s v="Female"/>
    <n v="45"/>
    <d v="2016-01-10T00:00:00"/>
    <m/>
    <n v="32"/>
    <n v="149761"/>
    <n v="12480.083333333334"/>
    <n v="90.000600961538467"/>
    <n v="0.24809999999999999"/>
    <n v="3096.3086749999998"/>
    <n v="0.51900000000000002"/>
    <n v="6002.9200833333334"/>
    <s v="EUR"/>
    <n v="1"/>
    <n v="0.12"/>
    <s v=""/>
    <n v="388"/>
    <m/>
    <m/>
    <n v="20"/>
    <n v="114"/>
    <m/>
    <s v=""/>
    <n v="0"/>
    <n v="0"/>
    <n v="34920.233173076922"/>
  </r>
  <r>
    <x v="1"/>
    <d v="2023-02-01T00:00:00"/>
    <d v="2023-02-28T00:00:00"/>
    <x v="0"/>
    <s v="Demo Company United Kingdom Ltd"/>
    <x v="27"/>
    <x v="0"/>
    <s v="E02899"/>
    <s v="Joshua Cortez"/>
    <s v="Sr. Manager"/>
    <s v="Finance"/>
    <x v="2"/>
    <s v="United Kingdom"/>
    <s v="Permanent"/>
    <s v="Male"/>
    <n v="44"/>
    <d v="2007-08-11T00:00:00"/>
    <m/>
    <n v="32"/>
    <n v="126277"/>
    <n v="10523.083333333334"/>
    <n v="75.887620192307693"/>
    <n v="0.13800000000000001"/>
    <n v="1452.1855000000003"/>
    <n v="0.30599999999999999"/>
    <n v="7303.0198333333337"/>
    <s v="GBP"/>
    <n v="0.88870000000000005"/>
    <n v="0.13"/>
    <s v=""/>
    <n v="310"/>
    <m/>
    <m/>
    <n v="20"/>
    <m/>
    <m/>
    <s v=""/>
    <n v="0"/>
    <n v="0"/>
    <n v="23525.162259615387"/>
  </r>
  <r>
    <x v="1"/>
    <d v="2023-02-01T00:00:00"/>
    <d v="2023-02-28T00:00:00"/>
    <x v="0"/>
    <s v="Demo Company Israel Ltd"/>
    <x v="30"/>
    <x v="4"/>
    <s v="E02478"/>
    <s v="Alexander Morris"/>
    <s v="Manager"/>
    <s v="Sales"/>
    <x v="1"/>
    <s v="Israel"/>
    <s v="Permanent"/>
    <s v="Male"/>
    <n v="33"/>
    <d v="2013-06-21T00:00:00"/>
    <m/>
    <n v="40"/>
    <n v="119631"/>
    <n v="9969.25"/>
    <n v="57.514903846153842"/>
    <n v="7.5999999999999998E-2"/>
    <n v="757.66300000000001"/>
    <n v="0.253"/>
    <n v="7447.0297499999997"/>
    <s v="ILS"/>
    <n v="3.7942999999999998"/>
    <n v="0.06"/>
    <s v=""/>
    <n v="237"/>
    <m/>
    <m/>
    <n v="20"/>
    <m/>
    <n v="4"/>
    <s v=""/>
    <n v="0"/>
    <n v="0"/>
    <n v="13631.032211538461"/>
  </r>
  <r>
    <x v="1"/>
    <d v="2023-02-01T00:00:00"/>
    <d v="2023-02-28T00:00:00"/>
    <x v="0"/>
    <s v="Demo Company Italy Srl"/>
    <x v="43"/>
    <x v="0"/>
    <s v="E04170"/>
    <s v="Grayson Chin"/>
    <s v="Operations Engineer"/>
    <s v="IT"/>
    <x v="3"/>
    <s v="Italy"/>
    <s v="Permanent"/>
    <s v="Male"/>
    <n v="26"/>
    <d v="2020-05-09T00:00:00"/>
    <m/>
    <n v="40"/>
    <n v="256561"/>
    <n v="21380.083333333332"/>
    <n v="123.34663461538462"/>
    <n v="0.3"/>
    <n v="6414.0249999999996"/>
    <n v="0.59099999999999997"/>
    <n v="8744.454083333334"/>
    <s v="EUR"/>
    <n v="1"/>
    <n v="0.39"/>
    <s v=""/>
    <n v="33"/>
    <m/>
    <m/>
    <n v="20"/>
    <m/>
    <n v="11"/>
    <s v=""/>
    <n v="0"/>
    <n v="0"/>
    <n v="4070.4389423076923"/>
  </r>
  <r>
    <x v="1"/>
    <d v="2023-02-01T00:00:00"/>
    <d v="2023-02-28T00:00:00"/>
    <x v="0"/>
    <s v="Demo Company Netherlands BV"/>
    <x v="6"/>
    <x v="0"/>
    <s v="E00929"/>
    <s v="Allison Espinoza"/>
    <s v="Solutions Architect"/>
    <s v="IT"/>
    <x v="1"/>
    <s v="Netherlands"/>
    <s v="Temporary"/>
    <s v="Female"/>
    <n v="45"/>
    <d v="2020-04-16T00:00:00"/>
    <d v="2023-04-16T00:00:00"/>
    <n v="24"/>
    <n v="66958"/>
    <n v="5579.833333333333"/>
    <n v="53.652243589743591"/>
    <n v="0.23190000000000002"/>
    <n v="1293.96335"/>
    <n v="0.41200000000000003"/>
    <n v="3280.9419999999996"/>
    <s v="EUR"/>
    <n v="1"/>
    <n v="0"/>
    <s v=""/>
    <n v="141"/>
    <m/>
    <m/>
    <n v="20"/>
    <m/>
    <m/>
    <s v=""/>
    <n v="0"/>
    <n v="0"/>
    <n v="7564.9663461538466"/>
  </r>
  <r>
    <x v="1"/>
    <d v="2023-02-01T00:00:00"/>
    <d v="2023-02-28T00:00:00"/>
    <x v="0"/>
    <s v="Demo Company Finland Oy"/>
    <x v="0"/>
    <x v="0"/>
    <s v="E00530"/>
    <s v="Naomi Chu"/>
    <s v="Sr. Manager"/>
    <s v="Sales"/>
    <x v="0"/>
    <s v="Finland"/>
    <s v="Permanent"/>
    <s v="Female"/>
    <n v="46"/>
    <d v="2004-02-29T00:00:00"/>
    <m/>
    <n v="40"/>
    <n v="158897"/>
    <n v="13241.416666666666"/>
    <n v="76.392788461538458"/>
    <n v="0.20760000000000001"/>
    <n v="2748.9180999999999"/>
    <n v="0.36599999999999999"/>
    <n v="8395.0581666666658"/>
    <s v="EUR"/>
    <n v="1"/>
    <n v="0.1"/>
    <s v=""/>
    <n v="216"/>
    <m/>
    <m/>
    <n v="20"/>
    <m/>
    <n v="3"/>
    <s v=""/>
    <n v="0"/>
    <n v="0"/>
    <n v="16500.842307692306"/>
  </r>
  <r>
    <x v="1"/>
    <d v="2023-02-01T00:00:00"/>
    <d v="2023-02-28T00:00:00"/>
    <x v="0"/>
    <s v="Demo Company Netherlands BV"/>
    <x v="6"/>
    <x v="0"/>
    <s v="E03824"/>
    <s v="Jameson Martin"/>
    <s v="Technical Architect"/>
    <s v="IT"/>
    <x v="2"/>
    <s v="Netherlands"/>
    <s v="Permanent"/>
    <s v="Male"/>
    <n v="37"/>
    <d v="2008-02-15T00:00:00"/>
    <m/>
    <n v="32"/>
    <n v="71695"/>
    <n v="5974.583333333333"/>
    <n v="43.0859375"/>
    <n v="0.23190000000000002"/>
    <n v="1385.5058750000001"/>
    <n v="0.41200000000000003"/>
    <n v="3513.0549999999998"/>
    <s v="EUR"/>
    <n v="1"/>
    <n v="0"/>
    <s v=""/>
    <n v="146"/>
    <m/>
    <m/>
    <n v="20"/>
    <n v="358"/>
    <m/>
    <s v=""/>
    <n v="0"/>
    <n v="0"/>
    <n v="6290.546875"/>
  </r>
  <r>
    <x v="1"/>
    <d v="2023-02-01T00:00:00"/>
    <d v="2023-02-28T00:00:00"/>
    <x v="0"/>
    <s v="Demo Company Ukraine PLC"/>
    <x v="26"/>
    <x v="0"/>
    <s v="E01733"/>
    <s v="Eloise Pham"/>
    <s v="Manager"/>
    <s v="Sales"/>
    <x v="1"/>
    <s v="Ukraine"/>
    <s v="Permanent"/>
    <s v="Female"/>
    <n v="45"/>
    <d v="2011-10-20T00:00:00"/>
    <m/>
    <n v="24"/>
    <n v="123640"/>
    <n v="10303.333333333334"/>
    <n v="99.070512820512818"/>
    <n v="0.22"/>
    <n v="2266.7333333333336"/>
    <n v="0.45200000000000001"/>
    <n v="5646.2266666666665"/>
    <s v="UAH"/>
    <n v="39.026600000000002"/>
    <n v="7.0000000000000007E-2"/>
    <s v=""/>
    <n v="209"/>
    <m/>
    <m/>
    <n v="20"/>
    <m/>
    <m/>
    <s v=""/>
    <n v="0"/>
    <n v="0"/>
    <n v="20705.73717948718"/>
  </r>
  <r>
    <x v="1"/>
    <d v="2023-02-01T00:00:00"/>
    <d v="2023-02-28T00:00:00"/>
    <x v="0"/>
    <s v="Demo Company United Arab Emirates LLC"/>
    <x v="28"/>
    <x v="4"/>
    <s v="E02857"/>
    <s v="Valentina Davis"/>
    <s v="Analyst"/>
    <s v="Sales"/>
    <x v="1"/>
    <s v="United Arab Emirates"/>
    <s v="Permanent"/>
    <s v="Female"/>
    <n v="33"/>
    <d v="2014-04-13T00:00:00"/>
    <m/>
    <n v="40"/>
    <n v="46878"/>
    <n v="3906.5"/>
    <n v="22.537500000000001"/>
    <n v="0"/>
    <n v="0"/>
    <n v="0.159"/>
    <n v="3285.3665000000001"/>
    <s v="AED"/>
    <n v="3.8807"/>
    <n v="0"/>
    <s v=""/>
    <n v="322"/>
    <m/>
    <m/>
    <n v="20"/>
    <m/>
    <n v="3"/>
    <s v=""/>
    <n v="0"/>
    <n v="0"/>
    <n v="7257.0750000000007"/>
  </r>
  <r>
    <x v="1"/>
    <d v="2023-02-01T00:00:00"/>
    <d v="2023-02-28T00:00:00"/>
    <x v="0"/>
    <s v="Demo Company Nigeria Ltd"/>
    <x v="42"/>
    <x v="2"/>
    <s v="E04938"/>
    <s v="Brooklyn Daniels"/>
    <s v="Analyst"/>
    <s v="Marketing"/>
    <x v="1"/>
    <s v="Nigeria"/>
    <s v="Permanent"/>
    <s v="Female"/>
    <n v="64"/>
    <d v="2003-02-10T00:00:00"/>
    <m/>
    <n v="40"/>
    <n v="57032"/>
    <n v="4752.666666666667"/>
    <n v="27.419230769230769"/>
    <n v="0.1"/>
    <n v="475.26666666666671"/>
    <n v="0.34799999999999998"/>
    <n v="3098.7386666666671"/>
    <s v="NGN"/>
    <n v="486.12"/>
    <n v="0"/>
    <s v=""/>
    <n v="343"/>
    <m/>
    <m/>
    <n v="20"/>
    <n v="164"/>
    <n v="5"/>
    <s v=""/>
    <n v="0"/>
    <n v="0"/>
    <n v="9404.7961538461532"/>
  </r>
  <r>
    <x v="1"/>
    <d v="2023-02-01T00:00:00"/>
    <d v="2023-02-28T00:00:00"/>
    <x v="0"/>
    <s v="Demo Company Finland Oy"/>
    <x v="0"/>
    <x v="0"/>
    <s v="E04952"/>
    <s v="Paisley Gomez"/>
    <s v="Sr. Analyst"/>
    <s v="Sales"/>
    <x v="0"/>
    <s v="Finland"/>
    <s v="Permanent"/>
    <s v="Female"/>
    <n v="57"/>
    <d v="2007-10-02T00:00:00"/>
    <m/>
    <n v="40"/>
    <n v="98150"/>
    <n v="8179.166666666667"/>
    <n v="47.1875"/>
    <n v="0.20760000000000001"/>
    <n v="1697.9950000000001"/>
    <n v="0.36599999999999999"/>
    <n v="5185.5916666666672"/>
    <s v="EUR"/>
    <n v="1"/>
    <n v="0"/>
    <s v=""/>
    <n v="343"/>
    <m/>
    <m/>
    <n v="20"/>
    <m/>
    <n v="19"/>
    <s v=""/>
    <n v="0"/>
    <n v="0"/>
    <n v="16185.3125"/>
  </r>
  <r>
    <x v="1"/>
    <d v="2023-02-01T00:00:00"/>
    <d v="2023-02-28T00:00:00"/>
    <x v="0"/>
    <s v="Demo Company Qatar WLL"/>
    <x v="11"/>
    <x v="4"/>
    <s v="E01639"/>
    <s v="Everleigh Simmons"/>
    <s v="Analyst"/>
    <s v="Finance"/>
    <x v="0"/>
    <s v="Qatar"/>
    <s v="Temporary"/>
    <s v="Female"/>
    <n v="55"/>
    <d v="2021-04-16T00:00:00"/>
    <d v="2023-04-16T00:00:00"/>
    <n v="40"/>
    <n v="48266"/>
    <n v="4022.1666666666665"/>
    <n v="23.204807692307693"/>
    <n v="0"/>
    <n v="0"/>
    <n v="0.113"/>
    <n v="3567.6618333333331"/>
    <s v="QAR"/>
    <n v="3.8468"/>
    <n v="0"/>
    <s v=""/>
    <n v="35"/>
    <m/>
    <m/>
    <n v="20"/>
    <n v="362"/>
    <n v="4"/>
    <s v=""/>
    <n v="0"/>
    <n v="0"/>
    <n v="812.16826923076928"/>
  </r>
  <r>
    <x v="1"/>
    <d v="2023-02-01T00:00:00"/>
    <d v="2023-02-28T00:00:00"/>
    <x v="0"/>
    <s v="Demo Company Israel Ltd"/>
    <x v="30"/>
    <x v="4"/>
    <s v="E03947"/>
    <s v="Logan Soto"/>
    <s v="Operations Engineer"/>
    <s v="Finance"/>
    <x v="3"/>
    <s v="Israel"/>
    <s v="Permanent"/>
    <s v="Male"/>
    <n v="36"/>
    <d v="2018-08-18T00:00:00"/>
    <m/>
    <n v="40"/>
    <n v="223404"/>
    <n v="18617"/>
    <n v="107.40576923076924"/>
    <n v="7.5999999999999998E-2"/>
    <n v="1414.8920000000001"/>
    <n v="0.253"/>
    <n v="13906.899000000001"/>
    <s v="ILS"/>
    <n v="3.7942999999999998"/>
    <n v="0.32"/>
    <s v=""/>
    <n v="44"/>
    <m/>
    <m/>
    <n v="20"/>
    <m/>
    <n v="7"/>
    <s v=""/>
    <n v="0"/>
    <n v="0"/>
    <n v="4725.8538461538465"/>
  </r>
  <r>
    <x v="1"/>
    <d v="2023-02-01T00:00:00"/>
    <d v="2023-02-28T00:00:00"/>
    <x v="0"/>
    <s v="Demo Company Australia Pty Ltd"/>
    <x v="14"/>
    <x v="5"/>
    <s v="E04535"/>
    <s v="Charlotte Vo"/>
    <s v="System Administrator "/>
    <s v="IT"/>
    <x v="1"/>
    <s v="New Zealand"/>
    <s v="Permanent"/>
    <s v="Female"/>
    <n v="57"/>
    <d v="2014-01-10T00:00:00"/>
    <m/>
    <n v="40"/>
    <n v="74854"/>
    <n v="6237.833333333333"/>
    <n v="35.987499999999997"/>
    <n v="0.25"/>
    <n v="1559.4583333333333"/>
    <n v="0.34600000000000003"/>
    <n v="4079.5429999999997"/>
    <s v="NZD"/>
    <n v="1.7225999999999999"/>
    <n v="0"/>
    <s v=""/>
    <n v="349"/>
    <m/>
    <m/>
    <n v="20"/>
    <m/>
    <n v="10"/>
    <s v=""/>
    <n v="0"/>
    <n v="0"/>
    <n v="12559.637499999999"/>
  </r>
  <r>
    <x v="1"/>
    <d v="2023-02-01T00:00:00"/>
    <d v="2023-02-28T00:00:00"/>
    <x v="0"/>
    <s v="Demo Company Portugal Lda"/>
    <x v="4"/>
    <x v="0"/>
    <s v="E00380"/>
    <s v="Alice Thompson"/>
    <s v="Operations Engineer"/>
    <s v="Accounting"/>
    <x v="1"/>
    <s v="Portugal"/>
    <s v="Permanent"/>
    <s v="Female"/>
    <n v="48"/>
    <d v="2007-04-25T00:00:00"/>
    <m/>
    <n v="40"/>
    <n v="217783"/>
    <n v="18148.583333333332"/>
    <n v="104.70336538461538"/>
    <n v="0.23749999999999999"/>
    <n v="4310.2885416666659"/>
    <n v="0.39799999999999996"/>
    <n v="10925.447166666667"/>
    <s v="EUR"/>
    <n v="1"/>
    <n v="0.36"/>
    <s v=""/>
    <n v="210"/>
    <m/>
    <m/>
    <n v="20"/>
    <n v="535"/>
    <n v="11"/>
    <s v=""/>
    <n v="0"/>
    <n v="0"/>
    <n v="21987.70673076923"/>
  </r>
  <r>
    <x v="1"/>
    <d v="2023-02-01T00:00:00"/>
    <d v="2023-02-28T00:00:00"/>
    <x v="0"/>
    <s v="Demo Company Bulgaria EOOD"/>
    <x v="35"/>
    <x v="0"/>
    <s v="E01432"/>
    <s v="Peyton Garza"/>
    <s v="Systems Analyst"/>
    <s v="IT"/>
    <x v="0"/>
    <s v="Bulgaria"/>
    <s v="Permanent"/>
    <s v="Female"/>
    <n v="53"/>
    <d v="2004-08-15T00:00:00"/>
    <m/>
    <n v="24"/>
    <n v="44735"/>
    <n v="3727.9166666666665"/>
    <n v="35.845352564102562"/>
    <n v="0.19020000000000001"/>
    <n v="709.04975000000002"/>
    <n v="0.28300000000000003"/>
    <n v="2672.9162499999998"/>
    <s v="BGN"/>
    <n v="1.9574"/>
    <n v="0"/>
    <s v=""/>
    <n v="35"/>
    <m/>
    <m/>
    <n v="20"/>
    <n v="273"/>
    <m/>
    <s v=""/>
    <n v="0"/>
    <n v="0"/>
    <n v="1254.5873397435896"/>
  </r>
  <r>
    <x v="1"/>
    <d v="2023-02-01T00:00:00"/>
    <d v="2023-02-28T00:00:00"/>
    <x v="0"/>
    <s v="Demo Company Japan Kabushiki Kaisha"/>
    <x v="31"/>
    <x v="1"/>
    <s v="E02628"/>
    <s v="Nora Nelson"/>
    <s v="Analyst II"/>
    <s v="Finance"/>
    <x v="0"/>
    <s v="Japan"/>
    <s v="Permanent"/>
    <s v="Female"/>
    <n v="41"/>
    <d v="2007-01-09T00:00:00"/>
    <m/>
    <n v="40"/>
    <n v="50685"/>
    <n v="4223.75"/>
    <n v="24.36778846153846"/>
    <n v="0.15490000000000001"/>
    <n v="654.25887499999999"/>
    <n v="0.46700000000000003"/>
    <n v="2251.25875"/>
    <s v="JPY"/>
    <n v="143.86000000000001"/>
    <n v="0"/>
    <s v=""/>
    <n v="309"/>
    <n v="1"/>
    <s v="Underpayment"/>
    <n v="20"/>
    <m/>
    <n v="3"/>
    <s v=""/>
    <n v="0"/>
    <n v="0"/>
    <n v="7529.6466346153838"/>
  </r>
  <r>
    <x v="1"/>
    <d v="2023-02-01T00:00:00"/>
    <d v="2023-02-28T00:00:00"/>
    <x v="0"/>
    <s v="Demo Company Japan Kabushiki Kaisha"/>
    <x v="31"/>
    <x v="1"/>
    <s v="E03578"/>
    <s v="Maverick Li"/>
    <s v="Analyst II"/>
    <s v="Sales"/>
    <x v="3"/>
    <s v="Japan"/>
    <s v="Permanent"/>
    <s v="Male"/>
    <n v="34"/>
    <d v="2018-03-10T00:00:00"/>
    <m/>
    <n v="40"/>
    <n v="58993"/>
    <n v="4916.083333333333"/>
    <n v="28.362019230769231"/>
    <n v="0.15490000000000001"/>
    <n v="761.50130833333333"/>
    <n v="0.46700000000000003"/>
    <n v="2620.2724166666662"/>
    <s v="JPY"/>
    <n v="143.86000000000001"/>
    <n v="0"/>
    <s v=""/>
    <n v="356"/>
    <m/>
    <m/>
    <n v="20"/>
    <m/>
    <n v="14"/>
    <s v=""/>
    <n v="0"/>
    <n v="0"/>
    <n v="10096.878846153846"/>
  </r>
  <r>
    <x v="1"/>
    <d v="2023-02-01T00:00:00"/>
    <d v="2023-02-28T00:00:00"/>
    <x v="0"/>
    <s v="Demo Company France SARL"/>
    <x v="18"/>
    <x v="0"/>
    <s v="E02781"/>
    <s v="Athena Vu"/>
    <s v="Network Engineer"/>
    <s v="Accounting"/>
    <x v="0"/>
    <s v="France"/>
    <s v="Permanent"/>
    <s v="Female"/>
    <n v="63"/>
    <d v="2007-03-06T00:00:00"/>
    <m/>
    <n v="40"/>
    <n v="193044"/>
    <n v="16087"/>
    <n v="92.809615384615384"/>
    <n v="8.3000000000000004E-2"/>
    <n v="1335.221"/>
    <n v="0.22399999999999998"/>
    <n v="12483.512000000001"/>
    <s v="EUR"/>
    <n v="1"/>
    <n v="0.15"/>
    <s v=""/>
    <n v="303"/>
    <m/>
    <m/>
    <n v="20"/>
    <n v="472"/>
    <n v="12"/>
    <s v=""/>
    <n v="0"/>
    <n v="0"/>
    <n v="28121.313461538462"/>
  </r>
  <r>
    <x v="1"/>
    <d v="2023-02-01T00:00:00"/>
    <d v="2023-02-28T00:00:00"/>
    <x v="0"/>
    <s v="Demo Company Kenya Ltd"/>
    <x v="8"/>
    <x v="2"/>
    <s v="E02665"/>
    <s v="Bella Butler"/>
    <s v="Sr. Manager"/>
    <s v="Finance"/>
    <x v="0"/>
    <s v="Kenya"/>
    <s v="Permanent"/>
    <s v="Female"/>
    <n v="33"/>
    <d v="2019-10-25T00:00:00"/>
    <m/>
    <n v="40"/>
    <n v="131652"/>
    <n v="10971"/>
    <n v="63.294230769230772"/>
    <n v="0"/>
    <n v="0"/>
    <n v="0.37200000000000005"/>
    <n v="6889.7879999999996"/>
    <s v="KES"/>
    <n v="136.33000000000001"/>
    <n v="0.11"/>
    <s v=""/>
    <n v="215"/>
    <m/>
    <m/>
    <n v="20"/>
    <n v="525"/>
    <n v="11"/>
    <s v=""/>
    <n v="0"/>
    <n v="0"/>
    <n v="13608.259615384615"/>
  </r>
  <r>
    <x v="1"/>
    <d v="2023-02-01T00:00:00"/>
    <d v="2023-02-28T00:00:00"/>
    <x v="0"/>
    <s v="Demo Company Netherlands BV"/>
    <x v="6"/>
    <x v="0"/>
    <s v="E04132"/>
    <s v="Kinsley Henry"/>
    <s v="Network Engineer"/>
    <s v="Marketing"/>
    <x v="0"/>
    <s v="Netherlands"/>
    <s v="Permanent"/>
    <s v="Female"/>
    <n v="45"/>
    <d v="2008-02-29T00:00:00"/>
    <m/>
    <n v="24"/>
    <n v="150577"/>
    <n v="12548.083333333334"/>
    <n v="120.65464743589745"/>
    <n v="0.23190000000000002"/>
    <n v="2909.9005250000005"/>
    <n v="0.41200000000000003"/>
    <n v="7378.2730000000001"/>
    <s v="EUR"/>
    <n v="1"/>
    <n v="0.25"/>
    <s v=""/>
    <n v="388"/>
    <m/>
    <m/>
    <n v="20"/>
    <m/>
    <m/>
    <s v=""/>
    <n v="0"/>
    <n v="0"/>
    <n v="46814.003205128211"/>
  </r>
  <r>
    <x v="1"/>
    <d v="2023-02-01T00:00:00"/>
    <d v="2023-02-28T00:00:00"/>
    <x v="0"/>
    <s v="Demo Company Portugal Lda"/>
    <x v="4"/>
    <x v="0"/>
    <s v="E00276"/>
    <s v="Kennedy Romero"/>
    <s v="Engineering Manager"/>
    <s v="Engineering"/>
    <x v="3"/>
    <s v="Portugal"/>
    <s v="Permanent"/>
    <s v="Female"/>
    <n v="37"/>
    <d v="2018-12-27T00:00:00"/>
    <m/>
    <n v="24"/>
    <n v="87359"/>
    <n v="7279.916666666667"/>
    <n v="69.999198717948715"/>
    <n v="0.23749999999999999"/>
    <n v="1728.9802083333334"/>
    <n v="0.39799999999999996"/>
    <n v="4382.5098333333335"/>
    <s v="EUR"/>
    <n v="1"/>
    <n v="0.11"/>
    <s v=""/>
    <n v="336"/>
    <m/>
    <m/>
    <n v="20"/>
    <m/>
    <m/>
    <s v=""/>
    <n v="0"/>
    <n v="0"/>
    <n v="23519.73076923077"/>
  </r>
  <r>
    <x v="1"/>
    <d v="2023-02-01T00:00:00"/>
    <d v="2023-02-28T00:00:00"/>
    <x v="0"/>
    <s v="Demo Company Portugal Lda"/>
    <x v="4"/>
    <x v="0"/>
    <s v="E04277"/>
    <s v="Zoe Do"/>
    <s v="Analyst II"/>
    <s v="Sales"/>
    <x v="1"/>
    <s v="Portugal"/>
    <s v="Permanent"/>
    <s v="Female"/>
    <n v="60"/>
    <d v="2014-01-08T00:00:00"/>
    <m/>
    <n v="32"/>
    <n v="51877"/>
    <n v="4323.083333333333"/>
    <n v="31.17608173076923"/>
    <n v="0.23749999999999999"/>
    <n v="1026.7322916666665"/>
    <n v="0.39799999999999996"/>
    <n v="2602.4961666666668"/>
    <s v="EUR"/>
    <n v="1"/>
    <n v="0"/>
    <s v=""/>
    <n v="198"/>
    <m/>
    <m/>
    <n v="20"/>
    <m/>
    <m/>
    <s v=""/>
    <n v="0"/>
    <n v="0"/>
    <n v="6172.8641826923076"/>
  </r>
  <r>
    <x v="1"/>
    <d v="2023-02-01T00:00:00"/>
    <d v="2023-02-28T00:00:00"/>
    <x v="0"/>
    <s v="Demo Company Poland Sp. z o.o."/>
    <x v="3"/>
    <x v="0"/>
    <s v="E03890"/>
    <s v="Everett Khan"/>
    <s v="Solutions Architect"/>
    <s v="IT"/>
    <x v="0"/>
    <s v="Poland"/>
    <s v="Permanent"/>
    <s v="Male"/>
    <n v="43"/>
    <d v="2017-01-18T00:00:00"/>
    <m/>
    <n v="40"/>
    <n v="86417"/>
    <n v="7201.416666666667"/>
    <n v="41.546634615384612"/>
    <n v="0.22140000000000001"/>
    <n v="1594.3936500000002"/>
    <n v="0.40799999999999997"/>
    <n v="4263.2386666666671"/>
    <s v="PLN"/>
    <n v="4.6844999999999999"/>
    <n v="0"/>
    <s v=""/>
    <n v="171"/>
    <m/>
    <m/>
    <n v="20"/>
    <n v="497"/>
    <m/>
    <s v=""/>
    <n v="0"/>
    <n v="0"/>
    <n v="7104.4745192307682"/>
  </r>
  <r>
    <x v="1"/>
    <d v="2023-02-01T00:00:00"/>
    <d v="2023-02-28T00:00:00"/>
    <x v="0"/>
    <s v="Demo Company Netherlands BV"/>
    <x v="6"/>
    <x v="0"/>
    <s v="E02012"/>
    <s v="Anna Han"/>
    <s v="System Administrator "/>
    <s v="IT"/>
    <x v="3"/>
    <s v="Netherlands"/>
    <s v="Permanent"/>
    <s v="Female"/>
    <n v="65"/>
    <d v="2003-05-08T00:00:00"/>
    <m/>
    <n v="40"/>
    <n v="96548"/>
    <n v="8045.666666666667"/>
    <n v="46.417307692307688"/>
    <n v="0.23190000000000002"/>
    <n v="1865.7901000000002"/>
    <n v="0.41200000000000003"/>
    <n v="4730.8519999999999"/>
    <s v="EUR"/>
    <n v="1"/>
    <n v="0"/>
    <s v=""/>
    <n v="378"/>
    <m/>
    <m/>
    <n v="20"/>
    <m/>
    <n v="19"/>
    <s v=""/>
    <n v="0"/>
    <n v="0"/>
    <n v="17545.742307692304"/>
  </r>
  <r>
    <x v="1"/>
    <d v="2023-02-01T00:00:00"/>
    <d v="2023-02-28T00:00:00"/>
    <x v="0"/>
    <s v="Demo Company Hungary Kft."/>
    <x v="17"/>
    <x v="0"/>
    <s v="E02881"/>
    <s v="Leilani Sharma"/>
    <s v="Sr. Analyst"/>
    <s v="Accounting"/>
    <x v="0"/>
    <s v="Hungary"/>
    <s v="Permanent"/>
    <s v="Female"/>
    <n v="43"/>
    <d v="2014-01-23T00:00:00"/>
    <m/>
    <n v="24"/>
    <n v="92940"/>
    <n v="7745"/>
    <n v="74.471153846153854"/>
    <n v="0.21"/>
    <n v="1626.45"/>
    <n v="0.379"/>
    <n v="4809.6450000000004"/>
    <s v="HUF"/>
    <n v="378.97"/>
    <n v="0"/>
    <s v=""/>
    <n v="57"/>
    <m/>
    <m/>
    <n v="20"/>
    <m/>
    <m/>
    <s v=""/>
    <n v="0"/>
    <n v="0"/>
    <n v="4244.8557692307695"/>
  </r>
  <r>
    <x v="1"/>
    <d v="2023-02-01T00:00:00"/>
    <d v="2023-02-28T00:00:00"/>
    <x v="0"/>
    <s v="Demo Company United States LLC"/>
    <x v="39"/>
    <x v="6"/>
    <s v="E03750"/>
    <s v="Jordan Cho"/>
    <s v="Analyst II"/>
    <s v="Accounting"/>
    <x v="1"/>
    <s v="United States"/>
    <s v="Permanent"/>
    <s v="Male"/>
    <n v="28"/>
    <d v="2018-08-24T00:00:00"/>
    <m/>
    <n v="40"/>
    <n v="61410"/>
    <n v="5117.5"/>
    <n v="29.524038461538463"/>
    <n v="7.6499999999999999E-2"/>
    <n v="391.48874999999998"/>
    <n v="0.36599999999999999"/>
    <n v="3244.4949999999999"/>
    <s v="USD"/>
    <n v="1.0568"/>
    <n v="0"/>
    <s v=""/>
    <n v="173"/>
    <m/>
    <m/>
    <n v="20"/>
    <n v="237"/>
    <n v="5"/>
    <s v=""/>
    <n v="0"/>
    <n v="0"/>
    <n v="5107.6586538461543"/>
  </r>
  <r>
    <x v="1"/>
    <d v="2023-02-01T00:00:00"/>
    <d v="2023-02-28T00:00:00"/>
    <x v="0"/>
    <s v="Demo Company Singapore Pte Ltd"/>
    <x v="1"/>
    <x v="1"/>
    <s v="E00605"/>
    <s v="Nova Williams"/>
    <s v="Manager"/>
    <s v="Finance"/>
    <x v="1"/>
    <s v="Singapore"/>
    <s v="Permanent"/>
    <s v="Female"/>
    <n v="61"/>
    <d v="2010-04-25T00:00:00"/>
    <m/>
    <n v="40"/>
    <n v="110302"/>
    <n v="9191.8333333333339"/>
    <n v="53.029807692307692"/>
    <n v="0.17"/>
    <n v="1562.6116666666669"/>
    <n v="0.21"/>
    <n v="7261.5483333333341"/>
    <s v="SGD"/>
    <n v="1.4280999999999999"/>
    <n v="0.06"/>
    <s v=""/>
    <n v="396"/>
    <m/>
    <m/>
    <n v="20"/>
    <m/>
    <n v="2"/>
    <s v=""/>
    <n v="0"/>
    <n v="0"/>
    <n v="20999.803846153845"/>
  </r>
  <r>
    <x v="1"/>
    <d v="2023-02-01T00:00:00"/>
    <d v="2023-02-28T00:00:00"/>
    <x v="0"/>
    <s v="Demo Company United Arab Emirates LLC"/>
    <x v="28"/>
    <x v="4"/>
    <s v="E01019"/>
    <s v="Dominic Scott"/>
    <s v="Sr. Analyst"/>
    <s v="Sales"/>
    <x v="2"/>
    <s v="United Arab Emirates"/>
    <s v="Permanent"/>
    <s v="Male"/>
    <n v="45"/>
    <d v="2011-03-16T00:00:00"/>
    <m/>
    <n v="40"/>
    <n v="81687"/>
    <n v="6807.25"/>
    <n v="39.272596153846152"/>
    <n v="0"/>
    <n v="0"/>
    <n v="0.159"/>
    <n v="5724.89725"/>
    <s v="AED"/>
    <n v="3.8807"/>
    <n v="0"/>
    <s v=""/>
    <n v="122"/>
    <m/>
    <m/>
    <n v="20"/>
    <m/>
    <n v="7"/>
    <s v=""/>
    <n v="0"/>
    <n v="0"/>
    <n v="4791.2567307692307"/>
  </r>
  <r>
    <x v="1"/>
    <d v="2023-02-01T00:00:00"/>
    <d v="2023-02-28T00:00:00"/>
    <x v="0"/>
    <s v="Demo Company Netherlands BV"/>
    <x v="6"/>
    <x v="0"/>
    <s v="E01519"/>
    <s v="Anthony Marquez"/>
    <s v="Operations Engineer"/>
    <s v="IT"/>
    <x v="1"/>
    <s v="Netherlands"/>
    <s v="Permanent"/>
    <s v="Male"/>
    <n v="54"/>
    <d v="2009-08-15T00:00:00"/>
    <m/>
    <n v="24"/>
    <n v="241083"/>
    <n v="20090.25"/>
    <n v="193.17548076923075"/>
    <n v="0.23190000000000002"/>
    <n v="4658.9289750000007"/>
    <n v="0.41200000000000003"/>
    <n v="11813.066999999999"/>
    <s v="EUR"/>
    <n v="1"/>
    <n v="0.39"/>
    <s v=""/>
    <n v="260"/>
    <m/>
    <m/>
    <n v="20"/>
    <m/>
    <m/>
    <s v=""/>
    <n v="0"/>
    <n v="0"/>
    <n v="50225.624999999993"/>
  </r>
  <r>
    <x v="1"/>
    <d v="2023-02-01T00:00:00"/>
    <d v="2023-02-28T00:00:00"/>
    <x v="0"/>
    <s v="Demo Company Netherlands BV"/>
    <x v="6"/>
    <x v="0"/>
    <s v="E03694"/>
    <s v="Elena Patterson"/>
    <s v="Operations Engineer"/>
    <s v="Finance"/>
    <x v="1"/>
    <s v="Netherlands"/>
    <s v="Permanent"/>
    <s v="Female"/>
    <n v="38"/>
    <d v="2018-11-09T00:00:00"/>
    <m/>
    <n v="40"/>
    <n v="223805"/>
    <n v="18650.416666666668"/>
    <n v="107.59855769230769"/>
    <n v="0.23190000000000002"/>
    <n v="4325.0316250000005"/>
    <n v="0.41200000000000003"/>
    <n v="10966.445"/>
    <s v="EUR"/>
    <n v="1"/>
    <n v="0.36"/>
    <s v=""/>
    <n v="40"/>
    <m/>
    <m/>
    <n v="20"/>
    <m/>
    <n v="2"/>
    <s v=""/>
    <n v="0"/>
    <n v="0"/>
    <n v="4303.9423076923076"/>
  </r>
  <r>
    <x v="1"/>
    <d v="2023-02-01T00:00:00"/>
    <d v="2023-02-28T00:00:00"/>
    <x v="0"/>
    <s v="Demo Company Germany GmbH"/>
    <x v="15"/>
    <x v="0"/>
    <s v="E01123"/>
    <s v="Madison Nelson"/>
    <s v="Network Engineer"/>
    <s v="Accounting"/>
    <x v="2"/>
    <s v="Germany"/>
    <s v="Permanent"/>
    <s v="Female"/>
    <n v="27"/>
    <d v="2021-07-16T00:00:00"/>
    <m/>
    <n v="24"/>
    <n v="161759"/>
    <n v="13479.916666666666"/>
    <n v="129.61458333333334"/>
    <n v="0.19879999999999998"/>
    <n v="2679.8074333333329"/>
    <n v="0.48799999999999999"/>
    <n v="6901.717333333333"/>
    <s v="EUR"/>
    <n v="1"/>
    <n v="0.16"/>
    <s v=""/>
    <n v="38"/>
    <m/>
    <m/>
    <n v="20"/>
    <m/>
    <m/>
    <s v=""/>
    <n v="0"/>
    <n v="0"/>
    <n v="4925.354166666667"/>
  </r>
  <r>
    <x v="1"/>
    <d v="2023-02-01T00:00:00"/>
    <d v="2023-02-28T00:00:00"/>
    <x v="0"/>
    <s v="Demo Company United Arab Emirates LLC"/>
    <x v="28"/>
    <x v="4"/>
    <s v="E04005"/>
    <s v="Lincoln Wong"/>
    <s v="Sr. Analyst"/>
    <s v="Finance"/>
    <x v="2"/>
    <s v="United Arab Emirates"/>
    <s v="Permanent"/>
    <s v="Male"/>
    <n v="49"/>
    <d v="2019-06-07T00:00:00"/>
    <m/>
    <n v="40"/>
    <n v="80700"/>
    <n v="6725"/>
    <n v="38.79807692307692"/>
    <n v="0"/>
    <n v="0"/>
    <n v="0.159"/>
    <n v="5655.7250000000004"/>
    <s v="AED"/>
    <n v="3.8807"/>
    <n v="0"/>
    <s v=""/>
    <n v="111"/>
    <m/>
    <m/>
    <n v="20"/>
    <m/>
    <n v="8"/>
    <s v=""/>
    <n v="0"/>
    <n v="0"/>
    <n v="4306.5865384615381"/>
  </r>
  <r>
    <x v="1"/>
    <d v="2023-02-01T00:00:00"/>
    <d v="2023-02-28T00:00:00"/>
    <x v="0"/>
    <s v="Demo Company Kenya Ltd"/>
    <x v="8"/>
    <x v="2"/>
    <s v="E02770"/>
    <s v="James Huang"/>
    <s v="Manager"/>
    <s v="Human Resources"/>
    <x v="1"/>
    <s v="Kenya"/>
    <s v="Temporary"/>
    <s v="Male"/>
    <n v="54"/>
    <d v="2022-03-11T00:00:00"/>
    <d v="2023-03-11T00:00:00"/>
    <n v="40"/>
    <n v="128136"/>
    <n v="10678"/>
    <n v="61.603846153846156"/>
    <n v="0"/>
    <n v="0"/>
    <n v="0.37200000000000005"/>
    <n v="6705.7839999999997"/>
    <s v="KES"/>
    <n v="136.33000000000001"/>
    <n v="0.05"/>
    <s v=""/>
    <n v="360"/>
    <m/>
    <m/>
    <n v="20"/>
    <m/>
    <n v="5"/>
    <s v=""/>
    <n v="0"/>
    <n v="0"/>
    <n v="22177.384615384617"/>
  </r>
  <r>
    <x v="1"/>
    <d v="2023-02-01T00:00:00"/>
    <d v="2023-02-28T00:00:00"/>
    <x v="0"/>
    <s v="Demo Company Netherlands BV"/>
    <x v="6"/>
    <x v="0"/>
    <s v="E04018"/>
    <s v="Emery Ford"/>
    <s v="Analyst II"/>
    <s v="Marketing"/>
    <x v="2"/>
    <s v="Netherlands"/>
    <s v="Permanent"/>
    <s v="Female"/>
    <n v="39"/>
    <d v="2017-04-18T00:00:00"/>
    <m/>
    <n v="32"/>
    <n v="58745"/>
    <n v="4895.416666666667"/>
    <n v="35.30348557692308"/>
    <n v="0.23190000000000002"/>
    <n v="1135.2471250000001"/>
    <n v="0.41200000000000003"/>
    <n v="2878.5050000000001"/>
    <s v="EUR"/>
    <n v="1"/>
    <n v="0"/>
    <s v=""/>
    <n v="86"/>
    <m/>
    <m/>
    <n v="20"/>
    <m/>
    <m/>
    <s v=""/>
    <n v="0"/>
    <n v="0"/>
    <n v="3036.0997596153848"/>
  </r>
  <r>
    <x v="1"/>
    <d v="2023-02-01T00:00:00"/>
    <d v="2023-02-28T00:00:00"/>
    <x v="0"/>
    <s v="Demo Company India Pvt. Ltd."/>
    <x v="16"/>
    <x v="1"/>
    <s v="E04940"/>
    <s v="Hudson Williams"/>
    <s v="Operations Engineer"/>
    <s v="Sales"/>
    <x v="1"/>
    <s v="India"/>
    <s v="Permanent"/>
    <s v="Male"/>
    <n v="36"/>
    <d v="2018-03-19T00:00:00"/>
    <m/>
    <n v="40"/>
    <n v="195200"/>
    <n v="16266.666666666666"/>
    <n v="93.84615384615384"/>
    <n v="0.12"/>
    <n v="1951.9999999999998"/>
    <n v="0.49700000000000005"/>
    <n v="8182.1333333333323"/>
    <s v="INR"/>
    <n v="86.649000000000001"/>
    <n v="0.36"/>
    <s v=""/>
    <n v="390"/>
    <m/>
    <m/>
    <n v="20"/>
    <m/>
    <m/>
    <s v=""/>
    <n v="0"/>
    <n v="0"/>
    <n v="36600"/>
  </r>
  <r>
    <x v="1"/>
    <d v="2023-02-01T00:00:00"/>
    <d v="2023-02-28T00:00:00"/>
    <x v="0"/>
    <s v="Demo Company Belgium BV"/>
    <x v="13"/>
    <x v="0"/>
    <s v="E03465"/>
    <s v="Harper Phan"/>
    <s v="Analyst II"/>
    <s v="Finance"/>
    <x v="0"/>
    <s v="Belgium"/>
    <s v="Permanent"/>
    <s v="Female"/>
    <n v="45"/>
    <d v="2016-12-07T00:00:00"/>
    <m/>
    <n v="24"/>
    <n v="71454"/>
    <n v="5954.5"/>
    <n v="57.254807692307686"/>
    <n v="0.27500000000000002"/>
    <n v="1637.4875000000002"/>
    <n v="0.55399999999999994"/>
    <n v="2655.7070000000003"/>
    <s v="EUR"/>
    <n v="1"/>
    <n v="0"/>
    <s v=""/>
    <n v="204"/>
    <m/>
    <m/>
    <n v="20"/>
    <m/>
    <m/>
    <s v=""/>
    <n v="0"/>
    <n v="0"/>
    <n v="11679.980769230768"/>
  </r>
  <r>
    <x v="1"/>
    <d v="2023-02-01T00:00:00"/>
    <d v="2023-02-28T00:00:00"/>
    <x v="0"/>
    <s v="Demo Company Egypt SAE"/>
    <x v="38"/>
    <x v="2"/>
    <s v="E03870"/>
    <s v="Madeline Allen"/>
    <s v="Cloud Infrastructure Architect"/>
    <s v="IT"/>
    <x v="0"/>
    <s v="Egypt"/>
    <s v="Temporary"/>
    <s v="Female"/>
    <n v="30"/>
    <d v="2020-02-03T00:00:00"/>
    <d v="2023-02-02T00:00:00"/>
    <n v="40"/>
    <n v="94652"/>
    <n v="7887.666666666667"/>
    <n v="45.505769230769232"/>
    <n v="0.26"/>
    <n v="2050.7933333333335"/>
    <n v="0.44400000000000001"/>
    <n v="4385.5426666666663"/>
    <s v="EGP"/>
    <n v="32.686700000000002"/>
    <n v="0"/>
    <d v="2023-02-02T00:00:00"/>
    <n v="385"/>
    <m/>
    <m/>
    <n v="20"/>
    <m/>
    <n v="16"/>
    <s v=""/>
    <n v="0"/>
    <n v="1"/>
    <n v="17519.721153846156"/>
  </r>
  <r>
    <x v="1"/>
    <d v="2023-02-01T00:00:00"/>
    <d v="2023-02-28T00:00:00"/>
    <x v="0"/>
    <s v="Demo Company Germany GmbH"/>
    <x v="15"/>
    <x v="0"/>
    <s v="E01927"/>
    <s v="Charles Moore"/>
    <s v="Technical Architect"/>
    <s v="IT"/>
    <x v="0"/>
    <s v="Germany"/>
    <s v="Permanent"/>
    <s v="Male"/>
    <n v="34"/>
    <d v="2016-02-16T00:00:00"/>
    <m/>
    <n v="32"/>
    <n v="63411"/>
    <n v="5284.25"/>
    <n v="38.107572115384613"/>
    <n v="0.19879999999999998"/>
    <n v="1050.5088999999998"/>
    <n v="0.48799999999999999"/>
    <n v="2705.5360000000001"/>
    <s v="EUR"/>
    <n v="1"/>
    <n v="0"/>
    <s v=""/>
    <n v="163"/>
    <m/>
    <m/>
    <n v="20"/>
    <m/>
    <m/>
    <s v=""/>
    <n v="0"/>
    <n v="0"/>
    <n v="6211.5342548076924"/>
  </r>
  <r>
    <x v="1"/>
    <d v="2023-02-01T00:00:00"/>
    <d v="2023-02-28T00:00:00"/>
    <x v="0"/>
    <s v="Demo Company Netherlands BV"/>
    <x v="6"/>
    <x v="0"/>
    <s v="E01883"/>
    <s v="Isla Guzman"/>
    <s v="Sr. Manager"/>
    <s v="Accounting"/>
    <x v="1"/>
    <s v="Netherlands"/>
    <s v="Permanent"/>
    <s v="Female"/>
    <n v="28"/>
    <d v="2019-07-06T00:00:00"/>
    <m/>
    <n v="24"/>
    <n v="152036"/>
    <n v="12669.666666666666"/>
    <n v="121.82371794871796"/>
    <n v="0.23190000000000002"/>
    <n v="2938.0957000000003"/>
    <n v="0.41200000000000003"/>
    <n v="7449.7639999999992"/>
    <s v="EUR"/>
    <n v="1"/>
    <n v="0.15"/>
    <s v=""/>
    <n v="178"/>
    <m/>
    <m/>
    <n v="20"/>
    <m/>
    <m/>
    <s v=""/>
    <n v="0"/>
    <n v="0"/>
    <n v="21684.621794871797"/>
  </r>
  <r>
    <x v="1"/>
    <d v="2023-02-01T00:00:00"/>
    <d v="2023-02-28T00:00:00"/>
    <x v="0"/>
    <s v="Demo Company Spain S.L."/>
    <x v="24"/>
    <x v="0"/>
    <s v="E03984"/>
    <s v="Hailey Foster"/>
    <s v="Controls Engineer"/>
    <s v="Engineering"/>
    <x v="0"/>
    <s v="Spain"/>
    <s v="Temporary"/>
    <s v="Female"/>
    <n v="55"/>
    <d v="2021-03-21T00:00:00"/>
    <d v="2023-03-21T00:00:00"/>
    <n v="40"/>
    <n v="95562"/>
    <n v="7963.5"/>
    <n v="45.943269230769232"/>
    <n v="0.29899999999999999"/>
    <n v="2381.0864999999999"/>
    <n v="0.47"/>
    <n v="4220.6550000000007"/>
    <s v="EUR"/>
    <n v="1"/>
    <n v="0"/>
    <s v=""/>
    <n v="272"/>
    <m/>
    <m/>
    <n v="20"/>
    <n v="358"/>
    <n v="3"/>
    <s v=""/>
    <n v="0"/>
    <n v="0"/>
    <n v="12496.569230769232"/>
  </r>
  <r>
    <x v="1"/>
    <d v="2023-02-01T00:00:00"/>
    <d v="2023-02-28T00:00:00"/>
    <x v="0"/>
    <s v="Demo Company Spain S.L."/>
    <x v="24"/>
    <x v="0"/>
    <s v="E00446"/>
    <s v="Hudson Hill"/>
    <s v="Sr. Analyst"/>
    <s v="Sales"/>
    <x v="3"/>
    <s v="Spain"/>
    <s v="Permanent"/>
    <s v="Male"/>
    <n v="30"/>
    <d v="2019-11-04T00:00:00"/>
    <m/>
    <n v="32"/>
    <n v="96092"/>
    <n v="8007.666666666667"/>
    <n v="57.747596153846153"/>
    <n v="0.29899999999999999"/>
    <n v="2394.2923333333333"/>
    <n v="0.47"/>
    <n v="4244.0633333333335"/>
    <s v="EUR"/>
    <n v="1"/>
    <n v="0"/>
    <s v=""/>
    <n v="173"/>
    <m/>
    <m/>
    <n v="20"/>
    <m/>
    <m/>
    <s v=""/>
    <n v="0"/>
    <n v="0"/>
    <n v="9990.3341346153848"/>
  </r>
  <r>
    <x v="1"/>
    <d v="2023-02-01T00:00:00"/>
    <d v="2023-02-28T00:00:00"/>
    <x v="0"/>
    <s v="Demo Company Egypt SAE"/>
    <x v="38"/>
    <x v="2"/>
    <s v="E02825"/>
    <s v="Wyatt Li"/>
    <s v="Operations Engineer"/>
    <s v="Engineering"/>
    <x v="0"/>
    <s v="Egypt"/>
    <s v="Permanent"/>
    <s v="Male"/>
    <n v="63"/>
    <d v="2013-06-03T00:00:00"/>
    <m/>
    <n v="40"/>
    <n v="254289"/>
    <n v="21190.75"/>
    <n v="122.25432692307693"/>
    <n v="0.26"/>
    <n v="5509.5950000000003"/>
    <n v="0.44400000000000001"/>
    <n v="11782.057000000001"/>
    <s v="EGP"/>
    <n v="32.686700000000002"/>
    <n v="0.39"/>
    <s v=""/>
    <n v="291"/>
    <m/>
    <m/>
    <n v="20"/>
    <n v="63"/>
    <n v="7"/>
    <s v=""/>
    <n v="0"/>
    <n v="0"/>
    <n v="35576.009134615386"/>
  </r>
  <r>
    <x v="1"/>
    <d v="2023-02-01T00:00:00"/>
    <d v="2023-02-28T00:00:00"/>
    <x v="0"/>
    <s v="Demo Company Norway AS"/>
    <x v="21"/>
    <x v="0"/>
    <s v="E04174"/>
    <s v="Maverick Henry"/>
    <s v="Computer Systems Manager"/>
    <s v="IT"/>
    <x v="3"/>
    <s v="Norway"/>
    <s v="Permanent"/>
    <s v="Male"/>
    <n v="26"/>
    <d v="2019-07-10T00:00:00"/>
    <m/>
    <n v="24"/>
    <n v="69110"/>
    <n v="5759.166666666667"/>
    <n v="55.376602564102562"/>
    <n v="0.14099999999999999"/>
    <n v="812.04250000000002"/>
    <n v="0.36200000000000004"/>
    <n v="3674.3483333333334"/>
    <s v="NOK"/>
    <n v="11.2597"/>
    <n v="0.05"/>
    <s v=""/>
    <n v="204"/>
    <m/>
    <m/>
    <n v="20"/>
    <m/>
    <m/>
    <s v=""/>
    <n v="0"/>
    <n v="0"/>
    <n v="11296.826923076922"/>
  </r>
  <r>
    <x v="1"/>
    <d v="2023-02-01T00:00:00"/>
    <d v="2023-02-28T00:00:00"/>
    <x v="0"/>
    <s v="Demo Company Netherlands BV"/>
    <x v="6"/>
    <x v="0"/>
    <s v="E01899"/>
    <s v="Xavier Jackson"/>
    <s v="Operations Engineer"/>
    <s v="Marketing"/>
    <x v="1"/>
    <s v="Netherlands"/>
    <s v="Permanent"/>
    <s v="Male"/>
    <n v="52"/>
    <d v="2002-06-11T00:00:00"/>
    <m/>
    <n v="32"/>
    <n v="236314"/>
    <n v="19692.833333333332"/>
    <n v="142.015625"/>
    <n v="0.23190000000000002"/>
    <n v="4566.7680500000006"/>
    <n v="0.41200000000000003"/>
    <n v="11579.385999999999"/>
    <s v="EUR"/>
    <n v="1"/>
    <n v="0.34"/>
    <s v=""/>
    <n v="186"/>
    <m/>
    <m/>
    <n v="20"/>
    <m/>
    <m/>
    <s v=""/>
    <n v="0"/>
    <n v="0"/>
    <n v="26414.90625"/>
  </r>
  <r>
    <x v="1"/>
    <d v="2023-02-01T00:00:00"/>
    <d v="2023-02-28T00:00:00"/>
    <x v="0"/>
    <s v="Demo Company United Arab Emirates LLC"/>
    <x v="28"/>
    <x v="4"/>
    <s v="E02562"/>
    <s v="Christian Medina"/>
    <s v="Analyst"/>
    <s v="Marketing"/>
    <x v="2"/>
    <s v="United Arab Emirates"/>
    <s v="Permanent"/>
    <s v="Male"/>
    <n v="51"/>
    <d v="2007-06-19T00:00:00"/>
    <m/>
    <n v="40"/>
    <n v="45206"/>
    <n v="3767.1666666666665"/>
    <n v="21.733653846153846"/>
    <n v="0"/>
    <n v="0"/>
    <n v="0.159"/>
    <n v="3168.1871666666666"/>
    <s v="AED"/>
    <n v="3.8807"/>
    <n v="0"/>
    <s v=""/>
    <n v="142"/>
    <m/>
    <m/>
    <n v="20"/>
    <m/>
    <n v="6"/>
    <s v=""/>
    <n v="0"/>
    <n v="0"/>
    <n v="3086.1788461538463"/>
  </r>
  <r>
    <x v="1"/>
    <d v="2023-02-01T00:00:00"/>
    <d v="2023-02-28T00:00:00"/>
    <x v="0"/>
    <s v="Demo Company Indonesia PT"/>
    <x v="10"/>
    <x v="1"/>
    <s v="E01006"/>
    <s v="Autumn Leung"/>
    <s v="Operations Engineer"/>
    <s v="Finance"/>
    <x v="3"/>
    <s v="Indonesia"/>
    <s v="Permanent"/>
    <s v="Female"/>
    <n v="25"/>
    <d v="2021-11-15T00:00:00"/>
    <m/>
    <n v="40"/>
    <n v="210708"/>
    <n v="17559"/>
    <n v="101.30192307692307"/>
    <n v="5.74E-2"/>
    <n v="1007.8866"/>
    <n v="0.30099999999999999"/>
    <n v="12273.741"/>
    <s v="IDR"/>
    <n v="16295.86"/>
    <n v="0.33"/>
    <s v=""/>
    <n v="55"/>
    <m/>
    <m/>
    <n v="20"/>
    <m/>
    <n v="14"/>
    <s v=""/>
    <n v="0"/>
    <n v="0"/>
    <n v="5571.6057692307695"/>
  </r>
  <r>
    <x v="1"/>
    <d v="2023-02-01T00:00:00"/>
    <d v="2023-02-28T00:00:00"/>
    <x v="0"/>
    <s v="Demo Company Japan Kabushiki Kaisha"/>
    <x v="31"/>
    <x v="1"/>
    <s v="E02903"/>
    <s v="Robert Vazquez"/>
    <s v="System Administrator "/>
    <s v="IT"/>
    <x v="2"/>
    <s v="Japan"/>
    <s v="Temporary"/>
    <s v="Male"/>
    <n v="40"/>
    <d v="2021-09-26T00:00:00"/>
    <d v="2023-09-26T00:00:00"/>
    <n v="40"/>
    <n v="87770"/>
    <n v="7314.166666666667"/>
    <n v="42.197115384615387"/>
    <n v="0.15490000000000001"/>
    <n v="1132.9644166666667"/>
    <n v="0.46700000000000003"/>
    <n v="3898.4508333333333"/>
    <s v="JPY"/>
    <n v="143.86000000000001"/>
    <n v="0"/>
    <s v=""/>
    <n v="213"/>
    <m/>
    <m/>
    <n v="20"/>
    <m/>
    <n v="1"/>
    <s v=""/>
    <n v="0"/>
    <n v="0"/>
    <n v="8987.985576923078"/>
  </r>
  <r>
    <x v="1"/>
    <d v="2023-02-01T00:00:00"/>
    <d v="2023-02-28T00:00:00"/>
    <x v="0"/>
    <s v="Demo Company France SARL"/>
    <x v="18"/>
    <x v="0"/>
    <s v="E03642"/>
    <s v="Aria Roberts"/>
    <s v="Manager"/>
    <s v="Accounting"/>
    <x v="2"/>
    <s v="France"/>
    <s v="Permanent"/>
    <s v="Female"/>
    <n v="38"/>
    <d v="2015-08-12T00:00:00"/>
    <m/>
    <n v="32"/>
    <n v="106858"/>
    <n v="8904.8333333333339"/>
    <n v="64.21754807692308"/>
    <n v="8.3000000000000004E-2"/>
    <n v="739.1011666666667"/>
    <n v="0.22399999999999998"/>
    <n v="6910.1506666666673"/>
    <s v="EUR"/>
    <n v="1"/>
    <n v="0.05"/>
    <s v=""/>
    <n v="213"/>
    <m/>
    <m/>
    <n v="20"/>
    <n v="614"/>
    <m/>
    <s v=""/>
    <n v="0"/>
    <n v="0"/>
    <n v="13678.337740384615"/>
  </r>
  <r>
    <x v="1"/>
    <d v="2023-02-01T00:00:00"/>
    <d v="2023-02-28T00:00:00"/>
    <x v="0"/>
    <s v="Demo Company Poland Sp. z o.o."/>
    <x v="3"/>
    <x v="0"/>
    <s v="E02884"/>
    <s v="Axel Johnson"/>
    <s v="Network Engineer"/>
    <s v="Human Resources"/>
    <x v="2"/>
    <s v="Poland"/>
    <s v="Permanent"/>
    <s v="Male"/>
    <n v="60"/>
    <d v="2015-04-14T00:00:00"/>
    <m/>
    <n v="24"/>
    <n v="155788"/>
    <n v="12982.333333333334"/>
    <n v="124.83012820512822"/>
    <n v="0.22140000000000001"/>
    <n v="2874.2886000000003"/>
    <n v="0.40799999999999997"/>
    <n v="7685.5413333333345"/>
    <s v="PLN"/>
    <n v="4.6844999999999999"/>
    <n v="0.17"/>
    <s v=""/>
    <n v="89"/>
    <m/>
    <m/>
    <n v="20"/>
    <m/>
    <m/>
    <s v=""/>
    <n v="0"/>
    <n v="0"/>
    <n v="11109.881410256412"/>
  </r>
  <r>
    <x v="1"/>
    <d v="2023-02-01T00:00:00"/>
    <d v="2023-02-28T00:00:00"/>
    <x v="0"/>
    <s v="Demo Company Egypt SAE"/>
    <x v="38"/>
    <x v="2"/>
    <s v="E00701"/>
    <s v="Madeline Garcia"/>
    <s v="Sr. Business Partner"/>
    <s v="Human Resources"/>
    <x v="1"/>
    <s v="Egypt"/>
    <s v="Permanent"/>
    <s v="Female"/>
    <n v="45"/>
    <d v="2019-04-26T00:00:00"/>
    <m/>
    <n v="40"/>
    <n v="74891"/>
    <n v="6240.916666666667"/>
    <n v="36.005288461538463"/>
    <n v="0.26"/>
    <n v="1622.6383333333335"/>
    <n v="0.44400000000000001"/>
    <n v="3469.9496666666669"/>
    <s v="EGP"/>
    <n v="32.686700000000002"/>
    <n v="0"/>
    <s v=""/>
    <n v="291"/>
    <m/>
    <m/>
    <n v="20"/>
    <n v="591"/>
    <n v="3"/>
    <s v=""/>
    <n v="0"/>
    <n v="0"/>
    <n v="10477.538942307692"/>
  </r>
  <r>
    <x v="1"/>
    <d v="2023-02-01T00:00:00"/>
    <d v="2023-02-28T00:00:00"/>
    <x v="0"/>
    <s v="Demo Company Morocco SARL"/>
    <x v="32"/>
    <x v="2"/>
    <s v="E04720"/>
    <s v="Christopher Chung"/>
    <s v="Controls Engineer"/>
    <s v="Engineering"/>
    <x v="2"/>
    <s v="Morocco"/>
    <s v="Temporary"/>
    <s v="Male"/>
    <n v="28"/>
    <d v="2021-12-18T00:00:00"/>
    <d v="2023-12-18T00:00:00"/>
    <n v="40"/>
    <n v="95670"/>
    <n v="7972.5"/>
    <n v="45.995192307692307"/>
    <n v="0.2109"/>
    <n v="1681.4002500000001"/>
    <n v="0.45799999999999996"/>
    <n v="4321.0950000000003"/>
    <s v="MAD"/>
    <n v="11.0573"/>
    <n v="0"/>
    <s v=""/>
    <n v="317"/>
    <m/>
    <m/>
    <n v="20"/>
    <m/>
    <n v="12"/>
    <s v=""/>
    <n v="0"/>
    <n v="0"/>
    <n v="14580.475961538461"/>
  </r>
  <r>
    <x v="1"/>
    <d v="2023-02-01T00:00:00"/>
    <d v="2023-02-28T00:00:00"/>
    <x v="0"/>
    <s v="Demo Company Netherlands BV"/>
    <x v="6"/>
    <x v="0"/>
    <s v="E01985"/>
    <s v="Eliana Turner"/>
    <s v="Account Representative"/>
    <s v="Sales"/>
    <x v="3"/>
    <s v="Netherlands"/>
    <s v="Permanent"/>
    <s v="Female"/>
    <n v="65"/>
    <d v="2000-09-29T00:00:00"/>
    <m/>
    <n v="32"/>
    <n v="67837"/>
    <n v="5653.083333333333"/>
    <n v="40.767427884615387"/>
    <n v="0.23190000000000002"/>
    <n v="1310.9500250000001"/>
    <n v="0.41200000000000003"/>
    <n v="3324.0129999999995"/>
    <s v="EUR"/>
    <n v="1"/>
    <n v="0"/>
    <s v=""/>
    <n v="170"/>
    <m/>
    <m/>
    <n v="20"/>
    <n v="381"/>
    <m/>
    <s v=""/>
    <n v="0"/>
    <n v="0"/>
    <n v="6930.4627403846162"/>
  </r>
  <r>
    <x v="1"/>
    <d v="2023-02-01T00:00:00"/>
    <d v="2023-02-28T00:00:00"/>
    <x v="0"/>
    <s v="Demo Company Poland Sp. z o.o."/>
    <x v="3"/>
    <x v="0"/>
    <s v="E03273"/>
    <s v="Daniel Shah"/>
    <s v="Analyst II"/>
    <s v="Sales"/>
    <x v="3"/>
    <s v="Poland"/>
    <s v="Permanent"/>
    <s v="Male"/>
    <n v="41"/>
    <d v="2010-06-04T00:00:00"/>
    <m/>
    <n v="32"/>
    <n v="72425"/>
    <n v="6035.416666666667"/>
    <n v="43.52463942307692"/>
    <n v="0.22140000000000001"/>
    <n v="1336.24125"/>
    <n v="0.40799999999999997"/>
    <n v="3572.9666666666672"/>
    <s v="PLN"/>
    <n v="4.6844999999999999"/>
    <n v="0"/>
    <s v=""/>
    <n v="30"/>
    <m/>
    <m/>
    <n v="20"/>
    <n v="348"/>
    <m/>
    <s v=""/>
    <n v="0"/>
    <n v="0"/>
    <n v="1305.7391826923076"/>
  </r>
  <r>
    <x v="1"/>
    <d v="2023-02-01T00:00:00"/>
    <d v="2023-02-28T00:00:00"/>
    <x v="0"/>
    <s v="Demo Company Italy Srl"/>
    <x v="43"/>
    <x v="0"/>
    <s v="E02415"/>
    <s v="Penelope Gonzalez"/>
    <s v="Sr. Analyst"/>
    <s v="Sales"/>
    <x v="2"/>
    <s v="Italy"/>
    <s v="Temporary"/>
    <s v="Female"/>
    <n v="52"/>
    <d v="2022-10-16T00:00:00"/>
    <d v="2023-10-16T00:00:00"/>
    <n v="32"/>
    <n v="93103"/>
    <n v="7758.583333333333"/>
    <n v="55.951322115384613"/>
    <n v="0.3"/>
    <n v="2327.5749999999998"/>
    <n v="0.59099999999999997"/>
    <n v="3173.2605833333337"/>
    <s v="EUR"/>
    <n v="1"/>
    <n v="0"/>
    <s v=""/>
    <n v="396"/>
    <m/>
    <m/>
    <n v="20"/>
    <m/>
    <m/>
    <s v=""/>
    <n v="0"/>
    <n v="0"/>
    <n v="22156.723557692309"/>
  </r>
  <r>
    <x v="1"/>
    <d v="2023-02-01T00:00:00"/>
    <d v="2023-02-28T00:00:00"/>
    <x v="0"/>
    <s v="Demo Company Portugal Lda"/>
    <x v="4"/>
    <x v="0"/>
    <s v="E00091"/>
    <s v="Emilia Chu"/>
    <s v="Analyst II"/>
    <s v="Finance"/>
    <x v="0"/>
    <s v="Portugal"/>
    <s v="Permanent"/>
    <s v="Female"/>
    <n v="48"/>
    <d v="2003-06-24T00:00:00"/>
    <m/>
    <n v="32"/>
    <n v="55760"/>
    <n v="4646.666666666667"/>
    <n v="33.509615384615387"/>
    <n v="0.23749999999999999"/>
    <n v="1103.5833333333333"/>
    <n v="0.39799999999999996"/>
    <n v="2797.293333333334"/>
    <s v="EUR"/>
    <n v="1"/>
    <n v="0"/>
    <s v=""/>
    <n v="302"/>
    <m/>
    <m/>
    <n v="20"/>
    <m/>
    <m/>
    <s v=""/>
    <n v="0"/>
    <n v="0"/>
    <n v="10119.903846153848"/>
  </r>
  <r>
    <x v="1"/>
    <d v="2023-02-01T00:00:00"/>
    <d v="2023-02-28T00:00:00"/>
    <x v="0"/>
    <s v="Demo Company Sweden AB"/>
    <x v="20"/>
    <x v="0"/>
    <s v="E02563"/>
    <s v="Emily Clark"/>
    <s v="Operations Engineer"/>
    <s v="Accounting"/>
    <x v="2"/>
    <s v="Sweden"/>
    <s v="Permanent"/>
    <s v="Female"/>
    <n v="36"/>
    <d v="2020-01-13T00:00:00"/>
    <m/>
    <n v="24"/>
    <n v="253294"/>
    <n v="21107.833333333332"/>
    <n v="202.95993589743591"/>
    <n v="0.31420000000000003"/>
    <n v="6632.0812333333333"/>
    <n v="0.49099999999999999"/>
    <n v="10743.887166666666"/>
    <s v="SEK"/>
    <n v="11.300800000000001"/>
    <n v="0.4"/>
    <s v=""/>
    <n v="287"/>
    <m/>
    <m/>
    <n v="20"/>
    <n v="81"/>
    <m/>
    <s v=""/>
    <n v="0"/>
    <n v="0"/>
    <n v="58249.501602564109"/>
  </r>
  <r>
    <x v="1"/>
    <d v="2023-02-01T00:00:00"/>
    <d v="2023-02-28T00:00:00"/>
    <x v="0"/>
    <s v="Demo Company Iceland hf."/>
    <x v="22"/>
    <x v="0"/>
    <s v="E04221"/>
    <s v="Roman King"/>
    <s v="Analyst II"/>
    <s v="Finance"/>
    <x v="2"/>
    <s v="Iceland"/>
    <s v="Permanent"/>
    <s v="Male"/>
    <n v="60"/>
    <d v="2007-08-16T00:00:00"/>
    <m/>
    <n v="40"/>
    <n v="58671"/>
    <n v="4889.25"/>
    <n v="28.207211538461536"/>
    <n v="6.3500000000000001E-2"/>
    <n v="310.467375"/>
    <n v="0.31900000000000001"/>
    <n v="3329.5792499999998"/>
    <s v="ISK"/>
    <n v="149.69999999999999"/>
    <n v="0"/>
    <s v=""/>
    <n v="121"/>
    <m/>
    <m/>
    <n v="20"/>
    <n v="95"/>
    <n v="15"/>
    <s v=""/>
    <n v="0"/>
    <n v="0"/>
    <n v="3413.072596153846"/>
  </r>
  <r>
    <x v="1"/>
    <d v="2023-02-01T00:00:00"/>
    <d v="2023-02-28T00:00:00"/>
    <x v="0"/>
    <s v="Demo Company Finland Oy"/>
    <x v="0"/>
    <x v="0"/>
    <s v="E04887"/>
    <s v="Emery Do"/>
    <s v="Account Representative"/>
    <s v="Sales"/>
    <x v="3"/>
    <s v="Finland"/>
    <s v="Permanent"/>
    <s v="Female"/>
    <n v="40"/>
    <d v="2018-03-16T00:00:00"/>
    <m/>
    <n v="40"/>
    <n v="55457"/>
    <n v="4621.416666666667"/>
    <n v="26.662019230769232"/>
    <n v="0.20760000000000001"/>
    <n v="959.40610000000004"/>
    <n v="0.36599999999999999"/>
    <n v="2929.9781666666668"/>
    <s v="EUR"/>
    <n v="1"/>
    <n v="0"/>
    <s v=""/>
    <n v="147"/>
    <m/>
    <m/>
    <n v="20"/>
    <m/>
    <n v="5"/>
    <s v=""/>
    <n v="0"/>
    <n v="0"/>
    <n v="3919.3168269230773"/>
  </r>
  <r>
    <x v="1"/>
    <d v="2023-02-01T00:00:00"/>
    <d v="2023-02-28T00:00:00"/>
    <x v="0"/>
    <s v="Demo Company Greece IKE"/>
    <x v="23"/>
    <x v="0"/>
    <s v="E01636"/>
    <s v="Naomi Coleman"/>
    <s v="Manager"/>
    <s v="Marketing"/>
    <x v="2"/>
    <s v="Greece"/>
    <s v="Permanent"/>
    <s v="Female"/>
    <n v="29"/>
    <d v="2016-11-02T00:00:00"/>
    <m/>
    <n v="40"/>
    <n v="122054"/>
    <n v="10171.166666666666"/>
    <n v="58.679807692307691"/>
    <n v="0.24809999999999999"/>
    <n v="2523.4664499999999"/>
    <n v="0.51900000000000002"/>
    <n v="4892.3311666666659"/>
    <s v="EUR"/>
    <n v="1"/>
    <n v="0.06"/>
    <s v=""/>
    <n v="373"/>
    <m/>
    <m/>
    <n v="20"/>
    <m/>
    <m/>
    <s v=""/>
    <n v="0"/>
    <n v="0"/>
    <n v="21887.568269230767"/>
  </r>
  <r>
    <x v="1"/>
    <d v="2023-02-01T00:00:00"/>
    <d v="2023-02-28T00:00:00"/>
    <x v="0"/>
    <s v="Demo Company Czech Republic s.r.o."/>
    <x v="34"/>
    <x v="0"/>
    <s v="E01387"/>
    <s v="Cora Zheng"/>
    <s v="Network Engineer"/>
    <s v="IT"/>
    <x v="0"/>
    <s v="Czech Republic"/>
    <s v="Permanent"/>
    <s v="Female"/>
    <n v="27"/>
    <d v="2018-01-03T00:00:00"/>
    <m/>
    <n v="32"/>
    <n v="167100"/>
    <n v="13925"/>
    <n v="100.42067307692308"/>
    <n v="0.33799999999999997"/>
    <n v="4706.6499999999996"/>
    <n v="0.46100000000000002"/>
    <n v="7505.5749999999998"/>
    <s v="CZK"/>
    <n v="23.619"/>
    <n v="0.2"/>
    <s v=""/>
    <n v="355"/>
    <m/>
    <m/>
    <n v="20"/>
    <n v="460"/>
    <m/>
    <s v=""/>
    <n v="0"/>
    <n v="0"/>
    <n v="35649.338942307695"/>
  </r>
  <r>
    <x v="1"/>
    <d v="2023-02-01T00:00:00"/>
    <d v="2023-02-28T00:00:00"/>
    <x v="0"/>
    <s v="Demo Company Ghana Ltd"/>
    <x v="33"/>
    <x v="2"/>
    <s v="E01363"/>
    <s v="Ayla Daniels"/>
    <s v="Technical Architect"/>
    <s v="IT"/>
    <x v="2"/>
    <s v="Ghana"/>
    <s v="Temporary"/>
    <s v="Female"/>
    <n v="53"/>
    <d v="2022-04-23T00:00:00"/>
    <d v="2023-04-23T00:00:00"/>
    <n v="40"/>
    <n v="78153"/>
    <n v="6512.75"/>
    <n v="37.573557692307688"/>
    <n v="0.13"/>
    <n v="846.65750000000003"/>
    <n v="0.55399999999999994"/>
    <n v="2904.6865000000003"/>
    <s v="GHS"/>
    <n v="12.6816"/>
    <n v="0"/>
    <s v=""/>
    <n v="195"/>
    <m/>
    <m/>
    <n v="20"/>
    <m/>
    <n v="1"/>
    <s v=""/>
    <n v="0"/>
    <n v="0"/>
    <n v="7326.8437499999991"/>
  </r>
  <r>
    <x v="1"/>
    <d v="2023-02-01T00:00:00"/>
    <d v="2023-02-28T00:00:00"/>
    <x v="0"/>
    <s v="Demo Company Australia Pty Ltd"/>
    <x v="14"/>
    <x v="5"/>
    <s v="E02249"/>
    <s v="Allison Daniels"/>
    <s v="Manager"/>
    <s v="Finance"/>
    <x v="0"/>
    <s v="New Zealand"/>
    <s v="Temporary"/>
    <s v="Female"/>
    <n v="37"/>
    <d v="2020-04-14T00:00:00"/>
    <d v="2023-04-14T00:00:00"/>
    <n v="40"/>
    <n v="103524"/>
    <n v="8627"/>
    <n v="49.771153846153844"/>
    <n v="0.25"/>
    <n v="2156.75"/>
    <n v="0.34600000000000003"/>
    <n v="5642.0579999999991"/>
    <s v="NZD"/>
    <n v="1.7225999999999999"/>
    <n v="0.09"/>
    <s v=""/>
    <n v="192"/>
    <m/>
    <m/>
    <n v="20"/>
    <m/>
    <n v="10"/>
    <s v=""/>
    <n v="0"/>
    <n v="0"/>
    <n v="9556.0615384615376"/>
  </r>
  <r>
    <x v="1"/>
    <d v="2023-02-01T00:00:00"/>
    <d v="2023-02-28T00:00:00"/>
    <x v="0"/>
    <s v="Demo Company France SARL"/>
    <x v="18"/>
    <x v="0"/>
    <s v="E02987"/>
    <s v="Mateo Harris"/>
    <s v="Manager"/>
    <s v="IT"/>
    <x v="2"/>
    <s v="France"/>
    <s v="Permanent"/>
    <s v="Male"/>
    <n v="30"/>
    <d v="2017-08-05T00:00:00"/>
    <m/>
    <n v="24"/>
    <n v="119906"/>
    <n v="9992.1666666666661"/>
    <n v="96.078525641025635"/>
    <n v="0.45"/>
    <n v="4496.4749999999995"/>
    <n v="0.60699999999999998"/>
    <n v="3926.9214999999995"/>
    <s v="EUR"/>
    <n v="1"/>
    <n v="0.05"/>
    <s v=""/>
    <n v="76"/>
    <m/>
    <m/>
    <n v="20"/>
    <n v="598"/>
    <m/>
    <s v=""/>
    <n v="0"/>
    <n v="0"/>
    <n v="7301.9679487179483"/>
  </r>
  <r>
    <x v="1"/>
    <d v="2023-02-01T00:00:00"/>
    <d v="2023-02-28T00:00:00"/>
    <x v="0"/>
    <s v="Demo Company Singapore Pte Ltd"/>
    <x v="1"/>
    <x v="1"/>
    <s v="E03655"/>
    <s v="Samantha Rogers"/>
    <s v="Analyst"/>
    <s v="Marketing"/>
    <x v="1"/>
    <s v="Singapore"/>
    <s v="Permanent"/>
    <s v="Female"/>
    <n v="28"/>
    <d v="2020-01-17T00:00:00"/>
    <m/>
    <n v="40"/>
    <n v="45061"/>
    <n v="3755.0833333333335"/>
    <n v="21.663942307692306"/>
    <n v="0.17"/>
    <n v="638.36416666666673"/>
    <n v="0.21"/>
    <n v="2966.5158333333334"/>
    <s v="SGD"/>
    <n v="1.4280999999999999"/>
    <n v="0"/>
    <s v=""/>
    <n v="245"/>
    <m/>
    <m/>
    <n v="20"/>
    <m/>
    <n v="20"/>
    <s v=""/>
    <n v="0"/>
    <n v="0"/>
    <n v="5307.6658653846152"/>
  </r>
  <r>
    <x v="1"/>
    <d v="2023-02-01T00:00:00"/>
    <d v="2023-02-28T00:00:00"/>
    <x v="0"/>
    <s v="Demo Company Australia Pty Ltd"/>
    <x v="14"/>
    <x v="5"/>
    <s v="E04048"/>
    <s v="Julian Lee"/>
    <s v="IT Systems Architect"/>
    <s v="IT"/>
    <x v="2"/>
    <s v="Australia"/>
    <s v="Permanent"/>
    <s v="Male"/>
    <n v="51"/>
    <d v="2003-01-17T00:00:00"/>
    <m/>
    <n v="40"/>
    <n v="91399"/>
    <n v="7616.583333333333"/>
    <n v="43.941826923076924"/>
    <n v="0.25"/>
    <n v="1904.1458333333333"/>
    <n v="0.47399999999999998"/>
    <n v="4006.3228333333332"/>
    <s v="AUD"/>
    <n v="1.5972999999999999"/>
    <n v="0"/>
    <s v=""/>
    <n v="383"/>
    <m/>
    <m/>
    <n v="20"/>
    <m/>
    <n v="5"/>
    <s v=""/>
    <n v="0"/>
    <n v="0"/>
    <n v="16829.719711538462"/>
  </r>
  <r>
    <x v="1"/>
    <d v="2023-02-01T00:00:00"/>
    <d v="2023-02-28T00:00:00"/>
    <x v="0"/>
    <s v="Demo Company Australia Pty Ltd"/>
    <x v="14"/>
    <x v="5"/>
    <s v="E03626"/>
    <s v="Nicholas Avila"/>
    <s v="Enterprise Architect"/>
    <s v="IT"/>
    <x v="3"/>
    <s v="New Zealand"/>
    <s v="Permanent"/>
    <s v="Male"/>
    <n v="28"/>
    <d v="2017-09-28T00:00:00"/>
    <m/>
    <n v="40"/>
    <n v="97336"/>
    <n v="8111.333333333333"/>
    <n v="46.796153846153842"/>
    <n v="0.25"/>
    <n v="2027.8333333333333"/>
    <n v="0.34600000000000003"/>
    <n v="5304.8119999999999"/>
    <s v="NZD"/>
    <n v="1.7225999999999999"/>
    <n v="0"/>
    <s v=""/>
    <n v="308"/>
    <m/>
    <m/>
    <n v="20"/>
    <m/>
    <n v="3"/>
    <s v=""/>
    <n v="0"/>
    <n v="0"/>
    <n v="14413.215384615383"/>
  </r>
  <r>
    <x v="1"/>
    <d v="2023-02-01T00:00:00"/>
    <d v="2023-02-28T00:00:00"/>
    <x v="0"/>
    <s v="Demo Company Côte d'Ivoire SARL"/>
    <x v="2"/>
    <x v="2"/>
    <s v="E03694"/>
    <s v="Hailey Watson"/>
    <s v="Sr. Manager"/>
    <s v="Accounting"/>
    <x v="2"/>
    <s v="Côte d'Ivoire"/>
    <s v="Permanent"/>
    <s v="Female"/>
    <n v="31"/>
    <d v="2017-01-20T00:00:00"/>
    <m/>
    <n v="40"/>
    <n v="124629"/>
    <n v="10385.75"/>
    <n v="59.917788461538464"/>
    <n v="0.25"/>
    <n v="2596.4375"/>
    <n v="0.501"/>
    <n v="5182.4892499999996"/>
    <s v="XOF"/>
    <n v="657.27"/>
    <n v="0.1"/>
    <s v=""/>
    <n v="210"/>
    <m/>
    <m/>
    <n v="20"/>
    <m/>
    <n v="20"/>
    <s v=""/>
    <n v="0"/>
    <n v="0"/>
    <n v="12582.735576923078"/>
  </r>
  <r>
    <x v="1"/>
    <d v="2023-02-01T00:00:00"/>
    <d v="2023-02-28T00:00:00"/>
    <x v="0"/>
    <s v="Demo Company Indonesia PT"/>
    <x v="10"/>
    <x v="1"/>
    <s v="E02920"/>
    <s v="Willow Woods"/>
    <s v="Operations Engineer"/>
    <s v="Human Resources"/>
    <x v="1"/>
    <s v="Indonesia"/>
    <s v="Permanent"/>
    <s v="Female"/>
    <n v="28"/>
    <d v="2021-07-25T00:00:00"/>
    <m/>
    <n v="40"/>
    <n v="231850"/>
    <n v="19320.833333333332"/>
    <n v="111.46634615384615"/>
    <n v="5.74E-2"/>
    <n v="1109.0158333333331"/>
    <n v="0.30099999999999999"/>
    <n v="13505.262499999999"/>
    <s v="IDR"/>
    <n v="16295.86"/>
    <n v="0.39"/>
    <s v=""/>
    <n v="207"/>
    <m/>
    <m/>
    <n v="20"/>
    <n v="389"/>
    <n v="5"/>
    <s v=""/>
    <n v="0"/>
    <n v="0"/>
    <n v="23073.533653846152"/>
  </r>
  <r>
    <x v="1"/>
    <d v="2023-02-01T00:00:00"/>
    <d v="2023-02-28T00:00:00"/>
    <x v="0"/>
    <s v="Demo Company France SARL"/>
    <x v="18"/>
    <x v="0"/>
    <s v="E03220"/>
    <s v="Alexander Gonzales"/>
    <s v="Manager"/>
    <s v="Accounting"/>
    <x v="3"/>
    <s v="France"/>
    <s v="Permanent"/>
    <s v="Male"/>
    <n v="34"/>
    <d v="2018-06-04T00:00:00"/>
    <m/>
    <n v="40"/>
    <n v="128329"/>
    <n v="10694.083333333334"/>
    <n v="61.696634615384617"/>
    <n v="0.45"/>
    <n v="4812.3375000000005"/>
    <n v="0.60699999999999998"/>
    <n v="4202.7747500000005"/>
    <s v="EUR"/>
    <n v="1"/>
    <n v="0.08"/>
    <s v=""/>
    <n v="90"/>
    <m/>
    <m/>
    <n v="20"/>
    <m/>
    <n v="5"/>
    <s v=""/>
    <n v="0"/>
    <n v="0"/>
    <n v="5552.6971153846152"/>
  </r>
  <r>
    <x v="1"/>
    <d v="2023-02-01T00:00:00"/>
    <d v="2023-02-28T00:00:00"/>
    <x v="0"/>
    <s v="Demo Company Romania SRL"/>
    <x v="12"/>
    <x v="0"/>
    <s v="E01347"/>
    <s v="Aiden Gonzales"/>
    <s v="Operations Engineer"/>
    <s v="Marketing"/>
    <x v="1"/>
    <s v="Romania"/>
    <s v="Temporary"/>
    <s v="Male"/>
    <n v="44"/>
    <d v="2021-03-28T00:00:00"/>
    <d v="2023-03-28T00:00:00"/>
    <n v="24"/>
    <n v="186033"/>
    <n v="15502.75"/>
    <n v="149.06490384615384"/>
    <n v="2.2499999999999999E-2"/>
    <n v="348.81187499999999"/>
    <n v="0.2"/>
    <n v="12402.2"/>
    <s v="RON"/>
    <n v="4.9107000000000003"/>
    <n v="0.34"/>
    <s v=""/>
    <n v="226"/>
    <m/>
    <m/>
    <n v="20"/>
    <n v="340"/>
    <m/>
    <s v=""/>
    <n v="0"/>
    <n v="0"/>
    <n v="33688.668269230766"/>
  </r>
  <r>
    <x v="1"/>
    <d v="2023-02-01T00:00:00"/>
    <d v="2023-02-28T00:00:00"/>
    <x v="0"/>
    <s v="Demo Company Qatar WLL"/>
    <x v="11"/>
    <x v="4"/>
    <s v="E03968"/>
    <s v="Joshua Chin"/>
    <s v="Sr. Manager"/>
    <s v="Marketing"/>
    <x v="0"/>
    <s v="Qatar"/>
    <s v="Permanent"/>
    <s v="Male"/>
    <n v="60"/>
    <d v="2021-07-26T00:00:00"/>
    <m/>
    <n v="40"/>
    <n v="121480"/>
    <n v="10123.333333333334"/>
    <n v="58.403846153846153"/>
    <n v="0"/>
    <n v="0"/>
    <n v="0.113"/>
    <n v="8979.3966666666674"/>
    <s v="QAR"/>
    <n v="3.8468"/>
    <n v="0.14000000000000001"/>
    <s v=""/>
    <n v="345"/>
    <m/>
    <m/>
    <n v="20"/>
    <m/>
    <n v="20"/>
    <s v=""/>
    <n v="0"/>
    <n v="0"/>
    <n v="20149.326923076922"/>
  </r>
  <r>
    <x v="1"/>
    <d v="2023-02-01T00:00:00"/>
    <d v="2023-02-28T00:00:00"/>
    <x v="0"/>
    <s v="Demo Company Sweden AB"/>
    <x v="20"/>
    <x v="0"/>
    <s v="E04299"/>
    <s v="Paisley Hall"/>
    <s v="Network Engineer"/>
    <s v="Human Resources"/>
    <x v="1"/>
    <s v="Sweden"/>
    <s v="Permanent"/>
    <s v="Female"/>
    <n v="41"/>
    <d v="2010-05-21T00:00:00"/>
    <m/>
    <n v="32"/>
    <n v="153275"/>
    <n v="12772.916666666666"/>
    <n v="92.112379807692307"/>
    <n v="0.31420000000000003"/>
    <n v="4013.2504166666668"/>
    <n v="0.49099999999999999"/>
    <n v="6501.4145833333332"/>
    <s v="SEK"/>
    <n v="11.300800000000001"/>
    <n v="0.24"/>
    <s v=""/>
    <n v="195"/>
    <m/>
    <m/>
    <n v="20"/>
    <m/>
    <m/>
    <s v=""/>
    <n v="0"/>
    <n v="0"/>
    <n v="17961.9140625"/>
  </r>
  <r>
    <x v="1"/>
    <d v="2023-02-01T00:00:00"/>
    <d v="2023-02-28T00:00:00"/>
    <x v="0"/>
    <s v="Demo Company Ireland Ltd"/>
    <x v="36"/>
    <x v="0"/>
    <s v="E01150"/>
    <s v="Allison Leung"/>
    <s v="Sr. Analyst"/>
    <s v="Sales"/>
    <x v="3"/>
    <s v="Ireland"/>
    <s v="Temporary"/>
    <s v="Female"/>
    <n v="62"/>
    <d v="2020-05-18T00:00:00"/>
    <d v="2023-05-18T00:00:00"/>
    <n v="24"/>
    <n v="97830"/>
    <n v="8152.5"/>
    <n v="78.38942307692308"/>
    <n v="0.1105"/>
    <n v="900.85125000000005"/>
    <n v="0.26100000000000001"/>
    <n v="6024.6975000000002"/>
    <s v="EUR"/>
    <n v="1"/>
    <n v="0"/>
    <s v=""/>
    <n v="251"/>
    <m/>
    <m/>
    <n v="20"/>
    <n v="470"/>
    <m/>
    <s v=""/>
    <n v="0"/>
    <n v="0"/>
    <n v="19675.745192307691"/>
  </r>
  <r>
    <x v="1"/>
    <d v="2023-02-01T00:00:00"/>
    <d v="2023-02-28T00:00:00"/>
    <x v="0"/>
    <s v="Demo Company Ukraine PLC"/>
    <x v="26"/>
    <x v="0"/>
    <s v="E03774"/>
    <s v="Hannah Mejia"/>
    <s v="Operations Engineer"/>
    <s v="Marketing"/>
    <x v="2"/>
    <s v="Ukraine"/>
    <s v="Temporary"/>
    <s v="Female"/>
    <n v="47"/>
    <d v="2022-03-13T00:00:00"/>
    <d v="2023-03-13T00:00:00"/>
    <n v="40"/>
    <n v="239394"/>
    <n v="19949.5"/>
    <n v="115.09326923076924"/>
    <n v="0.22"/>
    <n v="4388.8900000000003"/>
    <n v="0.45200000000000001"/>
    <n v="10932.325999999999"/>
    <s v="UAH"/>
    <n v="39.026600000000002"/>
    <n v="0.32"/>
    <s v=""/>
    <n v="67"/>
    <m/>
    <m/>
    <n v="20"/>
    <m/>
    <n v="17"/>
    <s v=""/>
    <n v="0"/>
    <n v="0"/>
    <n v="7711.2490384615394"/>
  </r>
  <r>
    <x v="1"/>
    <d v="2023-02-01T00:00:00"/>
    <d v="2023-02-28T00:00:00"/>
    <x v="0"/>
    <s v="Demo Company United Arab Emirates LLC"/>
    <x v="28"/>
    <x v="4"/>
    <s v="E01638"/>
    <s v="Elizabeth Huang"/>
    <s v="Analyst"/>
    <s v="Finance"/>
    <x v="1"/>
    <s v="United Arab Emirates"/>
    <s v="Permanent"/>
    <s v="Female"/>
    <n v="62"/>
    <d v="2002-09-20T00:00:00"/>
    <m/>
    <n v="40"/>
    <n v="49738"/>
    <n v="4144.833333333333"/>
    <n v="23.912500000000001"/>
    <n v="0"/>
    <n v="0"/>
    <n v="0.159"/>
    <n v="3485.8048333333331"/>
    <s v="AED"/>
    <n v="3.8807"/>
    <n v="0"/>
    <s v=""/>
    <n v="233"/>
    <m/>
    <m/>
    <n v="20"/>
    <m/>
    <n v="2"/>
    <s v=""/>
    <n v="0"/>
    <n v="0"/>
    <n v="5571.6125000000002"/>
  </r>
  <r>
    <x v="1"/>
    <d v="2023-02-01T00:00:00"/>
    <d v="2023-02-28T00:00:00"/>
    <x v="0"/>
    <s v="Demo Company Croatia d.o.o."/>
    <x v="25"/>
    <x v="0"/>
    <s v="E01877"/>
    <s v="Abigail Garza"/>
    <s v="Analyst"/>
    <s v="Accounting"/>
    <x v="0"/>
    <s v="Croatia"/>
    <s v="Permanent"/>
    <s v="Female"/>
    <n v="33"/>
    <d v="2018-05-27T00:00:00"/>
    <m/>
    <n v="32"/>
    <n v="45049"/>
    <n v="3754.0833333333335"/>
    <n v="27.072716346153847"/>
    <n v="0.16500000000000001"/>
    <n v="619.42375000000004"/>
    <n v="0.20499999999999999"/>
    <n v="2984.4962500000001"/>
    <s v="EUR"/>
    <n v="1"/>
    <n v="0"/>
    <s v=""/>
    <n v="152"/>
    <m/>
    <m/>
    <n v="20"/>
    <m/>
    <m/>
    <s v=""/>
    <n v="0"/>
    <n v="0"/>
    <n v="4115.0528846153848"/>
  </r>
  <r>
    <x v="1"/>
    <d v="2023-02-01T00:00:00"/>
    <d v="2023-02-28T00:00:00"/>
    <x v="0"/>
    <s v="Demo Company Croatia d.o.o."/>
    <x v="25"/>
    <x v="0"/>
    <s v="E01422"/>
    <s v="Lydia Espinoza"/>
    <s v="Sr. Manager"/>
    <s v="Marketing"/>
    <x v="1"/>
    <s v="Croatia"/>
    <s v="Permanent"/>
    <s v="Female"/>
    <n v="29"/>
    <d v="2020-05-15T00:00:00"/>
    <m/>
    <n v="40"/>
    <n v="137106"/>
    <n v="11425.5"/>
    <n v="65.916346153846149"/>
    <n v="0.16500000000000001"/>
    <n v="1885.2075"/>
    <n v="0.20499999999999999"/>
    <n v="9083.2724999999991"/>
    <s v="EUR"/>
    <n v="1"/>
    <n v="0.12"/>
    <s v=""/>
    <n v="76"/>
    <m/>
    <m/>
    <n v="20"/>
    <m/>
    <n v="8"/>
    <s v=""/>
    <n v="0"/>
    <n v="0"/>
    <n v="5009.6423076923074"/>
  </r>
  <r>
    <x v="1"/>
    <d v="2023-02-01T00:00:00"/>
    <d v="2023-02-28T00:00:00"/>
    <x v="0"/>
    <s v="Demo Company Qatar WLL"/>
    <x v="11"/>
    <x v="4"/>
    <s v="E00440"/>
    <s v="Adeline Thao"/>
    <s v="Operations Engineer"/>
    <s v="Finance"/>
    <x v="2"/>
    <s v="Qatar"/>
    <s v="Permanent"/>
    <s v="Female"/>
    <n v="54"/>
    <d v="2007-09-05T00:00:00"/>
    <m/>
    <n v="40"/>
    <n v="183239"/>
    <n v="15269.916666666666"/>
    <n v="88.095673076923077"/>
    <n v="0"/>
    <n v="0"/>
    <n v="0.113"/>
    <n v="13544.416083333334"/>
    <s v="QAR"/>
    <n v="3.8468"/>
    <n v="0.32"/>
    <s v=""/>
    <n v="363"/>
    <m/>
    <m/>
    <n v="20"/>
    <m/>
    <n v="7"/>
    <s v=""/>
    <n v="0"/>
    <n v="0"/>
    <n v="31978.729326923076"/>
  </r>
  <r>
    <x v="1"/>
    <d v="2023-02-01T00:00:00"/>
    <d v="2023-02-28T00:00:00"/>
    <x v="0"/>
    <s v="Demo Company Australia Pty Ltd"/>
    <x v="14"/>
    <x v="5"/>
    <s v="E00145"/>
    <s v="Kinsley Dixon"/>
    <s v="Analyst"/>
    <s v="Accounting"/>
    <x v="0"/>
    <s v="New Zealand"/>
    <s v="Permanent"/>
    <s v="Female"/>
    <n v="28"/>
    <d v="2019-05-25T00:00:00"/>
    <m/>
    <n v="40"/>
    <n v="45819"/>
    <n v="3818.25"/>
    <n v="22.028365384615384"/>
    <n v="0.25"/>
    <n v="954.5625"/>
    <n v="0.34600000000000003"/>
    <n v="2497.1354999999999"/>
    <s v="NZD"/>
    <n v="1.7225999999999999"/>
    <n v="0"/>
    <s v=""/>
    <n v="355"/>
    <m/>
    <m/>
    <n v="20"/>
    <m/>
    <n v="12"/>
    <s v=""/>
    <n v="0"/>
    <n v="0"/>
    <n v="7820.069711538461"/>
  </r>
  <r>
    <x v="1"/>
    <d v="2023-02-01T00:00:00"/>
    <d v="2023-02-28T00:00:00"/>
    <x v="0"/>
    <s v="Demo Company Belgium BV"/>
    <x v="13"/>
    <x v="0"/>
    <s v="E04150"/>
    <s v="Natalia Vu"/>
    <s v="Analyst"/>
    <s v="Accounting"/>
    <x v="3"/>
    <s v="Belgium"/>
    <s v="Permanent"/>
    <s v="Female"/>
    <n v="54"/>
    <d v="2006-12-29T00:00:00"/>
    <m/>
    <n v="32"/>
    <n v="55518"/>
    <n v="4626.5"/>
    <n v="33.364182692307693"/>
    <n v="0.27500000000000002"/>
    <n v="1272.2875000000001"/>
    <n v="0.55399999999999994"/>
    <n v="2063.4190000000003"/>
    <s v="EUR"/>
    <n v="1"/>
    <n v="0"/>
    <s v=""/>
    <n v="86"/>
    <m/>
    <m/>
    <n v="20"/>
    <m/>
    <m/>
    <s v=""/>
    <n v="0"/>
    <n v="0"/>
    <n v="2869.3197115384614"/>
  </r>
  <r>
    <x v="1"/>
    <d v="2023-02-01T00:00:00"/>
    <d v="2023-02-28T00:00:00"/>
    <x v="0"/>
    <s v="Demo Company Czech Republic s.r.o."/>
    <x v="34"/>
    <x v="0"/>
    <s v="E02846"/>
    <s v="Julia Mai"/>
    <s v="Manager"/>
    <s v="Marketing"/>
    <x v="0"/>
    <s v="Czech Republic"/>
    <s v="Permanent"/>
    <s v="Female"/>
    <n v="50"/>
    <d v="2012-03-11T00:00:00"/>
    <m/>
    <n v="32"/>
    <n v="108134"/>
    <n v="9011.1666666666661"/>
    <n v="64.984375"/>
    <n v="0.33799999999999997"/>
    <n v="3045.7743333333328"/>
    <n v="0.46100000000000002"/>
    <n v="4857.0188333333326"/>
    <s v="CZK"/>
    <n v="23.619"/>
    <n v="0.1"/>
    <s v=""/>
    <n v="255"/>
    <m/>
    <m/>
    <n v="20"/>
    <n v="338"/>
    <m/>
    <s v=""/>
    <n v="0"/>
    <n v="0"/>
    <n v="16571.015625"/>
  </r>
  <r>
    <x v="1"/>
    <d v="2023-02-01T00:00:00"/>
    <d v="2023-02-28T00:00:00"/>
    <x v="0"/>
    <s v="Demo Company Côte d'Ivoire SARL"/>
    <x v="2"/>
    <x v="2"/>
    <s v="E04247"/>
    <s v="Camila Evans"/>
    <s v="Manager"/>
    <s v="Marketing"/>
    <x v="3"/>
    <s v="Côte d'Ivoire"/>
    <s v="Permanent"/>
    <s v="Female"/>
    <n v="55"/>
    <d v="2021-12-20T00:00:00"/>
    <m/>
    <n v="40"/>
    <n v="113950"/>
    <n v="9495.8333333333339"/>
    <n v="54.783653846153847"/>
    <n v="0.25"/>
    <n v="2373.9583333333335"/>
    <n v="0.501"/>
    <n v="4738.4208333333336"/>
    <s v="XOF"/>
    <n v="657.27"/>
    <n v="0.09"/>
    <s v=""/>
    <n v="357"/>
    <m/>
    <m/>
    <n v="20"/>
    <n v="81"/>
    <n v="14"/>
    <s v=""/>
    <n v="0"/>
    <n v="0"/>
    <n v="19557.764423076922"/>
  </r>
  <r>
    <x v="1"/>
    <d v="2023-02-01T00:00:00"/>
    <d v="2023-02-28T00:00:00"/>
    <x v="0"/>
    <s v="Demo Company India Pvt. Ltd."/>
    <x v="16"/>
    <x v="1"/>
    <s v="E02613"/>
    <s v="Everly Lai"/>
    <s v="Operations Engineer"/>
    <s v="Marketing"/>
    <x v="1"/>
    <s v="India"/>
    <s v="Temporary"/>
    <s v="Female"/>
    <n v="52"/>
    <d v="2022-04-01T00:00:00"/>
    <d v="2023-04-01T00:00:00"/>
    <n v="40"/>
    <n v="182035"/>
    <n v="15169.583333333334"/>
    <n v="87.516826923076934"/>
    <n v="0.12"/>
    <n v="1820.35"/>
    <n v="0.49700000000000005"/>
    <n v="7630.300416666666"/>
    <s v="INR"/>
    <n v="86.649000000000001"/>
    <n v="0.3"/>
    <s v=""/>
    <n v="384"/>
    <m/>
    <m/>
    <n v="20"/>
    <m/>
    <n v="12"/>
    <s v=""/>
    <n v="0"/>
    <n v="0"/>
    <n v="33606.461538461546"/>
  </r>
  <r>
    <x v="1"/>
    <d v="2023-02-01T00:00:00"/>
    <d v="2023-02-28T00:00:00"/>
    <x v="0"/>
    <s v="Demo Company Austria GmbH"/>
    <x v="41"/>
    <x v="0"/>
    <s v="E03349"/>
    <s v="Adam He"/>
    <s v="Network Engineer"/>
    <s v="Accounting"/>
    <x v="1"/>
    <s v="Austria"/>
    <s v="Permanent"/>
    <s v="Male"/>
    <n v="35"/>
    <d v="2017-08-16T00:00:00"/>
    <m/>
    <n v="32"/>
    <n v="181356"/>
    <n v="15113"/>
    <n v="108.98798076923077"/>
    <n v="0.21379999999999999"/>
    <n v="3231.1594"/>
    <n v="0.51400000000000001"/>
    <n v="7344.9179999999997"/>
    <s v="EUR"/>
    <n v="1"/>
    <n v="0.23"/>
    <s v=""/>
    <n v="236"/>
    <m/>
    <m/>
    <n v="20"/>
    <m/>
    <m/>
    <s v=""/>
    <n v="0"/>
    <n v="0"/>
    <n v="25721.163461538461"/>
  </r>
  <r>
    <x v="1"/>
    <d v="2023-02-01T00:00:00"/>
    <d v="2023-02-28T00:00:00"/>
    <x v="0"/>
    <s v="Demo Company Ukraine PLC"/>
    <x v="26"/>
    <x v="0"/>
    <s v="E03648"/>
    <s v="Vivian Hunter"/>
    <s v="Account Representative"/>
    <s v="Sales"/>
    <x v="2"/>
    <s v="Ukraine"/>
    <s v="Permanent"/>
    <s v="Female"/>
    <n v="26"/>
    <d v="2019-08-21T00:00:00"/>
    <m/>
    <n v="40"/>
    <n v="66084"/>
    <n v="5507"/>
    <n v="31.771153846153844"/>
    <n v="0.22"/>
    <n v="1211.54"/>
    <n v="0.45200000000000001"/>
    <n v="3017.8359999999998"/>
    <s v="UAH"/>
    <n v="39.026600000000002"/>
    <n v="0"/>
    <s v=""/>
    <n v="384"/>
    <m/>
    <m/>
    <n v="20"/>
    <m/>
    <n v="20"/>
    <s v=""/>
    <n v="0"/>
    <n v="0"/>
    <n v="12200.123076923075"/>
  </r>
  <r>
    <x v="1"/>
    <d v="2023-02-01T00:00:00"/>
    <d v="2023-02-28T00:00:00"/>
    <x v="0"/>
    <s v="Demo Company Hungary Kft."/>
    <x v="17"/>
    <x v="0"/>
    <s v="E02192"/>
    <s v="Lucy Avila"/>
    <s v="Solutions Architect"/>
    <s v="IT"/>
    <x v="1"/>
    <s v="Hungary"/>
    <s v="Permanent"/>
    <s v="Female"/>
    <n v="43"/>
    <d v="2010-04-22T00:00:00"/>
    <m/>
    <n v="40"/>
    <n v="76912"/>
    <n v="6409.333333333333"/>
    <n v="36.976923076923079"/>
    <n v="0.21"/>
    <n v="1345.9599999999998"/>
    <n v="0.379"/>
    <n v="3980.1959999999999"/>
    <s v="HUF"/>
    <n v="378.97"/>
    <n v="0"/>
    <s v=""/>
    <n v="259"/>
    <m/>
    <m/>
    <n v="20"/>
    <m/>
    <n v="8"/>
    <s v=""/>
    <n v="0"/>
    <n v="0"/>
    <n v="9577.0230769230766"/>
  </r>
  <r>
    <x v="1"/>
    <d v="2023-02-01T00:00:00"/>
    <d v="2023-02-28T00:00:00"/>
    <x v="0"/>
    <s v="Demo Company Australia Pty Ltd"/>
    <x v="14"/>
    <x v="5"/>
    <s v="E03981"/>
    <s v="Eliana Li"/>
    <s v="Test Engineer"/>
    <s v="Engineering"/>
    <x v="3"/>
    <s v="Australia"/>
    <s v="Permanent"/>
    <s v="Female"/>
    <n v="63"/>
    <d v="2018-05-07T00:00:00"/>
    <m/>
    <n v="40"/>
    <n v="67987"/>
    <n v="5665.583333333333"/>
    <n v="32.686057692307692"/>
    <n v="0.25"/>
    <n v="1416.3958333333333"/>
    <n v="0.47399999999999998"/>
    <n v="2980.0968333333335"/>
    <s v="AUD"/>
    <n v="1.5972999999999999"/>
    <n v="0"/>
    <s v=""/>
    <n v="383"/>
    <m/>
    <m/>
    <n v="20"/>
    <m/>
    <m/>
    <s v=""/>
    <n v="0"/>
    <n v="0"/>
    <n v="12518.760096153846"/>
  </r>
  <r>
    <x v="1"/>
    <d v="2023-02-01T00:00:00"/>
    <d v="2023-02-28T00:00:00"/>
    <x v="0"/>
    <s v="Demo Company Netherlands BV"/>
    <x v="6"/>
    <x v="0"/>
    <s v="E03262"/>
    <s v="Logan Mitchell"/>
    <s v="Analyst II"/>
    <s v="Marketing"/>
    <x v="0"/>
    <s v="Netherlands"/>
    <s v="Permanent"/>
    <s v="Male"/>
    <n v="65"/>
    <d v="2005-08-20T00:00:00"/>
    <m/>
    <n v="32"/>
    <n v="59833"/>
    <n v="4986.083333333333"/>
    <n v="35.957331730769234"/>
    <n v="0.23190000000000002"/>
    <n v="1156.272725"/>
    <n v="0.41200000000000003"/>
    <n v="2931.8169999999996"/>
    <s v="EUR"/>
    <n v="1"/>
    <n v="0"/>
    <s v=""/>
    <n v="260"/>
    <m/>
    <m/>
    <n v="20"/>
    <n v="521"/>
    <m/>
    <s v=""/>
    <n v="0"/>
    <n v="0"/>
    <n v="9348.90625"/>
  </r>
  <r>
    <x v="1"/>
    <d v="2023-02-01T00:00:00"/>
    <d v="2023-02-28T00:00:00"/>
    <x v="0"/>
    <s v="Demo Company Romania SRL"/>
    <x v="12"/>
    <x v="0"/>
    <s v="E02716"/>
    <s v="Dominic Dinh"/>
    <s v="Sr. Manager"/>
    <s v="Marketing"/>
    <x v="1"/>
    <s v="Romania"/>
    <s v="Permanent"/>
    <s v="Male"/>
    <n v="45"/>
    <d v="2005-04-11T00:00:00"/>
    <m/>
    <n v="24"/>
    <n v="128468"/>
    <n v="10705.666666666666"/>
    <n v="102.93910256410255"/>
    <n v="2.2499999999999999E-2"/>
    <n v="240.87749999999997"/>
    <n v="0.2"/>
    <n v="8564.5333333333328"/>
    <s v="RON"/>
    <n v="4.9107000000000003"/>
    <n v="0.11"/>
    <s v=""/>
    <n v="169"/>
    <m/>
    <m/>
    <n v="20"/>
    <m/>
    <m/>
    <s v=""/>
    <n v="0"/>
    <n v="0"/>
    <n v="17396.708333333332"/>
  </r>
  <r>
    <x v="1"/>
    <d v="2023-02-01T00:00:00"/>
    <d v="2023-02-28T00:00:00"/>
    <x v="0"/>
    <s v="Demo Company Hong Kong Ltd"/>
    <x v="7"/>
    <x v="1"/>
    <s v="E00245"/>
    <s v="Lucas Daniels"/>
    <s v="Manager"/>
    <s v="Sales"/>
    <x v="2"/>
    <s v="Hong Kong"/>
    <s v="Permanent"/>
    <s v="Male"/>
    <n v="42"/>
    <d v="2011-05-29T00:00:00"/>
    <m/>
    <n v="40"/>
    <n v="102440"/>
    <n v="8536.6666666666661"/>
    <n v="49.25"/>
    <n v="0.25"/>
    <n v="2134.1666666666665"/>
    <n v="0.21899999999999997"/>
    <n v="6667.1366666666663"/>
    <s v="HKD"/>
    <n v="8.2957999999999998"/>
    <n v="0.06"/>
    <s v=""/>
    <n v="366"/>
    <m/>
    <m/>
    <n v="20"/>
    <m/>
    <n v="10"/>
    <s v=""/>
    <n v="0"/>
    <n v="0"/>
    <n v="18025.5"/>
  </r>
  <r>
    <x v="1"/>
    <d v="2023-02-01T00:00:00"/>
    <d v="2023-02-28T00:00:00"/>
    <x v="0"/>
    <s v="Demo Company Belgium BV"/>
    <x v="13"/>
    <x v="0"/>
    <s v="E04123"/>
    <s v="Andrew Holmes"/>
    <s v="Operations Engineer"/>
    <s v="IT"/>
    <x v="1"/>
    <s v="Belgium"/>
    <s v="Permanent"/>
    <s v="Male"/>
    <n v="59"/>
    <d v="2010-12-30T00:00:00"/>
    <m/>
    <n v="24"/>
    <n v="246619"/>
    <n v="20551.583333333332"/>
    <n v="197.6113782051282"/>
    <n v="0.27500000000000002"/>
    <n v="5651.6854166666672"/>
    <n v="0.55399999999999994"/>
    <n v="9166.0061666666679"/>
    <s v="EUR"/>
    <n v="1"/>
    <n v="0.36"/>
    <s v=""/>
    <n v="48"/>
    <m/>
    <m/>
    <n v="20"/>
    <n v="199"/>
    <m/>
    <s v=""/>
    <n v="0"/>
    <n v="0"/>
    <n v="9485.3461538461543"/>
  </r>
  <r>
    <x v="1"/>
    <d v="2023-02-01T00:00:00"/>
    <d v="2023-02-28T00:00:00"/>
    <x v="0"/>
    <s v="Demo Company Sweden AB"/>
    <x v="20"/>
    <x v="0"/>
    <s v="E03471"/>
    <s v="Julia Sandoval"/>
    <s v="Manager"/>
    <s v="Human Resources"/>
    <x v="2"/>
    <s v="Sweden"/>
    <s v="Permanent"/>
    <s v="Female"/>
    <n v="42"/>
    <d v="2017-11-19T00:00:00"/>
    <m/>
    <n v="40"/>
    <n v="101143"/>
    <n v="8428.5833333333339"/>
    <n v="48.626442307692308"/>
    <n v="0.31420000000000003"/>
    <n v="2648.2608833333338"/>
    <n v="0.49099999999999999"/>
    <n v="4290.148916666667"/>
    <s v="SEK"/>
    <n v="11.300800000000001"/>
    <n v="0.06"/>
    <s v=""/>
    <n v="288"/>
    <m/>
    <m/>
    <n v="20"/>
    <m/>
    <n v="18"/>
    <s v=""/>
    <n v="0"/>
    <n v="0"/>
    <n v="14004.415384615384"/>
  </r>
  <r>
    <x v="1"/>
    <d v="2023-02-01T00:00:00"/>
    <d v="2023-02-28T00:00:00"/>
    <x v="0"/>
    <s v="Demo Company Czech Republic s.r.o."/>
    <x v="34"/>
    <x v="0"/>
    <s v="E01966"/>
    <s v="Thomas Williams"/>
    <s v="Field Engineer"/>
    <s v="Engineering"/>
    <x v="1"/>
    <s v="Czech Republic"/>
    <s v="Permanent"/>
    <s v="Male"/>
    <n v="45"/>
    <d v="2015-11-21T00:00:00"/>
    <m/>
    <n v="24"/>
    <n v="87292"/>
    <n v="7274.333333333333"/>
    <n v="69.945512820512818"/>
    <n v="0.33799999999999997"/>
    <n v="2458.7246666666665"/>
    <n v="0.46100000000000002"/>
    <n v="3920.8656666666661"/>
    <s v="CZK"/>
    <n v="23.619"/>
    <n v="0"/>
    <s v=""/>
    <n v="364"/>
    <m/>
    <m/>
    <n v="20"/>
    <m/>
    <m/>
    <s v=""/>
    <n v="0"/>
    <n v="0"/>
    <n v="25460.166666666664"/>
  </r>
  <r>
    <x v="1"/>
    <d v="2023-02-01T00:00:00"/>
    <d v="2023-02-28T00:00:00"/>
    <x v="0"/>
    <s v="Demo Company Ghana Ltd"/>
    <x v="33"/>
    <x v="2"/>
    <s v="E03683"/>
    <s v="Raelynn Hong"/>
    <s v="Network Engineer"/>
    <s v="Marketing"/>
    <x v="1"/>
    <s v="Ghana"/>
    <s v="Permanent"/>
    <s v="Female"/>
    <n v="28"/>
    <d v="2019-12-11T00:00:00"/>
    <m/>
    <n v="40"/>
    <n v="182321"/>
    <n v="15193.416666666666"/>
    <n v="87.654326923076923"/>
    <n v="0.13"/>
    <n v="1975.1441666666667"/>
    <n v="0.55399999999999994"/>
    <n v="6776.2638333333343"/>
    <s v="GHS"/>
    <n v="12.6816"/>
    <n v="0.28000000000000003"/>
    <s v=""/>
    <n v="192"/>
    <m/>
    <m/>
    <n v="20"/>
    <n v="498"/>
    <n v="9"/>
    <s v=""/>
    <n v="0"/>
    <n v="0"/>
    <n v="16829.630769230767"/>
  </r>
  <r>
    <x v="1"/>
    <d v="2023-02-01T00:00:00"/>
    <d v="2023-02-28T00:00:00"/>
    <x v="0"/>
    <s v="Demo Company Spain S.L."/>
    <x v="24"/>
    <x v="0"/>
    <s v="E04766"/>
    <s v="Lyla Yoon"/>
    <s v="Operations Engineer"/>
    <s v="Accounting"/>
    <x v="0"/>
    <s v="Spain"/>
    <s v="Permanent"/>
    <s v="Female"/>
    <n v="38"/>
    <d v="2012-12-13T00:00:00"/>
    <m/>
    <n v="40"/>
    <n v="191571"/>
    <n v="15964.25"/>
    <n v="92.101442307692309"/>
    <n v="0.29899999999999999"/>
    <n v="4773.3107499999996"/>
    <n v="0.47"/>
    <n v="8461.0525000000016"/>
    <s v="EUR"/>
    <n v="1"/>
    <n v="0.32"/>
    <s v=""/>
    <n v="360"/>
    <m/>
    <m/>
    <n v="20"/>
    <n v="360"/>
    <n v="15"/>
    <s v=""/>
    <n v="0"/>
    <n v="0"/>
    <n v="33156.519230769234"/>
  </r>
  <r>
    <x v="1"/>
    <d v="2023-02-01T00:00:00"/>
    <d v="2023-02-28T00:00:00"/>
    <x v="0"/>
    <s v="Demo Company Croatia d.o.o."/>
    <x v="25"/>
    <x v="0"/>
    <s v="E01465"/>
    <s v="Hannah White"/>
    <s v="Sr. Manager"/>
    <s v="Accounting"/>
    <x v="2"/>
    <s v="Croatia"/>
    <s v="Permanent"/>
    <s v="Female"/>
    <n v="62"/>
    <d v="2009-01-30T00:00:00"/>
    <m/>
    <n v="32"/>
    <n v="150555"/>
    <n v="12546.25"/>
    <n v="90.47776442307692"/>
    <n v="0.16500000000000001"/>
    <n v="2070.1312499999999"/>
    <n v="0.20499999999999999"/>
    <n v="9974.2687499999993"/>
    <s v="EUR"/>
    <n v="1"/>
    <n v="0.13"/>
    <s v=""/>
    <n v="119"/>
    <m/>
    <m/>
    <n v="20"/>
    <m/>
    <m/>
    <s v=""/>
    <n v="0"/>
    <n v="0"/>
    <n v="10766.853966346154"/>
  </r>
  <r>
    <x v="1"/>
    <d v="2023-02-01T00:00:00"/>
    <d v="2023-02-28T00:00:00"/>
    <x v="0"/>
    <s v="Demo Company France SARL"/>
    <x v="18"/>
    <x v="0"/>
    <s v="E00206"/>
    <s v="Theodore Xi"/>
    <s v="Manager"/>
    <s v="Finance"/>
    <x v="2"/>
    <s v="France"/>
    <s v="Permanent"/>
    <s v="Male"/>
    <n v="52"/>
    <d v="2009-10-05T00:00:00"/>
    <m/>
    <n v="24"/>
    <n v="122890"/>
    <n v="10240.833333333334"/>
    <n v="98.469551282051285"/>
    <n v="8.3000000000000004E-2"/>
    <n v="849.98916666666673"/>
    <n v="0.22399999999999998"/>
    <n v="7946.8866666666672"/>
    <s v="EUR"/>
    <n v="1"/>
    <n v="7.0000000000000007E-2"/>
    <s v=""/>
    <n v="281"/>
    <m/>
    <m/>
    <n v="20"/>
    <m/>
    <m/>
    <s v=""/>
    <n v="0"/>
    <n v="0"/>
    <n v="27669.94391025641"/>
  </r>
  <r>
    <x v="1"/>
    <d v="2023-02-01T00:00:00"/>
    <d v="2023-02-28T00:00:00"/>
    <x v="0"/>
    <s v="Demo Company Ukraine PLC"/>
    <x v="26"/>
    <x v="0"/>
    <s v="E04088"/>
    <s v="Ezra Liang"/>
    <s v="Operations Engineer"/>
    <s v="Finance"/>
    <x v="3"/>
    <s v="Ukraine"/>
    <s v="Temporary"/>
    <s v="Male"/>
    <n v="52"/>
    <d v="2022-05-26T00:00:00"/>
    <d v="2023-05-26T00:00:00"/>
    <n v="24"/>
    <n v="216999"/>
    <n v="18083.25"/>
    <n v="173.87740384615384"/>
    <n v="0.22"/>
    <n v="3978.3150000000001"/>
    <n v="0.45200000000000001"/>
    <n v="9909.6209999999992"/>
    <s v="UAH"/>
    <n v="39.026600000000002"/>
    <n v="0.37"/>
    <s v=""/>
    <n v="367"/>
    <m/>
    <m/>
    <n v="20"/>
    <m/>
    <m/>
    <s v=""/>
    <n v="0"/>
    <n v="0"/>
    <n v="63813.007211538461"/>
  </r>
  <r>
    <x v="1"/>
    <d v="2023-02-01T00:00:00"/>
    <d v="2023-02-28T00:00:00"/>
    <x v="0"/>
    <s v="Demo Company Brazil Ltda."/>
    <x v="5"/>
    <x v="3"/>
    <s v="E02066"/>
    <s v="Grayson Yee"/>
    <s v="Manager"/>
    <s v="Human Resources"/>
    <x v="2"/>
    <s v="Brazil"/>
    <s v="Permanent"/>
    <s v="Male"/>
    <n v="48"/>
    <d v="2015-07-16T00:00:00"/>
    <m/>
    <n v="24"/>
    <n v="110565"/>
    <n v="9213.75"/>
    <n v="88.59375"/>
    <n v="0.28999999999999998"/>
    <n v="2671.9874999999997"/>
    <n v="0.65099999999999991"/>
    <n v="3215.598750000001"/>
    <s v="BRL"/>
    <n v="5.4378000000000002"/>
    <n v="0.09"/>
    <s v=""/>
    <n v="232"/>
    <m/>
    <m/>
    <n v="20"/>
    <n v="572"/>
    <m/>
    <s v=""/>
    <n v="0"/>
    <n v="0"/>
    <n v="20553.75"/>
  </r>
  <r>
    <x v="1"/>
    <d v="2023-02-01T00:00:00"/>
    <d v="2023-02-28T00:00:00"/>
    <x v="0"/>
    <s v="Demo Company Singapore Pte Ltd"/>
    <x v="1"/>
    <x v="1"/>
    <s v="E03227"/>
    <s v="Eli Richardson"/>
    <s v="IT Coordinator"/>
    <s v="IT"/>
    <x v="1"/>
    <s v="Singapore"/>
    <s v="Permanent"/>
    <s v="Male"/>
    <n v="38"/>
    <d v="2015-04-19T00:00:00"/>
    <m/>
    <n v="40"/>
    <n v="48762"/>
    <n v="4063.5"/>
    <n v="23.443269230769232"/>
    <n v="0.17"/>
    <n v="690.79500000000007"/>
    <n v="0.21"/>
    <n v="3210.165"/>
    <s v="SGD"/>
    <n v="1.4280999999999999"/>
    <n v="0"/>
    <s v=""/>
    <n v="174"/>
    <m/>
    <m/>
    <n v="20"/>
    <m/>
    <n v="10"/>
    <s v=""/>
    <n v="0"/>
    <n v="0"/>
    <n v="4079.1288461538466"/>
  </r>
  <r>
    <x v="1"/>
    <d v="2023-02-01T00:00:00"/>
    <d v="2023-02-28T00:00:00"/>
    <x v="0"/>
    <s v="Demo Company Netherlands BV"/>
    <x v="6"/>
    <x v="0"/>
    <s v="E03364"/>
    <s v="Audrey Lee"/>
    <s v="Development Engineer"/>
    <s v="Engineering"/>
    <x v="1"/>
    <s v="Netherlands"/>
    <s v="Permanent"/>
    <s v="Female"/>
    <n v="51"/>
    <d v="2017-02-11T00:00:00"/>
    <m/>
    <n v="40"/>
    <n v="87036"/>
    <n v="7253"/>
    <n v="41.844230769230769"/>
    <n v="0.23190000000000002"/>
    <n v="1681.9707000000001"/>
    <n v="0.41200000000000003"/>
    <n v="4264.7639999999992"/>
    <s v="EUR"/>
    <n v="1"/>
    <n v="0"/>
    <s v=""/>
    <n v="205"/>
    <m/>
    <m/>
    <n v="20"/>
    <n v="635"/>
    <n v="16"/>
    <s v=""/>
    <n v="0"/>
    <n v="0"/>
    <n v="8578.0673076923085"/>
  </r>
  <r>
    <x v="1"/>
    <d v="2023-02-01T00:00:00"/>
    <d v="2023-02-28T00:00:00"/>
    <x v="0"/>
    <s v="Demo Company Netherlands BV"/>
    <x v="6"/>
    <x v="0"/>
    <s v="E00607"/>
    <s v="Jameson Allen"/>
    <s v="Network Engineer"/>
    <s v="Marketing"/>
    <x v="1"/>
    <s v="Netherlands"/>
    <s v="Permanent"/>
    <s v="Male"/>
    <n v="32"/>
    <d v="2016-11-28T00:00:00"/>
    <m/>
    <n v="32"/>
    <n v="177443"/>
    <n v="14786.916666666666"/>
    <n v="106.63641826923077"/>
    <n v="0.23190000000000002"/>
    <n v="3429.0859750000004"/>
    <n v="0.41200000000000003"/>
    <n v="8694.7069999999985"/>
    <s v="EUR"/>
    <n v="1"/>
    <n v="0.16"/>
    <s v=""/>
    <n v="294"/>
    <m/>
    <m/>
    <n v="20"/>
    <m/>
    <m/>
    <s v=""/>
    <n v="0"/>
    <n v="0"/>
    <n v="31351.106971153848"/>
  </r>
  <r>
    <x v="1"/>
    <d v="2023-02-01T00:00:00"/>
    <d v="2023-02-28T00:00:00"/>
    <x v="0"/>
    <s v="Demo Company Netherlands BV"/>
    <x v="6"/>
    <x v="0"/>
    <s v="E02258"/>
    <s v="Eliza Chen"/>
    <s v="Enterprise Architect"/>
    <s v="IT"/>
    <x v="3"/>
    <s v="Netherlands"/>
    <s v="Permanent"/>
    <s v="Female"/>
    <n v="36"/>
    <d v="2016-04-29T00:00:00"/>
    <m/>
    <n v="24"/>
    <n v="75862"/>
    <n v="6321.833333333333"/>
    <n v="60.786858974358978"/>
    <n v="0.23190000000000002"/>
    <n v="1466.03315"/>
    <n v="0.41200000000000003"/>
    <n v="3717.2379999999998"/>
    <s v="EUR"/>
    <n v="1"/>
    <n v="0"/>
    <s v=""/>
    <n v="230"/>
    <m/>
    <m/>
    <n v="20"/>
    <m/>
    <m/>
    <s v=""/>
    <n v="0"/>
    <n v="0"/>
    <n v="13980.977564102564"/>
  </r>
  <r>
    <x v="1"/>
    <d v="2023-02-01T00:00:00"/>
    <d v="2023-02-28T00:00:00"/>
    <x v="0"/>
    <s v="Demo Company Brazil Ltda."/>
    <x v="5"/>
    <x v="3"/>
    <s v="E03681"/>
    <s v="Lyla Chen"/>
    <s v="Sr. Business Partner"/>
    <s v="Human Resources"/>
    <x v="3"/>
    <s v="Brazil"/>
    <s v="Permanent"/>
    <s v="Female"/>
    <n v="45"/>
    <d v="2019-04-26T00:00:00"/>
    <m/>
    <n v="40"/>
    <n v="90870"/>
    <n v="7572.5"/>
    <n v="43.6875"/>
    <n v="0.28999999999999998"/>
    <n v="2196.0249999999996"/>
    <n v="0.65099999999999991"/>
    <n v="2642.8025000000007"/>
    <s v="BRL"/>
    <n v="5.4378000000000002"/>
    <n v="0"/>
    <s v=""/>
    <n v="57"/>
    <m/>
    <m/>
    <n v="20"/>
    <n v="243"/>
    <n v="15"/>
    <s v=""/>
    <n v="0"/>
    <n v="0"/>
    <n v="2490.1875"/>
  </r>
  <r>
    <x v="1"/>
    <d v="2023-02-01T00:00:00"/>
    <d v="2023-02-28T00:00:00"/>
    <x v="0"/>
    <s v="Demo Company Singapore Pte Ltd"/>
    <x v="1"/>
    <x v="1"/>
    <s v="E02298"/>
    <s v="Emily Doan"/>
    <s v="Engineering Manager"/>
    <s v="Engineering"/>
    <x v="2"/>
    <s v="Singapore"/>
    <s v="Permanent"/>
    <s v="Female"/>
    <n v="32"/>
    <d v="2014-12-04T00:00:00"/>
    <m/>
    <n v="40"/>
    <n v="99202"/>
    <n v="8266.8333333333339"/>
    <n v="47.693269230769232"/>
    <n v="0.17"/>
    <n v="1405.3616666666669"/>
    <n v="0.21"/>
    <n v="6530.7983333333341"/>
    <s v="SGD"/>
    <n v="1.4280999999999999"/>
    <n v="0.11"/>
    <s v=""/>
    <n v="165"/>
    <m/>
    <m/>
    <n v="20"/>
    <m/>
    <n v="10"/>
    <s v=""/>
    <n v="0"/>
    <n v="0"/>
    <n v="7869.3894230769229"/>
  </r>
  <r>
    <x v="1"/>
    <d v="2023-02-01T00:00:00"/>
    <d v="2023-02-28T00:00:00"/>
    <x v="0"/>
    <s v="Demo Company Netherlands BV"/>
    <x v="6"/>
    <x v="0"/>
    <s v="E02984"/>
    <s v="Jack Mai"/>
    <s v="Sr. Analyst"/>
    <s v="Marketing"/>
    <x v="2"/>
    <s v="Netherlands"/>
    <s v="Permanent"/>
    <s v="Male"/>
    <n v="45"/>
    <d v="2007-09-22T00:00:00"/>
    <m/>
    <n v="24"/>
    <n v="92293"/>
    <n v="7691.083333333333"/>
    <n v="73.952724358974351"/>
    <n v="0.23190000000000002"/>
    <n v="1783.5622250000001"/>
    <n v="0.41200000000000003"/>
    <n v="4522.357"/>
    <s v="EUR"/>
    <n v="1"/>
    <n v="0"/>
    <s v=""/>
    <n v="120"/>
    <n v="1"/>
    <s v="Underpayment"/>
    <n v="20"/>
    <n v="240"/>
    <m/>
    <s v=""/>
    <n v="0"/>
    <n v="0"/>
    <n v="8874.326923076922"/>
  </r>
  <r>
    <x v="1"/>
    <d v="2023-02-01T00:00:00"/>
    <d v="2023-02-28T00:00:00"/>
    <x v="0"/>
    <s v="Demo Company Ireland Ltd"/>
    <x v="36"/>
    <x v="0"/>
    <s v="E01649"/>
    <s v="Eva Alvarado"/>
    <s v="Computer Systems Manager"/>
    <s v="IT"/>
    <x v="0"/>
    <s v="Ireland"/>
    <s v="Permanent"/>
    <s v="Female"/>
    <n v="46"/>
    <d v="2017-04-24T00:00:00"/>
    <m/>
    <n v="40"/>
    <n v="77461"/>
    <n v="6455.083333333333"/>
    <n v="37.24086538461539"/>
    <n v="0.1105"/>
    <n v="713.28670833333331"/>
    <n v="0.26100000000000001"/>
    <n v="4770.306583333333"/>
    <s v="EUR"/>
    <n v="1"/>
    <n v="0.09"/>
    <s v=""/>
    <n v="205"/>
    <m/>
    <m/>
    <n v="20"/>
    <m/>
    <n v="16"/>
    <s v=""/>
    <n v="0"/>
    <n v="0"/>
    <n v="7634.3774038461552"/>
  </r>
  <r>
    <x v="1"/>
    <d v="2023-02-01T00:00:00"/>
    <d v="2023-02-28T00:00:00"/>
    <x v="0"/>
    <s v="Demo Company Netherlands BV"/>
    <x v="6"/>
    <x v="0"/>
    <s v="E04969"/>
    <s v="Abigail Vang"/>
    <s v="Operations Engineer"/>
    <s v="Engineering"/>
    <x v="3"/>
    <s v="Netherlands"/>
    <s v="Permanent"/>
    <s v="Female"/>
    <n v="40"/>
    <d v="2016-09-09T00:00:00"/>
    <m/>
    <n v="40"/>
    <n v="109680"/>
    <n v="9140"/>
    <n v="52.730769230769226"/>
    <n v="0.23190000000000002"/>
    <n v="2119.5660000000003"/>
    <n v="0.41200000000000003"/>
    <n v="5374.32"/>
    <s v="EUR"/>
    <n v="1"/>
    <n v="0"/>
    <s v=""/>
    <n v="126"/>
    <m/>
    <m/>
    <n v="20"/>
    <m/>
    <n v="17"/>
    <s v=""/>
    <n v="0"/>
    <n v="0"/>
    <n v="6644.0769230769229"/>
  </r>
  <r>
    <x v="1"/>
    <d v="2023-02-01T00:00:00"/>
    <d v="2023-02-28T00:00:00"/>
    <x v="0"/>
    <s v="Demo Company Israel Ltd"/>
    <x v="30"/>
    <x v="4"/>
    <s v="E00170"/>
    <s v="Claire Adams"/>
    <s v="Network Engineer"/>
    <s v="Sales"/>
    <x v="0"/>
    <s v="Israel"/>
    <s v="Temporary"/>
    <s v="Female"/>
    <n v="61"/>
    <d v="2022-08-19T00:00:00"/>
    <d v="2023-08-19T00:00:00"/>
    <n v="40"/>
    <n v="159567"/>
    <n v="13297.25"/>
    <n v="76.714903846153845"/>
    <n v="7.5999999999999998E-2"/>
    <n v="1010.591"/>
    <n v="0.253"/>
    <n v="9933.0457499999993"/>
    <s v="ILS"/>
    <n v="3.7942999999999998"/>
    <n v="0.28000000000000003"/>
    <s v=""/>
    <n v="374"/>
    <m/>
    <m/>
    <n v="20"/>
    <m/>
    <n v="1"/>
    <s v=""/>
    <n v="0"/>
    <n v="0"/>
    <n v="28691.374038461538"/>
  </r>
  <r>
    <x v="1"/>
    <d v="2023-02-01T00:00:00"/>
    <d v="2023-02-28T00:00:00"/>
    <x v="0"/>
    <s v="Demo Company Denmark ApS"/>
    <x v="37"/>
    <x v="0"/>
    <s v="E00955"/>
    <s v="Theodore Marquez"/>
    <s v="Development Engineer"/>
    <s v="Engineering"/>
    <x v="1"/>
    <s v="Denmark"/>
    <s v="Permanent"/>
    <s v="Male"/>
    <n v="54"/>
    <d v="2012-11-24T00:00:00"/>
    <m/>
    <n v="40"/>
    <n v="94407"/>
    <n v="7867.25"/>
    <n v="45.387980769230765"/>
    <n v="0"/>
    <n v="0"/>
    <n v="0.23800000000000002"/>
    <n v="5994.8445000000002"/>
    <s v="DKK"/>
    <n v="7.4398"/>
    <n v="0"/>
    <s v=""/>
    <n v="266"/>
    <m/>
    <m/>
    <n v="20"/>
    <m/>
    <n v="20"/>
    <s v=""/>
    <n v="0"/>
    <n v="0"/>
    <n v="12073.202884615384"/>
  </r>
  <r>
    <x v="1"/>
    <d v="2023-02-01T00:00:00"/>
    <d v="2023-02-28T00:00:00"/>
    <x v="0"/>
    <s v="Demo Company Greece IKE"/>
    <x v="23"/>
    <x v="0"/>
    <s v="E00810"/>
    <s v="Hunter Nunez"/>
    <s v="Operations Engineer"/>
    <s v="Human Resources"/>
    <x v="2"/>
    <s v="Greece"/>
    <s v="Permanent"/>
    <s v="Male"/>
    <n v="62"/>
    <d v="2002-08-16T00:00:00"/>
    <m/>
    <n v="40"/>
    <n v="234594"/>
    <n v="19549.5"/>
    <n v="112.78557692307693"/>
    <n v="0.24809999999999999"/>
    <n v="4850.2309500000001"/>
    <n v="0.51900000000000002"/>
    <n v="9403.3094999999994"/>
    <s v="EUR"/>
    <n v="1"/>
    <n v="0.33"/>
    <s v=""/>
    <n v="190"/>
    <m/>
    <m/>
    <n v="20"/>
    <m/>
    <n v="5"/>
    <s v=""/>
    <n v="0"/>
    <n v="0"/>
    <n v="21429.259615384617"/>
  </r>
  <r>
    <x v="1"/>
    <d v="2023-02-01T00:00:00"/>
    <d v="2023-02-28T00:00:00"/>
    <x v="0"/>
    <s v="Demo Company Poland Sp. z o.o."/>
    <x v="3"/>
    <x v="0"/>
    <s v="E02798"/>
    <s v="Charles Henderson"/>
    <s v="Systems Analyst"/>
    <s v="IT"/>
    <x v="1"/>
    <s v="Poland"/>
    <s v="Permanent"/>
    <s v="Male"/>
    <n v="48"/>
    <d v="2002-02-11T00:00:00"/>
    <m/>
    <n v="24"/>
    <n v="43080"/>
    <n v="3590"/>
    <n v="34.519230769230766"/>
    <n v="0.22140000000000001"/>
    <n v="794.82600000000002"/>
    <n v="0.40799999999999997"/>
    <n v="2125.2800000000002"/>
    <s v="PLN"/>
    <n v="4.6844999999999999"/>
    <n v="0"/>
    <s v=""/>
    <n v="387"/>
    <m/>
    <m/>
    <n v="20"/>
    <n v="243"/>
    <m/>
    <s v=""/>
    <n v="0"/>
    <n v="0"/>
    <n v="13358.942307692307"/>
  </r>
  <r>
    <x v="1"/>
    <d v="2023-02-01T00:00:00"/>
    <d v="2023-02-28T00:00:00"/>
    <x v="0"/>
    <s v="Demo Company Portugal Lda"/>
    <x v="4"/>
    <x v="0"/>
    <s v="E02907"/>
    <s v="Jose Singh"/>
    <s v="Sr. Manager"/>
    <s v="Finance"/>
    <x v="1"/>
    <s v="Portugal"/>
    <s v="Permanent"/>
    <s v="Male"/>
    <n v="44"/>
    <d v="2010-04-06T00:00:00"/>
    <m/>
    <n v="24"/>
    <n v="142878"/>
    <n v="11906.5"/>
    <n v="114.48557692307692"/>
    <n v="0.23749999999999999"/>
    <n v="2827.7937499999998"/>
    <n v="0.39799999999999996"/>
    <n v="7167.7130000000006"/>
    <s v="EUR"/>
    <n v="1"/>
    <n v="0.12"/>
    <s v=""/>
    <n v="85"/>
    <m/>
    <m/>
    <n v="20"/>
    <m/>
    <m/>
    <s v=""/>
    <n v="0"/>
    <n v="0"/>
    <n v="9731.274038461539"/>
  </r>
  <r>
    <x v="1"/>
    <d v="2023-02-01T00:00:00"/>
    <d v="2023-02-28T00:00:00"/>
    <x v="0"/>
    <s v="Demo Company Singapore Pte Ltd"/>
    <x v="1"/>
    <x v="1"/>
    <s v="E00023"/>
    <s v="Gabriel Joseph"/>
    <s v="Network Engineer"/>
    <s v="Engineering"/>
    <x v="0"/>
    <s v="Singapore"/>
    <s v="Permanent"/>
    <s v="Male"/>
    <n v="52"/>
    <d v="2006-10-28T00:00:00"/>
    <m/>
    <n v="40"/>
    <n v="187992"/>
    <n v="15666"/>
    <n v="90.380769230769232"/>
    <n v="0.17"/>
    <n v="2663.2200000000003"/>
    <n v="0.21"/>
    <n v="12376.14"/>
    <s v="SGD"/>
    <n v="1.4280999999999999"/>
    <n v="0.28000000000000003"/>
    <s v=""/>
    <n v="285"/>
    <m/>
    <m/>
    <n v="20"/>
    <m/>
    <n v="4"/>
    <s v=""/>
    <n v="0"/>
    <n v="0"/>
    <n v="25758.51923076923"/>
  </r>
  <r>
    <x v="1"/>
    <d v="2023-02-01T00:00:00"/>
    <d v="2023-02-28T00:00:00"/>
    <x v="0"/>
    <s v="Demo Company Finland Oy"/>
    <x v="0"/>
    <x v="0"/>
    <s v="E02391"/>
    <s v="Natalia Santos"/>
    <s v="Operations Engineer"/>
    <s v="Human Resources"/>
    <x v="1"/>
    <s v="Finland"/>
    <s v="Permanent"/>
    <s v="Female"/>
    <n v="45"/>
    <d v="2019-02-25T00:00:00"/>
    <m/>
    <n v="24"/>
    <n v="249801"/>
    <n v="20816.75"/>
    <n v="200.16105769230771"/>
    <n v="0.20760000000000001"/>
    <n v="4321.5573000000004"/>
    <n v="0.36599999999999999"/>
    <n v="13197.819500000001"/>
    <s v="EUR"/>
    <n v="1"/>
    <n v="0.39"/>
    <s v=""/>
    <n v="196"/>
    <m/>
    <m/>
    <n v="20"/>
    <m/>
    <m/>
    <s v=""/>
    <n v="0"/>
    <n v="0"/>
    <n v="39231.567307692312"/>
  </r>
  <r>
    <x v="1"/>
    <d v="2023-02-01T00:00:00"/>
    <d v="2023-02-28T00:00:00"/>
    <x v="0"/>
    <s v="Demo Company Japan Kabushiki Kaisha"/>
    <x v="31"/>
    <x v="1"/>
    <s v="E00494"/>
    <s v="Robert Alvarez"/>
    <s v="Service Desk Analyst"/>
    <s v="IT"/>
    <x v="2"/>
    <s v="Japan"/>
    <s v="Permanent"/>
    <s v="Male"/>
    <n v="39"/>
    <d v="2016-10-21T00:00:00"/>
    <m/>
    <n v="40"/>
    <n v="84297"/>
    <n v="7024.75"/>
    <n v="40.527403846153845"/>
    <n v="0.15490000000000001"/>
    <n v="1088.133775"/>
    <n v="0.46700000000000003"/>
    <n v="3744.19175"/>
    <s v="JPY"/>
    <n v="143.86000000000001"/>
    <n v="0"/>
    <s v=""/>
    <n v="276"/>
    <m/>
    <m/>
    <n v="20"/>
    <m/>
    <n v="5"/>
    <s v=""/>
    <n v="0"/>
    <n v="0"/>
    <n v="11185.563461538461"/>
  </r>
  <r>
    <x v="1"/>
    <d v="2023-02-01T00:00:00"/>
    <d v="2023-02-28T00:00:00"/>
    <x v="0"/>
    <s v="Demo Company Sweden AB"/>
    <x v="20"/>
    <x v="0"/>
    <s v="E01249"/>
    <s v="Samuel Bailey"/>
    <s v="Operations Engineer"/>
    <s v="Accounting"/>
    <x v="1"/>
    <s v="Sweden"/>
    <s v="Permanent"/>
    <s v="Male"/>
    <n v="41"/>
    <d v="2013-08-17T00:00:00"/>
    <m/>
    <n v="24"/>
    <n v="235619"/>
    <n v="19634.916666666668"/>
    <n v="188.79727564102564"/>
    <n v="0.31420000000000003"/>
    <n v="6169.2908166666675"/>
    <n v="0.49099999999999999"/>
    <n v="9994.1725833333348"/>
    <s v="SEK"/>
    <n v="11.300800000000001"/>
    <n v="0.3"/>
    <s v=""/>
    <n v="151"/>
    <m/>
    <m/>
    <n v="20"/>
    <m/>
    <m/>
    <s v=""/>
    <n v="0"/>
    <n v="0"/>
    <n v="28508.388621794871"/>
  </r>
  <r>
    <x v="1"/>
    <d v="2023-02-01T00:00:00"/>
    <d v="2023-02-28T00:00:00"/>
    <x v="0"/>
    <s v="Demo Company Germany GmbH"/>
    <x v="15"/>
    <x v="0"/>
    <s v="E04683"/>
    <s v="Ezekiel Delgado"/>
    <s v="Network Engineer"/>
    <s v="Engineering"/>
    <x v="1"/>
    <s v="Germany"/>
    <s v="Temporary"/>
    <s v="Male"/>
    <n v="40"/>
    <d v="2020-02-07T00:00:00"/>
    <d v="2023-02-06T00:00:00"/>
    <n v="24"/>
    <n v="187187"/>
    <n v="15598.916666666666"/>
    <n v="149.98958333333334"/>
    <n v="0.19879999999999998"/>
    <n v="3101.0646333333329"/>
    <n v="0.48799999999999999"/>
    <n v="7986.6453333333329"/>
    <s v="EUR"/>
    <n v="1"/>
    <n v="0.18"/>
    <s v=""/>
    <n v="342"/>
    <m/>
    <m/>
    <n v="20"/>
    <m/>
    <m/>
    <s v="Check Contract"/>
    <n v="0"/>
    <n v="0"/>
    <n v="51296.4375"/>
  </r>
  <r>
    <x v="1"/>
    <d v="2023-02-01T00:00:00"/>
    <d v="2023-02-28T00:00:00"/>
    <x v="0"/>
    <s v="Demo Company Singapore Pte Ltd"/>
    <x v="1"/>
    <x v="1"/>
    <s v="E02923"/>
    <s v="Ethan Tang"/>
    <s v="Sr. Analyst"/>
    <s v="Accounting"/>
    <x v="1"/>
    <s v="Singapore"/>
    <s v="Permanent"/>
    <s v="Male"/>
    <n v="54"/>
    <d v="2016-05-04T00:00:00"/>
    <m/>
    <n v="40"/>
    <n v="93668"/>
    <n v="7805.666666666667"/>
    <n v="45.032692307692308"/>
    <n v="0.17"/>
    <n v="1326.9633333333334"/>
    <n v="0.21"/>
    <n v="6166.4766666666674"/>
    <s v="SGD"/>
    <n v="1.4280999999999999"/>
    <n v="0"/>
    <s v=""/>
    <n v="27"/>
    <m/>
    <m/>
    <n v="20"/>
    <m/>
    <n v="16"/>
    <s v=""/>
    <n v="0"/>
    <n v="0"/>
    <n v="1215.8826923076924"/>
  </r>
  <r>
    <x v="1"/>
    <d v="2023-02-01T00:00:00"/>
    <d v="2023-02-28T00:00:00"/>
    <x v="0"/>
    <s v="Demo Company Italy Srl"/>
    <x v="43"/>
    <x v="0"/>
    <s v="E00981"/>
    <s v="Miles Thao"/>
    <s v="System Administrator "/>
    <s v="IT"/>
    <x v="2"/>
    <s v="Italy"/>
    <s v="Permanent"/>
    <s v="Male"/>
    <n v="57"/>
    <d v="2003-06-26T00:00:00"/>
    <m/>
    <n v="32"/>
    <n v="63318"/>
    <n v="5276.5"/>
    <n v="38.051682692307693"/>
    <n v="0.3"/>
    <n v="1582.95"/>
    <n v="0.59099999999999997"/>
    <n v="2158.0885000000003"/>
    <s v="EUR"/>
    <n v="1"/>
    <n v="0"/>
    <s v=""/>
    <n v="219"/>
    <n v="1"/>
    <s v="Underpayment"/>
    <n v="20"/>
    <m/>
    <m/>
    <s v=""/>
    <n v="0"/>
    <n v="0"/>
    <n v="8333.3185096153848"/>
  </r>
  <r>
    <x v="1"/>
    <d v="2023-02-01T00:00:00"/>
    <d v="2023-02-28T00:00:00"/>
    <x v="0"/>
    <s v="Demo Company Nigeria Ltd"/>
    <x v="42"/>
    <x v="2"/>
    <s v="E04157"/>
    <s v="William Cao"/>
    <s v="Sr. Analyst"/>
    <s v="Marketing"/>
    <x v="0"/>
    <s v="Nigeria"/>
    <s v="Permanent"/>
    <s v="Male"/>
    <n v="63"/>
    <d v="2017-02-12T00:00:00"/>
    <m/>
    <n v="40"/>
    <n v="77629"/>
    <n v="6469.083333333333"/>
    <n v="37.32163461538461"/>
    <n v="0.1"/>
    <n v="646.9083333333333"/>
    <n v="0.34799999999999998"/>
    <n v="4217.842333333334"/>
    <s v="NGN"/>
    <n v="486.12"/>
    <n v="0"/>
    <s v=""/>
    <n v="93"/>
    <m/>
    <m/>
    <n v="20"/>
    <n v="445"/>
    <n v="3"/>
    <s v=""/>
    <n v="0"/>
    <n v="0"/>
    <n v="3470.9120192307687"/>
  </r>
  <r>
    <x v="1"/>
    <d v="2023-02-01T00:00:00"/>
    <d v="2023-02-28T00:00:00"/>
    <x v="0"/>
    <s v="Demo Company Ukraine PLC"/>
    <x v="26"/>
    <x v="0"/>
    <s v="E03528"/>
    <s v="Leo Hsu"/>
    <s v="Sr. Manager"/>
    <s v="Human Resources"/>
    <x v="0"/>
    <s v="Ukraine"/>
    <s v="Permanent"/>
    <s v="Male"/>
    <n v="62"/>
    <d v="2017-11-22T00:00:00"/>
    <m/>
    <n v="40"/>
    <n v="138808"/>
    <n v="11567.333333333334"/>
    <n v="66.734615384615381"/>
    <n v="0.22"/>
    <n v="2544.8133333333335"/>
    <n v="0.45200000000000001"/>
    <n v="6338.8986666666669"/>
    <s v="UAH"/>
    <n v="39.026600000000002"/>
    <n v="0.15"/>
    <s v=""/>
    <n v="345"/>
    <m/>
    <m/>
    <n v="20"/>
    <m/>
    <n v="14"/>
    <s v=""/>
    <n v="0"/>
    <n v="0"/>
    <n v="23023.442307692305"/>
  </r>
  <r>
    <x v="1"/>
    <d v="2023-02-01T00:00:00"/>
    <d v="2023-02-28T00:00:00"/>
    <x v="0"/>
    <s v="Demo Company Finland Oy"/>
    <x v="0"/>
    <x v="0"/>
    <s v="E04547"/>
    <s v="Avery Grant"/>
    <s v="Enterprise Architect"/>
    <s v="IT"/>
    <x v="3"/>
    <s v="Finland"/>
    <s v="Permanent"/>
    <s v="Female"/>
    <n v="49"/>
    <d v="2014-03-05T00:00:00"/>
    <m/>
    <n v="40"/>
    <n v="88777"/>
    <n v="7398.083333333333"/>
    <n v="42.681249999999999"/>
    <n v="0.20760000000000001"/>
    <n v="1535.8421000000001"/>
    <n v="0.36599999999999999"/>
    <n v="4690.3848333333335"/>
    <s v="EUR"/>
    <n v="1"/>
    <n v="0"/>
    <s v=""/>
    <n v="384"/>
    <m/>
    <m/>
    <n v="20"/>
    <n v="367"/>
    <n v="9"/>
    <s v=""/>
    <n v="0"/>
    <n v="0"/>
    <n v="16389.599999999999"/>
  </r>
  <r>
    <x v="1"/>
    <d v="2023-02-01T00:00:00"/>
    <d v="2023-02-28T00:00:00"/>
    <x v="0"/>
    <s v="Demo Company Ghana Ltd"/>
    <x v="33"/>
    <x v="2"/>
    <s v="E04415"/>
    <s v="Penelope Fong"/>
    <s v="Network Engineer"/>
    <s v="Accounting"/>
    <x v="2"/>
    <s v="Ghana"/>
    <s v="Permanent"/>
    <s v="Female"/>
    <n v="60"/>
    <d v="2004-05-14T00:00:00"/>
    <m/>
    <n v="40"/>
    <n v="186378"/>
    <n v="15531.5"/>
    <n v="89.604807692307688"/>
    <n v="0.13"/>
    <n v="2019.095"/>
    <n v="0.55399999999999994"/>
    <n v="6927.0490000000009"/>
    <s v="GHS"/>
    <n v="12.6816"/>
    <n v="0.26"/>
    <s v=""/>
    <n v="67"/>
    <m/>
    <m/>
    <n v="20"/>
    <m/>
    <n v="4"/>
    <s v=""/>
    <n v="0"/>
    <n v="0"/>
    <n v="6003.5221153846151"/>
  </r>
  <r>
    <x v="1"/>
    <d v="2023-02-01T00:00:00"/>
    <d v="2023-02-28T00:00:00"/>
    <x v="0"/>
    <s v="Demo Company Italy Srl"/>
    <x v="43"/>
    <x v="0"/>
    <s v="E04484"/>
    <s v="Vivian Thao"/>
    <s v="Quality Engineer"/>
    <s v="Engineering"/>
    <x v="3"/>
    <s v="Italy"/>
    <s v="Permanent"/>
    <s v="Female"/>
    <n v="45"/>
    <d v="2015-04-23T00:00:00"/>
    <m/>
    <n v="24"/>
    <n v="60017"/>
    <n v="5001.416666666667"/>
    <n v="48.090544871794869"/>
    <n v="0.3"/>
    <n v="1500.425"/>
    <n v="0.59099999999999997"/>
    <n v="2045.5794166666669"/>
    <s v="EUR"/>
    <n v="1"/>
    <n v="0"/>
    <s v=""/>
    <n v="114"/>
    <m/>
    <m/>
    <n v="20"/>
    <m/>
    <m/>
    <s v=""/>
    <n v="0"/>
    <n v="0"/>
    <n v="5482.3221153846152"/>
  </r>
  <r>
    <x v="1"/>
    <d v="2023-02-01T00:00:00"/>
    <d v="2023-02-28T00:00:00"/>
    <x v="0"/>
    <s v="Demo Company Iceland hf."/>
    <x v="22"/>
    <x v="0"/>
    <s v="E02800"/>
    <s v="Eva Estrada"/>
    <s v="Sr. Manager"/>
    <s v="Sales"/>
    <x v="1"/>
    <s v="Iceland"/>
    <s v="Permanent"/>
    <s v="Female"/>
    <n v="45"/>
    <d v="2018-07-24T00:00:00"/>
    <m/>
    <n v="40"/>
    <n v="148991"/>
    <n v="12415.916666666666"/>
    <n v="71.63028846153847"/>
    <n v="6.3500000000000001E-2"/>
    <n v="788.41070833333333"/>
    <n v="0.31900000000000001"/>
    <n v="8455.2392499999987"/>
    <s v="ISK"/>
    <n v="149.69999999999999"/>
    <n v="0.12"/>
    <s v=""/>
    <n v="301"/>
    <m/>
    <m/>
    <n v="20"/>
    <m/>
    <n v="17"/>
    <s v=""/>
    <n v="0"/>
    <n v="0"/>
    <n v="21560.716826923079"/>
  </r>
  <r>
    <x v="1"/>
    <d v="2023-02-01T00:00:00"/>
    <d v="2023-02-28T00:00:00"/>
    <x v="0"/>
    <s v="Demo Company Ireland Ltd"/>
    <x v="36"/>
    <x v="0"/>
    <s v="E04926"/>
    <s v="Emma Luna"/>
    <s v="Field Engineer"/>
    <s v="Engineering"/>
    <x v="1"/>
    <s v="Ireland"/>
    <s v="Permanent"/>
    <s v="Female"/>
    <n v="52"/>
    <d v="2008-03-25T00:00:00"/>
    <m/>
    <n v="40"/>
    <n v="97398"/>
    <n v="8116.5"/>
    <n v="46.825961538461534"/>
    <n v="0.1105"/>
    <n v="896.87324999999998"/>
    <n v="0.26100000000000001"/>
    <n v="5998.0934999999999"/>
    <s v="EUR"/>
    <n v="1"/>
    <n v="0"/>
    <s v=""/>
    <n v="190"/>
    <m/>
    <m/>
    <n v="20"/>
    <m/>
    <n v="19"/>
    <s v=""/>
    <n v="0"/>
    <n v="0"/>
    <n v="8896.9326923076915"/>
  </r>
  <r>
    <x v="1"/>
    <d v="2023-02-01T00:00:00"/>
    <d v="2023-02-28T00:00:00"/>
    <x v="0"/>
    <s v="Demo Company Brazil Ltda."/>
    <x v="5"/>
    <x v="3"/>
    <s v="E01268"/>
    <s v="Charlotte Wu"/>
    <s v="Sr. Business Partner"/>
    <s v="Human Resources"/>
    <x v="0"/>
    <s v="Brazil"/>
    <s v="Permanent"/>
    <s v="Female"/>
    <n v="63"/>
    <d v="2007-05-02T00:00:00"/>
    <m/>
    <n v="24"/>
    <n v="72805"/>
    <n v="6067.083333333333"/>
    <n v="58.337339743589745"/>
    <n v="0.28999999999999998"/>
    <n v="1759.4541666666664"/>
    <n v="0.65099999999999991"/>
    <n v="2117.4120833333336"/>
    <s v="BRL"/>
    <n v="5.4378000000000002"/>
    <n v="0"/>
    <s v=""/>
    <n v="259"/>
    <m/>
    <m/>
    <n v="20"/>
    <m/>
    <m/>
    <s v=""/>
    <n v="0"/>
    <n v="0"/>
    <n v="15109.370993589744"/>
  </r>
  <r>
    <x v="1"/>
    <d v="2023-02-01T00:00:00"/>
    <d v="2023-02-28T00:00:00"/>
    <x v="0"/>
    <s v="Demo Company Morocco SARL"/>
    <x v="32"/>
    <x v="2"/>
    <s v="E04853"/>
    <s v="Vivian Chu"/>
    <s v="Sr. Account Representative"/>
    <s v="Sales"/>
    <x v="3"/>
    <s v="Morocco"/>
    <s v="Temporary"/>
    <s v="Female"/>
    <n v="46"/>
    <d v="2021-01-17T00:00:00"/>
    <d v="2023-01-17T00:00:00"/>
    <n v="40"/>
    <n v="72131"/>
    <n v="6010.916666666667"/>
    <n v="34.67836538461539"/>
    <n v="0.2109"/>
    <n v="1267.7023250000002"/>
    <n v="0.45799999999999996"/>
    <n v="3257.9168333333337"/>
    <s v="MAD"/>
    <n v="11.0573"/>
    <n v="0"/>
    <s v=""/>
    <n v="278"/>
    <m/>
    <m/>
    <n v="20"/>
    <m/>
    <n v="7"/>
    <s v="Check Contract"/>
    <n v="0"/>
    <n v="0"/>
    <n v="9640.5855769230784"/>
  </r>
  <r>
    <x v="1"/>
    <d v="2023-02-01T00:00:00"/>
    <d v="2023-02-28T00:00:00"/>
    <x v="0"/>
    <s v="Demo Company Poland Sp. z o.o."/>
    <x v="3"/>
    <x v="0"/>
    <s v="E01209"/>
    <s v="Jayden Williams"/>
    <s v="Manager"/>
    <s v="Human Resources"/>
    <x v="0"/>
    <s v="Poland"/>
    <s v="Permanent"/>
    <s v="Male"/>
    <n v="64"/>
    <d v="2021-12-26T00:00:00"/>
    <m/>
    <n v="24"/>
    <n v="104668"/>
    <n v="8722.3333333333339"/>
    <n v="83.868589743589737"/>
    <n v="0.22140000000000001"/>
    <n v="1931.1246000000003"/>
    <n v="0.40799999999999997"/>
    <n v="5163.6213333333344"/>
    <s v="PLN"/>
    <n v="4.6844999999999999"/>
    <n v="0.08"/>
    <s v=""/>
    <n v="100"/>
    <m/>
    <m/>
    <n v="20"/>
    <n v="641"/>
    <m/>
    <s v=""/>
    <n v="0"/>
    <n v="0"/>
    <n v="8386.8589743589746"/>
  </r>
  <r>
    <x v="1"/>
    <d v="2023-02-01T00:00:00"/>
    <d v="2023-02-28T00:00:00"/>
    <x v="0"/>
    <s v="Demo Company Sweden AB"/>
    <x v="20"/>
    <x v="0"/>
    <s v="E02024"/>
    <s v="Amelia Bell"/>
    <s v="Sr. Analyst"/>
    <s v="Sales"/>
    <x v="0"/>
    <s v="Sweden"/>
    <s v="Permanent"/>
    <s v="Female"/>
    <n v="53"/>
    <d v="2017-08-05T00:00:00"/>
    <m/>
    <n v="24"/>
    <n v="89769"/>
    <n v="7480.75"/>
    <n v="71.930288461538467"/>
    <n v="0.31420000000000003"/>
    <n v="2350.4516500000004"/>
    <n v="0.49099999999999999"/>
    <n v="3807.7017500000002"/>
    <s v="SEK"/>
    <n v="11.300800000000001"/>
    <n v="0"/>
    <s v=""/>
    <n v="367"/>
    <m/>
    <m/>
    <n v="20"/>
    <m/>
    <m/>
    <s v=""/>
    <n v="0"/>
    <n v="0"/>
    <n v="26398.415865384617"/>
  </r>
  <r>
    <x v="1"/>
    <d v="2023-02-01T00:00:00"/>
    <d v="2023-02-28T00:00:00"/>
    <x v="0"/>
    <s v="Demo Company United Kingdom Ltd"/>
    <x v="27"/>
    <x v="0"/>
    <s v="E02427"/>
    <s v="Addison Mehta"/>
    <s v="Manager"/>
    <s v="Sales"/>
    <x v="2"/>
    <s v="United Kingdom"/>
    <s v="Permanent"/>
    <s v="Female"/>
    <n v="27"/>
    <d v="2018-09-15T00:00:00"/>
    <m/>
    <n v="24"/>
    <n v="127616"/>
    <n v="10634.666666666666"/>
    <n v="102.25641025641026"/>
    <n v="0.13800000000000001"/>
    <n v="1467.5840000000001"/>
    <n v="0.30599999999999999"/>
    <n v="7380.4586666666664"/>
    <s v="GBP"/>
    <n v="0.88870000000000005"/>
    <n v="7.0000000000000007E-2"/>
    <s v=""/>
    <n v="317"/>
    <m/>
    <m/>
    <n v="20"/>
    <m/>
    <m/>
    <s v=""/>
    <n v="0"/>
    <n v="0"/>
    <n v="32415.282051282054"/>
  </r>
  <r>
    <x v="1"/>
    <d v="2023-02-01T00:00:00"/>
    <d v="2023-02-28T00:00:00"/>
    <x v="0"/>
    <s v="Demo Company Switzerland AG"/>
    <x v="44"/>
    <x v="0"/>
    <s v="E00276"/>
    <s v="Alexander Jackson"/>
    <s v="Manager"/>
    <s v="Human Resources"/>
    <x v="2"/>
    <s v="Switzerland"/>
    <s v="Permanent"/>
    <s v="Male"/>
    <n v="45"/>
    <d v="2012-07-09T00:00:00"/>
    <m/>
    <n v="32"/>
    <n v="109883"/>
    <n v="9156.9166666666661"/>
    <n v="66.035456730769226"/>
    <n v="0.06"/>
    <n v="549.41499999999996"/>
    <n v="0.28800000000000003"/>
    <n v="6519.7246666666661"/>
    <s v="CHF"/>
    <n v="0.99060000000000004"/>
    <n v="7.0000000000000007E-2"/>
    <s v=""/>
    <n v="106"/>
    <m/>
    <m/>
    <n v="20"/>
    <m/>
    <m/>
    <s v=""/>
    <n v="0"/>
    <n v="0"/>
    <n v="6999.7584134615381"/>
  </r>
  <r>
    <x v="1"/>
    <d v="2023-02-01T00:00:00"/>
    <d v="2023-02-28T00:00:00"/>
    <x v="0"/>
    <s v="Demo Company Romania SRL"/>
    <x v="12"/>
    <x v="0"/>
    <s v="E00951"/>
    <s v="Everly Lin"/>
    <s v="Business Partner"/>
    <s v="Human Resources"/>
    <x v="0"/>
    <s v="Romania"/>
    <s v="Permanent"/>
    <s v="Female"/>
    <n v="25"/>
    <d v="2021-03-15T00:00:00"/>
    <m/>
    <n v="24"/>
    <n v="47974"/>
    <n v="3997.8333333333335"/>
    <n v="38.440705128205131"/>
    <n v="2.2499999999999999E-2"/>
    <n v="89.951250000000002"/>
    <n v="0.2"/>
    <n v="3198.2666666666669"/>
    <s v="RON"/>
    <n v="4.9107000000000003"/>
    <n v="0"/>
    <s v=""/>
    <n v="192"/>
    <m/>
    <m/>
    <n v="20"/>
    <n v="365"/>
    <m/>
    <s v=""/>
    <n v="0"/>
    <n v="0"/>
    <n v="7380.6153846153848"/>
  </r>
  <r>
    <x v="1"/>
    <d v="2023-02-01T00:00:00"/>
    <d v="2023-02-28T00:00:00"/>
    <x v="0"/>
    <s v="Demo Company Ireland Ltd"/>
    <x v="36"/>
    <x v="0"/>
    <s v="E03248"/>
    <s v="Lyla Stewart"/>
    <s v="Sr. Manager"/>
    <s v="IT"/>
    <x v="1"/>
    <s v="Ireland"/>
    <s v="Permanent"/>
    <s v="Female"/>
    <n v="43"/>
    <d v="2015-03-27T00:00:00"/>
    <m/>
    <n v="24"/>
    <n v="120321"/>
    <n v="10026.75"/>
    <n v="96.411057692307693"/>
    <n v="0.1105"/>
    <n v="1107.9558750000001"/>
    <n v="0.26100000000000001"/>
    <n v="7409.7682500000001"/>
    <s v="EUR"/>
    <n v="1"/>
    <n v="0.12"/>
    <s v=""/>
    <n v="116"/>
    <m/>
    <m/>
    <n v="20"/>
    <m/>
    <m/>
    <s v=""/>
    <n v="0"/>
    <n v="0"/>
    <n v="11183.682692307693"/>
  </r>
  <r>
    <x v="1"/>
    <d v="2023-02-01T00:00:00"/>
    <d v="2023-02-28T00:00:00"/>
    <x v="0"/>
    <s v="Demo Company Netherlands BV"/>
    <x v="6"/>
    <x v="0"/>
    <s v="E04444"/>
    <s v="Brooklyn Ruiz"/>
    <s v="IT Coordinator"/>
    <s v="IT"/>
    <x v="0"/>
    <s v="Netherlands"/>
    <s v="Permanent"/>
    <s v="Female"/>
    <n v="61"/>
    <d v="2014-08-10T00:00:00"/>
    <m/>
    <n v="32"/>
    <n v="57446"/>
    <n v="4787.166666666667"/>
    <n v="34.52283653846154"/>
    <n v="0.23190000000000002"/>
    <n v="1110.1439500000001"/>
    <n v="0.41200000000000003"/>
    <n v="2814.8540000000003"/>
    <s v="EUR"/>
    <n v="1"/>
    <n v="0"/>
    <s v=""/>
    <n v="200"/>
    <m/>
    <m/>
    <n v="20"/>
    <m/>
    <m/>
    <s v=""/>
    <n v="0"/>
    <n v="0"/>
    <n v="6904.5673076923076"/>
  </r>
  <r>
    <x v="1"/>
    <d v="2023-02-01T00:00:00"/>
    <d v="2023-02-28T00:00:00"/>
    <x v="0"/>
    <s v="Demo Company Australia Pty Ltd"/>
    <x v="14"/>
    <x v="5"/>
    <s v="E02307"/>
    <s v="Skylar Evans"/>
    <s v="Network Engineer"/>
    <s v="Accounting"/>
    <x v="3"/>
    <s v="New Zealand"/>
    <s v="Permanent"/>
    <s v="Female"/>
    <n v="42"/>
    <d v="2009-06-04T00:00:00"/>
    <m/>
    <n v="40"/>
    <n v="174099"/>
    <n v="14508.25"/>
    <n v="83.701442307692304"/>
    <n v="0.25"/>
    <n v="3627.0625"/>
    <n v="0.34600000000000003"/>
    <n v="9488.3954999999987"/>
    <s v="NZD"/>
    <n v="1.7225999999999999"/>
    <n v="0.26"/>
    <s v=""/>
    <n v="213"/>
    <m/>
    <m/>
    <n v="20"/>
    <m/>
    <n v="20"/>
    <s v=""/>
    <n v="0"/>
    <n v="0"/>
    <n v="17828.407211538462"/>
  </r>
  <r>
    <x v="1"/>
    <d v="2023-02-01T00:00:00"/>
    <d v="2023-02-28T00:00:00"/>
    <x v="0"/>
    <s v="Demo Company United States LLC"/>
    <x v="39"/>
    <x v="6"/>
    <s v="E02375"/>
    <s v="Lincoln Huynh"/>
    <s v="Sr. Manager"/>
    <s v="Finance"/>
    <x v="0"/>
    <s v="United States"/>
    <s v="Permanent"/>
    <s v="Male"/>
    <n v="63"/>
    <d v="2002-02-08T00:00:00"/>
    <m/>
    <n v="24"/>
    <n v="128703"/>
    <n v="10725.25"/>
    <n v="103.12740384615385"/>
    <n v="7.6499999999999999E-2"/>
    <n v="820.48162500000001"/>
    <n v="0.36599999999999999"/>
    <n v="6799.8085000000001"/>
    <s v="USD"/>
    <n v="1.0568"/>
    <n v="0.13"/>
    <s v=""/>
    <n v="335"/>
    <m/>
    <m/>
    <n v="20"/>
    <m/>
    <m/>
    <s v=""/>
    <n v="0"/>
    <n v="0"/>
    <n v="34547.680288461539"/>
  </r>
  <r>
    <x v="1"/>
    <d v="2023-02-01T00:00:00"/>
    <d v="2023-02-28T00:00:00"/>
    <x v="0"/>
    <s v="Demo Company United States LLC"/>
    <x v="39"/>
    <x v="6"/>
    <s v="E02276"/>
    <s v="Hazel Griffin"/>
    <s v="Field Engineer"/>
    <s v="Engineering"/>
    <x v="2"/>
    <s v="United States"/>
    <s v="Permanent"/>
    <s v="Female"/>
    <n v="32"/>
    <d v="2015-11-09T00:00:00"/>
    <m/>
    <n v="24"/>
    <n v="65247"/>
    <n v="5437.25"/>
    <n v="52.28125"/>
    <n v="7.6499999999999999E-2"/>
    <n v="415.94962499999997"/>
    <n v="0.36599999999999999"/>
    <n v="3447.2165"/>
    <s v="USD"/>
    <n v="1.0568"/>
    <n v="0"/>
    <s v=""/>
    <n v="338"/>
    <m/>
    <m/>
    <n v="20"/>
    <m/>
    <m/>
    <s v=""/>
    <n v="0"/>
    <n v="0"/>
    <n v="17671.0625"/>
  </r>
  <r>
    <x v="1"/>
    <d v="2023-02-01T00:00:00"/>
    <d v="2023-02-28T00:00:00"/>
    <x v="0"/>
    <s v="Demo Company Belgium BV"/>
    <x v="13"/>
    <x v="0"/>
    <s v="E02649"/>
    <s v="Charles Gonzalez"/>
    <s v="Quality Engineer"/>
    <s v="Engineering"/>
    <x v="3"/>
    <s v="Belgium"/>
    <s v="Permanent"/>
    <s v="Male"/>
    <n v="27"/>
    <d v="2018-09-28T00:00:00"/>
    <m/>
    <n v="24"/>
    <n v="64247"/>
    <n v="5353.916666666667"/>
    <n v="51.479967948717949"/>
    <n v="0.27500000000000002"/>
    <n v="1472.3270833333336"/>
    <n v="0.55399999999999994"/>
    <n v="2387.846833333334"/>
    <s v="EUR"/>
    <n v="1"/>
    <n v="0"/>
    <s v=""/>
    <n v="264"/>
    <m/>
    <m/>
    <n v="20"/>
    <m/>
    <m/>
    <s v=""/>
    <n v="0"/>
    <n v="0"/>
    <n v="13590.711538461539"/>
  </r>
  <r>
    <x v="1"/>
    <d v="2023-02-01T00:00:00"/>
    <d v="2023-02-28T00:00:00"/>
    <x v="0"/>
    <s v="Demo Company Italy Srl"/>
    <x v="43"/>
    <x v="0"/>
    <s v="E00503"/>
    <s v="Leah Patterson"/>
    <s v="Manager"/>
    <s v="Human Resources"/>
    <x v="3"/>
    <s v="Italy"/>
    <s v="Permanent"/>
    <s v="Female"/>
    <n v="33"/>
    <d v="2012-06-11T00:00:00"/>
    <m/>
    <n v="40"/>
    <n v="118253"/>
    <n v="9854.4166666666661"/>
    <n v="56.852403846153848"/>
    <n v="0.3"/>
    <n v="2956.3249999999998"/>
    <n v="0.59099999999999997"/>
    <n v="4030.4564166666669"/>
    <s v="EUR"/>
    <n v="1"/>
    <n v="0.08"/>
    <s v=""/>
    <n v="272"/>
    <m/>
    <m/>
    <n v="20"/>
    <m/>
    <n v="13"/>
    <s v=""/>
    <n v="0"/>
    <n v="0"/>
    <n v="15463.853846153846"/>
  </r>
  <r>
    <x v="1"/>
    <d v="2023-02-01T00:00:00"/>
    <d v="2023-02-28T00:00:00"/>
    <x v="0"/>
    <s v="Demo Company Japan Kabushiki Kaisha"/>
    <x v="31"/>
    <x v="1"/>
    <s v="E01706"/>
    <s v="Avery Sun"/>
    <s v="Operations Engineer"/>
    <s v="Engineering"/>
    <x v="0"/>
    <s v="Japan"/>
    <s v="Permanent"/>
    <s v="Female"/>
    <n v="45"/>
    <d v="2004-03-11T00:00:00"/>
    <m/>
    <n v="40"/>
    <n v="109422"/>
    <n v="9118.5"/>
    <n v="52.606730769230772"/>
    <n v="0.15490000000000001"/>
    <n v="1412.4556500000001"/>
    <n v="0.46700000000000003"/>
    <n v="4860.1605"/>
    <s v="JPY"/>
    <n v="143.86000000000001"/>
    <n v="0"/>
    <s v=""/>
    <n v="209"/>
    <m/>
    <m/>
    <n v="20"/>
    <m/>
    <n v="2"/>
    <s v=""/>
    <n v="0"/>
    <n v="0"/>
    <n v="10994.806730769231"/>
  </r>
  <r>
    <x v="1"/>
    <d v="2023-02-01T00:00:00"/>
    <d v="2023-02-28T00:00:00"/>
    <x v="0"/>
    <s v="Demo Company France SARL"/>
    <x v="18"/>
    <x v="0"/>
    <s v="E00676"/>
    <s v="Isaac Yoon"/>
    <s v="Manager"/>
    <s v="Human Resources"/>
    <x v="2"/>
    <s v="France"/>
    <s v="Permanent"/>
    <s v="Male"/>
    <n v="41"/>
    <d v="2019-02-06T00:00:00"/>
    <m/>
    <n v="24"/>
    <n v="126950"/>
    <n v="10579.166666666666"/>
    <n v="101.72275641025641"/>
    <n v="0.45"/>
    <n v="4760.625"/>
    <n v="0.60699999999999998"/>
    <n v="4157.6125000000002"/>
    <s v="EUR"/>
    <n v="1"/>
    <n v="0.1"/>
    <s v=""/>
    <n v="203"/>
    <m/>
    <m/>
    <n v="20"/>
    <m/>
    <m/>
    <s v=""/>
    <n v="0"/>
    <n v="0"/>
    <n v="20649.719551282051"/>
  </r>
  <r>
    <x v="1"/>
    <d v="2023-02-01T00:00:00"/>
    <d v="2023-02-28T00:00:00"/>
    <x v="0"/>
    <s v="Demo Company Croatia d.o.o."/>
    <x v="25"/>
    <x v="0"/>
    <s v="E02005"/>
    <s v="Isabella Bui"/>
    <s v="Enterprise Architect"/>
    <s v="IT"/>
    <x v="0"/>
    <s v="Croatia"/>
    <s v="Permanent"/>
    <s v="Female"/>
    <n v="36"/>
    <d v="2014-11-21T00:00:00"/>
    <m/>
    <n v="32"/>
    <n v="97500"/>
    <n v="8125"/>
    <n v="58.59375"/>
    <n v="0.16500000000000001"/>
    <n v="1340.625"/>
    <n v="0.20499999999999999"/>
    <n v="6459.375"/>
    <s v="EUR"/>
    <n v="1"/>
    <n v="0"/>
    <s v=""/>
    <n v="61"/>
    <m/>
    <m/>
    <n v="20"/>
    <m/>
    <m/>
    <s v=""/>
    <n v="0"/>
    <n v="0"/>
    <n v="3574.21875"/>
  </r>
  <r>
    <x v="1"/>
    <d v="2023-02-01T00:00:00"/>
    <d v="2023-02-28T00:00:00"/>
    <x v="0"/>
    <s v="Demo Company Netherlands BV"/>
    <x v="6"/>
    <x v="0"/>
    <s v="E01895"/>
    <s v="Gabriel Zhou"/>
    <s v="IT Coordinator"/>
    <s v="IT"/>
    <x v="0"/>
    <s v="Netherlands"/>
    <s v="Temporary"/>
    <s v="Male"/>
    <n v="25"/>
    <d v="2021-01-17T00:00:00"/>
    <d v="2023-01-17T00:00:00"/>
    <n v="40"/>
    <n v="41844"/>
    <n v="3487"/>
    <n v="20.117307692307694"/>
    <n v="0.23190000000000002"/>
    <n v="808.63530000000003"/>
    <n v="0.41200000000000003"/>
    <n v="2050.3559999999998"/>
    <s v="EUR"/>
    <n v="1"/>
    <n v="0"/>
    <s v=""/>
    <n v="398"/>
    <m/>
    <m/>
    <n v="20"/>
    <m/>
    <m/>
    <s v="Check Contract"/>
    <n v="0"/>
    <n v="0"/>
    <n v="8006.6884615384624"/>
  </r>
  <r>
    <x v="1"/>
    <d v="2023-02-01T00:00:00"/>
    <d v="2023-02-28T00:00:00"/>
    <x v="0"/>
    <s v="Demo Company Belgium BV"/>
    <x v="13"/>
    <x v="0"/>
    <s v="E01396"/>
    <s v="Jack Vu"/>
    <s v="Analyst II"/>
    <s v="Accounting"/>
    <x v="3"/>
    <s v="Belgium"/>
    <s v="Permanent"/>
    <s v="Male"/>
    <n v="43"/>
    <d v="2014-02-10T00:00:00"/>
    <m/>
    <n v="40"/>
    <n v="58875"/>
    <n v="4906.25"/>
    <n v="28.305288461538463"/>
    <n v="0.27500000000000002"/>
    <n v="1349.21875"/>
    <n v="0.55399999999999994"/>
    <n v="2188.1875000000005"/>
    <s v="EUR"/>
    <n v="1"/>
    <n v="0"/>
    <s v=""/>
    <n v="179"/>
    <m/>
    <m/>
    <n v="20"/>
    <m/>
    <m/>
    <s v=""/>
    <n v="0"/>
    <n v="0"/>
    <n v="5066.6466346153848"/>
  </r>
  <r>
    <x v="1"/>
    <d v="2023-02-01T00:00:00"/>
    <d v="2023-02-28T00:00:00"/>
    <x v="0"/>
    <s v="Demo Company Norway AS"/>
    <x v="21"/>
    <x v="0"/>
    <s v="E01413"/>
    <s v="Caroline Nelson"/>
    <s v="Sr. Account Representative"/>
    <s v="Sales"/>
    <x v="1"/>
    <s v="Norway"/>
    <s v="Temporary"/>
    <s v="Female"/>
    <n v="60"/>
    <d v="2022-07-30T00:00:00"/>
    <d v="2023-07-30T00:00:00"/>
    <n v="32"/>
    <n v="71677"/>
    <n v="5973.083333333333"/>
    <n v="43.075120192307693"/>
    <n v="0.14099999999999999"/>
    <n v="842.20474999999988"/>
    <n v="0.36200000000000004"/>
    <n v="3810.827166666666"/>
    <s v="NOK"/>
    <n v="11.2597"/>
    <n v="0"/>
    <s v=""/>
    <n v="254"/>
    <m/>
    <m/>
    <n v="20"/>
    <m/>
    <m/>
    <s v=""/>
    <n v="0"/>
    <n v="0"/>
    <n v="10941.080528846154"/>
  </r>
  <r>
    <x v="1"/>
    <d v="2023-02-01T00:00:00"/>
    <d v="2023-02-28T00:00:00"/>
    <x v="0"/>
    <s v="Demo Company Bulgaria EOOD"/>
    <x v="35"/>
    <x v="0"/>
    <s v="E03928"/>
    <s v="Miles Dang"/>
    <s v="IT Coordinator"/>
    <s v="IT"/>
    <x v="1"/>
    <s v="Bulgaria"/>
    <s v="Permanent"/>
    <s v="Male"/>
    <n v="61"/>
    <d v="2000-09-24T00:00:00"/>
    <m/>
    <n v="32"/>
    <n v="40063"/>
    <n v="3338.5833333333335"/>
    <n v="24.076322115384617"/>
    <n v="0.19020000000000001"/>
    <n v="634.99855000000002"/>
    <n v="0.28300000000000003"/>
    <n v="2393.7642500000002"/>
    <s v="BGN"/>
    <n v="1.9574"/>
    <n v="0"/>
    <s v=""/>
    <n v="25"/>
    <n v="1"/>
    <s v="Underpayment"/>
    <n v="20"/>
    <m/>
    <m/>
    <s v=""/>
    <n v="0"/>
    <n v="0"/>
    <n v="601.90805288461547"/>
  </r>
  <r>
    <x v="1"/>
    <d v="2023-02-01T00:00:00"/>
    <d v="2023-02-28T00:00:00"/>
    <x v="0"/>
    <s v="Demo Company Qatar WLL"/>
    <x v="11"/>
    <x v="4"/>
    <s v="E04109"/>
    <s v="Leah Bryant"/>
    <s v="IT Coordinator"/>
    <s v="IT"/>
    <x v="0"/>
    <s v="Qatar"/>
    <s v="Permanent"/>
    <s v="Female"/>
    <n v="55"/>
    <d v="2004-04-30T00:00:00"/>
    <m/>
    <n v="40"/>
    <n v="40124"/>
    <n v="3343.6666666666665"/>
    <n v="19.290384615384617"/>
    <n v="0"/>
    <n v="0"/>
    <n v="0.113"/>
    <n v="2965.8323333333333"/>
    <s v="QAR"/>
    <n v="3.8468"/>
    <n v="0"/>
    <s v=""/>
    <n v="43"/>
    <m/>
    <m/>
    <n v="20"/>
    <n v="154"/>
    <n v="8"/>
    <s v=""/>
    <n v="0"/>
    <n v="0"/>
    <n v="829.48653846153854"/>
  </r>
  <r>
    <x v="1"/>
    <d v="2023-02-01T00:00:00"/>
    <d v="2023-02-28T00:00:00"/>
    <x v="0"/>
    <s v="Demo Company Italy Srl"/>
    <x v="43"/>
    <x v="0"/>
    <s v="E00639"/>
    <s v="Benjamin Mai"/>
    <s v="System Administrator "/>
    <s v="IT"/>
    <x v="2"/>
    <s v="Italy"/>
    <s v="Temporary"/>
    <s v="Male"/>
    <n v="54"/>
    <d v="2022-06-15T00:00:00"/>
    <d v="2023-06-15T00:00:00"/>
    <n v="32"/>
    <n v="95239"/>
    <n v="7936.583333333333"/>
    <n v="57.23497596153846"/>
    <n v="0.3"/>
    <n v="2380.9749999999999"/>
    <n v="0.59099999999999997"/>
    <n v="3246.0625833333334"/>
    <s v="EUR"/>
    <n v="1"/>
    <n v="0"/>
    <s v=""/>
    <n v="354"/>
    <m/>
    <m/>
    <n v="20"/>
    <m/>
    <m/>
    <s v=""/>
    <n v="0"/>
    <n v="0"/>
    <n v="20261.181490384613"/>
  </r>
  <r>
    <x v="1"/>
    <d v="2023-02-01T00:00:00"/>
    <d v="2023-02-28T00:00:00"/>
    <x v="0"/>
    <s v="Demo Company Morocco SARL"/>
    <x v="32"/>
    <x v="2"/>
    <s v="E00608"/>
    <s v="Anna Han"/>
    <s v="Development Engineer"/>
    <s v="Engineering"/>
    <x v="0"/>
    <s v="Morocco"/>
    <s v="Permanent"/>
    <s v="Female"/>
    <n v="29"/>
    <d v="2019-11-09T00:00:00"/>
    <m/>
    <n v="40"/>
    <n v="75012"/>
    <n v="6251"/>
    <n v="36.063461538461539"/>
    <n v="0.2109"/>
    <n v="1318.3359"/>
    <n v="0.45799999999999996"/>
    <n v="3388.0420000000004"/>
    <s v="MAD"/>
    <n v="11.0573"/>
    <n v="0"/>
    <s v=""/>
    <n v="66"/>
    <n v="1"/>
    <s v="Underpayment"/>
    <n v="20"/>
    <n v="127"/>
    <n v="18"/>
    <s v=""/>
    <n v="0"/>
    <n v="0"/>
    <n v="2380.1884615384615"/>
  </r>
  <r>
    <x v="1"/>
    <d v="2023-02-01T00:00:00"/>
    <d v="2023-02-28T00:00:00"/>
    <x v="0"/>
    <s v="Demo Company Netherlands BV"/>
    <x v="6"/>
    <x v="0"/>
    <s v="E04189"/>
    <s v="Ariana Kim"/>
    <s v="Network Architect"/>
    <s v="IT"/>
    <x v="0"/>
    <s v="Netherlands"/>
    <s v="Permanent"/>
    <s v="Female"/>
    <n v="33"/>
    <d v="2014-06-29T00:00:00"/>
    <m/>
    <n v="32"/>
    <n v="96366"/>
    <n v="8030.5"/>
    <n v="57.912259615384613"/>
    <n v="0.23190000000000002"/>
    <n v="1862.2729500000003"/>
    <n v="0.41200000000000003"/>
    <n v="4721.9339999999993"/>
    <s v="EUR"/>
    <n v="1"/>
    <n v="0"/>
    <s v=""/>
    <n v="275"/>
    <m/>
    <m/>
    <n v="20"/>
    <m/>
    <m/>
    <s v=""/>
    <n v="0"/>
    <n v="0"/>
    <n v="15925.87139423077"/>
  </r>
  <r>
    <x v="1"/>
    <d v="2023-02-01T00:00:00"/>
    <d v="2023-02-28T00:00:00"/>
    <x v="0"/>
    <s v="Demo Company Nigeria Ltd"/>
    <x v="42"/>
    <x v="2"/>
    <s v="E02732"/>
    <s v="Alice Tran"/>
    <s v="Analyst"/>
    <s v="Marketing"/>
    <x v="2"/>
    <s v="Nigeria"/>
    <s v="Permanent"/>
    <s v="Female"/>
    <n v="39"/>
    <d v="2014-07-29T00:00:00"/>
    <m/>
    <n v="40"/>
    <n v="40897"/>
    <n v="3408.0833333333335"/>
    <n v="19.662019230769232"/>
    <n v="0.1"/>
    <n v="340.80833333333339"/>
    <n v="0.34799999999999998"/>
    <n v="2222.0703333333336"/>
    <s v="NGN"/>
    <n v="486.12"/>
    <n v="0"/>
    <s v=""/>
    <n v="39"/>
    <m/>
    <m/>
    <n v="20"/>
    <m/>
    <n v="5"/>
    <s v=""/>
    <n v="0"/>
    <n v="0"/>
    <n v="766.81875000000002"/>
  </r>
  <r>
    <x v="1"/>
    <d v="2023-02-01T00:00:00"/>
    <d v="2023-02-28T00:00:00"/>
    <x v="0"/>
    <s v="Demo Company Japan Kabushiki Kaisha"/>
    <x v="31"/>
    <x v="1"/>
    <s v="E00324"/>
    <s v="Hailey Song"/>
    <s v="Manager"/>
    <s v="Finance"/>
    <x v="3"/>
    <s v="Japan"/>
    <s v="Permanent"/>
    <s v="Female"/>
    <n v="37"/>
    <d v="2016-08-23T00:00:00"/>
    <m/>
    <n v="40"/>
    <n v="124928"/>
    <n v="10410.666666666666"/>
    <n v="60.061538461538461"/>
    <n v="0.15490000000000001"/>
    <n v="1612.6122666666668"/>
    <n v="0.46700000000000003"/>
    <n v="5548.8853333333327"/>
    <s v="JPY"/>
    <n v="143.86000000000001"/>
    <n v="0.06"/>
    <s v=""/>
    <n v="389"/>
    <m/>
    <m/>
    <n v="20"/>
    <m/>
    <n v="5"/>
    <s v=""/>
    <n v="0"/>
    <n v="0"/>
    <n v="23363.938461538462"/>
  </r>
  <r>
    <x v="1"/>
    <d v="2023-02-01T00:00:00"/>
    <d v="2023-02-28T00:00:00"/>
    <x v="0"/>
    <s v="Demo Company Poland Sp. z o.o."/>
    <x v="3"/>
    <x v="0"/>
    <s v="E00518"/>
    <s v="Lydia Morales"/>
    <s v="Manager"/>
    <s v="Finance"/>
    <x v="1"/>
    <s v="Poland"/>
    <s v="Permanent"/>
    <s v="Female"/>
    <n v="51"/>
    <d v="2013-06-14T00:00:00"/>
    <m/>
    <n v="24"/>
    <n v="108221"/>
    <n v="9018.4166666666661"/>
    <n v="86.715544871794876"/>
    <n v="0.22140000000000001"/>
    <n v="1996.6774499999999"/>
    <n v="0.40799999999999997"/>
    <n v="5338.9026666666668"/>
    <s v="PLN"/>
    <n v="4.6844999999999999"/>
    <n v="0.05"/>
    <s v=""/>
    <n v="151"/>
    <m/>
    <m/>
    <n v="20"/>
    <m/>
    <m/>
    <s v=""/>
    <n v="0"/>
    <n v="0"/>
    <n v="13094.047275641025"/>
  </r>
  <r>
    <x v="1"/>
    <d v="2023-02-01T00:00:00"/>
    <d v="2023-02-28T00:00:00"/>
    <x v="0"/>
    <s v="Demo Company Qatar WLL"/>
    <x v="11"/>
    <x v="4"/>
    <s v="E01286"/>
    <s v="Liam Sanders"/>
    <s v="Sr. Business Partner"/>
    <s v="Human Resources"/>
    <x v="2"/>
    <s v="Qatar"/>
    <s v="Permanent"/>
    <s v="Male"/>
    <n v="46"/>
    <d v="2007-02-20T00:00:00"/>
    <m/>
    <n v="40"/>
    <n v="75579"/>
    <n v="6298.25"/>
    <n v="36.336057692307691"/>
    <n v="0"/>
    <n v="0"/>
    <n v="0.113"/>
    <n v="5586.5477499999997"/>
    <s v="QAR"/>
    <n v="3.8468"/>
    <n v="0"/>
    <s v=""/>
    <n v="284"/>
    <m/>
    <m/>
    <n v="20"/>
    <n v="556"/>
    <n v="1"/>
    <s v=""/>
    <n v="0"/>
    <n v="0"/>
    <n v="10319.440384615384"/>
  </r>
  <r>
    <x v="1"/>
    <d v="2023-02-01T00:00:00"/>
    <d v="2023-02-28T00:00:00"/>
    <x v="0"/>
    <s v="Demo Company Netherlands BV"/>
    <x v="6"/>
    <x v="0"/>
    <s v="E04564"/>
    <s v="Luke Sanchez"/>
    <s v="Sr. Manager"/>
    <s v="Human Resources"/>
    <x v="0"/>
    <s v="Netherlands"/>
    <s v="Permanent"/>
    <s v="Male"/>
    <n v="41"/>
    <d v="2015-12-27T00:00:00"/>
    <m/>
    <n v="32"/>
    <n v="129903"/>
    <n v="10825.25"/>
    <n v="78.066706730769226"/>
    <n v="0.23190000000000002"/>
    <n v="2510.3754750000003"/>
    <n v="0.41200000000000003"/>
    <n v="6365.2469999999994"/>
    <s v="EUR"/>
    <n v="1"/>
    <n v="0.13"/>
    <s v=""/>
    <n v="41"/>
    <m/>
    <m/>
    <n v="20"/>
    <m/>
    <m/>
    <s v=""/>
    <n v="0"/>
    <n v="0"/>
    <n v="3200.7349759615381"/>
  </r>
  <r>
    <x v="1"/>
    <d v="2023-02-01T00:00:00"/>
    <d v="2023-02-28T00:00:00"/>
    <x v="0"/>
    <s v="Demo Company Qatar WLL"/>
    <x v="11"/>
    <x v="4"/>
    <s v="E02033"/>
    <s v="Grace Sun"/>
    <s v="Network Engineer"/>
    <s v="Finance"/>
    <x v="3"/>
    <s v="Qatar"/>
    <s v="Permanent"/>
    <s v="Female"/>
    <n v="25"/>
    <d v="2021-04-17T00:00:00"/>
    <m/>
    <n v="40"/>
    <n v="186870"/>
    <n v="15572.5"/>
    <n v="89.84134615384616"/>
    <n v="0"/>
    <n v="0"/>
    <n v="0.113"/>
    <n v="13812.807499999999"/>
    <s v="QAR"/>
    <n v="3.8468"/>
    <n v="0.2"/>
    <s v=""/>
    <n v="103"/>
    <m/>
    <m/>
    <n v="20"/>
    <n v="555"/>
    <n v="14"/>
    <s v=""/>
    <n v="0"/>
    <n v="0"/>
    <n v="9253.6586538461543"/>
  </r>
  <r>
    <x v="1"/>
    <d v="2023-02-01T00:00:00"/>
    <d v="2023-02-28T00:00:00"/>
    <x v="0"/>
    <s v="Demo Company Switzerland AG"/>
    <x v="44"/>
    <x v="0"/>
    <s v="E00412"/>
    <s v="Ezra Banks"/>
    <s v="Analyst II"/>
    <s v="Sales"/>
    <x v="3"/>
    <s v="Switzerland"/>
    <s v="Permanent"/>
    <s v="Male"/>
    <n v="37"/>
    <d v="2010-04-23T00:00:00"/>
    <m/>
    <n v="32"/>
    <n v="57531"/>
    <n v="4794.25"/>
    <n v="34.573918269230766"/>
    <n v="0.06"/>
    <n v="287.65499999999997"/>
    <n v="0.28800000000000003"/>
    <n v="3413.5059999999999"/>
    <s v="CHF"/>
    <n v="0.99060000000000004"/>
    <n v="0"/>
    <s v=""/>
    <n v="93"/>
    <m/>
    <m/>
    <n v="20"/>
    <n v="444"/>
    <m/>
    <s v=""/>
    <n v="0"/>
    <n v="0"/>
    <n v="3215.3743990384614"/>
  </r>
  <r>
    <x v="1"/>
    <d v="2023-02-01T00:00:00"/>
    <d v="2023-02-28T00:00:00"/>
    <x v="0"/>
    <s v="Demo Company Poland Sp. z o.o."/>
    <x v="3"/>
    <x v="0"/>
    <s v="E01844"/>
    <s v="Jayden Kang"/>
    <s v="Analyst"/>
    <s v="Finance"/>
    <x v="3"/>
    <s v="Poland"/>
    <s v="Permanent"/>
    <s v="Male"/>
    <n v="46"/>
    <d v="2011-04-24T00:00:00"/>
    <m/>
    <n v="24"/>
    <n v="55894"/>
    <n v="4657.833333333333"/>
    <n v="44.786858974358978"/>
    <n v="0.22140000000000001"/>
    <n v="1031.2443000000001"/>
    <n v="0.40799999999999997"/>
    <n v="2757.4373333333333"/>
    <s v="PLN"/>
    <n v="4.6844999999999999"/>
    <n v="0"/>
    <s v=""/>
    <n v="397"/>
    <m/>
    <m/>
    <n v="20"/>
    <m/>
    <m/>
    <s v=""/>
    <n v="0"/>
    <n v="0"/>
    <n v="17780.383012820515"/>
  </r>
  <r>
    <x v="1"/>
    <d v="2023-02-01T00:00:00"/>
    <d v="2023-02-28T00:00:00"/>
    <x v="0"/>
    <s v="Demo Company Norway AS"/>
    <x v="21"/>
    <x v="0"/>
    <s v="E00667"/>
    <s v="Skylar Shah"/>
    <s v="Field Engineer"/>
    <s v="Engineering"/>
    <x v="0"/>
    <s v="Norway"/>
    <s v="Permanent"/>
    <s v="Female"/>
    <n v="42"/>
    <d v="2012-04-27T00:00:00"/>
    <m/>
    <n v="32"/>
    <n v="72903"/>
    <n v="6075.25"/>
    <n v="43.81189903846154"/>
    <n v="0.14099999999999999"/>
    <n v="856.61024999999995"/>
    <n v="0.36200000000000004"/>
    <n v="3876.0094999999997"/>
    <s v="NOK"/>
    <n v="11.2597"/>
    <n v="0"/>
    <s v=""/>
    <n v="202"/>
    <m/>
    <m/>
    <n v="20"/>
    <n v="111"/>
    <m/>
    <s v=""/>
    <n v="0"/>
    <n v="0"/>
    <n v="8850.0036057692305"/>
  </r>
  <r>
    <x v="1"/>
    <d v="2023-02-01T00:00:00"/>
    <d v="2023-02-28T00:00:00"/>
    <x v="0"/>
    <s v="Demo Company Sweden AB"/>
    <x v="20"/>
    <x v="0"/>
    <s v="E02639"/>
    <s v="Sebastian Le"/>
    <s v="Analyst"/>
    <s v="Finance"/>
    <x v="2"/>
    <s v="Sweden"/>
    <s v="Permanent"/>
    <s v="Male"/>
    <n v="37"/>
    <d v="2015-11-09T00:00:00"/>
    <m/>
    <n v="32"/>
    <n v="45369"/>
    <n v="3780.75"/>
    <n v="27.26502403846154"/>
    <n v="0.31420000000000003"/>
    <n v="1187.9116500000002"/>
    <n v="0.49099999999999999"/>
    <n v="1924.40175"/>
    <s v="SEK"/>
    <n v="11.300800000000001"/>
    <n v="0"/>
    <s v=""/>
    <n v="173"/>
    <n v="1"/>
    <s v="Underpayment"/>
    <n v="20"/>
    <m/>
    <m/>
    <s v=""/>
    <n v="0"/>
    <n v="0"/>
    <n v="4716.8491586538466"/>
  </r>
  <r>
    <x v="1"/>
    <d v="2023-02-01T00:00:00"/>
    <d v="2023-02-28T00:00:00"/>
    <x v="0"/>
    <s v="Demo Company Greece IKE"/>
    <x v="23"/>
    <x v="0"/>
    <s v="E00287"/>
    <s v="Luca Nelson"/>
    <s v="Manager"/>
    <s v="Finance"/>
    <x v="1"/>
    <s v="Greece"/>
    <s v="Permanent"/>
    <s v="Male"/>
    <n v="60"/>
    <d v="2010-06-15T00:00:00"/>
    <m/>
    <n v="32"/>
    <n v="106578"/>
    <n v="8881.5"/>
    <n v="64.04927884615384"/>
    <n v="0.24809999999999999"/>
    <n v="2203.5001499999998"/>
    <n v="0.51900000000000002"/>
    <n v="4272.0014999999994"/>
    <s v="EUR"/>
    <n v="1"/>
    <n v="0.09"/>
    <s v=""/>
    <n v="26"/>
    <m/>
    <m/>
    <n v="20"/>
    <m/>
    <m/>
    <s v=""/>
    <n v="0"/>
    <n v="0"/>
    <n v="1665.2812499999998"/>
  </r>
  <r>
    <x v="1"/>
    <d v="2023-02-01T00:00:00"/>
    <d v="2023-02-28T00:00:00"/>
    <x v="0"/>
    <s v="Demo Company France SARL"/>
    <x v="18"/>
    <x v="0"/>
    <s v="E02235"/>
    <s v="Riley Ramirez"/>
    <s v="Sr. Business Partner"/>
    <s v="Human Resources"/>
    <x v="3"/>
    <s v="France"/>
    <s v="Temporary"/>
    <s v="Female"/>
    <n v="52"/>
    <d v="2022-09-13T00:00:00"/>
    <d v="2023-09-13T00:00:00"/>
    <n v="24"/>
    <n v="92994"/>
    <n v="7749.5"/>
    <n v="74.51442307692308"/>
    <n v="8.3000000000000004E-2"/>
    <n v="643.20850000000007"/>
    <n v="0.22399999999999998"/>
    <n v="6013.6120000000001"/>
    <s v="EUR"/>
    <n v="1"/>
    <n v="0"/>
    <s v=""/>
    <n v="58"/>
    <m/>
    <m/>
    <n v="20"/>
    <m/>
    <m/>
    <s v=""/>
    <n v="0"/>
    <n v="0"/>
    <n v="4321.836538461539"/>
  </r>
  <r>
    <x v="1"/>
    <d v="2023-02-01T00:00:00"/>
    <d v="2023-02-28T00:00:00"/>
    <x v="0"/>
    <s v="Demo Company United Kingdom Ltd"/>
    <x v="27"/>
    <x v="0"/>
    <s v="E02720"/>
    <s v="Jaxon Fong"/>
    <s v="Sr. Analyst"/>
    <s v="Sales"/>
    <x v="1"/>
    <s v="United Kingdom"/>
    <s v="Temporary"/>
    <s v="Male"/>
    <n v="59"/>
    <d v="2022-03-13T00:00:00"/>
    <d v="2023-03-13T00:00:00"/>
    <n v="40"/>
    <n v="83685"/>
    <n v="6973.75"/>
    <n v="40.23317307692308"/>
    <n v="0.13800000000000001"/>
    <n v="962.37750000000005"/>
    <n v="0.30599999999999999"/>
    <n v="4839.7825000000003"/>
    <s v="GBP"/>
    <n v="0.88870000000000005"/>
    <n v="0"/>
    <s v=""/>
    <n v="201"/>
    <m/>
    <m/>
    <n v="20"/>
    <m/>
    <n v="17"/>
    <s v=""/>
    <n v="0"/>
    <n v="0"/>
    <n v="8086.867788461539"/>
  </r>
  <r>
    <x v="1"/>
    <d v="2023-02-01T00:00:00"/>
    <d v="2023-02-28T00:00:00"/>
    <x v="0"/>
    <s v="Demo Company Singapore Pte Ltd"/>
    <x v="1"/>
    <x v="1"/>
    <s v="E03583"/>
    <s v="Kayden Jordan"/>
    <s v="Cloud Infrastructure Architect"/>
    <s v="IT"/>
    <x v="3"/>
    <s v="Singapore"/>
    <s v="Permanent"/>
    <s v="Male"/>
    <n v="48"/>
    <d v="2010-09-14T00:00:00"/>
    <m/>
    <n v="40"/>
    <n v="99335"/>
    <n v="8277.9166666666661"/>
    <n v="47.757211538461533"/>
    <n v="0.17"/>
    <n v="1407.2458333333334"/>
    <n v="0.21"/>
    <n v="6539.5541666666668"/>
    <s v="SGD"/>
    <n v="1.4280999999999999"/>
    <n v="0"/>
    <s v=""/>
    <n v="31"/>
    <m/>
    <m/>
    <n v="20"/>
    <n v="433"/>
    <n v="2"/>
    <s v=""/>
    <n v="0"/>
    <n v="0"/>
    <n v="1480.4735576923076"/>
  </r>
  <r>
    <x v="1"/>
    <d v="2023-02-01T00:00:00"/>
    <d v="2023-02-28T00:00:00"/>
    <x v="0"/>
    <s v="Demo Company Luxembourg SA"/>
    <x v="9"/>
    <x v="0"/>
    <s v="E01188"/>
    <s v="Alexander James"/>
    <s v="Sr. Manager"/>
    <s v="Human Resources"/>
    <x v="0"/>
    <s v="Luxembourg"/>
    <s v="Permanent"/>
    <s v="Male"/>
    <n v="42"/>
    <d v="2013-04-18T00:00:00"/>
    <m/>
    <n v="40"/>
    <n v="131179"/>
    <n v="10931.583333333334"/>
    <n v="63.066826923076931"/>
    <n v="0.14990000000000001"/>
    <n v="1638.6443416666668"/>
    <n v="0.20399999999999999"/>
    <n v="8701.5403333333343"/>
    <s v="EUR"/>
    <n v="1"/>
    <n v="0.15"/>
    <s v=""/>
    <n v="252"/>
    <m/>
    <m/>
    <n v="20"/>
    <m/>
    <n v="4"/>
    <s v=""/>
    <n v="0"/>
    <n v="0"/>
    <n v="15892.840384615387"/>
  </r>
  <r>
    <x v="1"/>
    <d v="2023-02-01T00:00:00"/>
    <d v="2023-02-28T00:00:00"/>
    <x v="0"/>
    <s v="Demo Company Poland Sp. z o.o."/>
    <x v="3"/>
    <x v="0"/>
    <s v="E02428"/>
    <s v="Connor Luu"/>
    <s v="Computer Systems Manager"/>
    <s v="IT"/>
    <x v="1"/>
    <s v="Poland"/>
    <s v="Permanent"/>
    <s v="Male"/>
    <n v="35"/>
    <d v="2016-05-03T00:00:00"/>
    <m/>
    <n v="40"/>
    <n v="73899"/>
    <n v="6158.25"/>
    <n v="35.528365384615384"/>
    <n v="0.22140000000000001"/>
    <n v="1363.4365500000001"/>
    <n v="0.40799999999999997"/>
    <n v="3645.6840000000002"/>
    <s v="PLN"/>
    <n v="4.6844999999999999"/>
    <n v="0.05"/>
    <s v=""/>
    <n v="137"/>
    <m/>
    <m/>
    <n v="20"/>
    <m/>
    <m/>
    <s v=""/>
    <n v="0"/>
    <n v="0"/>
    <n v="4867.386057692308"/>
  </r>
  <r>
    <x v="1"/>
    <d v="2023-02-01T00:00:00"/>
    <d v="2023-02-28T00:00:00"/>
    <x v="0"/>
    <s v="Demo Company Egypt SAE"/>
    <x v="38"/>
    <x v="2"/>
    <s v="E03289"/>
    <s v="Christopher Lam"/>
    <s v="Operations Engineer"/>
    <s v="Accounting"/>
    <x v="0"/>
    <s v="Egypt"/>
    <s v="Permanent"/>
    <s v="Male"/>
    <n v="64"/>
    <d v="2013-03-29T00:00:00"/>
    <m/>
    <n v="40"/>
    <n v="252325"/>
    <n v="21027.083333333332"/>
    <n v="121.31009615384615"/>
    <n v="0.26"/>
    <n v="5467.041666666667"/>
    <n v="0.44400000000000001"/>
    <n v="11691.058333333332"/>
    <s v="EGP"/>
    <n v="32.686700000000002"/>
    <n v="0.4"/>
    <s v=""/>
    <n v="52"/>
    <m/>
    <m/>
    <n v="20"/>
    <m/>
    <n v="7"/>
    <s v=""/>
    <n v="0"/>
    <n v="0"/>
    <n v="6308.125"/>
  </r>
  <r>
    <x v="1"/>
    <d v="2023-02-01T00:00:00"/>
    <d v="2023-02-28T00:00:00"/>
    <x v="0"/>
    <s v="Demo Company Japan Kabushiki Kaisha"/>
    <x v="31"/>
    <x v="1"/>
    <s v="E01947"/>
    <s v="Sophie Owens"/>
    <s v="Analyst II"/>
    <s v="Finance"/>
    <x v="3"/>
    <s v="Japan"/>
    <s v="Permanent"/>
    <s v="Female"/>
    <n v="30"/>
    <d v="2015-03-05T00:00:00"/>
    <m/>
    <n v="40"/>
    <n v="52697"/>
    <n v="4391.416666666667"/>
    <n v="25.335096153846155"/>
    <n v="0.15490000000000001"/>
    <n v="680.23044166666671"/>
    <n v="0.46700000000000003"/>
    <n v="2340.6250833333334"/>
    <s v="JPY"/>
    <n v="143.86000000000001"/>
    <n v="0"/>
    <s v=""/>
    <n v="150"/>
    <m/>
    <m/>
    <n v="20"/>
    <m/>
    <n v="2"/>
    <s v=""/>
    <n v="0"/>
    <n v="0"/>
    <n v="3800.2644230769233"/>
  </r>
  <r>
    <x v="1"/>
    <d v="2023-02-01T00:00:00"/>
    <d v="2023-02-28T00:00:00"/>
    <x v="0"/>
    <s v="Demo Company Indonesia PT"/>
    <x v="10"/>
    <x v="1"/>
    <s v="E02024"/>
    <s v="Addison Perez"/>
    <s v="Operations Engineer"/>
    <s v="Engineering"/>
    <x v="1"/>
    <s v="Indonesia"/>
    <s v="Permanent"/>
    <s v="Female"/>
    <n v="29"/>
    <d v="2020-09-25T00:00:00"/>
    <m/>
    <n v="40"/>
    <n v="123588"/>
    <n v="10299"/>
    <n v="59.417307692307688"/>
    <n v="5.74E-2"/>
    <n v="591.1626"/>
    <n v="0.30099999999999999"/>
    <n v="7199.0010000000002"/>
    <s v="IDR"/>
    <n v="16295.86"/>
    <n v="0"/>
    <s v=""/>
    <n v="247"/>
    <m/>
    <m/>
    <n v="20"/>
    <n v="269"/>
    <n v="18"/>
    <s v=""/>
    <n v="0"/>
    <n v="0"/>
    <n v="14676.074999999999"/>
  </r>
  <r>
    <x v="1"/>
    <d v="2023-02-01T00:00:00"/>
    <d v="2023-02-28T00:00:00"/>
    <x v="0"/>
    <s v="Demo Company Finland Oy"/>
    <x v="0"/>
    <x v="0"/>
    <s v="E04249"/>
    <s v="Hadley Dang"/>
    <s v="Operations Engineer"/>
    <s v="Accounting"/>
    <x v="2"/>
    <s v="Finland"/>
    <s v="Permanent"/>
    <s v="Female"/>
    <n v="47"/>
    <d v="2021-12-26T00:00:00"/>
    <m/>
    <n v="24"/>
    <n v="243568"/>
    <n v="20297.333333333332"/>
    <n v="195.16666666666666"/>
    <n v="0.20760000000000001"/>
    <n v="4213.7263999999996"/>
    <n v="0.36599999999999999"/>
    <n v="12868.509333333332"/>
    <s v="EUR"/>
    <n v="1"/>
    <n v="0.33"/>
    <s v=""/>
    <n v="246"/>
    <m/>
    <m/>
    <n v="20"/>
    <m/>
    <m/>
    <s v=""/>
    <n v="0"/>
    <n v="0"/>
    <n v="48011"/>
  </r>
  <r>
    <x v="1"/>
    <d v="2023-02-01T00:00:00"/>
    <d v="2023-02-28T00:00:00"/>
    <x v="0"/>
    <s v="Demo Company Iceland hf."/>
    <x v="22"/>
    <x v="0"/>
    <s v="E01090"/>
    <s v="Ethan Mehta"/>
    <s v="Network Engineer"/>
    <s v="Sales"/>
    <x v="3"/>
    <s v="Iceland"/>
    <s v="Permanent"/>
    <s v="Male"/>
    <n v="49"/>
    <d v="2001-07-20T00:00:00"/>
    <m/>
    <n v="32"/>
    <n v="199176"/>
    <n v="16598"/>
    <n v="119.69711538461539"/>
    <n v="6.3500000000000001E-2"/>
    <n v="1053.973"/>
    <n v="0.31900000000000001"/>
    <n v="11303.238000000001"/>
    <s v="ISK"/>
    <n v="149.69999999999999"/>
    <n v="0.24"/>
    <s v=""/>
    <n v="249"/>
    <n v="1"/>
    <s v="Underpayment"/>
    <n v="20"/>
    <m/>
    <m/>
    <s v=""/>
    <n v="0"/>
    <n v="0"/>
    <n v="29804.58173076923"/>
  </r>
  <r>
    <x v="1"/>
    <d v="2023-02-01T00:00:00"/>
    <d v="2023-02-28T00:00:00"/>
    <x v="0"/>
    <s v="Demo Company Portugal Lda"/>
    <x v="4"/>
    <x v="0"/>
    <s v="E03830"/>
    <s v="Madison Her"/>
    <s v="Technical Architect"/>
    <s v="IT"/>
    <x v="1"/>
    <s v="Portugal"/>
    <s v="Permanent"/>
    <s v="Female"/>
    <n v="56"/>
    <d v="2021-06-22T00:00:00"/>
    <m/>
    <n v="40"/>
    <n v="82806"/>
    <n v="6900.5"/>
    <n v="39.810576923076923"/>
    <n v="0.23749999999999999"/>
    <n v="1638.8687499999999"/>
    <n v="0.39799999999999996"/>
    <n v="4154.1010000000006"/>
    <s v="EUR"/>
    <n v="1"/>
    <n v="0"/>
    <s v=""/>
    <n v="319"/>
    <m/>
    <m/>
    <n v="20"/>
    <m/>
    <n v="17"/>
    <s v=""/>
    <n v="0"/>
    <n v="0"/>
    <n v="12699.574038461538"/>
  </r>
  <r>
    <x v="1"/>
    <d v="2023-02-01T00:00:00"/>
    <d v="2023-02-28T00:00:00"/>
    <x v="0"/>
    <s v="Demo Company Italy Srl"/>
    <x v="43"/>
    <x v="0"/>
    <s v="E04363"/>
    <s v="Savannah Singh"/>
    <s v="Network Engineer"/>
    <s v="Marketing"/>
    <x v="1"/>
    <s v="Italy"/>
    <s v="Temporary"/>
    <s v="Female"/>
    <n v="53"/>
    <d v="2022-06-20T00:00:00"/>
    <d v="2023-06-20T00:00:00"/>
    <n v="40"/>
    <n v="164399"/>
    <n v="13699.916666666666"/>
    <n v="79.037980769230771"/>
    <n v="0.3"/>
    <n v="4109.9749999999995"/>
    <n v="0.59099999999999997"/>
    <n v="5603.2659166666672"/>
    <s v="EUR"/>
    <n v="1"/>
    <n v="0.25"/>
    <s v=""/>
    <n v="263"/>
    <m/>
    <m/>
    <n v="20"/>
    <m/>
    <n v="12"/>
    <s v=""/>
    <n v="0"/>
    <n v="0"/>
    <n v="20786.988942307693"/>
  </r>
  <r>
    <x v="1"/>
    <d v="2023-02-01T00:00:00"/>
    <d v="2023-02-28T00:00:00"/>
    <x v="0"/>
    <s v="Demo Company Canada Inc."/>
    <x v="40"/>
    <x v="6"/>
    <s v="E04920"/>
    <s v="Nevaeh Hsu"/>
    <s v="Sr. Manager"/>
    <s v="Human Resources"/>
    <x v="0"/>
    <s v="Canada"/>
    <s v="Permanent"/>
    <s v="Female"/>
    <n v="32"/>
    <d v="2017-04-14T00:00:00"/>
    <m/>
    <n v="40"/>
    <n v="154956"/>
    <n v="12913"/>
    <n v="74.498076923076923"/>
    <n v="7.3700000000000002E-2"/>
    <n v="951.68810000000008"/>
    <n v="0.245"/>
    <n v="9749.3150000000005"/>
    <s v="CAD"/>
    <n v="1.4572000000000001"/>
    <n v="0.13"/>
    <s v=""/>
    <n v="85"/>
    <m/>
    <m/>
    <n v="20"/>
    <m/>
    <n v="7"/>
    <s v=""/>
    <n v="0"/>
    <n v="0"/>
    <n v="6332.3365384615381"/>
  </r>
  <r>
    <x v="1"/>
    <d v="2023-02-01T00:00:00"/>
    <d v="2023-02-28T00:00:00"/>
    <x v="0"/>
    <s v="Demo Company Romania SRL"/>
    <x v="12"/>
    <x v="0"/>
    <s v="E03521"/>
    <s v="Jackson Navarro"/>
    <s v="Network Engineer"/>
    <s v="Sales"/>
    <x v="2"/>
    <s v="Romania"/>
    <s v="Temporary"/>
    <s v="Male"/>
    <n v="52"/>
    <d v="2020-09-25T00:00:00"/>
    <d v="2023-09-25T00:00:00"/>
    <n v="24"/>
    <n v="163143"/>
    <n v="13595.25"/>
    <n v="130.72355769230771"/>
    <n v="2.2499999999999999E-2"/>
    <n v="305.893125"/>
    <n v="0.2"/>
    <n v="10876.2"/>
    <s v="RON"/>
    <n v="4.9107000000000003"/>
    <n v="0.28000000000000003"/>
    <s v=""/>
    <n v="355"/>
    <m/>
    <m/>
    <n v="20"/>
    <m/>
    <m/>
    <s v=""/>
    <n v="0"/>
    <n v="0"/>
    <n v="46406.862980769234"/>
  </r>
  <r>
    <x v="1"/>
    <d v="2023-02-01T00:00:00"/>
    <d v="2023-02-28T00:00:00"/>
    <x v="0"/>
    <s v="Demo Company Denmark ApS"/>
    <x v="37"/>
    <x v="0"/>
    <s v="E04095"/>
    <s v="Sadie Patterson"/>
    <s v="Sr. Analyst"/>
    <s v="Accounting"/>
    <x v="1"/>
    <s v="Denmark"/>
    <s v="Permanent"/>
    <s v="Female"/>
    <n v="38"/>
    <d v="2020-07-24T00:00:00"/>
    <m/>
    <n v="24"/>
    <n v="89390"/>
    <n v="7449.166666666667"/>
    <n v="71.626602564102555"/>
    <n v="0"/>
    <n v="0"/>
    <n v="0.23800000000000002"/>
    <n v="5676.2650000000003"/>
    <s v="DKK"/>
    <n v="7.4398"/>
    <n v="0"/>
    <s v=""/>
    <n v="149"/>
    <m/>
    <m/>
    <n v="20"/>
    <m/>
    <m/>
    <s v=""/>
    <n v="0"/>
    <n v="0"/>
    <n v="10672.363782051281"/>
  </r>
  <r>
    <x v="1"/>
    <d v="2023-02-01T00:00:00"/>
    <d v="2023-02-28T00:00:00"/>
    <x v="0"/>
    <s v="Demo Company Brazil Ltda."/>
    <x v="5"/>
    <x v="3"/>
    <s v="E04079"/>
    <s v="Christopher Butler"/>
    <s v="Network Architect"/>
    <s v="IT"/>
    <x v="0"/>
    <s v="Brazil"/>
    <s v="Permanent"/>
    <s v="Male"/>
    <n v="41"/>
    <d v="2017-10-05T00:00:00"/>
    <m/>
    <n v="32"/>
    <n v="67468"/>
    <n v="5622.333333333333"/>
    <n v="40.54567307692308"/>
    <n v="0.28999999999999998"/>
    <n v="1630.4766666666665"/>
    <n v="0.65099999999999991"/>
    <n v="1962.1943333333338"/>
    <s v="BRL"/>
    <n v="5.4378000000000002"/>
    <n v="0"/>
    <s v=""/>
    <n v="79"/>
    <m/>
    <m/>
    <n v="20"/>
    <m/>
    <m/>
    <s v=""/>
    <n v="0"/>
    <n v="0"/>
    <n v="3203.1081730769233"/>
  </r>
  <r>
    <x v="1"/>
    <d v="2023-02-01T00:00:00"/>
    <d v="2023-02-28T00:00:00"/>
    <x v="0"/>
    <s v="Demo Company Finland Oy"/>
    <x v="0"/>
    <x v="0"/>
    <s v="E01508"/>
    <s v="Penelope Rodriguez"/>
    <s v="Engineering Manager"/>
    <s v="Engineering"/>
    <x v="0"/>
    <s v="Finland"/>
    <s v="Permanent"/>
    <s v="Female"/>
    <n v="49"/>
    <d v="2016-03-12T00:00:00"/>
    <m/>
    <n v="40"/>
    <n v="100810"/>
    <n v="8400.8333333333339"/>
    <n v="48.466346153846153"/>
    <n v="0.20760000000000001"/>
    <n v="1744.0130000000001"/>
    <n v="0.36599999999999999"/>
    <n v="5326.128333333334"/>
    <s v="EUR"/>
    <n v="1"/>
    <n v="0.12"/>
    <s v=""/>
    <n v="309"/>
    <m/>
    <m/>
    <n v="20"/>
    <m/>
    <n v="4"/>
    <s v=""/>
    <n v="0"/>
    <n v="0"/>
    <n v="14976.100961538461"/>
  </r>
  <r>
    <x v="1"/>
    <d v="2023-02-01T00:00:00"/>
    <d v="2023-02-28T00:00:00"/>
    <x v="0"/>
    <s v="Demo Company Japan Kabushiki Kaisha"/>
    <x v="31"/>
    <x v="1"/>
    <s v="E02259"/>
    <s v="Emily Lau"/>
    <s v="Sr. Analyst"/>
    <s v="Finance"/>
    <x v="0"/>
    <s v="Japan"/>
    <s v="Permanent"/>
    <s v="Female"/>
    <n v="35"/>
    <d v="2019-03-18T00:00:00"/>
    <m/>
    <n v="40"/>
    <n v="74779"/>
    <n v="6231.583333333333"/>
    <n v="35.951442307692311"/>
    <n v="0.15490000000000001"/>
    <n v="965.2722583333333"/>
    <n v="0.46700000000000003"/>
    <n v="3321.4339166666664"/>
    <s v="JPY"/>
    <n v="143.86000000000001"/>
    <n v="0"/>
    <s v=""/>
    <n v="288"/>
    <m/>
    <m/>
    <n v="20"/>
    <m/>
    <n v="3"/>
    <s v=""/>
    <n v="0"/>
    <n v="0"/>
    <n v="10354.015384615386"/>
  </r>
  <r>
    <x v="1"/>
    <d v="2023-02-01T00:00:00"/>
    <d v="2023-02-28T00:00:00"/>
    <x v="0"/>
    <s v="Demo Company Switzerland AG"/>
    <x v="44"/>
    <x v="0"/>
    <s v="E04972"/>
    <s v="Sophie Oh"/>
    <s v="Network Engineer"/>
    <s v="IT"/>
    <x v="2"/>
    <s v="Switzerland"/>
    <s v="Permanent"/>
    <s v="Female"/>
    <n v="29"/>
    <d v="2017-11-09T00:00:00"/>
    <m/>
    <n v="32"/>
    <n v="63985"/>
    <n v="5332.083333333333"/>
    <n v="38.45252403846154"/>
    <n v="0.06"/>
    <n v="319.92499999999995"/>
    <n v="0.28800000000000003"/>
    <n v="3796.4433333333327"/>
    <s v="CHF"/>
    <n v="0.99060000000000004"/>
    <n v="0"/>
    <s v=""/>
    <n v="141"/>
    <m/>
    <m/>
    <n v="20"/>
    <m/>
    <m/>
    <s v=""/>
    <n v="0"/>
    <n v="0"/>
    <n v="5421.8058894230771"/>
  </r>
  <r>
    <x v="1"/>
    <d v="2023-02-01T00:00:00"/>
    <d v="2023-02-28T00:00:00"/>
    <x v="0"/>
    <s v="Demo Company United States LLC"/>
    <x v="39"/>
    <x v="6"/>
    <s v="E01834"/>
    <s v="Chloe Allen"/>
    <s v="Solutions Architect"/>
    <s v="IT"/>
    <x v="0"/>
    <s v="United States"/>
    <s v="Permanent"/>
    <s v="Female"/>
    <n v="64"/>
    <d v="2004-07-08T00:00:00"/>
    <m/>
    <n v="32"/>
    <n v="77903"/>
    <n v="6491.916666666667"/>
    <n v="46.816706730769234"/>
    <n v="7.6499999999999999E-2"/>
    <n v="496.63162499999999"/>
    <n v="0.36599999999999999"/>
    <n v="4115.8751666666667"/>
    <s v="USD"/>
    <n v="1.0568"/>
    <n v="0"/>
    <s v=""/>
    <n v="249"/>
    <m/>
    <m/>
    <n v="20"/>
    <m/>
    <m/>
    <s v=""/>
    <n v="0"/>
    <n v="0"/>
    <n v="11657.359975961539"/>
  </r>
  <r>
    <x v="1"/>
    <d v="2023-02-01T00:00:00"/>
    <d v="2023-02-28T00:00:00"/>
    <x v="0"/>
    <s v="Demo Company Switzerland AG"/>
    <x v="44"/>
    <x v="0"/>
    <s v="E03124"/>
    <s v="Caleb Nelson"/>
    <s v="Network Engineer"/>
    <s v="Marketing"/>
    <x v="2"/>
    <s v="Switzerland"/>
    <s v="Permanent"/>
    <s v="Male"/>
    <n v="33"/>
    <d v="2017-06-12T00:00:00"/>
    <m/>
    <n v="32"/>
    <n v="164396"/>
    <n v="13699.666666666666"/>
    <n v="98.79567307692308"/>
    <n v="0.06"/>
    <n v="821.9799999999999"/>
    <n v="0.28800000000000003"/>
    <n v="9754.1626666666652"/>
    <s v="CHF"/>
    <n v="0.99060000000000004"/>
    <n v="0.28999999999999998"/>
    <s v=""/>
    <n v="87"/>
    <m/>
    <m/>
    <n v="20"/>
    <m/>
    <m/>
    <s v=""/>
    <n v="0"/>
    <n v="0"/>
    <n v="8595.2235576923085"/>
  </r>
  <r>
    <x v="1"/>
    <d v="2023-02-01T00:00:00"/>
    <d v="2023-02-28T00:00:00"/>
    <x v="0"/>
    <s v="Demo Company United States LLC"/>
    <x v="39"/>
    <x v="6"/>
    <s v="E01898"/>
    <s v="Oliver Moua"/>
    <s v="IT Systems Architect"/>
    <s v="IT"/>
    <x v="2"/>
    <s v="United States"/>
    <s v="Permanent"/>
    <s v="Male"/>
    <n v="29"/>
    <d v="2021-06-28T00:00:00"/>
    <m/>
    <n v="24"/>
    <n v="71234"/>
    <n v="5936.166666666667"/>
    <n v="57.078525641025642"/>
    <n v="7.6499999999999999E-2"/>
    <n v="454.11675000000002"/>
    <n v="0.36599999999999999"/>
    <n v="3763.5296666666668"/>
    <s v="USD"/>
    <n v="1.0568"/>
    <n v="0"/>
    <s v=""/>
    <n v="385"/>
    <m/>
    <m/>
    <n v="20"/>
    <m/>
    <m/>
    <s v=""/>
    <n v="0"/>
    <n v="0"/>
    <n v="21975.232371794871"/>
  </r>
  <r>
    <x v="1"/>
    <d v="2023-02-01T00:00:00"/>
    <d v="2023-02-28T00:00:00"/>
    <x v="0"/>
    <s v="Demo Company United Arab Emirates LLC"/>
    <x v="28"/>
    <x v="4"/>
    <s v="E00342"/>
    <s v="Wesley Doan"/>
    <s v="Manager"/>
    <s v="Finance"/>
    <x v="2"/>
    <s v="United Arab Emirates"/>
    <s v="Permanent"/>
    <s v="Male"/>
    <n v="63"/>
    <d v="2004-04-19T00:00:00"/>
    <m/>
    <n v="40"/>
    <n v="122487"/>
    <n v="10207.25"/>
    <n v="58.887980769230772"/>
    <n v="0"/>
    <n v="0"/>
    <n v="0.159"/>
    <n v="8584.2972499999996"/>
    <s v="AED"/>
    <n v="3.8807"/>
    <n v="0.08"/>
    <s v=""/>
    <n v="61"/>
    <m/>
    <m/>
    <n v="20"/>
    <m/>
    <n v="14"/>
    <s v=""/>
    <n v="0"/>
    <n v="0"/>
    <n v="3592.1668269230772"/>
  </r>
  <r>
    <x v="1"/>
    <d v="2023-02-01T00:00:00"/>
    <d v="2023-02-28T00:00:00"/>
    <x v="0"/>
    <s v="Demo Company Israel Ltd"/>
    <x v="30"/>
    <x v="4"/>
    <s v="E03910"/>
    <s v="Nova Hsu"/>
    <s v="Manager"/>
    <s v="Human Resources"/>
    <x v="1"/>
    <s v="Israel"/>
    <s v="Permanent"/>
    <s v="Female"/>
    <n v="32"/>
    <d v="2017-01-03T00:00:00"/>
    <m/>
    <n v="40"/>
    <n v="101870"/>
    <n v="8489.1666666666661"/>
    <n v="48.975961538461533"/>
    <n v="7.5999999999999998E-2"/>
    <n v="645.17666666666662"/>
    <n v="0.253"/>
    <n v="6341.4074999999993"/>
    <s v="ILS"/>
    <n v="3.7942999999999998"/>
    <n v="0.1"/>
    <s v=""/>
    <n v="152"/>
    <m/>
    <m/>
    <n v="20"/>
    <m/>
    <n v="19"/>
    <s v=""/>
    <n v="0"/>
    <n v="0"/>
    <n v="7444.3461538461534"/>
  </r>
  <r>
    <x v="1"/>
    <d v="2023-02-01T00:00:00"/>
    <d v="2023-02-28T00:00:00"/>
    <x v="0"/>
    <s v="Demo Company United Arab Emirates LLC"/>
    <x v="28"/>
    <x v="4"/>
    <s v="E00862"/>
    <s v="Levi Moreno"/>
    <s v="Systems Analyst"/>
    <s v="IT"/>
    <x v="3"/>
    <s v="United Arab Emirates"/>
    <s v="Temporary"/>
    <s v="Male"/>
    <n v="64"/>
    <d v="2020-06-27T00:00:00"/>
    <d v="2023-06-27T00:00:00"/>
    <n v="40"/>
    <n v="40316"/>
    <n v="3359.6666666666665"/>
    <n v="19.382692307692306"/>
    <n v="0"/>
    <n v="0"/>
    <n v="0.159"/>
    <n v="2825.4796666666666"/>
    <s v="AED"/>
    <n v="3.8807"/>
    <n v="0"/>
    <s v=""/>
    <n v="223"/>
    <m/>
    <m/>
    <n v="20"/>
    <m/>
    <n v="18"/>
    <s v=""/>
    <n v="0"/>
    <n v="0"/>
    <n v="4322.3403846153842"/>
  </r>
  <r>
    <x v="1"/>
    <d v="2023-02-01T00:00:00"/>
    <d v="2023-02-28T00:00:00"/>
    <x v="0"/>
    <s v="Demo Company Denmark ApS"/>
    <x v="37"/>
    <x v="0"/>
    <s v="E02576"/>
    <s v="Gianna Ha"/>
    <s v="Manager"/>
    <s v="IT"/>
    <x v="3"/>
    <s v="Denmark"/>
    <s v="Permanent"/>
    <s v="Female"/>
    <n v="55"/>
    <d v="2005-02-08T00:00:00"/>
    <m/>
    <n v="40"/>
    <n v="115145"/>
    <n v="9595.4166666666661"/>
    <n v="55.358173076923073"/>
    <n v="0"/>
    <n v="0"/>
    <n v="0.23800000000000002"/>
    <n v="7311.7074999999995"/>
    <s v="DKK"/>
    <n v="7.4398"/>
    <n v="0.05"/>
    <s v=""/>
    <n v="207"/>
    <m/>
    <m/>
    <n v="20"/>
    <m/>
    <n v="2"/>
    <s v=""/>
    <n v="0"/>
    <n v="0"/>
    <n v="11459.141826923076"/>
  </r>
  <r>
    <x v="1"/>
    <d v="2023-02-01T00:00:00"/>
    <d v="2023-02-28T00:00:00"/>
    <x v="0"/>
    <s v="Demo Company Finland Oy"/>
    <x v="0"/>
    <x v="0"/>
    <s v="E00035"/>
    <s v="Lillian Gonzales"/>
    <s v="Cloud Infrastructure Architect"/>
    <s v="IT"/>
    <x v="0"/>
    <s v="Finland"/>
    <s v="Permanent"/>
    <s v="Female"/>
    <n v="43"/>
    <d v="2009-03-13T00:00:00"/>
    <m/>
    <n v="32"/>
    <n v="62335"/>
    <n v="5194.583333333333"/>
    <n v="37.4609375"/>
    <n v="0.20760000000000001"/>
    <n v="1078.3955000000001"/>
    <n v="0.36599999999999999"/>
    <n v="3293.3658333333333"/>
    <s v="EUR"/>
    <n v="1"/>
    <n v="0"/>
    <s v=""/>
    <n v="55"/>
    <m/>
    <m/>
    <n v="20"/>
    <m/>
    <m/>
    <s v=""/>
    <n v="0"/>
    <n v="0"/>
    <n v="2060.3515625"/>
  </r>
  <r>
    <x v="1"/>
    <d v="2023-02-01T00:00:00"/>
    <d v="2023-02-28T00:00:00"/>
    <x v="0"/>
    <s v="Demo Company France SARL"/>
    <x v="18"/>
    <x v="0"/>
    <s v="E01832"/>
    <s v="Ezra Singh"/>
    <s v="Analyst"/>
    <s v="Finance"/>
    <x v="0"/>
    <s v="France"/>
    <s v="Permanent"/>
    <s v="Male"/>
    <n v="56"/>
    <d v="2006-05-10T00:00:00"/>
    <m/>
    <n v="24"/>
    <n v="41561"/>
    <n v="3463.4166666666665"/>
    <n v="33.302083333333336"/>
    <n v="0.45"/>
    <n v="1558.5374999999999"/>
    <n v="0.60699999999999998"/>
    <n v="1361.12275"/>
    <s v="EUR"/>
    <n v="1"/>
    <n v="0"/>
    <s v=""/>
    <n v="298"/>
    <m/>
    <m/>
    <n v="20"/>
    <m/>
    <m/>
    <s v=""/>
    <n v="0"/>
    <n v="0"/>
    <n v="9924.0208333333339"/>
  </r>
  <r>
    <x v="1"/>
    <d v="2023-02-01T00:00:00"/>
    <d v="2023-02-28T00:00:00"/>
    <x v="0"/>
    <s v="Demo Company Australia Pty Ltd"/>
    <x v="14"/>
    <x v="5"/>
    <s v="E00465"/>
    <s v="Brooklyn Cho"/>
    <s v="Technical Architect"/>
    <s v="IT"/>
    <x v="0"/>
    <s v="Australia"/>
    <s v="Permanent"/>
    <s v="Female"/>
    <n v="45"/>
    <d v="2002-07-08T00:00:00"/>
    <m/>
    <n v="40"/>
    <n v="92655"/>
    <n v="7721.25"/>
    <n v="44.54567307692308"/>
    <n v="0.25"/>
    <n v="1930.3125"/>
    <n v="0.47399999999999998"/>
    <n v="4061.3775000000001"/>
    <s v="AUD"/>
    <n v="1.5972999999999999"/>
    <n v="0"/>
    <s v=""/>
    <n v="60"/>
    <m/>
    <m/>
    <n v="20"/>
    <m/>
    <n v="15"/>
    <s v=""/>
    <n v="0"/>
    <n v="0"/>
    <n v="2672.7403846153848"/>
  </r>
  <r>
    <x v="1"/>
    <d v="2023-02-01T00:00:00"/>
    <d v="2023-02-28T00:00:00"/>
    <x v="0"/>
    <s v="Demo Company Hong Kong Ltd"/>
    <x v="7"/>
    <x v="1"/>
    <s v="E02391"/>
    <s v="Piper Ramos"/>
    <s v="Sr. Manager"/>
    <s v="Sales"/>
    <x v="0"/>
    <s v="Hong Kong"/>
    <s v="Permanent"/>
    <s v="Female"/>
    <n v="49"/>
    <d v="2021-04-02T00:00:00"/>
    <m/>
    <n v="40"/>
    <n v="157057"/>
    <n v="13088.083333333334"/>
    <n v="75.508173076923072"/>
    <n v="0.25"/>
    <n v="3272.0208333333335"/>
    <n v="0.21899999999999997"/>
    <n v="10221.793083333334"/>
    <s v="HKD"/>
    <n v="8.2957999999999998"/>
    <n v="0.12"/>
    <s v=""/>
    <n v="84"/>
    <m/>
    <m/>
    <n v="20"/>
    <m/>
    <n v="3"/>
    <s v=""/>
    <n v="0"/>
    <n v="0"/>
    <n v="6342.6865384615376"/>
  </r>
  <r>
    <x v="1"/>
    <d v="2023-02-01T00:00:00"/>
    <d v="2023-02-28T00:00:00"/>
    <x v="0"/>
    <s v="Demo Company Italy Srl"/>
    <x v="43"/>
    <x v="0"/>
    <s v="E04697"/>
    <s v="Eleanor Williams"/>
    <s v="Enterprise Architect"/>
    <s v="IT"/>
    <x v="1"/>
    <s v="Italy"/>
    <s v="Permanent"/>
    <s v="Female"/>
    <n v="61"/>
    <d v="2005-02-09T00:00:00"/>
    <m/>
    <n v="32"/>
    <n v="64462"/>
    <n v="5371.833333333333"/>
    <n v="38.739182692307693"/>
    <n v="0.3"/>
    <n v="1611.55"/>
    <n v="0.59099999999999997"/>
    <n v="2197.0798333333332"/>
    <s v="EUR"/>
    <n v="1"/>
    <n v="0"/>
    <s v=""/>
    <n v="101"/>
    <m/>
    <m/>
    <n v="20"/>
    <m/>
    <m/>
    <s v=""/>
    <n v="0"/>
    <n v="0"/>
    <n v="3912.6574519230771"/>
  </r>
  <r>
    <x v="1"/>
    <d v="2023-02-01T00:00:00"/>
    <d v="2023-02-28T00:00:00"/>
    <x v="0"/>
    <s v="Demo Company Poland Sp. z o.o."/>
    <x v="3"/>
    <x v="0"/>
    <s v="E00371"/>
    <s v="Melody Grant"/>
    <s v="Quality Engineer"/>
    <s v="Engineering"/>
    <x v="2"/>
    <s v="Poland"/>
    <s v="Permanent"/>
    <s v="Female"/>
    <n v="41"/>
    <d v="2005-10-07T00:00:00"/>
    <m/>
    <n v="24"/>
    <n v="79352"/>
    <n v="6612.666666666667"/>
    <n v="63.583333333333336"/>
    <n v="0.22140000000000001"/>
    <n v="1464.0444000000002"/>
    <n v="0.40799999999999997"/>
    <n v="3914.6986666666671"/>
    <s v="PLN"/>
    <n v="4.6844999999999999"/>
    <n v="0"/>
    <s v=""/>
    <n v="51"/>
    <m/>
    <m/>
    <n v="20"/>
    <m/>
    <m/>
    <s v=""/>
    <n v="0"/>
    <n v="0"/>
    <n v="3242.75"/>
  </r>
  <r>
    <x v="1"/>
    <d v="2023-02-01T00:00:00"/>
    <d v="2023-02-28T00:00:00"/>
    <x v="0"/>
    <s v="Demo Company Norway AS"/>
    <x v="21"/>
    <x v="0"/>
    <s v="E02992"/>
    <s v="Paisley Sanders"/>
    <s v="Sr. Manager"/>
    <s v="Marketing"/>
    <x v="1"/>
    <s v="Norway"/>
    <s v="Permanent"/>
    <s v="Female"/>
    <n v="55"/>
    <d v="2001-03-27T00:00:00"/>
    <m/>
    <n v="40"/>
    <n v="157812"/>
    <n v="13151"/>
    <n v="75.871153846153845"/>
    <n v="0.14099999999999999"/>
    <n v="1854.2909999999997"/>
    <n v="0.36200000000000004"/>
    <n v="8390.3379999999997"/>
    <s v="NOK"/>
    <n v="11.2597"/>
    <n v="0.11"/>
    <s v=""/>
    <n v="280"/>
    <m/>
    <m/>
    <n v="20"/>
    <n v="341"/>
    <n v="11"/>
    <s v=""/>
    <n v="0"/>
    <n v="0"/>
    <n v="21243.923076923078"/>
  </r>
  <r>
    <x v="1"/>
    <d v="2023-02-01T00:00:00"/>
    <d v="2023-02-28T00:00:00"/>
    <x v="0"/>
    <s v="Demo Company Qatar WLL"/>
    <x v="11"/>
    <x v="4"/>
    <s v="E04369"/>
    <s v="Santiago f Gray"/>
    <s v="Quality Engineer"/>
    <s v="Engineering"/>
    <x v="2"/>
    <s v="Qatar"/>
    <s v="Permanent"/>
    <s v="Male"/>
    <n v="27"/>
    <d v="2018-09-11T00:00:00"/>
    <m/>
    <n v="40"/>
    <n v="80745"/>
    <n v="6728.75"/>
    <n v="38.819711538461533"/>
    <n v="0"/>
    <n v="0"/>
    <n v="0.113"/>
    <n v="5968.4012499999999"/>
    <s v="QAR"/>
    <n v="3.8468"/>
    <n v="0"/>
    <s v=""/>
    <n v="231"/>
    <m/>
    <m/>
    <n v="20"/>
    <m/>
    <n v="19"/>
    <s v=""/>
    <n v="0"/>
    <n v="0"/>
    <n v="8967.3533653846134"/>
  </r>
  <r>
    <x v="1"/>
    <d v="2023-02-01T00:00:00"/>
    <d v="2023-02-28T00:00:00"/>
    <x v="0"/>
    <s v="Demo Company Belgium BV"/>
    <x v="13"/>
    <x v="0"/>
    <s v="E03532"/>
    <s v="Jaxson Santiago"/>
    <s v="Engineering Manager"/>
    <s v="Engineering"/>
    <x v="3"/>
    <s v="Belgium"/>
    <s v="Permanent"/>
    <s v="Male"/>
    <n v="56"/>
    <d v="2018-09-20T00:00:00"/>
    <m/>
    <n v="32"/>
    <n v="78938"/>
    <n v="6578.166666666667"/>
    <n v="47.43870192307692"/>
    <n v="0.27500000000000002"/>
    <n v="1808.9958333333336"/>
    <n v="0.55399999999999994"/>
    <n v="2933.8623333333339"/>
    <s v="EUR"/>
    <n v="1"/>
    <n v="0.14000000000000001"/>
    <s v=""/>
    <n v="29"/>
    <m/>
    <m/>
    <n v="20"/>
    <m/>
    <m/>
    <s v=""/>
    <n v="0"/>
    <n v="0"/>
    <n v="1375.7223557692307"/>
  </r>
  <r>
    <x v="1"/>
    <d v="2023-02-01T00:00:00"/>
    <d v="2023-02-28T00:00:00"/>
    <x v="0"/>
    <s v="Demo Company Portugal Lda"/>
    <x v="4"/>
    <x v="0"/>
    <s v="E00863"/>
    <s v="Lincoln Ramos"/>
    <s v="Operations Engineer"/>
    <s v="Engineering"/>
    <x v="2"/>
    <s v="Portugal"/>
    <s v="Permanent"/>
    <s v="Male"/>
    <n v="59"/>
    <d v="2008-09-10T00:00:00"/>
    <m/>
    <n v="24"/>
    <n v="96313"/>
    <n v="8026.083333333333"/>
    <n v="77.173878205128204"/>
    <n v="0.23749999999999999"/>
    <n v="1906.1947916666666"/>
    <n v="0.39799999999999996"/>
    <n v="4831.7021666666669"/>
    <s v="EUR"/>
    <n v="1"/>
    <n v="0"/>
    <s v=""/>
    <n v="25"/>
    <m/>
    <m/>
    <n v="20"/>
    <n v="416"/>
    <m/>
    <s v=""/>
    <n v="0"/>
    <n v="0"/>
    <n v="1929.3469551282051"/>
  </r>
  <r>
    <x v="1"/>
    <d v="2023-02-01T00:00:00"/>
    <d v="2023-02-28T00:00:00"/>
    <x v="0"/>
    <s v="Demo Company Israel Ltd"/>
    <x v="30"/>
    <x v="4"/>
    <s v="E03310"/>
    <s v="Dylan Campbell"/>
    <s v="Network Engineer"/>
    <s v="Engineering"/>
    <x v="1"/>
    <s v="Israel"/>
    <s v="Permanent"/>
    <s v="Male"/>
    <n v="45"/>
    <d v="2010-11-29T00:00:00"/>
    <m/>
    <n v="40"/>
    <n v="153767"/>
    <n v="12813.916666666666"/>
    <n v="73.926442307692312"/>
    <n v="7.5999999999999998E-2"/>
    <n v="973.85766666666655"/>
    <n v="0.253"/>
    <n v="9571.99575"/>
    <s v="ILS"/>
    <n v="3.7942999999999998"/>
    <n v="0.27"/>
    <s v=""/>
    <n v="220"/>
    <m/>
    <m/>
    <n v="20"/>
    <m/>
    <n v="14"/>
    <s v=""/>
    <n v="0"/>
    <n v="0"/>
    <n v="16263.817307692309"/>
  </r>
  <r>
    <x v="1"/>
    <d v="2023-02-01T00:00:00"/>
    <d v="2023-02-28T00:00:00"/>
    <x v="0"/>
    <s v="Demo Company Netherlands BV"/>
    <x v="6"/>
    <x v="0"/>
    <s v="E01883"/>
    <s v="Olivia Gray"/>
    <s v="Manager"/>
    <s v="Marketing"/>
    <x v="3"/>
    <s v="Netherlands"/>
    <s v="Permanent"/>
    <s v="Female"/>
    <n v="42"/>
    <d v="2015-09-19T00:00:00"/>
    <m/>
    <n v="24"/>
    <n v="103423"/>
    <n v="8618.5833333333339"/>
    <n v="82.870993589743591"/>
    <n v="0.23190000000000002"/>
    <n v="1998.6494750000004"/>
    <n v="0.41200000000000003"/>
    <n v="5067.7269999999999"/>
    <s v="EUR"/>
    <n v="1"/>
    <n v="0.06"/>
    <s v=""/>
    <n v="290"/>
    <m/>
    <m/>
    <n v="20"/>
    <n v="225"/>
    <m/>
    <s v=""/>
    <n v="0"/>
    <n v="0"/>
    <n v="24032.588141025641"/>
  </r>
  <r>
    <x v="1"/>
    <d v="2023-02-01T00:00:00"/>
    <d v="2023-02-28T00:00:00"/>
    <x v="0"/>
    <s v="Demo Company Netherlands BV"/>
    <x v="6"/>
    <x v="0"/>
    <s v="E01242"/>
    <s v="Emery Doan"/>
    <s v="Controls Engineer"/>
    <s v="Engineering"/>
    <x v="2"/>
    <s v="Netherlands"/>
    <s v="Permanent"/>
    <s v="Female"/>
    <n v="25"/>
    <d v="2021-06-23T00:00:00"/>
    <m/>
    <n v="40"/>
    <n v="86464"/>
    <n v="7205.333333333333"/>
    <n v="41.569230769230771"/>
    <n v="0.23190000000000002"/>
    <n v="1670.9168000000002"/>
    <n v="0.41200000000000003"/>
    <n v="4236.735999999999"/>
    <s v="EUR"/>
    <n v="1"/>
    <n v="0"/>
    <s v=""/>
    <n v="360"/>
    <m/>
    <m/>
    <n v="20"/>
    <n v="238"/>
    <n v="7"/>
    <s v=""/>
    <n v="0"/>
    <n v="0"/>
    <n v="14964.923076923078"/>
  </r>
  <r>
    <x v="1"/>
    <d v="2023-02-01T00:00:00"/>
    <d v="2023-02-28T00:00:00"/>
    <x v="0"/>
    <s v="Demo Company India Pvt. Ltd."/>
    <x v="16"/>
    <x v="1"/>
    <s v="E02535"/>
    <s v="Caroline Perez"/>
    <s v="Controls Engineer"/>
    <s v="Engineering"/>
    <x v="2"/>
    <s v="India"/>
    <s v="Permanent"/>
    <s v="Female"/>
    <n v="29"/>
    <d v="2018-01-14T00:00:00"/>
    <m/>
    <n v="40"/>
    <n v="80516"/>
    <n v="6709.666666666667"/>
    <n v="38.70961538461539"/>
    <n v="0.12"/>
    <n v="805.16"/>
    <n v="0.49700000000000005"/>
    <n v="3374.9623333333329"/>
    <s v="INR"/>
    <n v="86.649000000000001"/>
    <n v="0"/>
    <s v=""/>
    <n v="158"/>
    <m/>
    <m/>
    <n v="20"/>
    <m/>
    <n v="20"/>
    <s v=""/>
    <n v="0"/>
    <n v="0"/>
    <n v="6116.1192307692318"/>
  </r>
  <r>
    <x v="1"/>
    <d v="2023-02-01T00:00:00"/>
    <d v="2023-02-28T00:00:00"/>
    <x v="0"/>
    <s v="Demo Company Ghana Ltd"/>
    <x v="33"/>
    <x v="2"/>
    <s v="E00369"/>
    <s v="Genesis Woods"/>
    <s v="Manager"/>
    <s v="Human Resources"/>
    <x v="1"/>
    <s v="Ghana"/>
    <s v="Permanent"/>
    <s v="Female"/>
    <n v="33"/>
    <d v="2013-08-21T00:00:00"/>
    <m/>
    <n v="40"/>
    <n v="105390"/>
    <n v="8782.5"/>
    <n v="50.668269230769234"/>
    <n v="0.13"/>
    <n v="1141.7250000000001"/>
    <n v="0.55399999999999994"/>
    <n v="3916.9950000000008"/>
    <s v="GHS"/>
    <n v="12.6816"/>
    <n v="0.06"/>
    <s v=""/>
    <n v="327"/>
    <m/>
    <m/>
    <n v="20"/>
    <m/>
    <n v="4"/>
    <s v=""/>
    <n v="0"/>
    <n v="0"/>
    <n v="16568.524038461539"/>
  </r>
  <r>
    <x v="1"/>
    <d v="2023-02-01T00:00:00"/>
    <d v="2023-02-28T00:00:00"/>
    <x v="0"/>
    <s v="Demo Company Italy Srl"/>
    <x v="43"/>
    <x v="0"/>
    <s v="E03332"/>
    <s v="Ruby Sun"/>
    <s v="Cloud Infrastructure Architect"/>
    <s v="IT"/>
    <x v="0"/>
    <s v="Italy"/>
    <s v="Permanent"/>
    <s v="Female"/>
    <n v="50"/>
    <d v="2021-09-06T00:00:00"/>
    <m/>
    <n v="40"/>
    <n v="83418"/>
    <n v="6951.5"/>
    <n v="40.104807692307688"/>
    <n v="0.3"/>
    <n v="2085.4499999999998"/>
    <n v="0.59099999999999997"/>
    <n v="2843.1635000000006"/>
    <s v="EUR"/>
    <n v="1"/>
    <n v="0"/>
    <s v=""/>
    <n v="357"/>
    <n v="1"/>
    <s v="Underpayment"/>
    <n v="20"/>
    <m/>
    <n v="9"/>
    <s v=""/>
    <n v="0"/>
    <n v="0"/>
    <n v="14317.416346153845"/>
  </r>
  <r>
    <x v="1"/>
    <d v="2023-02-01T00:00:00"/>
    <d v="2023-02-28T00:00:00"/>
    <x v="0"/>
    <s v="Demo Company Canada Inc."/>
    <x v="40"/>
    <x v="6"/>
    <s v="E03278"/>
    <s v="Nevaeh James"/>
    <s v="Solutions Architect"/>
    <s v="IT"/>
    <x v="1"/>
    <s v="Canada"/>
    <s v="Permanent"/>
    <s v="Female"/>
    <n v="45"/>
    <d v="2017-11-03T00:00:00"/>
    <m/>
    <n v="24"/>
    <n v="66660"/>
    <n v="5555"/>
    <n v="53.41346153846154"/>
    <n v="7.3700000000000002E-2"/>
    <n v="409.40350000000001"/>
    <n v="0.245"/>
    <n v="4194.0249999999996"/>
    <s v="CAD"/>
    <n v="1.4572000000000001"/>
    <n v="0"/>
    <s v=""/>
    <n v="378"/>
    <m/>
    <m/>
    <n v="20"/>
    <m/>
    <m/>
    <s v=""/>
    <n v="0"/>
    <n v="0"/>
    <n v="20190.288461538461"/>
  </r>
  <r>
    <x v="1"/>
    <d v="2023-02-01T00:00:00"/>
    <d v="2023-02-28T00:00:00"/>
    <x v="0"/>
    <s v="Demo Company South Africa PTY Ltd"/>
    <x v="19"/>
    <x v="2"/>
    <s v="E02492"/>
    <s v="Parker Sandoval"/>
    <s v="Manager"/>
    <s v="Human Resources"/>
    <x v="1"/>
    <s v="South Africa"/>
    <s v="Permanent"/>
    <s v="Male"/>
    <n v="59"/>
    <d v="2015-06-10T00:00:00"/>
    <m/>
    <n v="40"/>
    <n v="101985"/>
    <n v="8498.75"/>
    <n v="49.03125"/>
    <n v="0"/>
    <n v="0"/>
    <n v="0.29199999999999998"/>
    <n v="6017.1149999999998"/>
    <s v="ZAR"/>
    <n v="19.621099999999998"/>
    <n v="7.0000000000000007E-2"/>
    <s v=""/>
    <n v="212"/>
    <m/>
    <m/>
    <n v="20"/>
    <m/>
    <n v="9"/>
    <s v=""/>
    <n v="0"/>
    <n v="0"/>
    <n v="10394.625"/>
  </r>
  <r>
    <x v="1"/>
    <d v="2023-02-01T00:00:00"/>
    <d v="2023-02-28T00:00:00"/>
    <x v="0"/>
    <s v="Demo Company Germany GmbH"/>
    <x v="15"/>
    <x v="0"/>
    <s v="E03055"/>
    <s v="Austin Rojas"/>
    <s v="Operations Engineer"/>
    <s v="Finance"/>
    <x v="2"/>
    <s v="Germany"/>
    <s v="Permanent"/>
    <s v="Male"/>
    <n v="29"/>
    <d v="2018-12-05T00:00:00"/>
    <m/>
    <n v="32"/>
    <n v="199504"/>
    <n v="16625.333333333332"/>
    <n v="119.89423076923077"/>
    <n v="0.19879999999999998"/>
    <n v="3305.116266666666"/>
    <n v="0.48799999999999999"/>
    <n v="8512.1706666666651"/>
    <s v="EUR"/>
    <n v="1"/>
    <n v="0.3"/>
    <s v=""/>
    <n v="78"/>
    <m/>
    <m/>
    <n v="20"/>
    <m/>
    <m/>
    <s v=""/>
    <n v="0"/>
    <n v="0"/>
    <n v="9351.75"/>
  </r>
  <r>
    <x v="1"/>
    <d v="2023-02-01T00:00:00"/>
    <d v="2023-02-28T00:00:00"/>
    <x v="0"/>
    <s v="Demo Company United Kingdom Ltd"/>
    <x v="27"/>
    <x v="0"/>
    <s v="E01388"/>
    <s v="Cooper Gupta"/>
    <s v="Business Partner"/>
    <s v="Human Resources"/>
    <x v="1"/>
    <s v="United Kingdom"/>
    <s v="Permanent"/>
    <s v="Male"/>
    <n v="58"/>
    <d v="2014-06-20T00:00:00"/>
    <m/>
    <n v="24"/>
    <n v="41728"/>
    <n v="3477.3333333333335"/>
    <n v="33.435897435897438"/>
    <n v="0.13800000000000001"/>
    <n v="479.87200000000007"/>
    <n v="0.30599999999999999"/>
    <n v="2413.2693333333336"/>
    <s v="GBP"/>
    <n v="0.88870000000000005"/>
    <n v="0"/>
    <s v=""/>
    <n v="362"/>
    <m/>
    <m/>
    <n v="20"/>
    <m/>
    <m/>
    <s v=""/>
    <n v="0"/>
    <n v="0"/>
    <n v="12103.794871794873"/>
  </r>
  <r>
    <x v="1"/>
    <d v="2023-02-01T00:00:00"/>
    <d v="2023-02-28T00:00:00"/>
    <x v="0"/>
    <s v="Demo Company Italy Srl"/>
    <x v="43"/>
    <x v="0"/>
    <s v="E00717"/>
    <s v="Axel Santos"/>
    <s v="Sr. Analyst"/>
    <s v="Accounting"/>
    <x v="1"/>
    <s v="Italy"/>
    <s v="Permanent"/>
    <s v="Male"/>
    <n v="62"/>
    <d v="2011-02-17T00:00:00"/>
    <m/>
    <n v="40"/>
    <n v="94422"/>
    <n v="7868.5"/>
    <n v="45.395192307692312"/>
    <n v="0.3"/>
    <n v="2360.5499999999997"/>
    <n v="0.59099999999999997"/>
    <n v="3218.2165000000005"/>
    <s v="EUR"/>
    <n v="1"/>
    <n v="0"/>
    <s v=""/>
    <n v="125"/>
    <m/>
    <m/>
    <n v="20"/>
    <n v="217"/>
    <n v="2"/>
    <s v=""/>
    <n v="0"/>
    <n v="0"/>
    <n v="5674.399038461539"/>
  </r>
  <r>
    <x v="1"/>
    <d v="2023-02-01T00:00:00"/>
    <d v="2023-02-28T00:00:00"/>
    <x v="0"/>
    <s v="Demo Company South Africa PTY Ltd"/>
    <x v="19"/>
    <x v="2"/>
    <s v="E04637"/>
    <s v="Samuel Song"/>
    <s v="Network Engineer"/>
    <s v="Sales"/>
    <x v="2"/>
    <s v="South Africa"/>
    <s v="Permanent"/>
    <s v="Male"/>
    <n v="31"/>
    <d v="2015-06-29T00:00:00"/>
    <m/>
    <n v="40"/>
    <n v="191026"/>
    <n v="15918.833333333334"/>
    <n v="91.839423076923069"/>
    <n v="0"/>
    <n v="0"/>
    <n v="0.29199999999999998"/>
    <n v="11270.534"/>
    <s v="ZAR"/>
    <n v="19.621099999999998"/>
    <n v="0.16"/>
    <s v=""/>
    <n v="138"/>
    <m/>
    <m/>
    <n v="20"/>
    <m/>
    <n v="12"/>
    <s v=""/>
    <n v="0"/>
    <n v="0"/>
    <n v="12673.840384615383"/>
  </r>
  <r>
    <x v="1"/>
    <d v="2023-02-01T00:00:00"/>
    <d v="2023-02-28T00:00:00"/>
    <x v="0"/>
    <s v="Demo Company United Arab Emirates LLC"/>
    <x v="28"/>
    <x v="4"/>
    <s v="E03240"/>
    <s v="Aiden Silva"/>
    <s v="Operations Engineer"/>
    <s v="IT"/>
    <x v="3"/>
    <s v="United Arab Emirates"/>
    <s v="Permanent"/>
    <s v="Male"/>
    <n v="42"/>
    <d v="2010-11-29T00:00:00"/>
    <m/>
    <n v="40"/>
    <n v="186725"/>
    <n v="15560.416666666666"/>
    <n v="89.771634615384613"/>
    <n v="0"/>
    <n v="0"/>
    <n v="0.159"/>
    <n v="13086.310416666667"/>
    <s v="AED"/>
    <n v="3.8807"/>
    <n v="0.32"/>
    <s v=""/>
    <n v="188"/>
    <m/>
    <m/>
    <n v="20"/>
    <m/>
    <n v="7"/>
    <s v=""/>
    <n v="0"/>
    <n v="0"/>
    <n v="16877.067307692309"/>
  </r>
  <r>
    <x v="1"/>
    <d v="2023-02-01T00:00:00"/>
    <d v="2023-02-28T00:00:00"/>
    <x v="0"/>
    <s v="Demo Company Israel Ltd"/>
    <x v="30"/>
    <x v="4"/>
    <s v="E00340"/>
    <s v="Eliana Allen"/>
    <s v="Business Partner"/>
    <s v="Human Resources"/>
    <x v="3"/>
    <s v="Israel"/>
    <s v="Permanent"/>
    <s v="Female"/>
    <n v="56"/>
    <d v="2009-08-20T00:00:00"/>
    <m/>
    <n v="40"/>
    <n v="52800"/>
    <n v="4400"/>
    <n v="25.384615384615383"/>
    <n v="7.5999999999999998E-2"/>
    <n v="334.4"/>
    <n v="0.253"/>
    <n v="3286.8"/>
    <s v="ILS"/>
    <n v="3.7942999999999998"/>
    <n v="0"/>
    <s v=""/>
    <n v="335"/>
    <m/>
    <m/>
    <n v="20"/>
    <m/>
    <n v="10"/>
    <s v=""/>
    <n v="0"/>
    <n v="0"/>
    <n v="8503.8461538461543"/>
  </r>
  <r>
    <x v="1"/>
    <d v="2023-02-01T00:00:00"/>
    <d v="2023-02-28T00:00:00"/>
    <x v="0"/>
    <s v="Demo Company Italy Srl"/>
    <x v="43"/>
    <x v="0"/>
    <s v="E04751"/>
    <s v="Grayson James"/>
    <s v="Operations Engineer"/>
    <s v="Engineering"/>
    <x v="1"/>
    <s v="Italy"/>
    <s v="Permanent"/>
    <s v="Male"/>
    <n v="54"/>
    <d v="2010-12-05T00:00:00"/>
    <m/>
    <n v="40"/>
    <n v="113982"/>
    <n v="9498.5"/>
    <n v="54.799038461538466"/>
    <n v="0.3"/>
    <n v="2849.5499999999997"/>
    <n v="0.59099999999999997"/>
    <n v="3884.8865000000005"/>
    <s v="EUR"/>
    <n v="1"/>
    <n v="0"/>
    <s v=""/>
    <n v="247"/>
    <m/>
    <m/>
    <n v="20"/>
    <m/>
    <n v="8"/>
    <s v=""/>
    <n v="0"/>
    <n v="0"/>
    <n v="13535.362500000001"/>
  </r>
  <r>
    <x v="1"/>
    <d v="2023-02-01T00:00:00"/>
    <d v="2023-02-28T00:00:00"/>
    <x v="0"/>
    <s v="Demo Company Kenya Ltd"/>
    <x v="8"/>
    <x v="2"/>
    <s v="E04636"/>
    <s v="Hailey Yee"/>
    <s v="Account Representative"/>
    <s v="Sales"/>
    <x v="3"/>
    <s v="Kenya"/>
    <s v="Temporary"/>
    <s v="Female"/>
    <n v="54"/>
    <d v="2021-03-16T00:00:00"/>
    <d v="2023-03-16T00:00:00"/>
    <n v="40"/>
    <n v="56239"/>
    <n v="4686.583333333333"/>
    <n v="27.037980769230767"/>
    <n v="0"/>
    <n v="0"/>
    <n v="0.37200000000000005"/>
    <n v="2943.1743333333329"/>
    <s v="KES"/>
    <n v="136.33000000000001"/>
    <n v="0"/>
    <s v=""/>
    <n v="107"/>
    <m/>
    <m/>
    <n v="20"/>
    <m/>
    <n v="16"/>
    <s v=""/>
    <n v="0"/>
    <n v="0"/>
    <n v="2893.0639423076923"/>
  </r>
  <r>
    <x v="1"/>
    <d v="2023-02-01T00:00:00"/>
    <d v="2023-02-28T00:00:00"/>
    <x v="0"/>
    <s v="Demo Company Netherlands BV"/>
    <x v="6"/>
    <x v="0"/>
    <s v="E00568"/>
    <s v="Ian Vargas"/>
    <s v="Analyst"/>
    <s v="Sales"/>
    <x v="0"/>
    <s v="Netherlands"/>
    <s v="Temporary"/>
    <s v="Male"/>
    <n v="26"/>
    <d v="2021-03-02T00:00:00"/>
    <d v="2023-03-02T00:00:00"/>
    <n v="32"/>
    <n v="44732"/>
    <n v="3727.6666666666665"/>
    <n v="26.88221153846154"/>
    <n v="0.23190000000000002"/>
    <n v="864.44590000000005"/>
    <n v="0.41200000000000003"/>
    <n v="2191.8679999999995"/>
    <s v="EUR"/>
    <n v="1"/>
    <n v="0"/>
    <s v=""/>
    <n v="221"/>
    <m/>
    <m/>
    <n v="20"/>
    <m/>
    <m/>
    <s v=""/>
    <n v="0"/>
    <n v="0"/>
    <n v="5940.96875"/>
  </r>
  <r>
    <x v="1"/>
    <d v="2023-02-01T00:00:00"/>
    <d v="2023-02-28T00:00:00"/>
    <x v="0"/>
    <s v="Demo Company South Africa PTY Ltd"/>
    <x v="19"/>
    <x v="2"/>
    <s v="E02938"/>
    <s v="John Trinh"/>
    <s v="Network Engineer"/>
    <s v="Marketing"/>
    <x v="2"/>
    <s v="South Africa"/>
    <s v="Permanent"/>
    <s v="Male"/>
    <n v="49"/>
    <d v="2014-06-26T00:00:00"/>
    <m/>
    <n v="40"/>
    <n v="153961"/>
    <n v="12830.083333333334"/>
    <n v="74.019711538461536"/>
    <n v="0"/>
    <n v="0"/>
    <n v="0.29199999999999998"/>
    <n v="9083.6990000000005"/>
    <s v="ZAR"/>
    <n v="19.621099999999998"/>
    <n v="0.25"/>
    <s v=""/>
    <n v="202"/>
    <m/>
    <m/>
    <n v="20"/>
    <m/>
    <n v="17"/>
    <s v=""/>
    <n v="0"/>
    <n v="0"/>
    <n v="14951.98173076923"/>
  </r>
  <r>
    <x v="1"/>
    <d v="2023-02-01T00:00:00"/>
    <d v="2023-02-28T00:00:00"/>
    <x v="0"/>
    <s v="Demo Company Morocco SARL"/>
    <x v="32"/>
    <x v="2"/>
    <s v="E00555"/>
    <s v="Sofia Trinh"/>
    <s v="Network Architect"/>
    <s v="IT"/>
    <x v="1"/>
    <s v="Morocco"/>
    <s v="Permanent"/>
    <s v="Female"/>
    <n v="45"/>
    <d v="2006-12-18T00:00:00"/>
    <m/>
    <n v="40"/>
    <n v="68337"/>
    <n v="5694.75"/>
    <n v="32.854326923076925"/>
    <n v="0.2109"/>
    <n v="1201.0227749999999"/>
    <n v="0.45799999999999996"/>
    <n v="3086.5545000000002"/>
    <s v="MAD"/>
    <n v="11.0573"/>
    <n v="0"/>
    <s v=""/>
    <n v="190"/>
    <m/>
    <m/>
    <n v="20"/>
    <m/>
    <n v="13"/>
    <s v=""/>
    <n v="0"/>
    <n v="0"/>
    <n v="6242.3221153846162"/>
  </r>
  <r>
    <x v="1"/>
    <d v="2023-02-01T00:00:00"/>
    <d v="2023-02-28T00:00:00"/>
    <x v="0"/>
    <s v="Demo Company Sweden AB"/>
    <x v="20"/>
    <x v="0"/>
    <s v="E01111"/>
    <s v="Santiago f Moua"/>
    <s v="Sr. Manager"/>
    <s v="Human Resources"/>
    <x v="2"/>
    <s v="Sweden"/>
    <s v="Permanent"/>
    <s v="Male"/>
    <n v="45"/>
    <d v="2010-05-07T00:00:00"/>
    <m/>
    <n v="32"/>
    <n v="145093"/>
    <n v="12091.083333333334"/>
    <n v="87.1953125"/>
    <n v="0.31420000000000003"/>
    <n v="3799.018383333334"/>
    <n v="0.49099999999999999"/>
    <n v="6154.3614166666666"/>
    <s v="SEK"/>
    <n v="11.300800000000001"/>
    <n v="0.12"/>
    <s v=""/>
    <n v="46"/>
    <m/>
    <m/>
    <n v="20"/>
    <m/>
    <m/>
    <s v=""/>
    <n v="0"/>
    <n v="0"/>
    <n v="4010.984375"/>
  </r>
  <r>
    <x v="1"/>
    <d v="2023-02-01T00:00:00"/>
    <d v="2023-02-28T00:00:00"/>
    <x v="0"/>
    <s v="Demo Company Côte d'Ivoire SARL"/>
    <x v="2"/>
    <x v="2"/>
    <s v="E03149"/>
    <s v="Layla Collins"/>
    <s v="IT Systems Architect"/>
    <s v="IT"/>
    <x v="1"/>
    <s v="Côte d'Ivoire"/>
    <s v="Permanent"/>
    <s v="Female"/>
    <n v="26"/>
    <d v="2021-03-11T00:00:00"/>
    <m/>
    <n v="40"/>
    <n v="74170"/>
    <n v="6180.833333333333"/>
    <n v="35.658653846153847"/>
    <n v="0.25"/>
    <n v="1545.2083333333333"/>
    <n v="0.501"/>
    <n v="3084.2358333333332"/>
    <s v="XOF"/>
    <n v="657.27"/>
    <n v="0"/>
    <s v=""/>
    <n v="95"/>
    <m/>
    <m/>
    <n v="20"/>
    <m/>
    <n v="3"/>
    <s v=""/>
    <n v="0"/>
    <n v="0"/>
    <n v="3387.5721153846152"/>
  </r>
  <r>
    <x v="1"/>
    <d v="2023-02-01T00:00:00"/>
    <d v="2023-02-28T00:00:00"/>
    <x v="0"/>
    <s v="Demo Company United Kingdom Ltd"/>
    <x v="27"/>
    <x v="0"/>
    <s v="E00952"/>
    <s v="Jaxon Powell"/>
    <s v="Field Engineer"/>
    <s v="Engineering"/>
    <x v="3"/>
    <s v="United Kingdom"/>
    <s v="Permanent"/>
    <s v="Male"/>
    <n v="59"/>
    <d v="2021-03-29T00:00:00"/>
    <m/>
    <n v="40"/>
    <n v="62605"/>
    <n v="5217.083333333333"/>
    <n v="30.09855769230769"/>
    <n v="0.13800000000000001"/>
    <n v="719.95749999999998"/>
    <n v="0.30599999999999999"/>
    <n v="3620.6558333333332"/>
    <s v="GBP"/>
    <n v="0.88870000000000005"/>
    <n v="0"/>
    <s v=""/>
    <n v="372"/>
    <m/>
    <m/>
    <n v="20"/>
    <m/>
    <n v="18"/>
    <s v=""/>
    <n v="0"/>
    <n v="0"/>
    <n v="11196.663461538461"/>
  </r>
  <r>
    <x v="1"/>
    <d v="2023-02-01T00:00:00"/>
    <d v="2023-02-28T00:00:00"/>
    <x v="0"/>
    <s v="Demo Company Netherlands BV"/>
    <x v="6"/>
    <x v="0"/>
    <s v="E04380"/>
    <s v="Naomi Washington"/>
    <s v="Manager"/>
    <s v="IT"/>
    <x v="1"/>
    <s v="Netherlands"/>
    <s v="Temporary"/>
    <s v="Female"/>
    <n v="51"/>
    <d v="2020-03-13T00:00:00"/>
    <d v="2023-03-13T00:00:00"/>
    <n v="32"/>
    <n v="107195"/>
    <n v="8932.9166666666661"/>
    <n v="64.420072115384613"/>
    <n v="0.23190000000000002"/>
    <n v="2071.5433750000002"/>
    <n v="0.41200000000000003"/>
    <n v="5252.5549999999994"/>
    <s v="EUR"/>
    <n v="1"/>
    <n v="0.09"/>
    <s v=""/>
    <n v="233"/>
    <m/>
    <m/>
    <n v="20"/>
    <m/>
    <m/>
    <s v=""/>
    <n v="0"/>
    <n v="0"/>
    <n v="15009.876802884615"/>
  </r>
  <r>
    <x v="1"/>
    <d v="2023-02-01T00:00:00"/>
    <d v="2023-02-28T00:00:00"/>
    <x v="0"/>
    <s v="Demo Company Bulgaria EOOD"/>
    <x v="35"/>
    <x v="0"/>
    <s v="E04095"/>
    <s v="Ryan Holmes"/>
    <s v="Sr. Manager"/>
    <s v="Marketing"/>
    <x v="1"/>
    <s v="Bulgaria"/>
    <s v="Permanent"/>
    <s v="Male"/>
    <n v="45"/>
    <d v="2018-01-11T00:00:00"/>
    <m/>
    <n v="32"/>
    <n v="127422"/>
    <n v="10618.5"/>
    <n v="76.57572115384616"/>
    <n v="0.19020000000000001"/>
    <n v="2019.6387"/>
    <n v="0.28300000000000003"/>
    <n v="7613.4645"/>
    <s v="BGN"/>
    <n v="1.9574"/>
    <n v="0.15"/>
    <s v=""/>
    <n v="195"/>
    <m/>
    <m/>
    <n v="20"/>
    <m/>
    <m/>
    <s v=""/>
    <n v="0"/>
    <n v="0"/>
    <n v="14932.265625000002"/>
  </r>
  <r>
    <x v="1"/>
    <d v="2023-02-01T00:00:00"/>
    <d v="2023-02-28T00:00:00"/>
    <x v="0"/>
    <s v="Demo Company Hungary Kft."/>
    <x v="17"/>
    <x v="0"/>
    <s v="E04994"/>
    <s v="Bella Holmes"/>
    <s v="Network Engineer"/>
    <s v="Accounting"/>
    <x v="3"/>
    <s v="Hungary"/>
    <s v="Permanent"/>
    <s v="Female"/>
    <n v="35"/>
    <d v="2017-06-26T00:00:00"/>
    <m/>
    <n v="24"/>
    <n v="161269"/>
    <n v="13439.083333333334"/>
    <n v="129.22195512820511"/>
    <n v="0.21"/>
    <n v="2822.2075"/>
    <n v="0.379"/>
    <n v="8345.6707500000011"/>
    <s v="HUF"/>
    <n v="378.97"/>
    <n v="0.27"/>
    <s v=""/>
    <n v="246"/>
    <m/>
    <m/>
    <n v="20"/>
    <n v="498"/>
    <m/>
    <s v=""/>
    <n v="0"/>
    <n v="0"/>
    <n v="31788.600961538457"/>
  </r>
  <r>
    <x v="1"/>
    <d v="2023-02-01T00:00:00"/>
    <d v="2023-02-28T00:00:00"/>
    <x v="0"/>
    <s v="Demo Company Italy Srl"/>
    <x v="43"/>
    <x v="0"/>
    <s v="E00447"/>
    <s v="Hailey Sanchez"/>
    <s v="Operations Engineer"/>
    <s v="Marketing"/>
    <x v="2"/>
    <s v="Italy"/>
    <s v="Permanent"/>
    <s v="Female"/>
    <n v="32"/>
    <d v="2014-02-05T00:00:00"/>
    <m/>
    <n v="32"/>
    <n v="203445"/>
    <n v="16953.75"/>
    <n v="122.26262019230769"/>
    <n v="0.3"/>
    <n v="5086.125"/>
    <n v="0.59099999999999997"/>
    <n v="6934.0837499999998"/>
    <s v="EUR"/>
    <n v="1"/>
    <n v="0.34"/>
    <s v=""/>
    <n v="272"/>
    <m/>
    <m/>
    <n v="20"/>
    <m/>
    <m/>
    <s v=""/>
    <n v="0"/>
    <n v="0"/>
    <n v="33255.432692307695"/>
  </r>
  <r>
    <x v="1"/>
    <d v="2023-02-01T00:00:00"/>
    <d v="2023-02-28T00:00:00"/>
    <x v="0"/>
    <s v="Demo Company Czech Republic s.r.o."/>
    <x v="34"/>
    <x v="0"/>
    <s v="E00089"/>
    <s v="Sofia Yoon"/>
    <s v="Sr. Manager"/>
    <s v="Human Resources"/>
    <x v="3"/>
    <s v="Czech Republic"/>
    <s v="Permanent"/>
    <s v="Female"/>
    <n v="37"/>
    <d v="2011-01-17T00:00:00"/>
    <m/>
    <n v="32"/>
    <n v="131353"/>
    <n v="10946.083333333334"/>
    <n v="78.938100961538467"/>
    <n v="0.33799999999999997"/>
    <n v="3699.7761666666665"/>
    <n v="0.46100000000000002"/>
    <n v="5899.938916666667"/>
    <s v="CZK"/>
    <n v="23.619"/>
    <n v="0.11"/>
    <s v=""/>
    <n v="352"/>
    <m/>
    <m/>
    <n v="20"/>
    <n v="240"/>
    <m/>
    <s v=""/>
    <n v="0"/>
    <n v="0"/>
    <n v="27786.211538461539"/>
  </r>
  <r>
    <x v="1"/>
    <d v="2023-02-01T00:00:00"/>
    <d v="2023-02-28T00:00:00"/>
    <x v="0"/>
    <s v="Demo Company Italy Srl"/>
    <x v="43"/>
    <x v="0"/>
    <s v="E02035"/>
    <s v="Eli Rahman"/>
    <s v="Service Desk Analyst"/>
    <s v="IT"/>
    <x v="0"/>
    <s v="Italy"/>
    <s v="Permanent"/>
    <s v="Male"/>
    <n v="45"/>
    <d v="2010-03-16T00:00:00"/>
    <m/>
    <n v="40"/>
    <n v="88182"/>
    <n v="7348.5"/>
    <n v="42.395192307692312"/>
    <n v="0.3"/>
    <n v="2204.5499999999997"/>
    <n v="0.59099999999999997"/>
    <n v="3005.5365000000002"/>
    <s v="EUR"/>
    <n v="1"/>
    <n v="0"/>
    <s v=""/>
    <n v="179"/>
    <m/>
    <m/>
    <n v="20"/>
    <n v="281"/>
    <n v="8"/>
    <s v=""/>
    <n v="0"/>
    <n v="0"/>
    <n v="7588.7394230769241"/>
  </r>
  <r>
    <x v="1"/>
    <d v="2023-02-01T00:00:00"/>
    <d v="2023-02-28T00:00:00"/>
    <x v="0"/>
    <s v="Demo Company Ghana Ltd"/>
    <x v="33"/>
    <x v="2"/>
    <s v="E03595"/>
    <s v="Christopher Howard"/>
    <s v="Enterprise Architect"/>
    <s v="IT"/>
    <x v="1"/>
    <s v="Ghana"/>
    <s v="Permanent"/>
    <s v="Male"/>
    <n v="61"/>
    <d v="2019-08-26T00:00:00"/>
    <m/>
    <n v="40"/>
    <n v="75780"/>
    <n v="6315"/>
    <n v="36.432692307692307"/>
    <n v="0.13"/>
    <n v="820.95"/>
    <n v="0.55399999999999994"/>
    <n v="2816.4900000000002"/>
    <s v="GHS"/>
    <n v="12.6816"/>
    <n v="0"/>
    <s v=""/>
    <n v="329"/>
    <m/>
    <m/>
    <n v="20"/>
    <m/>
    <n v="13"/>
    <s v=""/>
    <n v="0"/>
    <n v="0"/>
    <n v="11986.35576923077"/>
  </r>
  <r>
    <x v="1"/>
    <d v="2023-02-01T00:00:00"/>
    <d v="2023-02-28T00:00:00"/>
    <x v="0"/>
    <s v="Demo Company Ukraine PLC"/>
    <x v="26"/>
    <x v="0"/>
    <s v="E03611"/>
    <s v="Alice Mehta"/>
    <s v="Analyst II"/>
    <s v="Sales"/>
    <x v="3"/>
    <s v="Ukraine"/>
    <s v="Permanent"/>
    <s v="Female"/>
    <n v="45"/>
    <d v="2019-04-02T00:00:00"/>
    <m/>
    <n v="32"/>
    <n v="52621"/>
    <n v="4385.083333333333"/>
    <n v="31.623197115384617"/>
    <n v="0.22"/>
    <n v="964.71833333333325"/>
    <n v="0.45200000000000001"/>
    <n v="2403.0256666666664"/>
    <s v="UAH"/>
    <n v="39.026600000000002"/>
    <n v="0"/>
    <s v=""/>
    <n v="162"/>
    <m/>
    <m/>
    <n v="20"/>
    <m/>
    <m/>
    <s v=""/>
    <n v="0"/>
    <n v="0"/>
    <n v="5122.9579326923076"/>
  </r>
  <r>
    <x v="1"/>
    <d v="2023-02-01T00:00:00"/>
    <d v="2023-02-28T00:00:00"/>
    <x v="0"/>
    <s v="Demo Company Hungary Kft."/>
    <x v="17"/>
    <x v="0"/>
    <s v="E02135"/>
    <s v="John Delgado"/>
    <s v="Cloud Infrastructure Architect"/>
    <s v="IT"/>
    <x v="2"/>
    <s v="Hungary"/>
    <s v="Permanent"/>
    <s v="Male"/>
    <n v="30"/>
    <d v="2017-02-11T00:00:00"/>
    <m/>
    <n v="32"/>
    <n v="92058"/>
    <n v="7671.5"/>
    <n v="55.323317307692307"/>
    <n v="0.21"/>
    <n v="1611.0149999999999"/>
    <n v="0.379"/>
    <n v="4764.0015000000003"/>
    <s v="HUF"/>
    <n v="378.97"/>
    <n v="0"/>
    <s v=""/>
    <n v="56"/>
    <m/>
    <m/>
    <n v="20"/>
    <m/>
    <m/>
    <s v=""/>
    <n v="0"/>
    <n v="0"/>
    <n v="3098.1057692307691"/>
  </r>
  <r>
    <x v="1"/>
    <d v="2023-02-01T00:00:00"/>
    <d v="2023-02-28T00:00:00"/>
    <x v="0"/>
    <s v="Demo Company Kenya Ltd"/>
    <x v="8"/>
    <x v="2"/>
    <s v="E01684"/>
    <s v="Jaxson Liang"/>
    <s v="Field Engineer"/>
    <s v="Engineering"/>
    <x v="0"/>
    <s v="Kenya"/>
    <s v="Permanent"/>
    <s v="Male"/>
    <n v="64"/>
    <d v="2019-03-03T00:00:00"/>
    <m/>
    <n v="40"/>
    <n v="67114"/>
    <n v="5592.833333333333"/>
    <n v="32.266346153846158"/>
    <n v="0"/>
    <n v="0"/>
    <n v="0.37200000000000005"/>
    <n v="3512.2993333333329"/>
    <s v="KES"/>
    <n v="136.33000000000001"/>
    <n v="0"/>
    <s v=""/>
    <n v="389"/>
    <m/>
    <m/>
    <n v="20"/>
    <m/>
    <n v="3"/>
    <s v=""/>
    <n v="0"/>
    <n v="0"/>
    <n v="12551.608653846155"/>
  </r>
  <r>
    <x v="1"/>
    <d v="2023-02-01T00:00:00"/>
    <d v="2023-02-28T00:00:00"/>
    <x v="0"/>
    <s v="Demo Company Nigeria Ltd"/>
    <x v="42"/>
    <x v="2"/>
    <s v="E02968"/>
    <s v="Caroline Santos"/>
    <s v="Analyst II"/>
    <s v="Finance"/>
    <x v="3"/>
    <s v="Nigeria"/>
    <s v="Temporary"/>
    <s v="Female"/>
    <n v="25"/>
    <d v="2020-07-12T00:00:00"/>
    <d v="2023-07-12T00:00:00"/>
    <n v="40"/>
    <n v="56565"/>
    <n v="4713.75"/>
    <n v="27.194711538461537"/>
    <n v="0.1"/>
    <n v="471.375"/>
    <n v="0.34799999999999998"/>
    <n v="3073.3649999999998"/>
    <s v="NGN"/>
    <n v="486.12"/>
    <n v="0"/>
    <s v=""/>
    <n v="125"/>
    <m/>
    <m/>
    <n v="20"/>
    <m/>
    <n v="10"/>
    <s v=""/>
    <n v="0"/>
    <n v="0"/>
    <n v="3399.3389423076919"/>
  </r>
  <r>
    <x v="1"/>
    <d v="2023-02-01T00:00:00"/>
    <d v="2023-02-28T00:00:00"/>
    <x v="0"/>
    <s v="Demo Company Netherlands BV"/>
    <x v="6"/>
    <x v="0"/>
    <s v="E03362"/>
    <s v="Lily Henderson"/>
    <s v="HRIS Analyst"/>
    <s v="Human Resources"/>
    <x v="0"/>
    <s v="Netherlands"/>
    <s v="Permanent"/>
    <s v="Female"/>
    <n v="61"/>
    <d v="2011-05-20T00:00:00"/>
    <m/>
    <n v="40"/>
    <n v="64937"/>
    <n v="5411.416666666667"/>
    <n v="31.219711538461535"/>
    <n v="0.23190000000000002"/>
    <n v="1254.9075250000003"/>
    <n v="0.41200000000000003"/>
    <n v="3181.913"/>
    <s v="EUR"/>
    <n v="1"/>
    <n v="0"/>
    <s v=""/>
    <n v="229"/>
    <m/>
    <m/>
    <n v="20"/>
    <m/>
    <n v="17"/>
    <s v=""/>
    <n v="0"/>
    <n v="0"/>
    <n v="7149.3139423076918"/>
  </r>
  <r>
    <x v="1"/>
    <d v="2023-02-01T00:00:00"/>
    <d v="2023-02-28T00:00:00"/>
    <x v="0"/>
    <s v="Demo Company United Kingdom Ltd"/>
    <x v="27"/>
    <x v="0"/>
    <s v="E01108"/>
    <s v="Hannah Martinez"/>
    <s v="Manager"/>
    <s v="Marketing"/>
    <x v="0"/>
    <s v="United Kingdom"/>
    <s v="Permanent"/>
    <s v="Female"/>
    <n v="65"/>
    <d v="2006-09-07T00:00:00"/>
    <m/>
    <n v="24"/>
    <n v="127626"/>
    <n v="10635.5"/>
    <n v="102.26442307692308"/>
    <n v="0.13800000000000001"/>
    <n v="1467.6990000000001"/>
    <n v="0.30599999999999999"/>
    <n v="7381.0370000000003"/>
    <s v="GBP"/>
    <n v="0.88870000000000005"/>
    <n v="0.1"/>
    <s v=""/>
    <n v="307"/>
    <m/>
    <m/>
    <n v="20"/>
    <n v="447"/>
    <m/>
    <s v=""/>
    <n v="0"/>
    <n v="0"/>
    <n v="31395.177884615387"/>
  </r>
  <r>
    <x v="1"/>
    <d v="2023-02-01T00:00:00"/>
    <d v="2023-02-28T00:00:00"/>
    <x v="0"/>
    <s v="Demo Company United States LLC"/>
    <x v="39"/>
    <x v="6"/>
    <s v="E02217"/>
    <s v="William Phillips"/>
    <s v="Network Architect"/>
    <s v="IT"/>
    <x v="2"/>
    <s v="United States"/>
    <s v="Permanent"/>
    <s v="Male"/>
    <n v="61"/>
    <d v="2004-01-27T00:00:00"/>
    <m/>
    <n v="32"/>
    <n v="88478"/>
    <n v="7373.166666666667"/>
    <n v="53.171875"/>
    <n v="7.6499999999999999E-2"/>
    <n v="564.04724999999996"/>
    <n v="0.36599999999999999"/>
    <n v="4674.5876666666663"/>
    <s v="USD"/>
    <n v="1.0568"/>
    <n v="0"/>
    <s v=""/>
    <n v="130"/>
    <m/>
    <m/>
    <n v="20"/>
    <m/>
    <m/>
    <s v=""/>
    <n v="0"/>
    <n v="0"/>
    <n v="6912.34375"/>
  </r>
  <r>
    <x v="1"/>
    <d v="2023-02-01T00:00:00"/>
    <d v="2023-02-28T00:00:00"/>
    <x v="0"/>
    <s v="Demo Company Hungary Kft."/>
    <x v="17"/>
    <x v="0"/>
    <s v="E03519"/>
    <s v="Eliza Zheng"/>
    <s v="Computer Systems Manager"/>
    <s v="IT"/>
    <x v="1"/>
    <s v="Hungary"/>
    <s v="Permanent"/>
    <s v="Female"/>
    <n v="48"/>
    <d v="2014-04-20T00:00:00"/>
    <m/>
    <n v="32"/>
    <n v="91679"/>
    <n v="7639.916666666667"/>
    <n v="55.095552884615387"/>
    <n v="0.21"/>
    <n v="1604.3824999999999"/>
    <n v="0.379"/>
    <n v="4744.38825"/>
    <s v="HUF"/>
    <n v="378.97"/>
    <n v="7.0000000000000007E-2"/>
    <s v=""/>
    <n v="393"/>
    <m/>
    <m/>
    <n v="20"/>
    <n v="638"/>
    <m/>
    <s v=""/>
    <n v="0"/>
    <n v="0"/>
    <n v="21652.552283653848"/>
  </r>
  <r>
    <x v="1"/>
    <d v="2023-02-01T00:00:00"/>
    <d v="2023-02-28T00:00:00"/>
    <x v="0"/>
    <s v="Demo Company Hong Kong Ltd"/>
    <x v="7"/>
    <x v="1"/>
    <s v="E01967"/>
    <s v="John Dang"/>
    <s v="Network Engineer"/>
    <s v="Sales"/>
    <x v="2"/>
    <s v="Hong Kong"/>
    <s v="Permanent"/>
    <s v="Male"/>
    <n v="58"/>
    <d v="2021-03-19T00:00:00"/>
    <m/>
    <n v="40"/>
    <n v="202248"/>
    <n v="16854"/>
    <n v="97.234615384615381"/>
    <n v="0.25"/>
    <n v="4213.5"/>
    <n v="0.21899999999999997"/>
    <n v="13162.974"/>
    <s v="HKD"/>
    <n v="8.2957999999999998"/>
    <n v="0.16"/>
    <s v=""/>
    <n v="287"/>
    <m/>
    <m/>
    <n v="20"/>
    <m/>
    <n v="1"/>
    <s v=""/>
    <n v="0"/>
    <n v="0"/>
    <n v="27906.334615384614"/>
  </r>
  <r>
    <x v="1"/>
    <d v="2023-02-01T00:00:00"/>
    <d v="2023-02-28T00:00:00"/>
    <x v="0"/>
    <s v="Demo Company Canada Inc."/>
    <x v="40"/>
    <x v="6"/>
    <s v="E01125"/>
    <s v="Joshua Yang"/>
    <s v="Network Engineer"/>
    <s v="IT"/>
    <x v="0"/>
    <s v="Canada"/>
    <s v="Permanent"/>
    <s v="Male"/>
    <n v="34"/>
    <d v="2018-11-10T00:00:00"/>
    <m/>
    <n v="32"/>
    <n v="61944"/>
    <n v="5162"/>
    <n v="37.22596153846154"/>
    <n v="7.3700000000000002E-2"/>
    <n v="380.43940000000003"/>
    <n v="0.245"/>
    <n v="3897.31"/>
    <s v="CAD"/>
    <n v="1.4572000000000001"/>
    <n v="0"/>
    <s v=""/>
    <n v="239"/>
    <m/>
    <m/>
    <n v="20"/>
    <m/>
    <m/>
    <s v=""/>
    <n v="0"/>
    <n v="0"/>
    <n v="8897.0048076923085"/>
  </r>
  <r>
    <x v="1"/>
    <d v="2023-02-01T00:00:00"/>
    <d v="2023-02-28T00:00:00"/>
    <x v="0"/>
    <s v="Demo Company Japan Kabushiki Kaisha"/>
    <x v="31"/>
    <x v="1"/>
    <s v="E03795"/>
    <s v="Hazel Young"/>
    <s v="Sr. Manager"/>
    <s v="Sales"/>
    <x v="1"/>
    <s v="Japan"/>
    <s v="Permanent"/>
    <s v="Female"/>
    <n v="30"/>
    <d v="2017-08-13T00:00:00"/>
    <m/>
    <n v="40"/>
    <n v="154624"/>
    <n v="12885.333333333334"/>
    <n v="74.33846153846153"/>
    <n v="0.15490000000000001"/>
    <n v="1995.9381333333336"/>
    <n v="0.46700000000000003"/>
    <n v="6867.8826666666664"/>
    <s v="JPY"/>
    <n v="143.86000000000001"/>
    <n v="0.15"/>
    <s v=""/>
    <n v="233"/>
    <m/>
    <m/>
    <n v="20"/>
    <m/>
    <n v="13"/>
    <s v=""/>
    <n v="0"/>
    <n v="0"/>
    <n v="17320.861538461537"/>
  </r>
  <r>
    <x v="1"/>
    <d v="2023-02-01T00:00:00"/>
    <d v="2023-02-28T00:00:00"/>
    <x v="0"/>
    <s v="Demo Company Hong Kong Ltd"/>
    <x v="7"/>
    <x v="1"/>
    <s v="E00508"/>
    <s v="Thomas Jung"/>
    <s v="Sr. Analyst"/>
    <s v="Accounting"/>
    <x v="3"/>
    <s v="Hong Kong"/>
    <s v="Permanent"/>
    <s v="Male"/>
    <n v="50"/>
    <d v="2009-10-23T00:00:00"/>
    <m/>
    <n v="40"/>
    <n v="79447"/>
    <n v="6620.583333333333"/>
    <n v="38.195673076923079"/>
    <n v="0.25"/>
    <n v="1655.1458333333333"/>
    <n v="0.21899999999999997"/>
    <n v="5170.6755833333336"/>
    <s v="HKD"/>
    <n v="8.2957999999999998"/>
    <n v="0"/>
    <s v=""/>
    <n v="75"/>
    <m/>
    <m/>
    <n v="20"/>
    <n v="377"/>
    <n v="3"/>
    <s v=""/>
    <n v="0"/>
    <n v="0"/>
    <n v="2864.6754807692309"/>
  </r>
  <r>
    <x v="1"/>
    <d v="2023-02-01T00:00:00"/>
    <d v="2023-02-28T00:00:00"/>
    <x v="0"/>
    <s v="Demo Company France SARL"/>
    <x v="18"/>
    <x v="0"/>
    <s v="E02047"/>
    <s v="Xavier Perez"/>
    <s v="Sr. Analyst"/>
    <s v="Sales"/>
    <x v="0"/>
    <s v="France"/>
    <s v="Temporary"/>
    <s v="Male"/>
    <n v="51"/>
    <d v="2022-02-26T00:00:00"/>
    <d v="2023-02-26T00:00:00"/>
    <n v="40"/>
    <n v="71111"/>
    <n v="5925.916666666667"/>
    <n v="34.187980769230769"/>
    <n v="0.45"/>
    <n v="2666.6625000000004"/>
    <n v="0.60699999999999998"/>
    <n v="2328.8852500000003"/>
    <s v="EUR"/>
    <n v="1"/>
    <n v="0"/>
    <d v="2023-02-26T00:00:00"/>
    <n v="218"/>
    <m/>
    <m/>
    <n v="20"/>
    <n v="130"/>
    <n v="18"/>
    <s v=""/>
    <n v="0"/>
    <n v="1"/>
    <n v="7452.979807692308"/>
  </r>
  <r>
    <x v="1"/>
    <d v="2023-02-01T00:00:00"/>
    <d v="2023-02-28T00:00:00"/>
    <x v="0"/>
    <s v="Demo Company Greece IKE"/>
    <x v="23"/>
    <x v="0"/>
    <s v="E01582"/>
    <s v="Elijah Coleman"/>
    <s v="Sr. Manager"/>
    <s v="Sales"/>
    <x v="3"/>
    <s v="Greece"/>
    <s v="Permanent"/>
    <s v="Male"/>
    <n v="53"/>
    <d v="2014-10-19T00:00:00"/>
    <m/>
    <n v="24"/>
    <n v="159538"/>
    <n v="13294.833333333334"/>
    <n v="127.8349358974359"/>
    <n v="0.24809999999999999"/>
    <n v="3298.4481500000002"/>
    <n v="0.51900000000000002"/>
    <n v="6394.8148333333338"/>
    <s v="EUR"/>
    <n v="1"/>
    <n v="0.11"/>
    <s v=""/>
    <n v="336"/>
    <m/>
    <m/>
    <n v="20"/>
    <m/>
    <m/>
    <s v=""/>
    <n v="0"/>
    <n v="0"/>
    <n v="42952.538461538461"/>
  </r>
  <r>
    <x v="1"/>
    <d v="2023-02-01T00:00:00"/>
    <d v="2023-02-28T00:00:00"/>
    <x v="0"/>
    <s v="Demo Company Ukraine PLC"/>
    <x v="26"/>
    <x v="0"/>
    <s v="E02563"/>
    <s v="Clara Sanchez"/>
    <s v="Controls Engineer"/>
    <s v="Engineering"/>
    <x v="2"/>
    <s v="Ukraine"/>
    <s v="Permanent"/>
    <s v="Female"/>
    <n v="47"/>
    <d v="2018-10-02T00:00:00"/>
    <m/>
    <n v="24"/>
    <n v="111404"/>
    <n v="9283.6666666666661"/>
    <n v="89.266025641025635"/>
    <n v="0.22"/>
    <n v="2042.4066666666665"/>
    <n v="0.45200000000000001"/>
    <n v="5087.449333333333"/>
    <s v="UAH"/>
    <n v="39.026600000000002"/>
    <n v="0"/>
    <s v=""/>
    <n v="75"/>
    <m/>
    <m/>
    <n v="20"/>
    <m/>
    <m/>
    <s v=""/>
    <n v="0"/>
    <n v="0"/>
    <n v="6694.9519230769229"/>
  </r>
  <r>
    <x v="1"/>
    <d v="2023-02-01T00:00:00"/>
    <d v="2023-02-28T00:00:00"/>
    <x v="0"/>
    <s v="Demo Company Australia Pty Ltd"/>
    <x v="14"/>
    <x v="5"/>
    <s v="E04872"/>
    <s v="Isaac Stewart"/>
    <s v="Operations Engineer"/>
    <s v="Marketing"/>
    <x v="1"/>
    <s v="Australia"/>
    <s v="Temporary"/>
    <s v="Male"/>
    <n v="25"/>
    <d v="2020-08-15T00:00:00"/>
    <d v="2023-08-15T00:00:00"/>
    <n v="40"/>
    <n v="172007"/>
    <n v="14333.916666666666"/>
    <n v="82.695673076923072"/>
    <n v="0.25"/>
    <n v="3583.4791666666665"/>
    <n v="0.47399999999999998"/>
    <n v="7539.640166666667"/>
    <s v="AUD"/>
    <n v="1.5972999999999999"/>
    <n v="0.26"/>
    <s v=""/>
    <n v="327"/>
    <m/>
    <m/>
    <n v="20"/>
    <m/>
    <n v="1"/>
    <s v=""/>
    <n v="0"/>
    <n v="0"/>
    <n v="27041.485096153843"/>
  </r>
  <r>
    <x v="1"/>
    <d v="2023-02-01T00:00:00"/>
    <d v="2023-02-28T00:00:00"/>
    <x v="0"/>
    <s v="Demo Company Netherlands BV"/>
    <x v="6"/>
    <x v="0"/>
    <s v="E03159"/>
    <s v="Claire Romero"/>
    <s v="Operations Engineer"/>
    <s v="Marketing"/>
    <x v="0"/>
    <s v="Netherlands"/>
    <s v="Permanent"/>
    <s v="Female"/>
    <n v="37"/>
    <d v="2011-07-21T00:00:00"/>
    <m/>
    <n v="40"/>
    <n v="219474"/>
    <n v="18289.5"/>
    <n v="105.51634615384614"/>
    <n v="0.23190000000000002"/>
    <n v="4241.3350500000006"/>
    <n v="0.41200000000000003"/>
    <n v="10754.225999999999"/>
    <s v="EUR"/>
    <n v="1"/>
    <n v="0.36"/>
    <s v=""/>
    <n v="246"/>
    <m/>
    <m/>
    <n v="20"/>
    <m/>
    <n v="15"/>
    <s v=""/>
    <n v="0"/>
    <n v="0"/>
    <n v="25957.021153846152"/>
  </r>
  <r>
    <x v="1"/>
    <d v="2023-02-01T00:00:00"/>
    <d v="2023-02-28T00:00:00"/>
    <x v="0"/>
    <s v="Demo Company Czech Republic s.r.o."/>
    <x v="34"/>
    <x v="0"/>
    <s v="E01337"/>
    <s v="Andrew Coleman"/>
    <s v="Operations Engineer"/>
    <s v="Finance"/>
    <x v="2"/>
    <s v="Czech Republic"/>
    <s v="Permanent"/>
    <s v="Male"/>
    <n v="41"/>
    <d v="2019-05-15T00:00:00"/>
    <m/>
    <n v="32"/>
    <n v="174415"/>
    <n v="14534.583333333334"/>
    <n v="104.81670673076923"/>
    <n v="0.33799999999999997"/>
    <n v="4912.6891666666661"/>
    <n v="0.46100000000000002"/>
    <n v="7834.1404166666671"/>
    <s v="CZK"/>
    <n v="23.619"/>
    <n v="0.23"/>
    <s v=""/>
    <n v="260"/>
    <m/>
    <m/>
    <n v="20"/>
    <m/>
    <m/>
    <s v=""/>
    <n v="0"/>
    <n v="0"/>
    <n v="27252.34375"/>
  </r>
  <r>
    <x v="1"/>
    <d v="2023-02-01T00:00:00"/>
    <d v="2023-02-28T00:00:00"/>
    <x v="0"/>
    <s v="Demo Company Romania SRL"/>
    <x v="12"/>
    <x v="0"/>
    <s v="E00102"/>
    <s v="Riley Rojas"/>
    <s v="Network Architect"/>
    <s v="IT"/>
    <x v="1"/>
    <s v="Romania"/>
    <s v="Permanent"/>
    <s v="Female"/>
    <n v="36"/>
    <d v="2021-01-21T00:00:00"/>
    <m/>
    <n v="40"/>
    <n v="90333"/>
    <n v="7527.75"/>
    <n v="43.429326923076921"/>
    <n v="2.2499999999999999E-2"/>
    <n v="169.37437499999999"/>
    <n v="0.2"/>
    <n v="6022.2"/>
    <s v="RON"/>
    <n v="4.9107000000000003"/>
    <n v="0"/>
    <s v=""/>
    <n v="69"/>
    <m/>
    <m/>
    <n v="20"/>
    <n v="241"/>
    <n v="6"/>
    <s v=""/>
    <n v="0"/>
    <n v="0"/>
    <n v="2996.6235576923077"/>
  </r>
  <r>
    <x v="1"/>
    <d v="2023-02-01T00:00:00"/>
    <d v="2023-02-28T00:00:00"/>
    <x v="0"/>
    <s v="Demo Company Iceland hf."/>
    <x v="22"/>
    <x v="0"/>
    <s v="E03637"/>
    <s v="Landon Thao"/>
    <s v="HRIS Analyst"/>
    <s v="Human Resources"/>
    <x v="1"/>
    <s v="Iceland"/>
    <s v="Temporary"/>
    <s v="Male"/>
    <n v="25"/>
    <d v="2021-01-21T00:00:00"/>
    <d v="2023-01-21T00:00:00"/>
    <n v="40"/>
    <n v="67299"/>
    <n v="5608.25"/>
    <n v="32.355288461538464"/>
    <n v="6.3500000000000001E-2"/>
    <n v="356.123875"/>
    <n v="0.31900000000000001"/>
    <n v="3819.2182499999999"/>
    <s v="ISK"/>
    <n v="149.69999999999999"/>
    <n v="0"/>
    <s v=""/>
    <n v="243"/>
    <m/>
    <m/>
    <n v="20"/>
    <n v="552"/>
    <n v="11"/>
    <s v="Check Contract"/>
    <n v="0"/>
    <n v="0"/>
    <n v="7862.3350961538472"/>
  </r>
  <r>
    <x v="1"/>
    <d v="2023-02-01T00:00:00"/>
    <d v="2023-02-28T00:00:00"/>
    <x v="0"/>
    <s v="Demo Company Qatar WLL"/>
    <x v="11"/>
    <x v="4"/>
    <s v="E03455"/>
    <s v="Hadley Ford"/>
    <s v="Systems Analyst"/>
    <s v="IT"/>
    <x v="3"/>
    <s v="Qatar"/>
    <s v="Permanent"/>
    <s v="Female"/>
    <n v="52"/>
    <d v="2005-02-23T00:00:00"/>
    <m/>
    <n v="40"/>
    <n v="45286"/>
    <n v="3773.8333333333335"/>
    <n v="21.772115384615383"/>
    <n v="0"/>
    <n v="0"/>
    <n v="0.113"/>
    <n v="3347.390166666667"/>
    <s v="QAR"/>
    <n v="3.8468"/>
    <n v="0"/>
    <s v=""/>
    <n v="274"/>
    <m/>
    <m/>
    <n v="20"/>
    <m/>
    <n v="2"/>
    <s v=""/>
    <n v="0"/>
    <n v="0"/>
    <n v="5965.5596153846145"/>
  </r>
  <r>
    <x v="1"/>
    <d v="2023-02-01T00:00:00"/>
    <d v="2023-02-28T00:00:00"/>
    <x v="0"/>
    <s v="Demo Company Singapore Pte Ltd"/>
    <x v="1"/>
    <x v="1"/>
    <s v="E03354"/>
    <s v="Austin Brown"/>
    <s v="Operations Engineer"/>
    <s v="Marketing"/>
    <x v="3"/>
    <s v="Singapore"/>
    <s v="Permanent"/>
    <s v="Male"/>
    <n v="48"/>
    <d v="2007-08-08T00:00:00"/>
    <m/>
    <n v="40"/>
    <n v="194723"/>
    <n v="16226.916666666666"/>
    <n v="93.616826923076928"/>
    <n v="0.17"/>
    <n v="2758.5758333333333"/>
    <n v="0.21"/>
    <n v="12819.264166666666"/>
    <s v="SGD"/>
    <n v="1.4280999999999999"/>
    <n v="0.25"/>
    <s v=""/>
    <n v="366"/>
    <m/>
    <m/>
    <n v="20"/>
    <n v="245"/>
    <n v="18"/>
    <s v=""/>
    <n v="0"/>
    <n v="0"/>
    <n v="34263.758653846155"/>
  </r>
  <r>
    <x v="1"/>
    <d v="2023-02-01T00:00:00"/>
    <d v="2023-02-28T00:00:00"/>
    <x v="0"/>
    <s v="Demo Company Romania SRL"/>
    <x v="12"/>
    <x v="0"/>
    <s v="E01264"/>
    <s v="Hazel Alvarez"/>
    <s v="Business Partner"/>
    <s v="Human Resources"/>
    <x v="3"/>
    <s v="Romania"/>
    <s v="Permanent"/>
    <s v="Female"/>
    <n v="62"/>
    <d v="2014-04-19T00:00:00"/>
    <m/>
    <n v="32"/>
    <n v="45295"/>
    <n v="3774.5833333333335"/>
    <n v="27.220552884615383"/>
    <n v="2.2499999999999999E-2"/>
    <n v="84.928124999999994"/>
    <n v="0.2"/>
    <n v="3019.666666666667"/>
    <s v="RON"/>
    <n v="4.9107000000000003"/>
    <n v="0"/>
    <s v=""/>
    <n v="227"/>
    <m/>
    <m/>
    <n v="20"/>
    <m/>
    <m/>
    <s v=""/>
    <n v="0"/>
    <n v="0"/>
    <n v="6179.0655048076924"/>
  </r>
  <r>
    <x v="1"/>
    <d v="2023-02-01T00:00:00"/>
    <d v="2023-02-28T00:00:00"/>
    <x v="0"/>
    <s v="Demo Company Egypt SAE"/>
    <x v="38"/>
    <x v="2"/>
    <s v="E02274"/>
    <s v="Isabella Bailey"/>
    <s v="Network Administrator"/>
    <s v="IT"/>
    <x v="0"/>
    <s v="Egypt"/>
    <s v="Permanent"/>
    <s v="Female"/>
    <n v="36"/>
    <d v="2010-08-23T00:00:00"/>
    <m/>
    <n v="40"/>
    <n v="61310"/>
    <n v="5109.166666666667"/>
    <n v="29.475961538461537"/>
    <n v="0.26"/>
    <n v="1328.3833333333334"/>
    <n v="0.44400000000000001"/>
    <n v="2840.6966666666667"/>
    <s v="EGP"/>
    <n v="32.686700000000002"/>
    <n v="0"/>
    <s v=""/>
    <n v="148"/>
    <m/>
    <m/>
    <n v="20"/>
    <m/>
    <n v="2"/>
    <s v=""/>
    <n v="0"/>
    <n v="0"/>
    <n v="4362.4423076923076"/>
  </r>
  <r>
    <x v="1"/>
    <d v="2023-02-01T00:00:00"/>
    <d v="2023-02-28T00:00:00"/>
    <x v="0"/>
    <s v="Demo Company Indonesia PT"/>
    <x v="10"/>
    <x v="1"/>
    <s v="E02848"/>
    <s v="Lincoln Huynh"/>
    <s v="System Administrator "/>
    <s v="IT"/>
    <x v="3"/>
    <s v="Indonesia"/>
    <s v="Permanent"/>
    <s v="Male"/>
    <n v="55"/>
    <d v="2016-11-09T00:00:00"/>
    <m/>
    <n v="40"/>
    <n v="87851"/>
    <n v="7320.916666666667"/>
    <n v="42.236057692307689"/>
    <n v="5.74E-2"/>
    <n v="420.22061666666667"/>
    <n v="0.30099999999999999"/>
    <n v="5117.3207500000008"/>
    <s v="IDR"/>
    <n v="16295.86"/>
    <n v="0"/>
    <s v=""/>
    <n v="79"/>
    <m/>
    <m/>
    <n v="20"/>
    <m/>
    <n v="20"/>
    <s v=""/>
    <n v="0"/>
    <n v="0"/>
    <n v="3336.6485576923073"/>
  </r>
  <r>
    <x v="1"/>
    <d v="2023-02-01T00:00:00"/>
    <d v="2023-02-28T00:00:00"/>
    <x v="0"/>
    <s v="Demo Company Argentina S.A."/>
    <x v="29"/>
    <x v="3"/>
    <s v="E00480"/>
    <s v="Hadley Yee"/>
    <s v="Business Partner"/>
    <s v="Human Resources"/>
    <x v="1"/>
    <s v="Argentina"/>
    <s v="Permanent"/>
    <s v="Female"/>
    <n v="31"/>
    <d v="2018-03-12T00:00:00"/>
    <m/>
    <n v="40"/>
    <n v="47913"/>
    <n v="3992.75"/>
    <n v="23.035096153846155"/>
    <n v="0.20399999999999999"/>
    <n v="814.52099999999996"/>
    <n v="1.0629999999999999"/>
    <n v="-251.54324999999972"/>
    <s v="ARS"/>
    <n v="211.32830000000001"/>
    <n v="0"/>
    <s v=""/>
    <n v="215"/>
    <m/>
    <m/>
    <n v="20"/>
    <m/>
    <n v="1"/>
    <s v=""/>
    <n v="0"/>
    <n v="0"/>
    <n v="4952.5456730769229"/>
  </r>
  <r>
    <x v="1"/>
    <d v="2023-02-01T00:00:00"/>
    <d v="2023-02-28T00:00:00"/>
    <x v="0"/>
    <s v="Demo Company Japan Kabushiki Kaisha"/>
    <x v="31"/>
    <x v="1"/>
    <s v="E00647"/>
    <s v="Dylan Ali"/>
    <s v="Sr. Manager"/>
    <s v="Human Resources"/>
    <x v="1"/>
    <s v="Japan"/>
    <s v="Permanent"/>
    <s v="Male"/>
    <n v="27"/>
    <d v="2021-04-16T00:00:00"/>
    <m/>
    <n v="40"/>
    <n v="133400"/>
    <n v="11116.666666666666"/>
    <n v="64.134615384615387"/>
    <n v="0.15490000000000001"/>
    <n v="1721.9716666666666"/>
    <n v="0.46700000000000003"/>
    <n v="5925.1833333333325"/>
    <s v="JPY"/>
    <n v="143.86000000000001"/>
    <n v="0.11"/>
    <s v=""/>
    <n v="39"/>
    <m/>
    <m/>
    <n v="20"/>
    <m/>
    <n v="13"/>
    <s v=""/>
    <n v="0"/>
    <n v="0"/>
    <n v="2501.25"/>
  </r>
  <r>
    <x v="1"/>
    <d v="2023-02-01T00:00:00"/>
    <d v="2023-02-28T00:00:00"/>
    <x v="0"/>
    <s v="Demo Company Spain S.L."/>
    <x v="24"/>
    <x v="0"/>
    <s v="E03296"/>
    <s v="Eloise Trinh"/>
    <s v="Solutions Architect"/>
    <s v="IT"/>
    <x v="1"/>
    <s v="Spain"/>
    <s v="Temporary"/>
    <s v="Female"/>
    <n v="39"/>
    <d v="2020-04-22T00:00:00"/>
    <d v="2023-04-22T00:00:00"/>
    <n v="32"/>
    <n v="90535"/>
    <n v="7544.583333333333"/>
    <n v="54.408052884615387"/>
    <n v="0.29899999999999999"/>
    <n v="2255.8304166666667"/>
    <n v="0.47"/>
    <n v="3998.6291666666666"/>
    <s v="EUR"/>
    <n v="1"/>
    <n v="0"/>
    <s v=""/>
    <n v="382"/>
    <m/>
    <m/>
    <n v="20"/>
    <n v="532"/>
    <m/>
    <s v=""/>
    <n v="0"/>
    <n v="0"/>
    <n v="20783.876201923078"/>
  </r>
  <r>
    <x v="1"/>
    <d v="2023-02-01T00:00:00"/>
    <d v="2023-02-28T00:00:00"/>
    <x v="0"/>
    <s v="Demo Company Austria GmbH"/>
    <x v="41"/>
    <x v="0"/>
    <s v="E02453"/>
    <s v="Dylan Kumar"/>
    <s v="Sr. Analyst"/>
    <s v="Marketing"/>
    <x v="1"/>
    <s v="Austria"/>
    <s v="Permanent"/>
    <s v="Male"/>
    <n v="55"/>
    <d v="2006-07-11T00:00:00"/>
    <m/>
    <n v="24"/>
    <n v="93343"/>
    <n v="7778.583333333333"/>
    <n v="74.794070512820511"/>
    <n v="0.21379999999999999"/>
    <n v="1663.0611166666665"/>
    <n v="0.51400000000000001"/>
    <n v="3780.3914999999997"/>
    <s v="EUR"/>
    <n v="1"/>
    <n v="0"/>
    <s v=""/>
    <n v="277"/>
    <m/>
    <m/>
    <n v="20"/>
    <m/>
    <m/>
    <s v=""/>
    <n v="0"/>
    <n v="0"/>
    <n v="20717.957532051281"/>
  </r>
  <r>
    <x v="1"/>
    <d v="2023-02-01T00:00:00"/>
    <d v="2023-02-28T00:00:00"/>
    <x v="0"/>
    <s v="Demo Company United Arab Emirates LLC"/>
    <x v="28"/>
    <x v="4"/>
    <s v="E00647"/>
    <s v="Emily Gupta"/>
    <s v="HRIS Analyst"/>
    <s v="Human Resources"/>
    <x v="2"/>
    <s v="United Arab Emirates"/>
    <s v="Permanent"/>
    <s v="Female"/>
    <n v="44"/>
    <d v="2006-02-23T00:00:00"/>
    <m/>
    <n v="40"/>
    <n v="63705"/>
    <n v="5308.75"/>
    <n v="30.627403846153847"/>
    <n v="0"/>
    <n v="0"/>
    <n v="0.159"/>
    <n v="4464.6587499999996"/>
    <s v="AED"/>
    <n v="3.8807"/>
    <n v="0"/>
    <s v=""/>
    <n v="170"/>
    <m/>
    <m/>
    <n v="20"/>
    <m/>
    <n v="7"/>
    <s v=""/>
    <n v="0"/>
    <n v="0"/>
    <n v="5206.6586538461543"/>
  </r>
  <r>
    <x v="1"/>
    <d v="2023-02-01T00:00:00"/>
    <d v="2023-02-28T00:00:00"/>
    <x v="0"/>
    <s v="Demo Company Ireland Ltd"/>
    <x v="36"/>
    <x v="0"/>
    <s v="E02522"/>
    <s v="Silas Rivera"/>
    <s v="Operations Engineer"/>
    <s v="Sales"/>
    <x v="2"/>
    <s v="Ireland"/>
    <s v="Permanent"/>
    <s v="Male"/>
    <n v="48"/>
    <d v="2000-02-28T00:00:00"/>
    <m/>
    <n v="24"/>
    <n v="258081"/>
    <n v="21506.75"/>
    <n v="206.79567307692309"/>
    <n v="0.1105"/>
    <n v="2376.4958750000001"/>
    <n v="0.26100000000000001"/>
    <n v="15893.488249999999"/>
    <s v="EUR"/>
    <n v="1"/>
    <n v="0.3"/>
    <s v=""/>
    <n v="188"/>
    <m/>
    <m/>
    <n v="20"/>
    <m/>
    <m/>
    <s v=""/>
    <n v="0"/>
    <n v="0"/>
    <n v="38877.586538461539"/>
  </r>
  <r>
    <x v="1"/>
    <d v="2023-02-01T00:00:00"/>
    <d v="2023-02-28T00:00:00"/>
    <x v="0"/>
    <s v="Demo Company United Arab Emirates LLC"/>
    <x v="28"/>
    <x v="4"/>
    <s v="E00459"/>
    <s v="Jackson Jordan"/>
    <s v="Business Partner"/>
    <s v="Human Resources"/>
    <x v="3"/>
    <s v="United Arab Emirates"/>
    <s v="Temporary"/>
    <s v="Male"/>
    <n v="48"/>
    <d v="2020-09-21T00:00:00"/>
    <d v="2023-09-21T00:00:00"/>
    <n v="40"/>
    <n v="54654"/>
    <n v="4554.5"/>
    <n v="26.275961538461537"/>
    <n v="0"/>
    <n v="0"/>
    <n v="0.159"/>
    <n v="3830.3344999999999"/>
    <s v="AED"/>
    <n v="3.8807"/>
    <n v="0"/>
    <s v=""/>
    <n v="102"/>
    <m/>
    <m/>
    <n v="20"/>
    <m/>
    <n v="13"/>
    <s v=""/>
    <n v="0"/>
    <n v="0"/>
    <n v="2680.1480769230766"/>
  </r>
  <r>
    <x v="1"/>
    <d v="2023-02-01T00:00:00"/>
    <d v="2023-02-28T00:00:00"/>
    <x v="0"/>
    <s v="Demo Company Morocco SARL"/>
    <x v="32"/>
    <x v="2"/>
    <s v="E03007"/>
    <s v="Isaac Joseph"/>
    <s v="Analyst"/>
    <s v="Sales"/>
    <x v="0"/>
    <s v="Morocco"/>
    <s v="Temporary"/>
    <s v="Male"/>
    <n v="54"/>
    <d v="2022-09-24T00:00:00"/>
    <d v="2023-09-24T00:00:00"/>
    <n v="40"/>
    <n v="58006"/>
    <n v="4833.833333333333"/>
    <n v="27.887499999999999"/>
    <n v="0.2109"/>
    <n v="1019.4554499999999"/>
    <n v="0.45799999999999996"/>
    <n v="2619.9376666666667"/>
    <s v="MAD"/>
    <n v="11.0573"/>
    <n v="0"/>
    <s v=""/>
    <n v="369"/>
    <m/>
    <m/>
    <n v="20"/>
    <m/>
    <n v="20"/>
    <s v=""/>
    <n v="0"/>
    <n v="0"/>
    <n v="10290.487499999999"/>
  </r>
  <r>
    <x v="1"/>
    <d v="2023-02-01T00:00:00"/>
    <d v="2023-02-28T00:00:00"/>
    <x v="0"/>
    <s v="Demo Company Croatia d.o.o."/>
    <x v="25"/>
    <x v="0"/>
    <s v="E04035"/>
    <s v="Hailey Lai"/>
    <s v="Sr. Manager"/>
    <s v="Finance"/>
    <x v="0"/>
    <s v="Croatia"/>
    <s v="Permanent"/>
    <s v="Female"/>
    <n v="42"/>
    <d v="2011-03-18T00:00:00"/>
    <m/>
    <n v="40"/>
    <n v="150034"/>
    <n v="12502.833333333334"/>
    <n v="72.131730769230771"/>
    <n v="0.16500000000000001"/>
    <n v="2062.9675000000002"/>
    <n v="0.20499999999999999"/>
    <n v="9939.7525000000005"/>
    <s v="EUR"/>
    <n v="1"/>
    <n v="0.12"/>
    <s v=""/>
    <n v="245"/>
    <m/>
    <m/>
    <n v="20"/>
    <m/>
    <n v="18"/>
    <s v=""/>
    <n v="0"/>
    <n v="0"/>
    <n v="17672.274038461539"/>
  </r>
  <r>
    <x v="1"/>
    <d v="2023-02-01T00:00:00"/>
    <d v="2023-02-28T00:00:00"/>
    <x v="0"/>
    <s v="Demo Company Iceland hf."/>
    <x v="22"/>
    <x v="0"/>
    <s v="E00952"/>
    <s v="Leilani Thao"/>
    <s v="Operations Engineer"/>
    <s v="Human Resources"/>
    <x v="1"/>
    <s v="Iceland"/>
    <s v="Permanent"/>
    <s v="Female"/>
    <n v="38"/>
    <d v="2007-05-30T00:00:00"/>
    <m/>
    <n v="24"/>
    <n v="198562"/>
    <n v="16546.833333333332"/>
    <n v="159.10416666666666"/>
    <n v="6.3500000000000001E-2"/>
    <n v="1050.7239166666666"/>
    <n v="0.31900000000000001"/>
    <n v="11268.393499999998"/>
    <s v="ISK"/>
    <n v="149.69999999999999"/>
    <n v="0.22"/>
    <s v=""/>
    <n v="112"/>
    <m/>
    <m/>
    <n v="20"/>
    <n v="98"/>
    <m/>
    <s v=""/>
    <n v="0"/>
    <n v="0"/>
    <n v="17819.666666666664"/>
  </r>
  <r>
    <x v="1"/>
    <d v="2023-02-01T00:00:00"/>
    <d v="2023-02-28T00:00:00"/>
    <x v="0"/>
    <s v="Demo Company Ireland Ltd"/>
    <x v="36"/>
    <x v="0"/>
    <s v="E02710"/>
    <s v="Silas Huang"/>
    <s v="Engineering Manager"/>
    <s v="Engineering"/>
    <x v="3"/>
    <s v="Ireland"/>
    <s v="Permanent"/>
    <s v="Male"/>
    <n v="57"/>
    <d v="2021-01-09T00:00:00"/>
    <m/>
    <n v="40"/>
    <n v="111299"/>
    <n v="9274.9166666666661"/>
    <n v="53.509134615384617"/>
    <n v="0.1105"/>
    <n v="1024.8782916666667"/>
    <n v="0.26100000000000001"/>
    <n v="6854.1634166666663"/>
    <s v="EUR"/>
    <n v="1"/>
    <n v="0.12"/>
    <s v=""/>
    <n v="383"/>
    <m/>
    <m/>
    <n v="20"/>
    <m/>
    <n v="8"/>
    <s v=""/>
    <n v="0"/>
    <n v="0"/>
    <n v="20493.99855769231"/>
  </r>
  <r>
    <x v="1"/>
    <d v="2023-02-01T00:00:00"/>
    <d v="2023-02-28T00:00:00"/>
    <x v="0"/>
    <s v="Demo Company Croatia d.o.o."/>
    <x v="25"/>
    <x v="0"/>
    <s v="E01895"/>
    <s v="Peyton Walker"/>
    <s v="Analyst"/>
    <s v="Marketing"/>
    <x v="3"/>
    <s v="Croatia"/>
    <s v="Permanent"/>
    <s v="Female"/>
    <n v="43"/>
    <d v="2019-07-13T00:00:00"/>
    <m/>
    <n v="40"/>
    <n v="41545"/>
    <n v="3462.0833333333335"/>
    <n v="19.973557692307693"/>
    <n v="0.16500000000000001"/>
    <n v="571.24375000000009"/>
    <n v="0.20499999999999999"/>
    <n v="2752.3562500000003"/>
    <s v="EUR"/>
    <n v="1"/>
    <n v="0"/>
    <s v=""/>
    <n v="389"/>
    <m/>
    <m/>
    <n v="20"/>
    <m/>
    <n v="14"/>
    <s v=""/>
    <n v="0"/>
    <n v="0"/>
    <n v="7769.7139423076924"/>
  </r>
  <r>
    <x v="1"/>
    <d v="2023-02-01T00:00:00"/>
    <d v="2023-02-28T00:00:00"/>
    <x v="0"/>
    <s v="Demo Company Nigeria Ltd"/>
    <x v="42"/>
    <x v="2"/>
    <s v="E02938"/>
    <s v="Jace Washington"/>
    <s v="Manager"/>
    <s v="Accounting"/>
    <x v="3"/>
    <s v="Nigeria"/>
    <s v="Permanent"/>
    <s v="Male"/>
    <n v="44"/>
    <d v="2002-02-09T00:00:00"/>
    <m/>
    <n v="40"/>
    <n v="117545"/>
    <n v="9795.4166666666661"/>
    <n v="56.512019230769226"/>
    <n v="0.1"/>
    <n v="979.54166666666663"/>
    <n v="0.34799999999999998"/>
    <n v="6386.6116666666667"/>
    <s v="NGN"/>
    <n v="486.12"/>
    <n v="0.06"/>
    <s v=""/>
    <n v="86"/>
    <m/>
    <m/>
    <n v="20"/>
    <m/>
    <n v="5"/>
    <s v=""/>
    <n v="0"/>
    <n v="0"/>
    <n v="4860.0336538461534"/>
  </r>
  <r>
    <x v="1"/>
    <d v="2023-02-01T00:00:00"/>
    <d v="2023-02-28T00:00:00"/>
    <x v="0"/>
    <s v="Demo Company Australia Pty Ltd"/>
    <x v="14"/>
    <x v="5"/>
    <s v="E03379"/>
    <s v="Landon Kim"/>
    <s v="Manager"/>
    <s v="Human Resources"/>
    <x v="1"/>
    <s v="New Zealand"/>
    <s v="Permanent"/>
    <s v="Male"/>
    <n v="50"/>
    <d v="2012-03-15T00:00:00"/>
    <m/>
    <n v="40"/>
    <n v="117226"/>
    <n v="9768.8333333333339"/>
    <n v="56.358653846153842"/>
    <n v="0.25"/>
    <n v="2442.2083333333335"/>
    <n v="0.34600000000000003"/>
    <n v="6388.817"/>
    <s v="NZD"/>
    <n v="1.7225999999999999"/>
    <n v="0.08"/>
    <s v=""/>
    <n v="275"/>
    <m/>
    <m/>
    <n v="20"/>
    <m/>
    <n v="15"/>
    <s v=""/>
    <n v="0"/>
    <n v="0"/>
    <n v="15498.629807692307"/>
  </r>
  <r>
    <x v="1"/>
    <d v="2023-02-01T00:00:00"/>
    <d v="2023-02-28T00:00:00"/>
    <x v="0"/>
    <s v="Demo Company Hungary Kft."/>
    <x v="17"/>
    <x v="0"/>
    <s v="E02153"/>
    <s v="Peyton Vasquez"/>
    <s v="Analyst"/>
    <s v="Accounting"/>
    <x v="2"/>
    <s v="Hungary"/>
    <s v="Permanent"/>
    <s v="Female"/>
    <n v="26"/>
    <d v="2019-01-24T00:00:00"/>
    <m/>
    <n v="40"/>
    <n v="55767"/>
    <n v="4647.25"/>
    <n v="26.811057692307692"/>
    <n v="0.21"/>
    <n v="975.92250000000001"/>
    <n v="0.379"/>
    <n v="2885.9422500000001"/>
    <s v="HUF"/>
    <n v="378.97"/>
    <n v="0"/>
    <s v=""/>
    <n v="387"/>
    <m/>
    <m/>
    <n v="20"/>
    <m/>
    <m/>
    <s v=""/>
    <n v="0"/>
    <n v="0"/>
    <n v="10375.879326923077"/>
  </r>
  <r>
    <x v="1"/>
    <d v="2023-02-01T00:00:00"/>
    <d v="2023-02-28T00:00:00"/>
    <x v="0"/>
    <s v="Demo Company Greece IKE"/>
    <x v="23"/>
    <x v="0"/>
    <s v="E00994"/>
    <s v="Charlotte Baker"/>
    <s v="Analyst II"/>
    <s v="Sales"/>
    <x v="0"/>
    <s v="Greece"/>
    <s v="Permanent"/>
    <s v="Female"/>
    <n v="29"/>
    <d v="2016-11-17T00:00:00"/>
    <m/>
    <n v="32"/>
    <n v="60930"/>
    <n v="5077.5"/>
    <n v="36.61658653846154"/>
    <n v="0.24809999999999999"/>
    <n v="1259.72775"/>
    <n v="0.51900000000000002"/>
    <n v="2442.2774999999997"/>
    <s v="EUR"/>
    <n v="1"/>
    <n v="0"/>
    <s v=""/>
    <n v="352"/>
    <m/>
    <m/>
    <n v="20"/>
    <n v="565"/>
    <m/>
    <s v=""/>
    <n v="0"/>
    <n v="0"/>
    <n v="12889.038461538463"/>
  </r>
  <r>
    <x v="1"/>
    <d v="2023-02-01T00:00:00"/>
    <d v="2023-02-28T00:00:00"/>
    <x v="0"/>
    <s v="Demo Company Hong Kong Ltd"/>
    <x v="7"/>
    <x v="1"/>
    <s v="E00943"/>
    <s v="Elena Mendoza"/>
    <s v="Operations Engineer"/>
    <s v="Sales"/>
    <x v="1"/>
    <s v="Hong Kong"/>
    <s v="Permanent"/>
    <s v="Female"/>
    <n v="27"/>
    <d v="2018-10-24T00:00:00"/>
    <m/>
    <n v="40"/>
    <n v="154973"/>
    <n v="12914.416666666666"/>
    <n v="74.506249999999994"/>
    <n v="0.25"/>
    <n v="3228.6041666666665"/>
    <n v="0.21899999999999997"/>
    <n v="10086.159416666665"/>
    <s v="HKD"/>
    <n v="8.2957999999999998"/>
    <n v="0.28999999999999998"/>
    <s v=""/>
    <n v="43"/>
    <m/>
    <m/>
    <n v="20"/>
    <n v="501"/>
    <n v="11"/>
    <s v=""/>
    <n v="0"/>
    <n v="0"/>
    <n v="3203.7687499999997"/>
  </r>
  <r>
    <x v="1"/>
    <d v="2023-02-01T00:00:00"/>
    <d v="2023-02-28T00:00:00"/>
    <x v="0"/>
    <s v="Demo Company Portugal Lda"/>
    <x v="4"/>
    <x v="0"/>
    <s v="E02387"/>
    <s v="Emily Davis"/>
    <s v="Sr. Manager"/>
    <s v="IT"/>
    <x v="3"/>
    <s v="Portugal"/>
    <s v="Temporary"/>
    <s v="Female"/>
    <n v="55"/>
    <d v="2023-02-01T00:00:00"/>
    <d v="2024-02-01T00:00:00"/>
    <n v="40"/>
    <n v="141604"/>
    <n v="11800.333333333334"/>
    <n v="68.078846153846158"/>
    <n v="0.23749999999999999"/>
    <n v="2802.5791666666669"/>
    <n v="0.39799999999999996"/>
    <n v="7103.8006666666679"/>
    <s v="EUR"/>
    <n v="1"/>
    <n v="0.15"/>
    <m/>
    <n v="200"/>
    <m/>
    <m/>
    <m/>
    <m/>
    <m/>
    <s v=""/>
    <n v="1"/>
    <n v="0"/>
    <n v="13615.769230769232"/>
  </r>
  <r>
    <x v="1"/>
    <d v="2023-02-01T00:00:00"/>
    <d v="2023-02-28T00:00:00"/>
    <x v="0"/>
    <s v="Demo Company Ghana Ltd"/>
    <x v="33"/>
    <x v="2"/>
    <s v="E04332"/>
    <s v="Luke Martin"/>
    <s v="Analyst"/>
    <s v="Finance"/>
    <x v="0"/>
    <s v="Ghana"/>
    <s v="Temporary"/>
    <s v="Male"/>
    <n v="25"/>
    <d v="2023-02-01T00:00:00"/>
    <d v="2024-02-01T00:00:00"/>
    <n v="40"/>
    <n v="41336"/>
    <n v="3444.6666666666665"/>
    <n v="19.873076923076923"/>
    <n v="0.13"/>
    <n v="447.80666666666667"/>
    <n v="0.55399999999999994"/>
    <n v="1536.3213333333335"/>
    <s v="GHS"/>
    <n v="12.6816"/>
    <n v="0"/>
    <m/>
    <n v="200"/>
    <m/>
    <m/>
    <m/>
    <m/>
    <m/>
    <s v=""/>
    <n v="1"/>
    <n v="0"/>
    <n v="3974.6153846153848"/>
  </r>
  <r>
    <x v="1"/>
    <d v="2023-02-01T00:00:00"/>
    <d v="2023-02-28T00:00:00"/>
    <x v="0"/>
    <s v="Demo Company France SARL"/>
    <x v="18"/>
    <x v="0"/>
    <s v="E03496"/>
    <s v="Robert Yang"/>
    <s v="Sr. Analyst"/>
    <s v="Accounting"/>
    <x v="1"/>
    <s v="France"/>
    <s v="Temporary"/>
    <s v="Male"/>
    <n v="31"/>
    <d v="2023-02-01T00:00:00"/>
    <d v="2024-02-01T00:00:00"/>
    <n v="40"/>
    <n v="97078"/>
    <n v="8089.833333333333"/>
    <n v="46.672115384615388"/>
    <n v="0.45"/>
    <n v="3640.4249999999997"/>
    <n v="0.60699999999999998"/>
    <n v="3179.3045000000002"/>
    <s v="EUR"/>
    <n v="1"/>
    <n v="0"/>
    <m/>
    <n v="200"/>
    <m/>
    <m/>
    <m/>
    <m/>
    <m/>
    <s v=""/>
    <n v="1"/>
    <n v="0"/>
    <n v="9334.423076923078"/>
  </r>
  <r>
    <x v="1"/>
    <d v="2023-02-01T00:00:00"/>
    <d v="2023-02-28T00:00:00"/>
    <x v="0"/>
    <s v="Demo Company Ukraine PLC"/>
    <x v="26"/>
    <x v="0"/>
    <s v="E01754"/>
    <s v="Owen Lam"/>
    <s v="Sr. Business Partner"/>
    <s v="Human Resources"/>
    <x v="1"/>
    <s v="Ukraine"/>
    <s v="Temporary"/>
    <s v="Male"/>
    <n v="30"/>
    <d v="2023-02-01T00:00:00"/>
    <d v="2024-02-01T00:00:00"/>
    <n v="40"/>
    <n v="86317"/>
    <n v="7193.083333333333"/>
    <n v="41.498557692307692"/>
    <n v="0.22"/>
    <n v="1582.4783333333332"/>
    <n v="0.45200000000000001"/>
    <n v="3941.8096666666665"/>
    <s v="UAH"/>
    <n v="39.026600000000002"/>
    <n v="0"/>
    <m/>
    <n v="200"/>
    <m/>
    <m/>
    <m/>
    <m/>
    <m/>
    <s v=""/>
    <n v="1"/>
    <n v="0"/>
    <n v="8299.711538461539"/>
  </r>
  <r>
    <x v="1"/>
    <d v="2023-02-01T00:00:00"/>
    <d v="2023-02-28T00:00:00"/>
    <x v="0"/>
    <s v="Demo Company Netherlands BV"/>
    <x v="6"/>
    <x v="0"/>
    <s v="E00502"/>
    <s v="Natalia Salazar"/>
    <s v="Sr. Analyst"/>
    <s v="Accounting"/>
    <x v="0"/>
    <s v="Netherlands"/>
    <s v="Temporary"/>
    <s v="Female"/>
    <n v="44"/>
    <d v="2023-02-10T00:00:00"/>
    <d v="2024-02-10T00:00:00"/>
    <n v="32"/>
    <n v="74691"/>
    <n v="6224.25"/>
    <n v="44.886418269230766"/>
    <n v="0.23190000000000002"/>
    <n v="1443.403575"/>
    <n v="0.41200000000000003"/>
    <n v="3659.8589999999999"/>
    <s v="EUR"/>
    <n v="1"/>
    <n v="0"/>
    <m/>
    <n v="160"/>
    <m/>
    <m/>
    <m/>
    <m/>
    <m/>
    <s v=""/>
    <n v="1"/>
    <n v="0"/>
    <n v="7181.8269230769229"/>
  </r>
  <r>
    <x v="1"/>
    <d v="2023-02-01T00:00:00"/>
    <d v="2023-02-28T00:00:00"/>
    <x v="0"/>
    <s v="Demo Company Hong Kong Ltd"/>
    <x v="7"/>
    <x v="1"/>
    <s v="E04000"/>
    <s v="Skylar Carrillo"/>
    <s v="Engineering Manager"/>
    <s v="Engineering"/>
    <x v="2"/>
    <s v="Hong Kong"/>
    <s v="Temporary"/>
    <s v="Female"/>
    <n v="44"/>
    <d v="2023-02-01T00:00:00"/>
    <d v="2024-02-01T00:00:00"/>
    <n v="40"/>
    <n v="92753"/>
    <n v="7729.416666666667"/>
    <n v="44.592788461538461"/>
    <n v="0.25"/>
    <n v="1932.3541666666667"/>
    <n v="0.21899999999999997"/>
    <n v="6036.6744166666667"/>
    <s v="HKD"/>
    <n v="8.2957999999999998"/>
    <n v="0.13"/>
    <m/>
    <n v="200"/>
    <m/>
    <m/>
    <m/>
    <m/>
    <m/>
    <s v=""/>
    <n v="1"/>
    <n v="0"/>
    <n v="8918.5576923076915"/>
  </r>
  <r>
    <x v="1"/>
    <d v="2023-02-01T00:00:00"/>
    <d v="2023-02-28T00:00:00"/>
    <x v="0"/>
    <s v="Demo Company Sweden AB"/>
    <x v="20"/>
    <x v="0"/>
    <s v="E00436"/>
    <s v="Everly Walker"/>
    <s v="HRIS Analyst"/>
    <s v="Human Resources"/>
    <x v="1"/>
    <s v="Sweden"/>
    <s v="Temporary"/>
    <s v="Female"/>
    <n v="41"/>
    <d v="2023-02-01T00:00:00"/>
    <d v="2024-02-01T00:00:00"/>
    <n v="40"/>
    <n v="54415"/>
    <n v="4534.583333333333"/>
    <n v="26.16105769230769"/>
    <n v="0.31420000000000003"/>
    <n v="1424.7660833333334"/>
    <n v="0.49099999999999999"/>
    <n v="2308.1029166666667"/>
    <s v="SEK"/>
    <n v="11.300800000000001"/>
    <n v="0"/>
    <m/>
    <n v="200"/>
    <m/>
    <m/>
    <m/>
    <m/>
    <m/>
    <s v=""/>
    <n v="1"/>
    <n v="0"/>
    <n v="5232.2115384615381"/>
  </r>
  <r>
    <x v="1"/>
    <d v="2023-02-01T00:00:00"/>
    <d v="2023-02-28T00:00:00"/>
    <x v="0"/>
    <s v="Demo Company Netherlands BV"/>
    <x v="6"/>
    <x v="0"/>
    <s v="E02966"/>
    <s v="William Foster"/>
    <s v="Field Engineer"/>
    <s v="Engineering"/>
    <x v="0"/>
    <s v="Netherlands"/>
    <s v="Temporary"/>
    <s v="Male"/>
    <n v="58"/>
    <d v="2023-02-01T00:00:00"/>
    <d v="2024-02-01T00:00:00"/>
    <n v="40"/>
    <n v="76354"/>
    <n v="6362.833333333333"/>
    <n v="36.708653846153844"/>
    <n v="0.23190000000000002"/>
    <n v="1475.54105"/>
    <n v="0.41200000000000003"/>
    <n v="3741.3459999999995"/>
    <s v="EUR"/>
    <n v="1"/>
    <n v="0"/>
    <m/>
    <n v="200"/>
    <m/>
    <m/>
    <m/>
    <m/>
    <m/>
    <s v=""/>
    <n v="1"/>
    <n v="0"/>
    <n v="7341.7307692307686"/>
  </r>
  <r>
    <x v="1"/>
    <d v="2023-02-01T00:00:00"/>
    <d v="2023-02-28T00:00:00"/>
    <x v="0"/>
    <s v="Demo Company Sweden AB"/>
    <x v="20"/>
    <x v="0"/>
    <s v="E01540"/>
    <s v="Miles Salazar"/>
    <s v="IT Coordinator"/>
    <s v="IT"/>
    <x v="0"/>
    <s v="Sweden"/>
    <s v="Temporary"/>
    <s v="Male"/>
    <n v="36"/>
    <d v="2023-02-17T00:00:00"/>
    <d v="2024-02-17T00:00:00"/>
    <n v="32"/>
    <n v="53215"/>
    <n v="4434.583333333333"/>
    <n v="31.98016826923077"/>
    <n v="0.31420000000000003"/>
    <n v="1393.3460833333334"/>
    <n v="0.49099999999999999"/>
    <n v="2257.2029166666666"/>
    <s v="SEK"/>
    <n v="11.300800000000001"/>
    <n v="0"/>
    <m/>
    <n v="160"/>
    <m/>
    <m/>
    <m/>
    <m/>
    <m/>
    <s v=""/>
    <n v="1"/>
    <n v="0"/>
    <n v="5116.8269230769229"/>
  </r>
  <r>
    <x v="1"/>
    <d v="2023-02-01T00:00:00"/>
    <d v="2023-02-28T00:00:00"/>
    <x v="0"/>
    <s v="Demo Company Iceland hf."/>
    <x v="22"/>
    <x v="0"/>
    <s v="E04474"/>
    <s v="Mila Hong"/>
    <s v="Test Engineer"/>
    <s v="Engineering"/>
    <x v="3"/>
    <s v="Iceland"/>
    <s v="Temporary"/>
    <s v="Female"/>
    <n v="30"/>
    <d v="2023-02-01T00:00:00"/>
    <d v="2024-02-01T00:00:00"/>
    <n v="40"/>
    <n v="86858"/>
    <n v="7238.166666666667"/>
    <n v="41.758653846153848"/>
    <n v="6.3500000000000001E-2"/>
    <n v="459.62358333333339"/>
    <n v="0.31900000000000001"/>
    <n v="4929.1915000000008"/>
    <s v="ISK"/>
    <n v="149.69999999999999"/>
    <n v="0"/>
    <m/>
    <n v="200"/>
    <m/>
    <m/>
    <m/>
    <m/>
    <m/>
    <s v=""/>
    <n v="1"/>
    <n v="0"/>
    <n v="8351.7307692307695"/>
  </r>
  <r>
    <x v="1"/>
    <d v="2023-02-01T00:00:00"/>
    <d v="2023-02-28T00:00:00"/>
    <x v="0"/>
    <s v="Demo Company Nigeria Ltd"/>
    <x v="42"/>
    <x v="2"/>
    <s v="E00416"/>
    <s v="Everleigh Fernandez"/>
    <s v="Network Engineer"/>
    <s v="Engineering"/>
    <x v="3"/>
    <s v="Nigeria"/>
    <s v="Temporary"/>
    <s v="Female"/>
    <n v="30"/>
    <d v="2023-02-01T00:00:00"/>
    <d v="2024-02-01T00:00:00"/>
    <n v="40"/>
    <n v="189702"/>
    <n v="15808.5"/>
    <n v="91.202884615384619"/>
    <n v="0.1"/>
    <n v="1580.8500000000001"/>
    <n v="0.34799999999999998"/>
    <n v="10307.142"/>
    <s v="NGN"/>
    <n v="486.12"/>
    <n v="0.28000000000000003"/>
    <m/>
    <n v="200"/>
    <m/>
    <m/>
    <m/>
    <m/>
    <m/>
    <s v=""/>
    <n v="1"/>
    <n v="0"/>
    <n v="18240.576923076922"/>
  </r>
  <r>
    <x v="1"/>
    <d v="2023-02-01T00:00:00"/>
    <d v="2023-02-28T00:00:00"/>
    <x v="0"/>
    <s v="Demo Company Egypt SAE"/>
    <x v="38"/>
    <x v="2"/>
    <s v="E00440"/>
    <s v="Jack Huynh"/>
    <s v="Manager"/>
    <s v="Marketing"/>
    <x v="3"/>
    <s v="Egypt"/>
    <s v="Temporary"/>
    <s v="Male"/>
    <n v="27"/>
    <d v="2023-02-01T00:00:00"/>
    <d v="2024-02-01T00:00:00"/>
    <n v="40"/>
    <n v="114441"/>
    <n v="9536.75"/>
    <n v="55.019711538461536"/>
    <n v="0.26"/>
    <n v="2479.5550000000003"/>
    <n v="0.44400000000000001"/>
    <n v="5302.433"/>
    <s v="EGP"/>
    <n v="32.686700000000002"/>
    <n v="0.1"/>
    <m/>
    <n v="200"/>
    <m/>
    <m/>
    <m/>
    <m/>
    <m/>
    <s v=""/>
    <n v="1"/>
    <n v="0"/>
    <n v="11003.942307692307"/>
  </r>
  <r>
    <x v="1"/>
    <d v="2023-02-01T00:00:00"/>
    <d v="2023-02-28T00:00:00"/>
    <x v="0"/>
    <s v="Demo Company France SARL"/>
    <x v="18"/>
    <x v="0"/>
    <s v="E01261"/>
    <s v="Connor Simmons"/>
    <s v="Analyst II"/>
    <s v="Accounting"/>
    <x v="1"/>
    <s v="France"/>
    <s v="Temporary"/>
    <s v="Male"/>
    <n v="55"/>
    <d v="2023-02-01T00:00:00"/>
    <d v="2024-02-01T00:00:00"/>
    <n v="40"/>
    <n v="52310"/>
    <n v="4359.166666666667"/>
    <n v="25.14903846153846"/>
    <n v="8.3000000000000004E-2"/>
    <n v="361.81083333333339"/>
    <n v="0.22399999999999998"/>
    <n v="3382.7133333333336"/>
    <s v="EUR"/>
    <n v="1"/>
    <n v="0"/>
    <m/>
    <n v="200"/>
    <m/>
    <m/>
    <m/>
    <m/>
    <m/>
    <s v=""/>
    <n v="1"/>
    <n v="0"/>
    <n v="5029.8076923076924"/>
  </r>
  <r>
    <x v="1"/>
    <d v="2023-02-01T00:00:00"/>
    <d v="2023-02-28T00:00:00"/>
    <x v="0"/>
    <s v="Demo Company South Africa PTY Ltd"/>
    <x v="19"/>
    <x v="2"/>
    <s v="E03131"/>
    <s v="Ezekiel Reed"/>
    <s v="Sr. Manager"/>
    <s v="IT"/>
    <x v="0"/>
    <s v="South Africa"/>
    <s v="Temporary"/>
    <s v="Male"/>
    <n v="37"/>
    <d v="2023-02-17T00:00:00"/>
    <d v="2024-02-17T00:00:00"/>
    <n v="40"/>
    <n v="128984"/>
    <n v="10748.666666666666"/>
    <n v="62.011538461538464"/>
    <n v="0"/>
    <n v="0"/>
    <n v="0.29199999999999998"/>
    <n v="7610.0559999999996"/>
    <s v="ZAR"/>
    <n v="19.621099999999998"/>
    <n v="0.12"/>
    <m/>
    <n v="200"/>
    <m/>
    <m/>
    <m/>
    <m/>
    <m/>
    <s v=""/>
    <n v="1"/>
    <n v="0"/>
    <n v="12402.307692307693"/>
  </r>
  <r>
    <x v="1"/>
    <d v="2023-02-01T00:00:00"/>
    <d v="2023-02-28T00:00:00"/>
    <x v="0"/>
    <s v="Demo Company Ireland Ltd"/>
    <x v="36"/>
    <x v="0"/>
    <s v="E00431"/>
    <s v="Skylar Doan"/>
    <s v="Sr. Business Partner"/>
    <s v="Human Resources"/>
    <x v="3"/>
    <s v="Ireland"/>
    <s v="Temporary"/>
    <s v="Female"/>
    <n v="58"/>
    <d v="2023-02-01T00:00:00"/>
    <d v="2024-02-01T00:00:00"/>
    <n v="40"/>
    <n v="93102"/>
    <n v="7758.5"/>
    <n v="44.760576923076925"/>
    <n v="0.1105"/>
    <n v="857.31425000000002"/>
    <n v="0.26100000000000001"/>
    <n v="5733.5315000000001"/>
    <s v="EUR"/>
    <n v="1"/>
    <n v="0"/>
    <m/>
    <n v="200"/>
    <m/>
    <m/>
    <m/>
    <m/>
    <m/>
    <s v=""/>
    <n v="1"/>
    <n v="0"/>
    <n v="8952.1153846153848"/>
  </r>
  <r>
    <x v="1"/>
    <d v="2023-02-01T00:00:00"/>
    <d v="2023-02-28T00:00:00"/>
    <x v="0"/>
    <s v="Demo Company Belgium BV"/>
    <x v="13"/>
    <x v="0"/>
    <s v="E02639"/>
    <s v="Hadley Parker"/>
    <s v="Operations Engineer"/>
    <s v="Marketing"/>
    <x v="2"/>
    <s v="Belgium"/>
    <s v="Temporary"/>
    <s v="Female"/>
    <n v="30"/>
    <d v="2023-02-01T00:00:00"/>
    <d v="2024-02-01T00:00:00"/>
    <n v="40"/>
    <n v="221217"/>
    <n v="18434.75"/>
    <n v="106.35432692307693"/>
    <n v="0.27500000000000002"/>
    <n v="5069.5562500000005"/>
    <n v="0.55399999999999994"/>
    <n v="8221.8985000000011"/>
    <s v="EUR"/>
    <n v="1"/>
    <n v="0.32"/>
    <m/>
    <n v="200"/>
    <m/>
    <m/>
    <m/>
    <m/>
    <m/>
    <s v=""/>
    <n v="1"/>
    <n v="0"/>
    <n v="21270.865384615387"/>
  </r>
  <r>
    <x v="1"/>
    <d v="2023-02-01T00:00:00"/>
    <d v="2023-02-28T00:00:00"/>
    <x v="0"/>
    <s v="Demo Company Singapore Pte Ltd"/>
    <x v="1"/>
    <x v="1"/>
    <s v="E02813"/>
    <s v="Kai Chow"/>
    <s v="Engineering Manager"/>
    <s v="Engineering"/>
    <x v="2"/>
    <s v="Singapore"/>
    <s v="Temporary"/>
    <s v="Male"/>
    <n v="45"/>
    <d v="2023-02-01T00:00:00"/>
    <d v="2024-02-01T00:00:00"/>
    <n v="40"/>
    <n v="95743"/>
    <n v="7978.583333333333"/>
    <n v="46.030288461538461"/>
    <n v="0.17"/>
    <n v="1356.3591666666666"/>
    <n v="0.21"/>
    <n v="6303.0808333333334"/>
    <s v="SGD"/>
    <n v="1.4280999999999999"/>
    <n v="0.15"/>
    <m/>
    <n v="200"/>
    <m/>
    <m/>
    <m/>
    <m/>
    <m/>
    <s v=""/>
    <n v="1"/>
    <n v="0"/>
    <n v="9206.0576923076915"/>
  </r>
  <r>
    <x v="1"/>
    <d v="2023-02-01T00:00:00"/>
    <d v="2023-02-28T00:00:00"/>
    <x v="0"/>
    <s v="Demo Company Egypt SAE"/>
    <x v="38"/>
    <x v="2"/>
    <s v="E04035"/>
    <s v="Penelope Johnson"/>
    <s v="Sr. Analyst"/>
    <s v="Marketing"/>
    <x v="3"/>
    <s v="Egypt"/>
    <s v="Temporary"/>
    <s v="Female"/>
    <n v="34"/>
    <d v="2023-02-01T00:00:00"/>
    <d v="2024-02-01T00:00:00"/>
    <n v="40"/>
    <n v="83066"/>
    <n v="6922.166666666667"/>
    <n v="39.935576923076923"/>
    <n v="0.26"/>
    <n v="1799.7633333333335"/>
    <n v="0.44400000000000001"/>
    <n v="3848.724666666667"/>
    <s v="EGP"/>
    <n v="32.686700000000002"/>
    <n v="0"/>
    <m/>
    <n v="200"/>
    <m/>
    <m/>
    <m/>
    <m/>
    <m/>
    <s v=""/>
    <n v="1"/>
    <n v="0"/>
    <n v="7987.1153846153848"/>
  </r>
  <r>
    <x v="1"/>
    <d v="2023-02-01T00:00:00"/>
    <d v="2023-02-28T00:00:00"/>
    <x v="0"/>
    <s v="Demo Company Czech Republic s.r.o."/>
    <x v="34"/>
    <x v="0"/>
    <s v="E00276"/>
    <s v="Ezekiel Jordan"/>
    <s v="Sr. Manager"/>
    <s v="Accounting"/>
    <x v="2"/>
    <s v="Czech Republic"/>
    <s v="Temporary"/>
    <s v="Male"/>
    <n v="33"/>
    <d v="2023-02-01T00:00:00"/>
    <d v="2024-02-01T00:00:00"/>
    <n v="40"/>
    <n v="144231"/>
    <n v="12019.25"/>
    <n v="69.341826923076923"/>
    <n v="0.33799999999999997"/>
    <n v="4062.5064999999995"/>
    <n v="0.46100000000000002"/>
    <n v="6478.3757500000002"/>
    <s v="CZK"/>
    <n v="23.619"/>
    <n v="0.14000000000000001"/>
    <m/>
    <n v="200"/>
    <m/>
    <m/>
    <m/>
    <m/>
    <m/>
    <s v=""/>
    <n v="1"/>
    <n v="0"/>
    <n v="13868.365384615385"/>
  </r>
  <r>
    <x v="2"/>
    <d v="2023-03-01T00:00:00"/>
    <d v="2023-03-31T00:00:00"/>
    <x v="0"/>
    <s v="Demo Company Finland Oy"/>
    <x v="0"/>
    <x v="0"/>
    <s v="E04105"/>
    <s v="Theodore Dinh"/>
    <s v="Technical Architect"/>
    <s v="IT"/>
    <x v="0"/>
    <s v="Finland"/>
    <s v="Temporary"/>
    <s v="Male"/>
    <n v="59"/>
    <d v="2023-01-01T00:00:00"/>
    <d v="2024-01-01T00:00:00"/>
    <n v="40"/>
    <n v="99975"/>
    <n v="8331.25"/>
    <n v="48.064903846153847"/>
    <n v="0.20760000000000001"/>
    <n v="1729.5675000000001"/>
    <n v="0.36599999999999999"/>
    <n v="5282.0125000000007"/>
    <s v="EUR"/>
    <n v="1"/>
    <n v="0"/>
    <s v=""/>
    <n v="304"/>
    <m/>
    <m/>
    <n v="20"/>
    <m/>
    <m/>
    <s v=""/>
    <n v="0"/>
    <n v="0"/>
    <n v="14611.73076923077"/>
  </r>
  <r>
    <x v="2"/>
    <d v="2023-03-01T00:00:00"/>
    <d v="2023-03-31T00:00:00"/>
    <x v="0"/>
    <s v="Demo Company Singapore Pte Ltd"/>
    <x v="1"/>
    <x v="1"/>
    <s v="E02572"/>
    <s v="Luna Sanders"/>
    <s v="Network Engineer"/>
    <s v="Finance"/>
    <x v="1"/>
    <s v="Singapore"/>
    <s v="Temporary"/>
    <s v="Female"/>
    <n v="50"/>
    <d v="2023-01-01T00:00:00"/>
    <d v="2024-01-01T00:00:00"/>
    <n v="40"/>
    <n v="163099"/>
    <n v="13591.583333333334"/>
    <n v="78.412980769230771"/>
    <n v="0.17"/>
    <n v="2310.5691666666671"/>
    <n v="0.21"/>
    <n v="10737.350833333334"/>
    <s v="SGD"/>
    <n v="1.4280999999999999"/>
    <n v="0.2"/>
    <s v=""/>
    <n v="74"/>
    <m/>
    <m/>
    <n v="20"/>
    <m/>
    <m/>
    <s v=""/>
    <n v="0"/>
    <n v="0"/>
    <n v="5802.560576923077"/>
  </r>
  <r>
    <x v="2"/>
    <d v="2023-03-01T00:00:00"/>
    <d v="2023-03-31T00:00:00"/>
    <x v="0"/>
    <s v="Demo Company Côte d'Ivoire SARL"/>
    <x v="2"/>
    <x v="2"/>
    <s v="E02832"/>
    <s v="Penelope Jordan"/>
    <s v="Computer Systems Manager"/>
    <s v="IT"/>
    <x v="0"/>
    <s v="Côte d'Ivoire"/>
    <s v="Temporary"/>
    <s v="Female"/>
    <n v="26"/>
    <d v="2023-01-01T00:00:00"/>
    <d v="2024-01-01T00:00:00"/>
    <n v="40"/>
    <n v="84913"/>
    <n v="7076.083333333333"/>
    <n v="40.823557692307688"/>
    <n v="0.25"/>
    <n v="1769.0208333333333"/>
    <n v="0.501"/>
    <n v="3530.9655833333331"/>
    <s v="XOF"/>
    <n v="657.27"/>
    <n v="7.0000000000000007E-2"/>
    <s v=""/>
    <n v="193"/>
    <m/>
    <m/>
    <n v="20"/>
    <m/>
    <m/>
    <s v=""/>
    <n v="0"/>
    <n v="0"/>
    <n v="7878.946634615384"/>
  </r>
  <r>
    <x v="2"/>
    <d v="2023-03-01T00:00:00"/>
    <d v="2023-03-31T00:00:00"/>
    <x v="0"/>
    <s v="Demo Company Poland Sp. z o.o."/>
    <x v="3"/>
    <x v="0"/>
    <s v="E01639"/>
    <s v="Austin Vo"/>
    <s v="Sr. Analyst"/>
    <s v="Finance"/>
    <x v="0"/>
    <s v="Poland"/>
    <s v="Temporary"/>
    <s v="Male"/>
    <n v="55"/>
    <d v="2023-01-01T00:00:00"/>
    <d v="2024-01-01T00:00:00"/>
    <n v="32"/>
    <n v="95409"/>
    <n v="7950.75"/>
    <n v="57.33713942307692"/>
    <n v="0.22140000000000001"/>
    <n v="1760.2960500000002"/>
    <n v="0.40799999999999997"/>
    <n v="4706.8440000000001"/>
    <s v="PLN"/>
    <n v="4.6844999999999999"/>
    <n v="0"/>
    <s v=""/>
    <n v="267"/>
    <m/>
    <m/>
    <n v="20"/>
    <m/>
    <m/>
    <s v=""/>
    <n v="0"/>
    <n v="0"/>
    <n v="15309.016225961537"/>
  </r>
  <r>
    <x v="2"/>
    <d v="2023-03-01T00:00:00"/>
    <d v="2023-03-31T00:00:00"/>
    <x v="0"/>
    <s v="Demo Company Portugal Lda"/>
    <x v="4"/>
    <x v="0"/>
    <s v="E00644"/>
    <s v="Joshua Gupta"/>
    <s v="Account Representative"/>
    <s v="Sales"/>
    <x v="2"/>
    <s v="Portugal"/>
    <s v="Permanent"/>
    <s v="Male"/>
    <n v="57"/>
    <d v="2017-01-24T00:00:00"/>
    <m/>
    <n v="32"/>
    <n v="50994"/>
    <n v="4249.5"/>
    <n v="30.645432692307693"/>
    <n v="0.23749999999999999"/>
    <n v="1009.2562499999999"/>
    <n v="0.39799999999999996"/>
    <n v="2558.1990000000001"/>
    <s v="EUR"/>
    <n v="1"/>
    <n v="0"/>
    <s v=""/>
    <n v="341"/>
    <m/>
    <m/>
    <n v="20"/>
    <m/>
    <m/>
    <s v=""/>
    <n v="0"/>
    <n v="0"/>
    <n v="10450.092548076924"/>
  </r>
  <r>
    <x v="2"/>
    <d v="2023-03-01T00:00:00"/>
    <d v="2023-03-31T00:00:00"/>
    <x v="0"/>
    <s v="Demo Company Brazil Ltda."/>
    <x v="5"/>
    <x v="3"/>
    <s v="E01550"/>
    <s v="Ruby Barnes"/>
    <s v="Manager"/>
    <s v="IT"/>
    <x v="2"/>
    <s v="Brazil"/>
    <s v="Permanent"/>
    <s v="Female"/>
    <n v="27"/>
    <d v="2020-07-01T00:00:00"/>
    <m/>
    <n v="32"/>
    <n v="119746"/>
    <n v="9978.8333333333339"/>
    <n v="71.962740384615387"/>
    <n v="0.28999999999999998"/>
    <n v="2893.8616666666667"/>
    <n v="0.65099999999999991"/>
    <n v="3482.6128333333345"/>
    <s v="BRL"/>
    <n v="5.4378000000000002"/>
    <n v="0.1"/>
    <s v=""/>
    <n v="339"/>
    <m/>
    <m/>
    <n v="20"/>
    <m/>
    <m/>
    <s v=""/>
    <n v="0"/>
    <n v="0"/>
    <n v="24395.368990384617"/>
  </r>
  <r>
    <x v="2"/>
    <d v="2023-03-01T00:00:00"/>
    <d v="2023-03-31T00:00:00"/>
    <x v="0"/>
    <s v="Demo Company Netherlands BV"/>
    <x v="6"/>
    <x v="0"/>
    <s v="E04533"/>
    <s v="Easton Bailey"/>
    <s v="Manager"/>
    <s v="Accounting"/>
    <x v="0"/>
    <s v="Netherlands"/>
    <s v="Temporary"/>
    <s v="Male"/>
    <n v="29"/>
    <d v="2023-01-01T00:00:00"/>
    <d v="2024-01-01T00:00:00"/>
    <n v="40"/>
    <n v="113527"/>
    <n v="9460.5833333333339"/>
    <n v="54.580288461538466"/>
    <n v="0.23190000000000002"/>
    <n v="2193.9092750000004"/>
    <n v="0.41200000000000003"/>
    <n v="5562.8230000000003"/>
    <s v="EUR"/>
    <n v="1"/>
    <n v="0.06"/>
    <s v=""/>
    <n v="30"/>
    <m/>
    <m/>
    <n v="20"/>
    <m/>
    <m/>
    <s v=""/>
    <n v="0"/>
    <n v="0"/>
    <n v="1637.408653846154"/>
  </r>
  <r>
    <x v="2"/>
    <d v="2023-03-01T00:00:00"/>
    <d v="2023-03-31T00:00:00"/>
    <x v="0"/>
    <s v="Demo Company Hong Kong Ltd"/>
    <x v="7"/>
    <x v="1"/>
    <s v="E03838"/>
    <s v="Madeline Walker"/>
    <s v="Sr. Analyst"/>
    <s v="Finance"/>
    <x v="1"/>
    <s v="Hong Kong"/>
    <s v="Permanent"/>
    <s v="Female"/>
    <n v="34"/>
    <d v="2018-06-13T00:00:00"/>
    <m/>
    <n v="40"/>
    <n v="77203"/>
    <n v="6433.583333333333"/>
    <n v="37.116826923076921"/>
    <n v="0.25"/>
    <n v="1608.3958333333333"/>
    <n v="0.21899999999999997"/>
    <n v="5024.6285833333332"/>
    <s v="HKD"/>
    <n v="8.2957999999999998"/>
    <n v="0"/>
    <s v=""/>
    <n v="363"/>
    <m/>
    <m/>
    <n v="20"/>
    <m/>
    <n v="27"/>
    <s v=""/>
    <n v="0"/>
    <n v="0"/>
    <n v="13473.408173076923"/>
  </r>
  <r>
    <x v="2"/>
    <d v="2023-03-01T00:00:00"/>
    <d v="2023-03-31T00:00:00"/>
    <x v="0"/>
    <s v="Demo Company Kenya Ltd"/>
    <x v="8"/>
    <x v="2"/>
    <s v="E00591"/>
    <s v="Savannah Ali"/>
    <s v="Sr. Manager"/>
    <s v="Human Resources"/>
    <x v="0"/>
    <s v="Kenya"/>
    <s v="Permanent"/>
    <s v="Female"/>
    <n v="36"/>
    <d v="2009-02-11T00:00:00"/>
    <m/>
    <n v="40"/>
    <n v="157333"/>
    <n v="13111.083333333334"/>
    <n v="75.640865384615381"/>
    <n v="0"/>
    <n v="0"/>
    <n v="0.37200000000000005"/>
    <n v="8233.7603333333318"/>
    <s v="KES"/>
    <n v="136.33000000000001"/>
    <n v="0.15"/>
    <s v=""/>
    <n v="69"/>
    <m/>
    <m/>
    <n v="20"/>
    <n v="357.3"/>
    <n v="30"/>
    <s v=""/>
    <n v="0"/>
    <n v="0"/>
    <n v="5219.2197115384615"/>
  </r>
  <r>
    <x v="2"/>
    <d v="2023-03-01T00:00:00"/>
    <d v="2023-03-31T00:00:00"/>
    <x v="0"/>
    <s v="Demo Company Hong Kong Ltd"/>
    <x v="7"/>
    <x v="1"/>
    <s v="E03344"/>
    <s v="Camila Rogers"/>
    <s v="Controls Engineer"/>
    <s v="Engineering"/>
    <x v="1"/>
    <s v="Hong Kong"/>
    <s v="Temporary"/>
    <s v="Female"/>
    <n v="27"/>
    <d v="2021-10-21T00:00:00"/>
    <d v="2023-10-21T00:00:00"/>
    <n v="40"/>
    <n v="109851"/>
    <n v="9154.25"/>
    <n v="52.812980769230776"/>
    <n v="0.25"/>
    <n v="2288.5625"/>
    <n v="0.21899999999999997"/>
    <n v="7149.4692500000001"/>
    <s v="HKD"/>
    <n v="8.2957999999999998"/>
    <n v="0"/>
    <s v=""/>
    <n v="279"/>
    <m/>
    <m/>
    <n v="20"/>
    <n v="201.6"/>
    <n v="6"/>
    <s v=""/>
    <n v="0"/>
    <n v="0"/>
    <n v="14734.821634615386"/>
  </r>
  <r>
    <x v="2"/>
    <d v="2023-03-01T00:00:00"/>
    <d v="2023-03-31T00:00:00"/>
    <x v="0"/>
    <s v="Demo Company Luxembourg SA"/>
    <x v="9"/>
    <x v="0"/>
    <s v="E00530"/>
    <s v="Eli Jones"/>
    <s v="Manager"/>
    <s v="Human Resources"/>
    <x v="0"/>
    <s v="Luxembourg"/>
    <s v="Temporary"/>
    <s v="Male"/>
    <n v="59"/>
    <d v="2022-03-14T00:00:00"/>
    <d v="2023-03-14T00:00:00"/>
    <n v="40"/>
    <n v="105086"/>
    <n v="8757.1666666666661"/>
    <n v="50.52211538461539"/>
    <n v="0.14990000000000001"/>
    <n v="1312.6992833333334"/>
    <n v="0.20399999999999999"/>
    <n v="6970.7046666666665"/>
    <s v="EUR"/>
    <n v="1"/>
    <n v="0.09"/>
    <d v="2023-03-14T00:00:00"/>
    <n v="383"/>
    <m/>
    <m/>
    <n v="20"/>
    <m/>
    <m/>
    <s v=""/>
    <n v="0"/>
    <n v="1"/>
    <n v="19349.970192307694"/>
  </r>
  <r>
    <x v="2"/>
    <d v="2023-03-01T00:00:00"/>
    <d v="2023-03-31T00:00:00"/>
    <x v="0"/>
    <s v="Demo Company Indonesia PT"/>
    <x v="10"/>
    <x v="1"/>
    <s v="E04239"/>
    <s v="Everleigh Ng"/>
    <s v="Sr. Manager"/>
    <s v="Finance"/>
    <x v="3"/>
    <s v="Indonesia"/>
    <s v="Permanent"/>
    <s v="Female"/>
    <n v="51"/>
    <d v="2021-06-10T00:00:00"/>
    <m/>
    <n v="40"/>
    <n v="146742"/>
    <n v="12228.5"/>
    <n v="70.549038461538458"/>
    <n v="5.74E-2"/>
    <n v="701.91589999999997"/>
    <n v="0.30099999999999999"/>
    <n v="8547.7214999999997"/>
    <s v="IDR"/>
    <n v="16295.86"/>
    <n v="0.1"/>
    <s v=""/>
    <n v="108"/>
    <m/>
    <m/>
    <n v="20"/>
    <m/>
    <m/>
    <s v=""/>
    <n v="0"/>
    <n v="0"/>
    <n v="7619.2961538461532"/>
  </r>
  <r>
    <x v="2"/>
    <d v="2023-03-01T00:00:00"/>
    <d v="2023-03-31T00:00:00"/>
    <x v="0"/>
    <s v="Demo Company Qatar WLL"/>
    <x v="11"/>
    <x v="4"/>
    <s v="E00549"/>
    <s v="Isabella Xi"/>
    <s v="Operations Engineer"/>
    <s v="Marketing"/>
    <x v="3"/>
    <s v="Netherlands"/>
    <s v="Permanent"/>
    <s v="Female"/>
    <n v="41"/>
    <d v="2013-03-13T00:00:00"/>
    <m/>
    <n v="40"/>
    <n v="249270"/>
    <n v="20772.5"/>
    <n v="119.84134615384615"/>
    <n v="0"/>
    <n v="0"/>
    <n v="0.113"/>
    <n v="18425.2075"/>
    <s v="QAR"/>
    <n v="3.8468"/>
    <n v="0.3"/>
    <s v=""/>
    <n v="38"/>
    <m/>
    <m/>
    <n v="20"/>
    <m/>
    <m/>
    <s v=""/>
    <n v="0"/>
    <n v="0"/>
    <n v="4553.9711538461534"/>
  </r>
  <r>
    <x v="2"/>
    <d v="2023-03-01T00:00:00"/>
    <d v="2023-03-31T00:00:00"/>
    <x v="0"/>
    <s v="Demo Company Netherlands BV"/>
    <x v="6"/>
    <x v="0"/>
    <s v="E00163"/>
    <s v="Bella Powell"/>
    <s v="Network Engineer"/>
    <s v="Finance"/>
    <x v="3"/>
    <s v="United States"/>
    <s v="Temporary"/>
    <s v="Female"/>
    <n v="65"/>
    <d v="2023-01-01T00:00:00"/>
    <d v="2024-01-01T00:00:00"/>
    <n v="40"/>
    <n v="175837"/>
    <n v="14653.083333333334"/>
    <n v="84.537019230769232"/>
    <n v="0.23190000000000002"/>
    <n v="3398.0500250000005"/>
    <n v="0.41200000000000003"/>
    <n v="8616.012999999999"/>
    <s v="EUR"/>
    <n v="1"/>
    <n v="0.2"/>
    <s v=""/>
    <n v="249"/>
    <m/>
    <m/>
    <n v="20"/>
    <m/>
    <m/>
    <s v=""/>
    <n v="0"/>
    <n v="0"/>
    <n v="21049.717788461538"/>
  </r>
  <r>
    <x v="2"/>
    <d v="2023-03-01T00:00:00"/>
    <d v="2023-03-31T00:00:00"/>
    <x v="0"/>
    <s v="Demo Company Romania SRL"/>
    <x v="12"/>
    <x v="0"/>
    <s v="E04116"/>
    <s v="David Barnes"/>
    <s v="Network Engineer"/>
    <s v="IT"/>
    <x v="2"/>
    <s v="Romania"/>
    <s v="Permanent"/>
    <s v="Male"/>
    <n v="64"/>
    <d v="2013-11-03T00:00:00"/>
    <m/>
    <n v="40"/>
    <n v="186503"/>
    <n v="15541.916666666666"/>
    <n v="89.664903846153848"/>
    <n v="2.2499999999999999E-2"/>
    <n v="349.69312499999995"/>
    <n v="0.2"/>
    <n v="12433.533333333333"/>
    <s v="RON"/>
    <n v="4.9107000000000003"/>
    <n v="0.24"/>
    <s v=""/>
    <n v="319"/>
    <m/>
    <m/>
    <n v="20"/>
    <m/>
    <m/>
    <s v=""/>
    <n v="0"/>
    <n v="0"/>
    <n v="28603.104326923076"/>
  </r>
  <r>
    <x v="2"/>
    <d v="2023-03-01T00:00:00"/>
    <d v="2023-03-31T00:00:00"/>
    <x v="0"/>
    <s v="Demo Company Belgium BV"/>
    <x v="13"/>
    <x v="0"/>
    <s v="E04625"/>
    <s v="Adam Dang"/>
    <s v="Network Engineer"/>
    <s v="Sales"/>
    <x v="3"/>
    <s v="France"/>
    <s v="Permanent"/>
    <s v="Male"/>
    <n v="45"/>
    <d v="2002-07-09T00:00:00"/>
    <m/>
    <n v="40"/>
    <n v="166331"/>
    <n v="13860.916666666666"/>
    <n v="79.966826923076923"/>
    <n v="0.27500000000000002"/>
    <n v="3811.7520833333333"/>
    <n v="0.55399999999999994"/>
    <n v="6181.9688333333343"/>
    <s v="EUR"/>
    <n v="1"/>
    <n v="0.18"/>
    <s v=""/>
    <n v="200"/>
    <m/>
    <m/>
    <n v="20"/>
    <m/>
    <m/>
    <s v=""/>
    <n v="0"/>
    <n v="0"/>
    <n v="15993.365384615385"/>
  </r>
  <r>
    <x v="2"/>
    <d v="2023-03-01T00:00:00"/>
    <d v="2023-03-31T00:00:00"/>
    <x v="0"/>
    <s v="Demo Company Qatar WLL"/>
    <x v="11"/>
    <x v="4"/>
    <s v="E03680"/>
    <s v="Elias Alvarado"/>
    <s v="Sr. Manager"/>
    <s v="IT"/>
    <x v="0"/>
    <s v="Netherlands"/>
    <s v="Permanent"/>
    <s v="Male"/>
    <n v="56"/>
    <d v="2012-01-09T00:00:00"/>
    <m/>
    <n v="40"/>
    <n v="146140"/>
    <n v="12178.333333333334"/>
    <n v="70.259615384615387"/>
    <n v="0"/>
    <n v="0"/>
    <n v="0.113"/>
    <n v="10802.181666666667"/>
    <s v="QAR"/>
    <n v="3.8468"/>
    <n v="0.1"/>
    <s v=""/>
    <n v="135"/>
    <m/>
    <m/>
    <n v="20"/>
    <n v="190.8"/>
    <m/>
    <s v=""/>
    <n v="0"/>
    <n v="0"/>
    <n v="9485.048076923078"/>
  </r>
  <r>
    <x v="2"/>
    <d v="2023-03-01T00:00:00"/>
    <d v="2023-03-31T00:00:00"/>
    <x v="0"/>
    <s v="Demo Company Australia Pty Ltd"/>
    <x v="14"/>
    <x v="5"/>
    <s v="E04732"/>
    <s v="Eva Rivera"/>
    <s v="Network Engineer"/>
    <s v="Sales"/>
    <x v="0"/>
    <s v="New Zealand"/>
    <s v="Permanent"/>
    <s v="Female"/>
    <n v="36"/>
    <d v="2021-04-02T00:00:00"/>
    <m/>
    <n v="40"/>
    <n v="151703"/>
    <n v="12641.916666666666"/>
    <n v="72.934134615384622"/>
    <n v="0.25"/>
    <n v="3160.4791666666665"/>
    <n v="0.34600000000000003"/>
    <n v="8267.8135000000002"/>
    <s v="NZD"/>
    <n v="1.7225999999999999"/>
    <n v="0.21"/>
    <s v=""/>
    <n v="182"/>
    <m/>
    <m/>
    <n v="20"/>
    <m/>
    <m/>
    <s v=""/>
    <n v="0"/>
    <n v="0"/>
    <n v="13274.012500000001"/>
  </r>
  <r>
    <x v="2"/>
    <d v="2023-03-01T00:00:00"/>
    <d v="2023-03-31T00:00:00"/>
    <x v="0"/>
    <s v="Demo Company Germany GmbH"/>
    <x v="15"/>
    <x v="0"/>
    <s v="E03484"/>
    <s v="Logan Rivera"/>
    <s v="Network Engineer"/>
    <s v="IT"/>
    <x v="3"/>
    <s v="Germany"/>
    <s v="Permanent"/>
    <s v="Male"/>
    <n v="59"/>
    <d v="2002-05-24T00:00:00"/>
    <m/>
    <n v="40"/>
    <n v="172787"/>
    <n v="14398.916666666666"/>
    <n v="83.070673076923072"/>
    <n v="0.19879999999999998"/>
    <n v="2862.504633333333"/>
    <n v="0.48799999999999999"/>
    <n v="7372.2453333333333"/>
    <s v="EUR"/>
    <n v="1"/>
    <n v="0.28000000000000003"/>
    <s v=""/>
    <n v="385"/>
    <m/>
    <m/>
    <n v="20"/>
    <n v="162"/>
    <m/>
    <s v=""/>
    <n v="0"/>
    <n v="0"/>
    <n v="31982.209134615383"/>
  </r>
  <r>
    <x v="2"/>
    <d v="2023-03-01T00:00:00"/>
    <d v="2023-03-31T00:00:00"/>
    <x v="0"/>
    <s v="Demo Company Finland Oy"/>
    <x v="0"/>
    <x v="0"/>
    <s v="E00671"/>
    <s v="Leonardo Dixon"/>
    <s v="Analyst"/>
    <s v="Sales"/>
    <x v="1"/>
    <s v="Finland"/>
    <s v="Permanent"/>
    <s v="Male"/>
    <n v="37"/>
    <d v="2019-09-05T00:00:00"/>
    <m/>
    <n v="40"/>
    <n v="49998"/>
    <n v="4166.5"/>
    <n v="24.037500000000001"/>
    <n v="0.20760000000000001"/>
    <n v="864.96540000000005"/>
    <n v="0.36599999999999999"/>
    <n v="2641.5609999999997"/>
    <s v="EUR"/>
    <n v="1"/>
    <n v="0"/>
    <s v=""/>
    <n v="30"/>
    <m/>
    <m/>
    <n v="20"/>
    <m/>
    <m/>
    <s v=""/>
    <n v="0"/>
    <n v="0"/>
    <n v="721.125"/>
  </r>
  <r>
    <x v="2"/>
    <d v="2023-03-01T00:00:00"/>
    <d v="2023-03-31T00:00:00"/>
    <x v="0"/>
    <s v="Demo Company India Pvt. Ltd."/>
    <x v="16"/>
    <x v="1"/>
    <s v="E02071"/>
    <s v="Mateo Her"/>
    <s v="Operations Engineer"/>
    <s v="Sales"/>
    <x v="1"/>
    <s v="India"/>
    <s v="Permanent"/>
    <s v="Male"/>
    <n v="44"/>
    <d v="2014-03-02T00:00:00"/>
    <m/>
    <n v="40"/>
    <n v="207172"/>
    <n v="17264.333333333332"/>
    <n v="99.601923076923072"/>
    <n v="0.12"/>
    <n v="2071.7199999999998"/>
    <n v="0.49700000000000005"/>
    <n v="8683.9596666666657"/>
    <s v="INR"/>
    <n v="86.649000000000001"/>
    <n v="0.31"/>
    <s v=""/>
    <n v="387"/>
    <m/>
    <m/>
    <n v="20"/>
    <m/>
    <m/>
    <s v=""/>
    <n v="0"/>
    <n v="0"/>
    <n v="38545.94423076923"/>
  </r>
  <r>
    <x v="2"/>
    <d v="2023-03-01T00:00:00"/>
    <d v="2023-03-31T00:00:00"/>
    <x v="0"/>
    <s v="Demo Company Hungary Kft."/>
    <x v="17"/>
    <x v="0"/>
    <s v="E02206"/>
    <s v="Jose Henderson"/>
    <s v="Network Engineer"/>
    <s v="Human Resources"/>
    <x v="1"/>
    <s v="Hungary"/>
    <s v="Permanent"/>
    <s v="Male"/>
    <n v="41"/>
    <d v="2015-04-17T00:00:00"/>
    <m/>
    <n v="40"/>
    <n v="152239"/>
    <n v="12686.583333333334"/>
    <n v="73.191826923076931"/>
    <n v="0.21"/>
    <n v="2664.1824999999999"/>
    <n v="0.379"/>
    <n v="7878.3682500000004"/>
    <s v="HUF"/>
    <n v="378.97"/>
    <n v="0.23"/>
    <s v=""/>
    <n v="391"/>
    <m/>
    <m/>
    <n v="20"/>
    <n v="53.1"/>
    <m/>
    <s v=""/>
    <n v="0"/>
    <n v="0"/>
    <n v="28618.004326923081"/>
  </r>
  <r>
    <x v="2"/>
    <d v="2023-03-01T00:00:00"/>
    <d v="2023-03-31T00:00:00"/>
    <x v="0"/>
    <s v="Demo Company France SARL"/>
    <x v="18"/>
    <x v="0"/>
    <s v="E04545"/>
    <s v="Abigail Mejia"/>
    <s v="Quality Engineer"/>
    <s v="Engineering"/>
    <x v="2"/>
    <s v="France"/>
    <s v="Permanent"/>
    <s v="Female"/>
    <n v="56"/>
    <d v="2005-02-05T00:00:00"/>
    <m/>
    <n v="40"/>
    <n v="98581"/>
    <n v="8215.0833333333339"/>
    <n v="47.394711538461536"/>
    <n v="8.3000000000000004E-2"/>
    <n v="681.85191666666674"/>
    <n v="0.22399999999999998"/>
    <n v="6374.9046666666673"/>
    <s v="EUR"/>
    <n v="1"/>
    <n v="0"/>
    <s v=""/>
    <n v="329"/>
    <m/>
    <m/>
    <n v="20"/>
    <m/>
    <m/>
    <s v=""/>
    <n v="0"/>
    <n v="0"/>
    <n v="15592.860096153845"/>
  </r>
  <r>
    <x v="2"/>
    <d v="2023-03-01T00:00:00"/>
    <d v="2023-03-31T00:00:00"/>
    <x v="0"/>
    <s v="Demo Company Qatar WLL"/>
    <x v="11"/>
    <x v="4"/>
    <s v="E00154"/>
    <s v="Wyatt Chin"/>
    <s v="Operations Engineer"/>
    <s v="Engineering"/>
    <x v="1"/>
    <s v="Netherlands"/>
    <s v="Permanent"/>
    <s v="Male"/>
    <n v="43"/>
    <d v="2004-06-07T00:00:00"/>
    <m/>
    <n v="40"/>
    <n v="246231"/>
    <n v="20519.25"/>
    <n v="118.38028846153846"/>
    <n v="0"/>
    <n v="0"/>
    <n v="0.113"/>
    <n v="18200.57475"/>
    <s v="QAR"/>
    <n v="3.8468"/>
    <n v="0.31"/>
    <s v=""/>
    <n v="124"/>
    <m/>
    <m/>
    <n v="20"/>
    <m/>
    <m/>
    <s v=""/>
    <n v="0"/>
    <n v="0"/>
    <n v="14679.155769230769"/>
  </r>
  <r>
    <x v="2"/>
    <d v="2023-03-01T00:00:00"/>
    <d v="2023-03-31T00:00:00"/>
    <x v="0"/>
    <s v="Demo Company South Africa PTY Ltd"/>
    <x v="19"/>
    <x v="2"/>
    <s v="E03343"/>
    <s v="Carson Lu"/>
    <s v="Engineering Manager"/>
    <s v="Engineering"/>
    <x v="1"/>
    <s v="South Africa"/>
    <s v="Permanent"/>
    <s v="Male"/>
    <n v="64"/>
    <d v="2021-12-04T00:00:00"/>
    <m/>
    <n v="40"/>
    <n v="99354"/>
    <n v="8279.5"/>
    <n v="47.766346153846158"/>
    <n v="0"/>
    <n v="0"/>
    <n v="0.29199999999999998"/>
    <n v="5861.8860000000004"/>
    <s v="ZAR"/>
    <n v="19.621099999999998"/>
    <n v="0.12"/>
    <s v=""/>
    <n v="279"/>
    <m/>
    <m/>
    <n v="20"/>
    <n v="334.8"/>
    <m/>
    <s v=""/>
    <n v="0"/>
    <n v="0"/>
    <n v="13326.810576923079"/>
  </r>
  <r>
    <x v="2"/>
    <d v="2023-03-01T00:00:00"/>
    <d v="2023-03-31T00:00:00"/>
    <x v="0"/>
    <s v="Demo Company Netherlands BV"/>
    <x v="6"/>
    <x v="0"/>
    <s v="E02594"/>
    <s v="Ezekiel Kumar"/>
    <s v="IT Coordinator"/>
    <s v="IT"/>
    <x v="3"/>
    <s v="Netherlands"/>
    <s v="Temporary"/>
    <s v="Male"/>
    <n v="28"/>
    <d v="2023-01-01T00:00:00"/>
    <d v="2024-01-01T00:00:00"/>
    <n v="40"/>
    <n v="54775"/>
    <n v="4564.583333333333"/>
    <n v="26.334134615384613"/>
    <n v="0.23190000000000002"/>
    <n v="1058.526875"/>
    <n v="0.41200000000000003"/>
    <n v="2683.9749999999995"/>
    <s v="EUR"/>
    <n v="1"/>
    <n v="0"/>
    <s v=""/>
    <n v="193"/>
    <m/>
    <m/>
    <n v="20"/>
    <m/>
    <m/>
    <s v=""/>
    <n v="0"/>
    <n v="0"/>
    <n v="5082.4879807692305"/>
  </r>
  <r>
    <x v="2"/>
    <d v="2023-03-01T00:00:00"/>
    <d v="2023-03-31T00:00:00"/>
    <x v="0"/>
    <s v="Demo Company France SARL"/>
    <x v="18"/>
    <x v="0"/>
    <s v="E00402"/>
    <s v="Dominic Guzman"/>
    <s v="Analyst"/>
    <s v="Finance"/>
    <x v="0"/>
    <s v="France"/>
    <s v="Temporary"/>
    <s v="Male"/>
    <n v="65"/>
    <d v="2023-01-01T00:00:00"/>
    <d v="2024-01-01T00:00:00"/>
    <n v="32"/>
    <n v="55499"/>
    <n v="4624.916666666667"/>
    <n v="33.35276442307692"/>
    <n v="0.45"/>
    <n v="2081.2125000000001"/>
    <n v="0.60699999999999998"/>
    <n v="1817.5922500000001"/>
    <s v="EUR"/>
    <n v="1"/>
    <n v="0"/>
    <s v=""/>
    <n v="90"/>
    <m/>
    <m/>
    <n v="20"/>
    <m/>
    <m/>
    <s v=""/>
    <n v="0"/>
    <n v="0"/>
    <n v="3001.7487980769229"/>
  </r>
  <r>
    <x v="2"/>
    <d v="2023-03-01T00:00:00"/>
    <d v="2023-03-31T00:00:00"/>
    <x v="0"/>
    <s v="Demo Company Luxembourg SA"/>
    <x v="9"/>
    <x v="0"/>
    <s v="E01994"/>
    <s v="Angel Powell"/>
    <s v="Analyst II"/>
    <s v="Sales"/>
    <x v="3"/>
    <s v="Luxembourg"/>
    <s v="Permanent"/>
    <s v="Male"/>
    <n v="61"/>
    <d v="2008-07-11T00:00:00"/>
    <m/>
    <n v="32"/>
    <n v="66521"/>
    <n v="5543.416666666667"/>
    <n v="39.9765625"/>
    <n v="0.14990000000000001"/>
    <n v="830.95815833333336"/>
    <n v="0.20399999999999999"/>
    <n v="4412.559666666667"/>
    <s v="EUR"/>
    <n v="1"/>
    <n v="0"/>
    <s v=""/>
    <n v="77"/>
    <n v="1"/>
    <s v="Missing Data"/>
    <n v="20"/>
    <m/>
    <m/>
    <s v=""/>
    <n v="0"/>
    <n v="0"/>
    <n v="3078.1953125"/>
  </r>
  <r>
    <x v="2"/>
    <d v="2023-03-01T00:00:00"/>
    <d v="2023-03-31T00:00:00"/>
    <x v="0"/>
    <s v="Demo Company Netherlands BV"/>
    <x v="6"/>
    <x v="0"/>
    <s v="E03549"/>
    <s v="Mateo Vu"/>
    <s v="Account Representative"/>
    <s v="Sales"/>
    <x v="1"/>
    <s v="Netherlands"/>
    <s v="Permanent"/>
    <s v="Male"/>
    <n v="30"/>
    <d v="2016-09-29T00:00:00"/>
    <m/>
    <n v="32"/>
    <n v="59100"/>
    <n v="4925"/>
    <n v="35.51682692307692"/>
    <n v="0.23190000000000002"/>
    <n v="1142.1075000000001"/>
    <n v="0.41200000000000003"/>
    <n v="2895.8999999999996"/>
    <s v="EUR"/>
    <n v="1"/>
    <n v="0"/>
    <s v=""/>
    <n v="117"/>
    <m/>
    <m/>
    <n v="20"/>
    <m/>
    <m/>
    <s v=""/>
    <n v="0"/>
    <n v="0"/>
    <n v="4155.46875"/>
  </r>
  <r>
    <x v="2"/>
    <d v="2023-03-01T00:00:00"/>
    <d v="2023-03-31T00:00:00"/>
    <x v="0"/>
    <s v="Demo Company Sweden AB"/>
    <x v="20"/>
    <x v="0"/>
    <s v="E03247"/>
    <s v="Caroline Jenkins"/>
    <s v="Analyst"/>
    <s v="Finance"/>
    <x v="3"/>
    <s v="Sweden"/>
    <s v="Permanent"/>
    <s v="Female"/>
    <n v="27"/>
    <d v="2018-05-06T00:00:00"/>
    <m/>
    <n v="32"/>
    <n v="49011"/>
    <n v="4084.25"/>
    <n v="29.45372596153846"/>
    <n v="0.31420000000000003"/>
    <n v="1283.2713500000002"/>
    <n v="0.49099999999999999"/>
    <n v="2078.8832499999999"/>
    <s v="SEK"/>
    <n v="11.300800000000001"/>
    <n v="0"/>
    <s v=""/>
    <n v="62"/>
    <m/>
    <m/>
    <n v="20"/>
    <m/>
    <m/>
    <s v=""/>
    <n v="0"/>
    <n v="0"/>
    <n v="1826.1310096153845"/>
  </r>
  <r>
    <x v="2"/>
    <d v="2023-03-01T00:00:00"/>
    <d v="2023-03-31T00:00:00"/>
    <x v="0"/>
    <s v="Demo Company Netherlands BV"/>
    <x v="6"/>
    <x v="0"/>
    <s v="E02074"/>
    <s v="Nora Brown"/>
    <s v="Enterprise Architect"/>
    <s v="IT"/>
    <x v="0"/>
    <s v="Netherlands"/>
    <s v="Permanent"/>
    <s v="Female"/>
    <n v="32"/>
    <d v="2014-02-11T00:00:00"/>
    <m/>
    <n v="40"/>
    <n v="99575"/>
    <n v="8297.9166666666661"/>
    <n v="47.872596153846153"/>
    <n v="0.23190000000000002"/>
    <n v="1924.286875"/>
    <n v="0.41200000000000003"/>
    <n v="4879.1749999999993"/>
    <s v="EUR"/>
    <n v="1"/>
    <n v="0"/>
    <s v=""/>
    <n v="103"/>
    <m/>
    <m/>
    <n v="20"/>
    <m/>
    <m/>
    <s v=""/>
    <n v="0"/>
    <n v="0"/>
    <n v="4930.8774038461534"/>
  </r>
  <r>
    <x v="2"/>
    <d v="2023-03-01T00:00:00"/>
    <d v="2023-03-31T00:00:00"/>
    <x v="0"/>
    <s v="Demo Company Iceland hf."/>
    <x v="22"/>
    <x v="0"/>
    <s v="E01628"/>
    <s v="Jackson Perry"/>
    <s v="Operations Engineer"/>
    <s v="Marketing"/>
    <x v="3"/>
    <s v="Iceland"/>
    <s v="Temporary"/>
    <s v="Male"/>
    <n v="27"/>
    <d v="2022-10-20T00:00:00"/>
    <d v="2023-10-20T00:00:00"/>
    <n v="40"/>
    <n v="256420"/>
    <n v="21368.333333333332"/>
    <n v="123.27884615384615"/>
    <n v="6.3500000000000001E-2"/>
    <n v="1356.8891666666666"/>
    <n v="0.31900000000000001"/>
    <n v="14551.834999999999"/>
    <s v="ISK"/>
    <n v="149.69999999999999"/>
    <n v="0.3"/>
    <s v=""/>
    <n v="222"/>
    <m/>
    <m/>
    <n v="20"/>
    <m/>
    <m/>
    <s v=""/>
    <n v="0"/>
    <n v="0"/>
    <n v="27367.903846153844"/>
  </r>
  <r>
    <x v="2"/>
    <d v="2023-03-01T00:00:00"/>
    <d v="2023-03-31T00:00:00"/>
    <x v="0"/>
    <s v="Demo Company Qatar WLL"/>
    <x v="11"/>
    <x v="4"/>
    <s v="E04285"/>
    <s v="Riley Padilla"/>
    <s v="Technical Architect"/>
    <s v="IT"/>
    <x v="0"/>
    <s v="Qatar"/>
    <s v="Temporary"/>
    <s v="Female"/>
    <n v="35"/>
    <d v="2023-01-01T00:00:00"/>
    <d v="2024-01-01T00:00:00"/>
    <n v="40"/>
    <n v="78940"/>
    <n v="6578.333333333333"/>
    <n v="37.95192307692308"/>
    <n v="0"/>
    <n v="0"/>
    <n v="0.113"/>
    <n v="5834.9816666666666"/>
    <s v="QAR"/>
    <n v="3.8468"/>
    <n v="0"/>
    <s v=""/>
    <n v="28"/>
    <m/>
    <m/>
    <n v="20"/>
    <m/>
    <m/>
    <s v=""/>
    <n v="0"/>
    <n v="0"/>
    <n v="1062.6538461538462"/>
  </r>
  <r>
    <x v="2"/>
    <d v="2023-03-01T00:00:00"/>
    <d v="2023-03-31T00:00:00"/>
    <x v="0"/>
    <s v="Demo Company Greece IKE"/>
    <x v="23"/>
    <x v="0"/>
    <s v="E01417"/>
    <s v="Leah Pena"/>
    <s v="Enterprise Architect"/>
    <s v="IT"/>
    <x v="2"/>
    <s v="Greece"/>
    <s v="Permanent"/>
    <s v="Female"/>
    <n v="57"/>
    <d v="2022-01-03T00:00:00"/>
    <d v="2023-01-03T00:00:00"/>
    <n v="40"/>
    <n v="82872"/>
    <n v="6906"/>
    <n v="39.842307692307692"/>
    <n v="0.24809999999999999"/>
    <n v="1713.3786"/>
    <n v="0.51900000000000002"/>
    <n v="3321.7860000000001"/>
    <s v="EUR"/>
    <n v="1"/>
    <n v="0"/>
    <s v=""/>
    <n v="200"/>
    <m/>
    <m/>
    <n v="20"/>
    <m/>
    <m/>
    <s v=""/>
    <n v="0"/>
    <n v="0"/>
    <n v="7968.4615384615381"/>
  </r>
  <r>
    <x v="2"/>
    <d v="2023-03-01T00:00:00"/>
    <d v="2023-03-31T00:00:00"/>
    <x v="0"/>
    <s v="Demo Company Norway AS"/>
    <x v="21"/>
    <x v="0"/>
    <s v="E03749"/>
    <s v="Kennedy Foster"/>
    <s v="Manager"/>
    <s v="Marketing"/>
    <x v="1"/>
    <s v="Norway"/>
    <s v="Permanent"/>
    <s v="Female"/>
    <n v="53"/>
    <d v="2013-11-23T00:00:00"/>
    <m/>
    <n v="40"/>
    <n v="113135"/>
    <n v="9427.9166666666661"/>
    <n v="54.391826923076927"/>
    <n v="0.14099999999999999"/>
    <n v="1329.3362499999998"/>
    <n v="0.36200000000000004"/>
    <n v="6015.0108333333319"/>
    <s v="NOK"/>
    <n v="11.2597"/>
    <n v="0.05"/>
    <s v=""/>
    <n v="234"/>
    <m/>
    <m/>
    <n v="20"/>
    <n v="467.1"/>
    <m/>
    <s v=""/>
    <n v="0"/>
    <n v="0"/>
    <n v="12727.6875"/>
  </r>
  <r>
    <x v="2"/>
    <d v="2023-03-01T00:00:00"/>
    <d v="2023-03-31T00:00:00"/>
    <x v="0"/>
    <s v="Demo Company Portugal Lda"/>
    <x v="4"/>
    <x v="0"/>
    <s v="E03574"/>
    <s v="John Moore"/>
    <s v="Operations Engineer"/>
    <s v="IT"/>
    <x v="1"/>
    <s v="Portugal"/>
    <s v="Permanent"/>
    <s v="Male"/>
    <n v="52"/>
    <d v="2005-11-08T00:00:00"/>
    <m/>
    <n v="40"/>
    <n v="199808"/>
    <n v="16650.666666666668"/>
    <n v="96.061538461538461"/>
    <n v="0.23749999999999999"/>
    <n v="3954.5333333333333"/>
    <n v="0.39799999999999996"/>
    <n v="10023.701333333334"/>
    <s v="EUR"/>
    <n v="1"/>
    <n v="0.32"/>
    <s v=""/>
    <n v="286"/>
    <m/>
    <m/>
    <n v="20"/>
    <m/>
    <m/>
    <s v=""/>
    <n v="0"/>
    <n v="0"/>
    <n v="27473.599999999999"/>
  </r>
  <r>
    <x v="2"/>
    <d v="2023-03-01T00:00:00"/>
    <d v="2023-03-31T00:00:00"/>
    <x v="0"/>
    <s v="Demo Company Netherlands BV"/>
    <x v="6"/>
    <x v="0"/>
    <s v="E04600"/>
    <s v="William Vu"/>
    <s v="Account Representative"/>
    <s v="Sales"/>
    <x v="1"/>
    <s v="Netherlands"/>
    <s v="Permanent"/>
    <s v="Male"/>
    <n v="37"/>
    <d v="2013-11-14T00:00:00"/>
    <m/>
    <n v="40"/>
    <n v="56037"/>
    <n v="4669.75"/>
    <n v="26.940865384615385"/>
    <n v="0.23190000000000002"/>
    <n v="1082.915025"/>
    <n v="0.41200000000000003"/>
    <n v="2745.8130000000001"/>
    <s v="EUR"/>
    <n v="1"/>
    <n v="0"/>
    <s v=""/>
    <n v="163"/>
    <m/>
    <m/>
    <n v="20"/>
    <m/>
    <m/>
    <s v=""/>
    <n v="0"/>
    <n v="0"/>
    <n v="4391.3610576923074"/>
  </r>
  <r>
    <x v="2"/>
    <d v="2023-03-01T00:00:00"/>
    <d v="2023-03-31T00:00:00"/>
    <x v="0"/>
    <s v="Demo Company Spain S.L."/>
    <x v="24"/>
    <x v="0"/>
    <s v="E00586"/>
    <s v="Sadie Washington"/>
    <s v="Sr. Manager"/>
    <s v="Marketing"/>
    <x v="3"/>
    <s v="Spain"/>
    <s v="Temporary"/>
    <s v="Female"/>
    <n v="29"/>
    <d v="2022-05-24T00:00:00"/>
    <d v="2023-05-24T00:00:00"/>
    <n v="40"/>
    <n v="122350"/>
    <n v="10195.833333333334"/>
    <n v="58.82211538461538"/>
    <n v="0.29899999999999999"/>
    <n v="3048.5541666666668"/>
    <n v="0.47"/>
    <n v="5403.791666666667"/>
    <s v="EUR"/>
    <n v="1"/>
    <n v="0.12"/>
    <s v=""/>
    <n v="392"/>
    <m/>
    <m/>
    <n v="20"/>
    <m/>
    <m/>
    <s v=""/>
    <n v="0"/>
    <n v="0"/>
    <n v="23058.26923076923"/>
  </r>
  <r>
    <x v="2"/>
    <d v="2023-03-01T00:00:00"/>
    <d v="2023-03-31T00:00:00"/>
    <x v="0"/>
    <s v="Demo Company Hungary Kft."/>
    <x v="17"/>
    <x v="0"/>
    <s v="E03538"/>
    <s v="Gabriel Holmes"/>
    <s v="Enterprise Architect"/>
    <s v="IT"/>
    <x v="3"/>
    <s v="Hungary"/>
    <s v="Permanent"/>
    <s v="Male"/>
    <n v="40"/>
    <d v="2010-11-04T00:00:00"/>
    <m/>
    <n v="40"/>
    <n v="92952"/>
    <n v="7746"/>
    <n v="44.688461538461539"/>
    <n v="0.21"/>
    <n v="1626.6599999999999"/>
    <n v="0.379"/>
    <n v="4810.2659999999996"/>
    <s v="HUF"/>
    <n v="378.97"/>
    <n v="0"/>
    <s v=""/>
    <n v="378"/>
    <m/>
    <m/>
    <n v="20"/>
    <n v="248.4"/>
    <m/>
    <s v=""/>
    <n v="0"/>
    <n v="0"/>
    <n v="16892.238461538462"/>
  </r>
  <r>
    <x v="2"/>
    <d v="2023-03-01T00:00:00"/>
    <d v="2023-03-31T00:00:00"/>
    <x v="0"/>
    <s v="Demo Company Portugal Lda"/>
    <x v="4"/>
    <x v="0"/>
    <s v="E02185"/>
    <s v="Wyatt Rojas"/>
    <s v="Computer Systems Manager"/>
    <s v="IT"/>
    <x v="2"/>
    <s v="Portugal"/>
    <s v="Permanent"/>
    <s v="Male"/>
    <n v="32"/>
    <d v="2013-03-20T00:00:00"/>
    <m/>
    <n v="32"/>
    <n v="79921"/>
    <n v="6660.083333333333"/>
    <n v="48.029447115384613"/>
    <n v="0.23749999999999999"/>
    <n v="1581.7697916666666"/>
    <n v="0.39799999999999996"/>
    <n v="4009.3701666666666"/>
    <s v="EUR"/>
    <n v="1"/>
    <n v="0.05"/>
    <s v=""/>
    <n v="256"/>
    <m/>
    <m/>
    <n v="20"/>
    <m/>
    <m/>
    <s v=""/>
    <n v="0"/>
    <n v="0"/>
    <n v="12295.538461538461"/>
  </r>
  <r>
    <x v="2"/>
    <d v="2023-03-01T00:00:00"/>
    <d v="2023-03-31T00:00:00"/>
    <x v="0"/>
    <s v="Demo Company Romania SRL"/>
    <x v="12"/>
    <x v="0"/>
    <s v="E03720"/>
    <s v="Dominic Clark"/>
    <s v="Quality Engineer"/>
    <s v="Engineering"/>
    <x v="3"/>
    <s v="Romania"/>
    <s v="Permanent"/>
    <s v="Male"/>
    <n v="52"/>
    <d v="2012-10-17T00:00:00"/>
    <m/>
    <n v="40"/>
    <n v="71476"/>
    <n v="5956.333333333333"/>
    <n v="34.363461538461536"/>
    <n v="2.2499999999999999E-2"/>
    <n v="134.01749999999998"/>
    <n v="0.2"/>
    <n v="4765.0666666666666"/>
    <s v="RON"/>
    <n v="4.9107000000000003"/>
    <n v="0"/>
    <s v=""/>
    <n v="34"/>
    <m/>
    <m/>
    <n v="20"/>
    <m/>
    <m/>
    <s v=""/>
    <n v="0"/>
    <n v="0"/>
    <n v="1168.3576923076921"/>
  </r>
  <r>
    <x v="2"/>
    <d v="2023-03-01T00:00:00"/>
    <d v="2023-03-31T00:00:00"/>
    <x v="0"/>
    <s v="Demo Company Qatar WLL"/>
    <x v="11"/>
    <x v="4"/>
    <s v="E03025"/>
    <s v="Lucy Alexander"/>
    <s v="Network Engineer"/>
    <s v="Engineering"/>
    <x v="0"/>
    <s v="Qatar"/>
    <s v="Permanent"/>
    <s v="Female"/>
    <n v="45"/>
    <d v="2014-10-29T00:00:00"/>
    <m/>
    <n v="40"/>
    <n v="189420"/>
    <n v="15785"/>
    <n v="91.067307692307693"/>
    <n v="0"/>
    <n v="0"/>
    <n v="0.113"/>
    <n v="14001.295"/>
    <s v="QAR"/>
    <n v="3.8468"/>
    <n v="0.2"/>
    <s v=""/>
    <n v="390"/>
    <m/>
    <m/>
    <n v="20"/>
    <m/>
    <m/>
    <s v=""/>
    <n v="0"/>
    <n v="0"/>
    <n v="35516.25"/>
  </r>
  <r>
    <x v="2"/>
    <d v="2023-03-01T00:00:00"/>
    <d v="2023-03-31T00:00:00"/>
    <x v="0"/>
    <s v="Demo Company Singapore Pte Ltd"/>
    <x v="1"/>
    <x v="1"/>
    <s v="E04917"/>
    <s v="Everleigh Washington"/>
    <s v="HRIS Analyst"/>
    <s v="Human Resources"/>
    <x v="3"/>
    <s v="Singapore"/>
    <s v="Permanent"/>
    <s v="Female"/>
    <n v="64"/>
    <d v="2001-10-20T00:00:00"/>
    <m/>
    <n v="40"/>
    <n v="64057"/>
    <n v="5338.083333333333"/>
    <n v="30.796634615384612"/>
    <n v="0.17"/>
    <n v="907.47416666666663"/>
    <n v="0.21"/>
    <n v="4217.0858333333326"/>
    <s v="SGD"/>
    <n v="1.4280999999999999"/>
    <n v="0"/>
    <s v=""/>
    <n v="300"/>
    <m/>
    <m/>
    <n v="20"/>
    <m/>
    <m/>
    <s v=""/>
    <n v="0"/>
    <n v="0"/>
    <n v="9238.9903846153829"/>
  </r>
  <r>
    <x v="2"/>
    <d v="2023-03-01T00:00:00"/>
    <d v="2023-03-31T00:00:00"/>
    <x v="0"/>
    <s v="Demo Company Hungary Kft."/>
    <x v="17"/>
    <x v="0"/>
    <s v="E00415"/>
    <s v="Leilani Butler"/>
    <s v="Analyst II"/>
    <s v="Marketing"/>
    <x v="0"/>
    <s v="Hungary"/>
    <s v="Temporary"/>
    <s v="Female"/>
    <n v="27"/>
    <d v="2023-01-01T00:00:00"/>
    <d v="2024-01-01T00:00:00"/>
    <n v="40"/>
    <n v="68728"/>
    <n v="5727.333333333333"/>
    <n v="33.042307692307688"/>
    <n v="0.21"/>
    <n v="1202.7399999999998"/>
    <n v="0.379"/>
    <n v="3556.674"/>
    <s v="HUF"/>
    <n v="378.97"/>
    <n v="0"/>
    <s v=""/>
    <n v="184"/>
    <m/>
    <m/>
    <n v="20"/>
    <m/>
    <m/>
    <s v=""/>
    <n v="0"/>
    <n v="0"/>
    <n v="6079.7846153846149"/>
  </r>
  <r>
    <x v="2"/>
    <d v="2023-03-01T00:00:00"/>
    <d v="2023-03-31T00:00:00"/>
    <x v="0"/>
    <s v="Demo Company Hungary Kft."/>
    <x v="17"/>
    <x v="0"/>
    <s v="E02862"/>
    <s v="Peyton Huang"/>
    <s v="Sr. Manager"/>
    <s v="IT"/>
    <x v="0"/>
    <s v="Hungary"/>
    <s v="Temporary"/>
    <s v="Female"/>
    <n v="25"/>
    <d v="2023-01-01T00:00:00"/>
    <d v="2024-01-01T00:00:00"/>
    <n v="40"/>
    <n v="125633"/>
    <n v="10469.416666666666"/>
    <n v="60.400480769230775"/>
    <n v="0.21"/>
    <n v="2198.5774999999999"/>
    <n v="0.379"/>
    <n v="6501.5077499999998"/>
    <s v="HUF"/>
    <n v="378.97"/>
    <n v="0.11"/>
    <s v=""/>
    <n v="273"/>
    <n v="1"/>
    <s v="Missing Data"/>
    <n v="20"/>
    <m/>
    <m/>
    <s v=""/>
    <n v="0"/>
    <n v="0"/>
    <n v="16489.331250000003"/>
  </r>
  <r>
    <x v="2"/>
    <d v="2023-03-01T00:00:00"/>
    <d v="2023-03-31T00:00:00"/>
    <x v="0"/>
    <s v="Demo Company Luxembourg SA"/>
    <x v="9"/>
    <x v="0"/>
    <s v="E04207"/>
    <s v="John Contreras"/>
    <s v="Analyst II"/>
    <s v="Marketing"/>
    <x v="0"/>
    <s v="Luxembourg"/>
    <s v="Permanent"/>
    <s v="Male"/>
    <n v="35"/>
    <d v="2011-05-15T00:00:00"/>
    <m/>
    <n v="32"/>
    <n v="66889"/>
    <n v="5574.083333333333"/>
    <n v="40.197716346153847"/>
    <n v="0.14990000000000001"/>
    <n v="835.55509166666661"/>
    <n v="0.20399999999999999"/>
    <n v="4436.9703333333327"/>
    <s v="EUR"/>
    <n v="1"/>
    <n v="0"/>
    <s v=""/>
    <n v="387"/>
    <m/>
    <m/>
    <n v="20"/>
    <m/>
    <n v="10.5"/>
    <s v=""/>
    <n v="0"/>
    <n v="0"/>
    <n v="15556.516225961539"/>
  </r>
  <r>
    <x v="2"/>
    <d v="2023-03-01T00:00:00"/>
    <d v="2023-03-31T00:00:00"/>
    <x v="0"/>
    <s v="Demo Company Indonesia PT"/>
    <x v="10"/>
    <x v="1"/>
    <s v="E02139"/>
    <s v="Rylee Yu"/>
    <s v="Network Engineer"/>
    <s v="Accounting"/>
    <x v="3"/>
    <s v="Indonesia"/>
    <s v="Permanent"/>
    <s v="Female"/>
    <n v="36"/>
    <d v="2015-09-29T00:00:00"/>
    <m/>
    <n v="40"/>
    <n v="178700"/>
    <n v="14891.666666666666"/>
    <n v="85.913461538461533"/>
    <n v="5.74E-2"/>
    <n v="854.78166666666664"/>
    <n v="0.30099999999999999"/>
    <n v="10409.275"/>
    <s v="IDR"/>
    <n v="16295.86"/>
    <n v="0.28999999999999998"/>
    <s v=""/>
    <n v="336"/>
    <m/>
    <m/>
    <n v="20"/>
    <m/>
    <m/>
    <s v=""/>
    <n v="0"/>
    <n v="0"/>
    <n v="28866.923076923074"/>
  </r>
  <r>
    <x v="2"/>
    <d v="2023-03-01T00:00:00"/>
    <d v="2023-03-31T00:00:00"/>
    <x v="0"/>
    <s v="Demo Company Netherlands BV"/>
    <x v="6"/>
    <x v="0"/>
    <s v="E01797"/>
    <s v="Piper Lewis"/>
    <s v="Field Engineer"/>
    <s v="Engineering"/>
    <x v="3"/>
    <s v="Netherlands"/>
    <s v="Permanent"/>
    <s v="Female"/>
    <n v="33"/>
    <d v="2018-12-22T00:00:00"/>
    <m/>
    <n v="40"/>
    <n v="83990"/>
    <n v="6999.166666666667"/>
    <n v="40.379807692307693"/>
    <n v="0.23190000000000002"/>
    <n v="1623.1067500000001"/>
    <n v="0.41200000000000003"/>
    <n v="4115.51"/>
    <s v="EUR"/>
    <n v="1"/>
    <n v="0"/>
    <s v=""/>
    <n v="396"/>
    <m/>
    <m/>
    <n v="20"/>
    <n v="246.6"/>
    <n v="1.5"/>
    <s v=""/>
    <n v="0"/>
    <n v="0"/>
    <n v="15990.403846153846"/>
  </r>
  <r>
    <x v="2"/>
    <d v="2023-03-01T00:00:00"/>
    <d v="2023-03-31T00:00:00"/>
    <x v="0"/>
    <s v="Demo Company Croatia d.o.o."/>
    <x v="25"/>
    <x v="0"/>
    <s v="E01839"/>
    <s v="Stella Alexander"/>
    <s v="Automation Engineer"/>
    <s v="Engineering"/>
    <x v="2"/>
    <s v="Croatia"/>
    <s v="Permanent"/>
    <s v="Female"/>
    <n v="52"/>
    <d v="2005-12-10T00:00:00"/>
    <m/>
    <n v="40"/>
    <n v="102043"/>
    <n v="8503.5833333333339"/>
    <n v="49.059134615384615"/>
    <n v="0.16500000000000001"/>
    <n v="1403.0912500000002"/>
    <n v="0.20499999999999999"/>
    <n v="6760.348750000001"/>
    <s v="EUR"/>
    <n v="1"/>
    <n v="0"/>
    <s v=""/>
    <n v="246"/>
    <m/>
    <m/>
    <n v="20"/>
    <m/>
    <n v="19.5"/>
    <s v=""/>
    <n v="0"/>
    <n v="0"/>
    <n v="12068.547115384616"/>
  </r>
  <r>
    <x v="2"/>
    <d v="2023-03-01T00:00:00"/>
    <d v="2023-03-31T00:00:00"/>
    <x v="0"/>
    <s v="Demo Company Norway AS"/>
    <x v="21"/>
    <x v="0"/>
    <s v="E01633"/>
    <s v="Addison Do"/>
    <s v="Operations Engineer"/>
    <s v="Engineering"/>
    <x v="0"/>
    <s v="Norway"/>
    <s v="Permanent"/>
    <s v="Female"/>
    <n v="46"/>
    <d v="2001-05-30T00:00:00"/>
    <m/>
    <n v="40"/>
    <n v="90678"/>
    <n v="7556.5"/>
    <n v="43.595192307692308"/>
    <n v="0.14099999999999999"/>
    <n v="1065.4665"/>
    <n v="0.36200000000000004"/>
    <n v="4821.0469999999996"/>
    <s v="NOK"/>
    <n v="11.2597"/>
    <n v="0"/>
    <s v=""/>
    <n v="363"/>
    <m/>
    <m/>
    <n v="20"/>
    <m/>
    <n v="16.5"/>
    <s v=""/>
    <n v="0"/>
    <n v="0"/>
    <n v="15825.054807692308"/>
  </r>
  <r>
    <x v="2"/>
    <d v="2023-03-01T00:00:00"/>
    <d v="2023-03-31T00:00:00"/>
    <x v="0"/>
    <s v="Demo Company Australia Pty Ltd"/>
    <x v="14"/>
    <x v="5"/>
    <s v="E01848"/>
    <s v="Zoey Jackson"/>
    <s v="Business Partner"/>
    <s v="Human Resources"/>
    <x v="0"/>
    <s v="New Zealand"/>
    <s v="Permanent"/>
    <s v="Female"/>
    <n v="46"/>
    <d v="2008-08-21T00:00:00"/>
    <m/>
    <n v="40"/>
    <n v="59067"/>
    <n v="4922.25"/>
    <n v="28.397596153846155"/>
    <n v="0.25"/>
    <n v="1230.5625"/>
    <n v="0.34600000000000003"/>
    <n v="3219.1514999999999"/>
    <s v="NZD"/>
    <n v="1.7225999999999999"/>
    <n v="0"/>
    <s v=""/>
    <n v="119"/>
    <m/>
    <m/>
    <n v="20"/>
    <m/>
    <n v="27"/>
    <s v=""/>
    <n v="0"/>
    <n v="0"/>
    <n v="3379.3139423076923"/>
  </r>
  <r>
    <x v="2"/>
    <d v="2023-03-01T00:00:00"/>
    <d v="2023-03-31T00:00:00"/>
    <x v="0"/>
    <s v="Demo Company Netherlands BV"/>
    <x v="6"/>
    <x v="0"/>
    <s v="E00716"/>
    <s v="John Chow"/>
    <s v="Sr. Manager"/>
    <s v="Marketing"/>
    <x v="3"/>
    <s v="Netherlands"/>
    <s v="Temporary"/>
    <s v="Male"/>
    <n v="45"/>
    <d v="2021-03-11T00:00:00"/>
    <d v="2023-03-11T00:00:00"/>
    <n v="32"/>
    <n v="135062"/>
    <n v="11255.166666666666"/>
    <n v="81.167067307692307"/>
    <n v="0.23190000000000002"/>
    <n v="2610.0731500000002"/>
    <n v="0.41200000000000003"/>
    <n v="6618.0379999999996"/>
    <s v="EUR"/>
    <n v="1"/>
    <n v="0.15"/>
    <d v="2023-03-11T00:00:00"/>
    <n v="187"/>
    <m/>
    <m/>
    <n v="20"/>
    <m/>
    <n v="3"/>
    <s v=""/>
    <n v="0"/>
    <n v="1"/>
    <n v="15178.241586538461"/>
  </r>
  <r>
    <x v="2"/>
    <d v="2023-03-01T00:00:00"/>
    <d v="2023-03-31T00:00:00"/>
    <x v="0"/>
    <s v="Demo Company Luxembourg SA"/>
    <x v="9"/>
    <x v="0"/>
    <s v="E00699"/>
    <s v="Ava Ayala"/>
    <s v="Sr. Manager"/>
    <s v="IT"/>
    <x v="2"/>
    <s v="Luxembourg"/>
    <s v="Permanent"/>
    <s v="Female"/>
    <n v="55"/>
    <d v="2006-08-16T00:00:00"/>
    <m/>
    <n v="40"/>
    <n v="159044"/>
    <n v="13253.666666666666"/>
    <n v="76.46346153846153"/>
    <n v="0.14990000000000001"/>
    <n v="1986.7246333333333"/>
    <n v="0.20399999999999999"/>
    <n v="10549.918666666666"/>
    <s v="EUR"/>
    <n v="1"/>
    <n v="0.1"/>
    <s v=""/>
    <n v="100"/>
    <m/>
    <m/>
    <n v="20"/>
    <n v="202.5"/>
    <m/>
    <s v=""/>
    <n v="0"/>
    <n v="0"/>
    <n v="7646.3461538461534"/>
  </r>
  <r>
    <x v="2"/>
    <d v="2023-03-01T00:00:00"/>
    <d v="2023-03-31T00:00:00"/>
    <x v="0"/>
    <s v="Demo Company Spain S.L."/>
    <x v="24"/>
    <x v="0"/>
    <s v="E02112"/>
    <s v="Christian Sanders"/>
    <s v="Operations Engineer"/>
    <s v="Human Resources"/>
    <x v="1"/>
    <s v="Spain"/>
    <s v="Permanent"/>
    <s v="Male"/>
    <n v="45"/>
    <d v="2013-08-07T00:00:00"/>
    <m/>
    <n v="32"/>
    <n v="236946"/>
    <n v="19745.5"/>
    <n v="142.39543269230768"/>
    <n v="0.29899999999999999"/>
    <n v="5903.9044999999996"/>
    <n v="0.47"/>
    <n v="10465.115"/>
    <s v="EUR"/>
    <n v="1"/>
    <n v="0.37"/>
    <s v=""/>
    <n v="155"/>
    <m/>
    <m/>
    <n v="20"/>
    <m/>
    <m/>
    <s v=""/>
    <n v="0"/>
    <n v="0"/>
    <n v="22071.292067307691"/>
  </r>
  <r>
    <x v="2"/>
    <d v="2023-03-01T00:00:00"/>
    <d v="2023-03-31T00:00:00"/>
    <x v="0"/>
    <s v="Demo Company Sweden AB"/>
    <x v="20"/>
    <x v="0"/>
    <s v="E03824"/>
    <s v="Penelope Coleman"/>
    <s v="Analyst"/>
    <s v="Finance"/>
    <x v="2"/>
    <s v="Sweden"/>
    <s v="Permanent"/>
    <s v="Female"/>
    <n v="36"/>
    <d v="2021-08-27T00:00:00"/>
    <m/>
    <n v="40"/>
    <n v="48906"/>
    <n v="4075.5"/>
    <n v="23.512499999999999"/>
    <n v="0.31420000000000003"/>
    <n v="1280.5221000000001"/>
    <n v="0.49099999999999999"/>
    <n v="2074.4295000000002"/>
    <s v="SEK"/>
    <n v="11.300800000000001"/>
    <n v="0"/>
    <s v=""/>
    <n v="304"/>
    <m/>
    <m/>
    <n v="20"/>
    <m/>
    <m/>
    <s v=""/>
    <n v="0"/>
    <n v="0"/>
    <n v="7147.8"/>
  </r>
  <r>
    <x v="2"/>
    <d v="2023-03-01T00:00:00"/>
    <d v="2023-03-31T00:00:00"/>
    <x v="0"/>
    <s v="Demo Company Germany GmbH"/>
    <x v="15"/>
    <x v="0"/>
    <s v="E03906"/>
    <s v="Piper Richardson"/>
    <s v="Sr. Analyst"/>
    <s v="Sales"/>
    <x v="2"/>
    <s v="Germany"/>
    <s v="Temporary"/>
    <s v="Female"/>
    <n v="38"/>
    <d v="2023-01-01T00:00:00"/>
    <d v="2024-01-01T00:00:00"/>
    <n v="40"/>
    <n v="80024"/>
    <n v="6668.666666666667"/>
    <n v="38.473076923076924"/>
    <n v="0.19879999999999998"/>
    <n v="1325.7309333333333"/>
    <n v="0.48799999999999999"/>
    <n v="3414.3573333333334"/>
    <s v="EUR"/>
    <n v="1"/>
    <n v="0"/>
    <s v=""/>
    <n v="372"/>
    <m/>
    <m/>
    <n v="20"/>
    <n v="51.300000000000004"/>
    <m/>
    <s v=""/>
    <n v="0"/>
    <n v="0"/>
    <n v="14311.984615384616"/>
  </r>
  <r>
    <x v="2"/>
    <d v="2023-03-01T00:00:00"/>
    <d v="2023-03-31T00:00:00"/>
    <x v="0"/>
    <s v="Demo Company Finland Oy"/>
    <x v="0"/>
    <x v="0"/>
    <s v="E01249"/>
    <s v="Penelope Guerrero"/>
    <s v="Operations Engineer"/>
    <s v="IT"/>
    <x v="1"/>
    <s v="Finland"/>
    <s v="Permanent"/>
    <s v="Female"/>
    <n v="43"/>
    <d v="2009-08-04T00:00:00"/>
    <m/>
    <n v="40"/>
    <n v="208415"/>
    <n v="17367.916666666668"/>
    <n v="100.19951923076923"/>
    <n v="0.20760000000000001"/>
    <n v="3605.5795000000003"/>
    <n v="0.36599999999999999"/>
    <n v="11011.259166666667"/>
    <s v="EUR"/>
    <n v="1"/>
    <n v="0.35"/>
    <s v=""/>
    <n v="38"/>
    <m/>
    <m/>
    <n v="20"/>
    <m/>
    <n v="7.5"/>
    <s v=""/>
    <n v="0"/>
    <n v="0"/>
    <n v="3807.5817307692305"/>
  </r>
  <r>
    <x v="2"/>
    <d v="2023-03-01T00:00:00"/>
    <d v="2023-03-31T00:00:00"/>
    <x v="0"/>
    <s v="Demo Company Ukraine PLC"/>
    <x v="26"/>
    <x v="0"/>
    <s v="E03349"/>
    <s v="Anna Mehta"/>
    <s v="Cloud Infrastructure Architect"/>
    <s v="IT"/>
    <x v="1"/>
    <s v="Ukraine"/>
    <s v="Permanent"/>
    <s v="Female"/>
    <n v="32"/>
    <d v="2020-01-05T00:00:00"/>
    <m/>
    <n v="32"/>
    <n v="78844"/>
    <n v="6570.333333333333"/>
    <n v="47.38221153846154"/>
    <n v="0.22"/>
    <n v="1445.4733333333334"/>
    <n v="0.45200000000000001"/>
    <n v="3600.5426666666663"/>
    <s v="UAH"/>
    <n v="39.026600000000002"/>
    <n v="0"/>
    <s v=""/>
    <n v="396"/>
    <m/>
    <m/>
    <n v="20"/>
    <m/>
    <n v="18"/>
    <s v=""/>
    <n v="0"/>
    <n v="0"/>
    <n v="18763.35576923077"/>
  </r>
  <r>
    <x v="2"/>
    <d v="2023-03-01T00:00:00"/>
    <d v="2023-03-31T00:00:00"/>
    <x v="0"/>
    <s v="Demo Company Romania SRL"/>
    <x v="12"/>
    <x v="0"/>
    <s v="E01499"/>
    <s v="Jade Rojas"/>
    <s v="Network Engineer"/>
    <s v="Finance"/>
    <x v="1"/>
    <s v="Romania"/>
    <s v="Temporary"/>
    <s v="Female"/>
    <n v="37"/>
    <d v="2023-01-01T00:00:00"/>
    <d v="2024-01-01T00:00:00"/>
    <n v="32"/>
    <n v="165927"/>
    <n v="13827.25"/>
    <n v="99.715745192307693"/>
    <n v="2.2499999999999999E-2"/>
    <n v="311.11312499999997"/>
    <n v="0.2"/>
    <n v="11061.8"/>
    <s v="RON"/>
    <n v="4.9107000000000003"/>
    <n v="0.2"/>
    <s v=""/>
    <n v="381"/>
    <m/>
    <m/>
    <n v="20"/>
    <m/>
    <n v="13.5"/>
    <s v=""/>
    <n v="0"/>
    <n v="0"/>
    <n v="37991.698918269234"/>
  </r>
  <r>
    <x v="2"/>
    <d v="2023-03-01T00:00:00"/>
    <d v="2023-03-31T00:00:00"/>
    <x v="0"/>
    <s v="Demo Company South Africa PTY Ltd"/>
    <x v="19"/>
    <x v="2"/>
    <s v="E00105"/>
    <s v="Isla Espinoza"/>
    <s v="Manager"/>
    <s v="Accounting"/>
    <x v="1"/>
    <s v="South Africa"/>
    <s v="Permanent"/>
    <s v="Female"/>
    <n v="38"/>
    <d v="2021-11-16T00:00:00"/>
    <m/>
    <n v="40"/>
    <n v="109812"/>
    <n v="9151"/>
    <n v="52.794230769230772"/>
    <n v="0"/>
    <n v="0"/>
    <n v="0.29199999999999998"/>
    <n v="6478.9080000000004"/>
    <s v="ZAR"/>
    <n v="19.621099999999998"/>
    <n v="0.09"/>
    <s v=""/>
    <n v="275"/>
    <m/>
    <m/>
    <n v="20"/>
    <m/>
    <n v="21"/>
    <s v=""/>
    <n v="0"/>
    <n v="0"/>
    <n v="14518.413461538463"/>
  </r>
  <r>
    <x v="2"/>
    <d v="2023-03-01T00:00:00"/>
    <d v="2023-03-31T00:00:00"/>
    <x v="0"/>
    <s v="Demo Company Kenya Ltd"/>
    <x v="8"/>
    <x v="2"/>
    <s v="E00665"/>
    <s v="David Chu"/>
    <s v="Controls Engineer"/>
    <s v="Engineering"/>
    <x v="2"/>
    <s v="Kenya"/>
    <s v="Temporary"/>
    <s v="Male"/>
    <n v="55"/>
    <d v="2022-09-03T00:00:00"/>
    <d v="2023-09-03T00:00:00"/>
    <n v="40"/>
    <n v="86299"/>
    <n v="7191.583333333333"/>
    <n v="41.489903846153844"/>
    <n v="0"/>
    <n v="0"/>
    <n v="0.37200000000000005"/>
    <n v="4516.3143333333328"/>
    <s v="KES"/>
    <n v="136.33000000000001"/>
    <n v="0"/>
    <s v=""/>
    <n v="170"/>
    <m/>
    <m/>
    <n v="20"/>
    <m/>
    <n v="21"/>
    <s v=""/>
    <n v="0"/>
    <n v="0"/>
    <n v="7053.2836538461534"/>
  </r>
  <r>
    <x v="2"/>
    <d v="2023-03-01T00:00:00"/>
    <d v="2023-03-31T00:00:00"/>
    <x v="0"/>
    <s v="Demo Company Qatar WLL"/>
    <x v="11"/>
    <x v="4"/>
    <s v="E00791"/>
    <s v="Thomas Padilla"/>
    <s v="Operations Engineer"/>
    <s v="Marketing"/>
    <x v="3"/>
    <s v="Qatar"/>
    <s v="Permanent"/>
    <s v="Male"/>
    <n v="57"/>
    <d v="2003-07-26T00:00:00"/>
    <m/>
    <n v="40"/>
    <n v="206624"/>
    <n v="17218.666666666668"/>
    <n v="99.33846153846153"/>
    <n v="0"/>
    <n v="0"/>
    <n v="0.113"/>
    <n v="15272.957333333334"/>
    <s v="QAR"/>
    <n v="3.8468"/>
    <n v="0.4"/>
    <s v=""/>
    <n v="135"/>
    <m/>
    <m/>
    <n v="20"/>
    <m/>
    <n v="21"/>
    <s v=""/>
    <n v="0"/>
    <n v="0"/>
    <n v="13410.692307692307"/>
  </r>
  <r>
    <x v="2"/>
    <d v="2023-03-01T00:00:00"/>
    <d v="2023-03-31T00:00:00"/>
    <x v="0"/>
    <s v="Demo Company South Africa PTY Ltd"/>
    <x v="19"/>
    <x v="2"/>
    <s v="E03417"/>
    <s v="Benjamin Moua"/>
    <s v="Computer Systems Manager"/>
    <s v="IT"/>
    <x v="0"/>
    <s v="South Africa"/>
    <s v="Permanent"/>
    <s v="Male"/>
    <n v="40"/>
    <d v="2007-07-02T00:00:00"/>
    <m/>
    <n v="40"/>
    <n v="93971"/>
    <n v="7830.916666666667"/>
    <n v="45.17836538461539"/>
    <n v="0"/>
    <n v="0"/>
    <n v="0.29199999999999998"/>
    <n v="5544.2890000000007"/>
    <s v="ZAR"/>
    <n v="19.621099999999998"/>
    <n v="0.08"/>
    <s v=""/>
    <n v="101"/>
    <m/>
    <m/>
    <n v="20"/>
    <n v="469.8"/>
    <n v="3"/>
    <s v=""/>
    <n v="0"/>
    <n v="0"/>
    <n v="4563.0149038461541"/>
  </r>
  <r>
    <x v="2"/>
    <d v="2023-03-01T00:00:00"/>
    <d v="2023-03-31T00:00:00"/>
    <x v="0"/>
    <s v="Demo Company United Kingdom Ltd"/>
    <x v="27"/>
    <x v="0"/>
    <s v="E00254"/>
    <s v="Samuel Morales"/>
    <s v="Analyst II"/>
    <s v="Finance"/>
    <x v="2"/>
    <s v="United Kingdom"/>
    <s v="Permanent"/>
    <s v="Male"/>
    <n v="34"/>
    <d v="2015-06-27T00:00:00"/>
    <m/>
    <n v="40"/>
    <n v="57008"/>
    <n v="4750.666666666667"/>
    <n v="27.407692307692308"/>
    <n v="0.13800000000000001"/>
    <n v="655.5920000000001"/>
    <n v="0.30599999999999999"/>
    <n v="3296.9626666666668"/>
    <s v="GBP"/>
    <n v="0.88870000000000005"/>
    <n v="0"/>
    <s v=""/>
    <n v="302"/>
    <m/>
    <m/>
    <n v="20"/>
    <m/>
    <n v="1.5"/>
    <s v=""/>
    <n v="0"/>
    <n v="0"/>
    <n v="8277.123076923077"/>
  </r>
  <r>
    <x v="2"/>
    <d v="2023-03-01T00:00:00"/>
    <d v="2023-03-31T00:00:00"/>
    <x v="0"/>
    <s v="Demo Company United Arab Emirates LLC"/>
    <x v="28"/>
    <x v="4"/>
    <s v="E02166"/>
    <s v="John Soto"/>
    <s v="Sr. Manager"/>
    <s v="Finance"/>
    <x v="0"/>
    <s v="United Arab Emirates"/>
    <s v="Permanent"/>
    <s v="Male"/>
    <n v="60"/>
    <d v="2015-09-23T00:00:00"/>
    <m/>
    <n v="40"/>
    <n v="141899"/>
    <n v="11824.916666666666"/>
    <n v="68.220673076923077"/>
    <n v="0"/>
    <n v="0"/>
    <n v="0.159"/>
    <n v="9944.7549166666668"/>
    <s v="AED"/>
    <n v="3.8807"/>
    <n v="0.15"/>
    <s v=""/>
    <n v="280"/>
    <m/>
    <m/>
    <n v="20"/>
    <n v="351.90000000000003"/>
    <n v="21"/>
    <s v=""/>
    <n v="0"/>
    <n v="0"/>
    <n v="19101.788461538461"/>
  </r>
  <r>
    <x v="2"/>
    <d v="2023-03-01T00:00:00"/>
    <d v="2023-03-31T00:00:00"/>
    <x v="0"/>
    <s v="Demo Company Belgium BV"/>
    <x v="13"/>
    <x v="0"/>
    <s v="E00935"/>
    <s v="Joseph Martin"/>
    <s v="Analyst II"/>
    <s v="Marketing"/>
    <x v="2"/>
    <s v="Belgium"/>
    <s v="Permanent"/>
    <s v="Male"/>
    <n v="41"/>
    <d v="2016-09-13T00:00:00"/>
    <m/>
    <n v="40"/>
    <n v="64847"/>
    <n v="5403.916666666667"/>
    <n v="31.176442307692309"/>
    <n v="0.27500000000000002"/>
    <n v="1486.0770833333336"/>
    <n v="0.55399999999999994"/>
    <n v="2410.1468333333337"/>
    <s v="EUR"/>
    <n v="1"/>
    <n v="0"/>
    <s v=""/>
    <n v="192"/>
    <m/>
    <m/>
    <n v="20"/>
    <n v="216"/>
    <m/>
    <s v=""/>
    <n v="0"/>
    <n v="0"/>
    <n v="5985.876923076923"/>
  </r>
  <r>
    <x v="2"/>
    <d v="2023-03-01T00:00:00"/>
    <d v="2023-03-31T00:00:00"/>
    <x v="0"/>
    <s v="Demo Company Argentina S.A."/>
    <x v="29"/>
    <x v="3"/>
    <s v="E01525"/>
    <s v="Jose Ross"/>
    <s v="Engineering Manager"/>
    <s v="Engineering"/>
    <x v="3"/>
    <s v="Argentina"/>
    <s v="Permanent"/>
    <s v="Male"/>
    <n v="53"/>
    <d v="2021-04-08T00:00:00"/>
    <m/>
    <n v="40"/>
    <n v="116878"/>
    <n v="9739.8333333333339"/>
    <n v="56.191346153846155"/>
    <n v="0.20399999999999999"/>
    <n v="1986.9259999999999"/>
    <n v="1.0629999999999999"/>
    <n v="-613.60949999999866"/>
    <s v="ARS"/>
    <n v="211.32830000000001"/>
    <n v="0.11"/>
    <s v=""/>
    <n v="205"/>
    <m/>
    <m/>
    <n v="20"/>
    <m/>
    <n v="24"/>
    <s v=""/>
    <n v="0"/>
    <n v="0"/>
    <n v="11519.225961538461"/>
  </r>
  <r>
    <x v="2"/>
    <d v="2023-03-01T00:00:00"/>
    <d v="2023-03-31T00:00:00"/>
    <x v="0"/>
    <s v="Demo Company United Arab Emirates LLC"/>
    <x v="28"/>
    <x v="4"/>
    <s v="E00386"/>
    <s v="Parker James"/>
    <s v="Quality Engineer"/>
    <s v="Engineering"/>
    <x v="1"/>
    <s v="United Arab Emirates"/>
    <s v="Permanent"/>
    <s v="Male"/>
    <n v="45"/>
    <d v="2005-02-05T00:00:00"/>
    <m/>
    <n v="40"/>
    <n v="70505"/>
    <n v="5875.416666666667"/>
    <n v="33.896634615384613"/>
    <n v="0"/>
    <n v="0"/>
    <n v="0.159"/>
    <n v="4941.2254166666671"/>
    <s v="AED"/>
    <n v="3.8807"/>
    <n v="0"/>
    <s v=""/>
    <n v="28"/>
    <m/>
    <m/>
    <n v="20"/>
    <m/>
    <m/>
    <s v=""/>
    <n v="0"/>
    <n v="0"/>
    <n v="949.10576923076917"/>
  </r>
  <r>
    <x v="2"/>
    <d v="2023-03-01T00:00:00"/>
    <d v="2023-03-31T00:00:00"/>
    <x v="0"/>
    <s v="Demo Company Hong Kong Ltd"/>
    <x v="7"/>
    <x v="1"/>
    <s v="E03383"/>
    <s v="Lincoln Hall"/>
    <s v="Network Engineer"/>
    <s v="Accounting"/>
    <x v="1"/>
    <s v="Hong Kong"/>
    <s v="Permanent"/>
    <s v="Male"/>
    <n v="26"/>
    <d v="2020-07-28T00:00:00"/>
    <m/>
    <n v="40"/>
    <n v="180664"/>
    <n v="15055.333333333334"/>
    <n v="86.857692307692304"/>
    <n v="0.25"/>
    <n v="3763.8333333333335"/>
    <n v="0.21899999999999997"/>
    <n v="11758.215333333334"/>
    <s v="HKD"/>
    <n v="8.2957999999999998"/>
    <n v="0.27"/>
    <s v=""/>
    <n v="137"/>
    <m/>
    <m/>
    <n v="20"/>
    <m/>
    <n v="1.5"/>
    <s v=""/>
    <n v="0"/>
    <n v="0"/>
    <n v="11899.503846153846"/>
  </r>
  <r>
    <x v="2"/>
    <d v="2023-03-01T00:00:00"/>
    <d v="2023-03-31T00:00:00"/>
    <x v="0"/>
    <s v="Demo Company Ukraine PLC"/>
    <x v="26"/>
    <x v="0"/>
    <s v="E01516"/>
    <s v="Willow Mai"/>
    <s v="Business Partner"/>
    <s v="Human Resources"/>
    <x v="0"/>
    <s v="Ukraine"/>
    <s v="Permanent"/>
    <s v="Female"/>
    <n v="45"/>
    <d v="2003-12-17T00:00:00"/>
    <m/>
    <n v="32"/>
    <n v="48345"/>
    <n v="4028.75"/>
    <n v="29.053485576923077"/>
    <n v="0.22"/>
    <n v="886.32500000000005"/>
    <n v="0.45200000000000001"/>
    <n v="2207.7550000000001"/>
    <s v="UAH"/>
    <n v="39.026600000000002"/>
    <n v="0"/>
    <s v=""/>
    <n v="255"/>
    <m/>
    <m/>
    <n v="20"/>
    <n v="334.8"/>
    <n v="7.5"/>
    <s v=""/>
    <n v="0"/>
    <n v="0"/>
    <n v="7408.6388221153848"/>
  </r>
  <r>
    <x v="2"/>
    <d v="2023-03-01T00:00:00"/>
    <d v="2023-03-31T00:00:00"/>
    <x v="0"/>
    <s v="Demo Company Singapore Pte Ltd"/>
    <x v="1"/>
    <x v="1"/>
    <s v="E01234"/>
    <s v="Jack Cheng"/>
    <s v="Network Engineer"/>
    <s v="Human Resources"/>
    <x v="0"/>
    <s v="Singapore"/>
    <s v="Permanent"/>
    <s v="Male"/>
    <n v="42"/>
    <d v="2014-01-16T00:00:00"/>
    <m/>
    <n v="40"/>
    <n v="152214"/>
    <n v="12684.5"/>
    <n v="73.179807692307691"/>
    <n v="0.17"/>
    <n v="2156.3650000000002"/>
    <n v="0.21"/>
    <n v="10020.755000000001"/>
    <s v="SGD"/>
    <n v="1.4280999999999999"/>
    <n v="0.3"/>
    <s v=""/>
    <n v="315"/>
    <n v="1"/>
    <s v="Missing Data"/>
    <n v="20"/>
    <m/>
    <m/>
    <s v=""/>
    <n v="0"/>
    <n v="0"/>
    <n v="23051.639423076922"/>
  </r>
  <r>
    <x v="2"/>
    <d v="2023-03-01T00:00:00"/>
    <d v="2023-03-31T00:00:00"/>
    <x v="0"/>
    <s v="Demo Company Israel Ltd"/>
    <x v="30"/>
    <x v="4"/>
    <s v="E03440"/>
    <s v="Genesis Navarro"/>
    <s v="Cloud Infrastructure Architect"/>
    <s v="IT"/>
    <x v="2"/>
    <s v="Israel"/>
    <s v="Permanent"/>
    <s v="Female"/>
    <n v="41"/>
    <d v="2009-04-28T00:00:00"/>
    <m/>
    <n v="40"/>
    <n v="69803"/>
    <n v="5816.916666666667"/>
    <n v="33.559134615384615"/>
    <n v="7.5999999999999998E-2"/>
    <n v="442.08566666666667"/>
    <n v="0.253"/>
    <n v="4345.23675"/>
    <s v="ILS"/>
    <n v="3.7942999999999998"/>
    <n v="0"/>
    <s v=""/>
    <n v="322"/>
    <m/>
    <m/>
    <n v="20"/>
    <m/>
    <n v="28.5"/>
    <s v=""/>
    <n v="0"/>
    <n v="0"/>
    <n v="10806.041346153846"/>
  </r>
  <r>
    <x v="2"/>
    <d v="2023-03-01T00:00:00"/>
    <d v="2023-03-31T00:00:00"/>
    <x v="0"/>
    <s v="Demo Company Hungary Kft."/>
    <x v="17"/>
    <x v="0"/>
    <s v="E00431"/>
    <s v="Eliza Hernandez"/>
    <s v="Network Architect"/>
    <s v="IT"/>
    <x v="2"/>
    <s v="Hungary"/>
    <s v="Temporary"/>
    <s v="Female"/>
    <n v="48"/>
    <d v="2022-07-04T00:00:00"/>
    <d v="2023-07-04T00:00:00"/>
    <n v="40"/>
    <n v="76588"/>
    <n v="6382.333333333333"/>
    <n v="36.821153846153848"/>
    <n v="0.21"/>
    <n v="1340.29"/>
    <n v="0.379"/>
    <n v="3963.4289999999996"/>
    <s v="HUF"/>
    <n v="378.97"/>
    <n v="0"/>
    <s v=""/>
    <n v="96"/>
    <m/>
    <m/>
    <n v="20"/>
    <m/>
    <m/>
    <s v=""/>
    <n v="0"/>
    <n v="0"/>
    <n v="3534.8307692307694"/>
  </r>
  <r>
    <x v="2"/>
    <d v="2023-03-01T00:00:00"/>
    <d v="2023-03-31T00:00:00"/>
    <x v="0"/>
    <s v="Demo Company Luxembourg SA"/>
    <x v="9"/>
    <x v="0"/>
    <s v="E01258"/>
    <s v="Gabriel Brooks"/>
    <s v="Network Engineer"/>
    <s v="IT"/>
    <x v="0"/>
    <s v="Luxembourg"/>
    <s v="Permanent"/>
    <s v="Male"/>
    <n v="29"/>
    <d v="2018-12-10T00:00:00"/>
    <m/>
    <n v="40"/>
    <n v="84596"/>
    <n v="7049.666666666667"/>
    <n v="40.671153846153842"/>
    <n v="0.14990000000000001"/>
    <n v="1056.7450333333334"/>
    <n v="0.20399999999999999"/>
    <n v="5611.5346666666665"/>
    <s v="EUR"/>
    <n v="1"/>
    <n v="0"/>
    <s v=""/>
    <n v="238"/>
    <m/>
    <m/>
    <n v="20"/>
    <m/>
    <n v="3"/>
    <s v=""/>
    <n v="0"/>
    <n v="0"/>
    <n v="9679.7346153846138"/>
  </r>
  <r>
    <x v="2"/>
    <d v="2023-03-01T00:00:00"/>
    <d v="2023-03-31T00:00:00"/>
    <x v="0"/>
    <s v="Demo Company Netherlands BV"/>
    <x v="6"/>
    <x v="0"/>
    <s v="E00595"/>
    <s v="Everly Chow"/>
    <s v="Sr. Manager"/>
    <s v="Finance"/>
    <x v="1"/>
    <s v="Netherlands"/>
    <s v="Permanent"/>
    <s v="Female"/>
    <n v="33"/>
    <d v="2018-04-21T00:00:00"/>
    <m/>
    <n v="40"/>
    <n v="140402"/>
    <n v="11700.166666666666"/>
    <n v="67.500961538461539"/>
    <n v="0.23190000000000002"/>
    <n v="2713.26865"/>
    <n v="0.41200000000000003"/>
    <n v="6879.6979999999994"/>
    <s v="EUR"/>
    <n v="1"/>
    <n v="0.15"/>
    <s v=""/>
    <n v="210"/>
    <m/>
    <m/>
    <n v="20"/>
    <n v="468.90000000000003"/>
    <n v="3"/>
    <s v=""/>
    <n v="0"/>
    <n v="0"/>
    <n v="14175.201923076924"/>
  </r>
  <r>
    <x v="2"/>
    <d v="2023-03-01T00:00:00"/>
    <d v="2023-03-31T00:00:00"/>
    <x v="0"/>
    <s v="Demo Company Belgium BV"/>
    <x v="13"/>
    <x v="0"/>
    <s v="E00972"/>
    <s v="Amelia Salazar"/>
    <s v="Analyst II"/>
    <s v="Finance"/>
    <x v="2"/>
    <s v="Belgium"/>
    <s v="Temporary"/>
    <s v="Female"/>
    <n v="26"/>
    <d v="2022-04-23T00:00:00"/>
    <d v="2023-04-23T00:00:00"/>
    <n v="32"/>
    <n v="59817"/>
    <n v="4984.75"/>
    <n v="35.947716346153847"/>
    <n v="0.27500000000000002"/>
    <n v="1370.8062500000001"/>
    <n v="0.55399999999999994"/>
    <n v="2223.1985000000004"/>
    <s v="EUR"/>
    <n v="1"/>
    <n v="0"/>
    <s v=""/>
    <n v="148"/>
    <m/>
    <m/>
    <n v="20"/>
    <m/>
    <n v="24"/>
    <s v=""/>
    <n v="0"/>
    <n v="0"/>
    <n v="5320.2620192307695"/>
  </r>
  <r>
    <x v="2"/>
    <d v="2023-03-01T00:00:00"/>
    <d v="2023-03-31T00:00:00"/>
    <x v="0"/>
    <s v="Demo Company South Africa PTY Ltd"/>
    <x v="19"/>
    <x v="2"/>
    <s v="E04562"/>
    <s v="Xavier Zheng"/>
    <s v="Account Representative"/>
    <s v="Sales"/>
    <x v="0"/>
    <s v="South Africa"/>
    <s v="Permanent"/>
    <s v="Male"/>
    <n v="31"/>
    <d v="2017-07-22T00:00:00"/>
    <m/>
    <n v="40"/>
    <n v="55854"/>
    <n v="4654.5"/>
    <n v="26.852884615384614"/>
    <n v="0"/>
    <n v="0"/>
    <n v="0.29199999999999998"/>
    <n v="3295.3860000000004"/>
    <s v="ZAR"/>
    <n v="19.621099999999998"/>
    <n v="0"/>
    <s v=""/>
    <n v="118"/>
    <m/>
    <m/>
    <n v="20"/>
    <m/>
    <n v="9"/>
    <s v=""/>
    <n v="0"/>
    <n v="0"/>
    <n v="3168.6403846153844"/>
  </r>
  <r>
    <x v="2"/>
    <d v="2023-03-01T00:00:00"/>
    <d v="2023-03-31T00:00:00"/>
    <x v="0"/>
    <s v="Demo Company Netherlands BV"/>
    <x v="6"/>
    <x v="0"/>
    <s v="E02802"/>
    <s v="Matthew Chau"/>
    <s v="Sr. Business Partner"/>
    <s v="Human Resources"/>
    <x v="3"/>
    <s v="Netherlands"/>
    <s v="Permanent"/>
    <s v="Male"/>
    <n v="53"/>
    <d v="2002-11-16T00:00:00"/>
    <m/>
    <n v="40"/>
    <n v="95998"/>
    <n v="7999.833333333333"/>
    <n v="46.152884615384615"/>
    <n v="0.23190000000000002"/>
    <n v="1855.1613500000001"/>
    <n v="0.41200000000000003"/>
    <n v="4703.902"/>
    <s v="EUR"/>
    <n v="1"/>
    <n v="0"/>
    <s v=""/>
    <n v="301"/>
    <m/>
    <m/>
    <n v="20"/>
    <m/>
    <n v="27"/>
    <s v=""/>
    <n v="0"/>
    <n v="0"/>
    <n v="13892.01826923077"/>
  </r>
  <r>
    <x v="2"/>
    <d v="2023-03-01T00:00:00"/>
    <d v="2023-03-31T00:00:00"/>
    <x v="0"/>
    <s v="Demo Company Japan Kabushiki Kaisha"/>
    <x v="31"/>
    <x v="1"/>
    <s v="E01427"/>
    <s v="Mia Cheng"/>
    <s v="Sr. Manager"/>
    <s v="Sales"/>
    <x v="0"/>
    <s v="Japan"/>
    <s v="Permanent"/>
    <s v="Female"/>
    <n v="34"/>
    <d v="2015-04-22T00:00:00"/>
    <m/>
    <n v="40"/>
    <n v="154941"/>
    <n v="12911.75"/>
    <n v="74.490865384615375"/>
    <n v="0.15490000000000001"/>
    <n v="2000.0300750000001"/>
    <n v="0.46700000000000003"/>
    <n v="6881.9627499999997"/>
    <s v="JPY"/>
    <n v="143.86000000000001"/>
    <n v="0.13"/>
    <s v=""/>
    <n v="84"/>
    <n v="1"/>
    <s v="Missing Data"/>
    <n v="20"/>
    <n v="61.2"/>
    <m/>
    <s v=""/>
    <n v="0"/>
    <n v="0"/>
    <n v="6257.2326923076917"/>
  </r>
  <r>
    <x v="2"/>
    <d v="2023-03-01T00:00:00"/>
    <d v="2023-03-31T00:00:00"/>
    <x v="0"/>
    <s v="Demo Company Luxembourg SA"/>
    <x v="9"/>
    <x v="0"/>
    <s v="E04568"/>
    <s v="Rylee Yu"/>
    <s v="Operations Engineer"/>
    <s v="Finance"/>
    <x v="1"/>
    <s v="Luxembourg"/>
    <s v="Permanent"/>
    <s v="Female"/>
    <n v="54"/>
    <d v="2011-07-10T00:00:00"/>
    <m/>
    <n v="40"/>
    <n v="247022"/>
    <n v="20585.166666666668"/>
    <n v="118.76057692307693"/>
    <n v="0.14990000000000001"/>
    <n v="3085.7164833333336"/>
    <n v="0.20399999999999999"/>
    <n v="16385.792666666668"/>
    <s v="EUR"/>
    <n v="1"/>
    <n v="0.3"/>
    <s v=""/>
    <n v="227"/>
    <m/>
    <m/>
    <n v="20"/>
    <m/>
    <n v="7.5"/>
    <s v=""/>
    <n v="0"/>
    <n v="0"/>
    <n v="26958.650961538464"/>
  </r>
  <r>
    <x v="2"/>
    <d v="2023-03-01T00:00:00"/>
    <d v="2023-03-31T00:00:00"/>
    <x v="0"/>
    <s v="Demo Company Ukraine PLC"/>
    <x v="26"/>
    <x v="0"/>
    <s v="E04931"/>
    <s v="Zoe Romero"/>
    <s v="Network Architect"/>
    <s v="IT"/>
    <x v="0"/>
    <s v="Ukraine"/>
    <s v="Permanent"/>
    <s v="Female"/>
    <n v="32"/>
    <d v="2021-10-05T00:00:00"/>
    <m/>
    <n v="40"/>
    <n v="88072"/>
    <n v="7339.333333333333"/>
    <n v="42.342307692307692"/>
    <n v="0.22"/>
    <n v="1614.6533333333332"/>
    <n v="0.45200000000000001"/>
    <n v="4021.9546666666665"/>
    <s v="UAH"/>
    <n v="39.026600000000002"/>
    <n v="0"/>
    <s v=""/>
    <n v="131"/>
    <m/>
    <m/>
    <n v="20"/>
    <m/>
    <m/>
    <s v=""/>
    <n v="0"/>
    <n v="0"/>
    <n v="5546.8423076923073"/>
  </r>
  <r>
    <x v="2"/>
    <d v="2023-03-01T00:00:00"/>
    <d v="2023-03-31T00:00:00"/>
    <x v="0"/>
    <s v="Demo Company Qatar WLL"/>
    <x v="11"/>
    <x v="4"/>
    <s v="E00443"/>
    <s v="Nolan Bui"/>
    <s v="Computer Systems Manager"/>
    <s v="IT"/>
    <x v="3"/>
    <s v="Qatar"/>
    <s v="Temporary"/>
    <s v="Male"/>
    <n v="28"/>
    <d v="2020-05-26T00:00:00"/>
    <d v="2023-05-26T00:00:00"/>
    <n v="40"/>
    <n v="67925"/>
    <n v="5660.416666666667"/>
    <n v="32.65625"/>
    <n v="0"/>
    <n v="0"/>
    <n v="0.113"/>
    <n v="5020.7895833333332"/>
    <s v="QAR"/>
    <n v="3.8468"/>
    <n v="0.08"/>
    <s v=""/>
    <n v="282"/>
    <m/>
    <m/>
    <n v="20"/>
    <m/>
    <n v="13.5"/>
    <s v=""/>
    <n v="0"/>
    <n v="0"/>
    <n v="9209.0625"/>
  </r>
  <r>
    <x v="2"/>
    <d v="2023-03-01T00:00:00"/>
    <d v="2023-03-31T00:00:00"/>
    <x v="0"/>
    <s v="Demo Company Japan Kabushiki Kaisha"/>
    <x v="31"/>
    <x v="1"/>
    <s v="E03890"/>
    <s v="Nevaeh Jones"/>
    <s v="Operations Engineer"/>
    <s v="Sales"/>
    <x v="0"/>
    <s v="Japan"/>
    <s v="Permanent"/>
    <s v="Female"/>
    <n v="31"/>
    <d v="2020-08-20T00:00:00"/>
    <m/>
    <n v="40"/>
    <n v="219693"/>
    <n v="18307.75"/>
    <n v="105.62163461538462"/>
    <n v="0.15490000000000001"/>
    <n v="2835.8704750000002"/>
    <n v="0.46700000000000003"/>
    <n v="9758.0307499999999"/>
    <s v="JPY"/>
    <n v="143.86000000000001"/>
    <n v="0.3"/>
    <s v=""/>
    <n v="82"/>
    <m/>
    <m/>
    <n v="20"/>
    <m/>
    <n v="22.5"/>
    <s v=""/>
    <n v="0"/>
    <n v="0"/>
    <n v="8660.9740384615397"/>
  </r>
  <r>
    <x v="2"/>
    <d v="2023-03-01T00:00:00"/>
    <d v="2023-03-31T00:00:00"/>
    <x v="0"/>
    <s v="Demo Company Qatar WLL"/>
    <x v="11"/>
    <x v="4"/>
    <s v="E01194"/>
    <s v="Samantha Adams"/>
    <s v="Test Engineer"/>
    <s v="Engineering"/>
    <x v="3"/>
    <s v="Qatar"/>
    <s v="Permanent"/>
    <s v="Female"/>
    <n v="45"/>
    <d v="2013-04-22T00:00:00"/>
    <m/>
    <n v="40"/>
    <n v="61773"/>
    <n v="5147.75"/>
    <n v="29.698557692307691"/>
    <n v="0"/>
    <n v="0"/>
    <n v="0.113"/>
    <n v="4566.0542500000001"/>
    <s v="QAR"/>
    <n v="3.8468"/>
    <n v="0"/>
    <s v=""/>
    <n v="199"/>
    <m/>
    <m/>
    <n v="20"/>
    <n v="532.80000000000007"/>
    <n v="4.5"/>
    <s v=""/>
    <n v="0"/>
    <n v="0"/>
    <n v="5910.0129807692301"/>
  </r>
  <r>
    <x v="2"/>
    <d v="2023-03-01T00:00:00"/>
    <d v="2023-03-31T00:00:00"/>
    <x v="0"/>
    <s v="Demo Company Singapore Pte Ltd"/>
    <x v="1"/>
    <x v="1"/>
    <s v="E02875"/>
    <s v="Madeline Shin"/>
    <s v="Computer Systems Manager"/>
    <s v="IT"/>
    <x v="1"/>
    <s v="Singapore"/>
    <s v="Permanent"/>
    <s v="Female"/>
    <n v="48"/>
    <d v="2007-01-09T00:00:00"/>
    <m/>
    <n v="40"/>
    <n v="74546"/>
    <n v="6212.166666666667"/>
    <n v="35.839423076923076"/>
    <n v="0.17"/>
    <n v="1056.0683333333334"/>
    <n v="0.21"/>
    <n v="4907.6116666666667"/>
    <s v="SGD"/>
    <n v="1.4280999999999999"/>
    <n v="0.09"/>
    <s v=""/>
    <n v="91"/>
    <m/>
    <m/>
    <n v="20"/>
    <m/>
    <n v="3"/>
    <s v=""/>
    <n v="0"/>
    <n v="0"/>
    <n v="3261.3874999999998"/>
  </r>
  <r>
    <x v="2"/>
    <d v="2023-03-01T00:00:00"/>
    <d v="2023-03-31T00:00:00"/>
    <x v="0"/>
    <s v="Demo Company Australia Pty Ltd"/>
    <x v="14"/>
    <x v="5"/>
    <s v="E04959"/>
    <s v="Noah King"/>
    <s v="Development Engineer"/>
    <s v="Engineering"/>
    <x v="1"/>
    <s v="New Zealand"/>
    <s v="Permanent"/>
    <s v="Male"/>
    <n v="56"/>
    <d v="2015-01-27T00:00:00"/>
    <m/>
    <n v="40"/>
    <n v="62575"/>
    <n v="5214.583333333333"/>
    <n v="30.084134615384613"/>
    <n v="0.25"/>
    <n v="1303.6458333333333"/>
    <n v="0.34600000000000003"/>
    <n v="3410.3374999999996"/>
    <s v="NZD"/>
    <n v="1.7225999999999999"/>
    <n v="0"/>
    <s v=""/>
    <n v="313"/>
    <m/>
    <m/>
    <n v="20"/>
    <m/>
    <m/>
    <s v=""/>
    <n v="0"/>
    <n v="0"/>
    <n v="9416.3341346153848"/>
  </r>
  <r>
    <x v="2"/>
    <d v="2023-03-01T00:00:00"/>
    <d v="2023-03-31T00:00:00"/>
    <x v="0"/>
    <s v="Demo Company Argentina S.A."/>
    <x v="29"/>
    <x v="3"/>
    <s v="E03612"/>
    <s v="Grayson Cooper"/>
    <s v="Sr. Manager"/>
    <s v="Finance"/>
    <x v="1"/>
    <s v="Argentina"/>
    <s v="Permanent"/>
    <s v="Male"/>
    <n v="64"/>
    <d v="2013-06-29T00:00:00"/>
    <m/>
    <n v="40"/>
    <n v="159571"/>
    <n v="13297.583333333334"/>
    <n v="76.716826923076923"/>
    <n v="0.20399999999999999"/>
    <n v="2712.7069999999999"/>
    <n v="1.0629999999999999"/>
    <n v="-837.74774999999863"/>
    <s v="ARS"/>
    <n v="211.32830000000001"/>
    <n v="0.1"/>
    <s v=""/>
    <n v="42"/>
    <m/>
    <m/>
    <n v="20"/>
    <m/>
    <n v="27"/>
    <s v=""/>
    <n v="0"/>
    <n v="0"/>
    <n v="3222.1067307692306"/>
  </r>
  <r>
    <x v="2"/>
    <d v="2023-03-01T00:00:00"/>
    <d v="2023-03-31T00:00:00"/>
    <x v="0"/>
    <s v="Demo Company Morocco SARL"/>
    <x v="32"/>
    <x v="2"/>
    <s v="E01388"/>
    <s v="Ivy Soto"/>
    <s v="Field Engineer"/>
    <s v="Engineering"/>
    <x v="3"/>
    <s v="Morocco"/>
    <s v="Permanent"/>
    <s v="Female"/>
    <n v="50"/>
    <d v="2022-10-23T00:00:00"/>
    <m/>
    <n v="40"/>
    <n v="91763"/>
    <n v="7646.916666666667"/>
    <n v="44.116826923076921"/>
    <n v="0.2109"/>
    <n v="1612.734725"/>
    <n v="0.45799999999999996"/>
    <n v="4144.6288333333341"/>
    <s v="MAD"/>
    <n v="11.0573"/>
    <n v="0"/>
    <s v=""/>
    <n v="169"/>
    <m/>
    <m/>
    <n v="20"/>
    <m/>
    <m/>
    <s v=""/>
    <n v="0"/>
    <n v="0"/>
    <n v="7455.7437499999996"/>
  </r>
  <r>
    <x v="2"/>
    <d v="2023-03-01T00:00:00"/>
    <d v="2023-03-31T00:00:00"/>
    <x v="0"/>
    <s v="Demo Company Ghana Ltd"/>
    <x v="33"/>
    <x v="2"/>
    <s v="E03875"/>
    <s v="Aurora Simmons"/>
    <s v="Development Engineer"/>
    <s v="Engineering"/>
    <x v="2"/>
    <s v="Ghana"/>
    <s v="Temporary"/>
    <s v="Female"/>
    <n v="51"/>
    <d v="2022-12-22T00:00:00"/>
    <d v="2023-12-22T00:00:00"/>
    <n v="40"/>
    <n v="96475"/>
    <n v="8039.583333333333"/>
    <n v="46.382211538461533"/>
    <n v="0.13"/>
    <n v="1045.1458333333333"/>
    <n v="0.55399999999999994"/>
    <n v="3585.6541666666672"/>
    <s v="GHS"/>
    <n v="12.6816"/>
    <n v="0"/>
    <s v=""/>
    <n v="99"/>
    <m/>
    <m/>
    <n v="20"/>
    <m/>
    <m/>
    <s v=""/>
    <n v="0"/>
    <n v="0"/>
    <n v="4591.8389423076915"/>
  </r>
  <r>
    <x v="2"/>
    <d v="2023-03-01T00:00:00"/>
    <d v="2023-03-31T00:00:00"/>
    <x v="0"/>
    <s v="Demo Company Sweden AB"/>
    <x v="20"/>
    <x v="0"/>
    <s v="E04413"/>
    <s v="Andrew Thomas"/>
    <s v="Controls Engineer"/>
    <s v="Engineering"/>
    <x v="0"/>
    <s v="Sweden"/>
    <s v="Permanent"/>
    <s v="Male"/>
    <n v="36"/>
    <d v="2016-12-02T00:00:00"/>
    <m/>
    <n v="40"/>
    <n v="113781"/>
    <n v="9481.75"/>
    <n v="54.702403846153842"/>
    <n v="0.31420000000000003"/>
    <n v="2979.1658500000003"/>
    <n v="0.49099999999999999"/>
    <n v="4826.2107500000002"/>
    <s v="SEK"/>
    <n v="11.300800000000001"/>
    <n v="0"/>
    <s v=""/>
    <n v="392"/>
    <m/>
    <m/>
    <n v="20"/>
    <m/>
    <m/>
    <s v=""/>
    <n v="0"/>
    <n v="0"/>
    <n v="21443.342307692306"/>
  </r>
  <r>
    <x v="2"/>
    <d v="2023-03-01T00:00:00"/>
    <d v="2023-03-31T00:00:00"/>
    <x v="0"/>
    <s v="Demo Company Israel Ltd"/>
    <x v="30"/>
    <x v="4"/>
    <s v="E00691"/>
    <s v="Ezekiel Desai"/>
    <s v="Network Engineer"/>
    <s v="Finance"/>
    <x v="3"/>
    <s v="Israel"/>
    <s v="Permanent"/>
    <s v="Male"/>
    <n v="42"/>
    <d v="2003-01-15T00:00:00"/>
    <m/>
    <n v="40"/>
    <n v="166599"/>
    <n v="13883.25"/>
    <n v="80.095673076923077"/>
    <n v="7.5999999999999998E-2"/>
    <n v="1055.127"/>
    <n v="0.253"/>
    <n v="10370.78775"/>
    <s v="ILS"/>
    <n v="3.7942999999999998"/>
    <n v="0.26"/>
    <s v=""/>
    <n v="367"/>
    <m/>
    <m/>
    <n v="20"/>
    <m/>
    <m/>
    <s v=""/>
    <n v="0"/>
    <n v="0"/>
    <n v="29395.112019230768"/>
  </r>
  <r>
    <x v="2"/>
    <d v="2023-03-01T00:00:00"/>
    <d v="2023-03-31T00:00:00"/>
    <x v="0"/>
    <s v="Demo Company Morocco SARL"/>
    <x v="32"/>
    <x v="2"/>
    <s v="E03047"/>
    <s v="Gabriella Gupta"/>
    <s v="Sr. Account Representative"/>
    <s v="Sales"/>
    <x v="2"/>
    <s v="Morocco"/>
    <s v="Permanent"/>
    <s v="Female"/>
    <n v="41"/>
    <d v="2005-02-15T00:00:00"/>
    <m/>
    <n v="40"/>
    <n v="95372"/>
    <n v="7947.666666666667"/>
    <n v="45.851923076923079"/>
    <n v="0.2109"/>
    <n v="1676.1629"/>
    <n v="0.45799999999999996"/>
    <n v="4307.6353333333336"/>
    <s v="MAD"/>
    <n v="11.0573"/>
    <n v="0"/>
    <s v=""/>
    <n v="344"/>
    <m/>
    <m/>
    <n v="20"/>
    <m/>
    <m/>
    <s v=""/>
    <n v="0"/>
    <n v="0"/>
    <n v="15773.061538461539"/>
  </r>
  <r>
    <x v="2"/>
    <d v="2023-03-01T00:00:00"/>
    <d v="2023-03-31T00:00:00"/>
    <x v="0"/>
    <s v="Demo Company Argentina S.A."/>
    <x v="29"/>
    <x v="3"/>
    <s v="E04903"/>
    <s v="Skylar Liu"/>
    <s v="Network Engineer"/>
    <s v="IT"/>
    <x v="3"/>
    <s v="Argentina"/>
    <s v="Permanent"/>
    <s v="Female"/>
    <n v="29"/>
    <d v="2020-08-09T00:00:00"/>
    <m/>
    <n v="40"/>
    <n v="161203"/>
    <n v="13433.583333333334"/>
    <n v="77.501442307692315"/>
    <n v="0.20399999999999999"/>
    <n v="2740.451"/>
    <n v="1.0629999999999999"/>
    <n v="-846.31574999999975"/>
    <s v="ARS"/>
    <n v="211.32830000000001"/>
    <n v="0.15"/>
    <s v=""/>
    <n v="345"/>
    <m/>
    <m/>
    <n v="20"/>
    <m/>
    <m/>
    <s v=""/>
    <n v="0"/>
    <n v="0"/>
    <n v="26737.997596153848"/>
  </r>
  <r>
    <x v="2"/>
    <d v="2023-03-01T00:00:00"/>
    <d v="2023-03-31T00:00:00"/>
    <x v="0"/>
    <s v="Demo Company Singapore Pte Ltd"/>
    <x v="1"/>
    <x v="1"/>
    <s v="E02850"/>
    <s v="Evelyn Dinh"/>
    <s v="Network Engineer"/>
    <s v="Sales"/>
    <x v="3"/>
    <s v="Singapore"/>
    <s v="Permanent"/>
    <s v="Female"/>
    <n v="41"/>
    <d v="2018-08-10T00:00:00"/>
    <m/>
    <n v="40"/>
    <n v="171173"/>
    <n v="14264.416666666666"/>
    <n v="82.294711538461542"/>
    <n v="0.17"/>
    <n v="2424.9508333333333"/>
    <n v="0.21"/>
    <n v="11268.889166666666"/>
    <s v="SGD"/>
    <n v="1.4280999999999999"/>
    <n v="0.21"/>
    <s v=""/>
    <n v="354"/>
    <m/>
    <m/>
    <n v="20"/>
    <n v="72"/>
    <m/>
    <s v=""/>
    <n v="0"/>
    <n v="0"/>
    <n v="29132.327884615384"/>
  </r>
  <r>
    <x v="2"/>
    <d v="2023-03-01T00:00:00"/>
    <d v="2023-03-31T00:00:00"/>
    <x v="0"/>
    <s v="Demo Company United Arab Emirates LLC"/>
    <x v="28"/>
    <x v="4"/>
    <s v="E03583"/>
    <s v="Brooks Marquez"/>
    <s v="Operations Engineer"/>
    <s v="Sales"/>
    <x v="2"/>
    <s v="United Arab Emirates"/>
    <s v="Temporary"/>
    <s v="Male"/>
    <n v="61"/>
    <d v="2022-09-24T00:00:00"/>
    <d v="2023-09-24T00:00:00"/>
    <n v="40"/>
    <n v="201464"/>
    <n v="16788.666666666668"/>
    <n v="96.857692307692304"/>
    <n v="0"/>
    <n v="0"/>
    <n v="0.159"/>
    <n v="14119.268666666667"/>
    <s v="AED"/>
    <n v="3.8807"/>
    <n v="0.37"/>
    <s v=""/>
    <n v="226"/>
    <m/>
    <m/>
    <n v="20"/>
    <m/>
    <m/>
    <s v=""/>
    <n v="0"/>
    <n v="0"/>
    <n v="21889.83846153846"/>
  </r>
  <r>
    <x v="2"/>
    <d v="2023-03-01T00:00:00"/>
    <d v="2023-03-31T00:00:00"/>
    <x v="0"/>
    <s v="Demo Company Portugal Lda"/>
    <x v="4"/>
    <x v="0"/>
    <s v="E02017"/>
    <s v="Connor Joseph"/>
    <s v="Network Engineer"/>
    <s v="Human Resources"/>
    <x v="2"/>
    <s v="Portugal"/>
    <s v="Temporary"/>
    <s v="Male"/>
    <n v="50"/>
    <d v="2022-07-22T00:00:00"/>
    <d v="2023-07-22T00:00:00"/>
    <n v="32"/>
    <n v="174895"/>
    <n v="14574.583333333334"/>
    <n v="105.10516826923077"/>
    <n v="0.23749999999999999"/>
    <n v="3461.4635416666665"/>
    <n v="0.39799999999999996"/>
    <n v="8773.899166666668"/>
    <s v="EUR"/>
    <n v="1"/>
    <n v="0.15"/>
    <s v=""/>
    <n v="242"/>
    <m/>
    <m/>
    <n v="20"/>
    <m/>
    <m/>
    <s v=""/>
    <n v="0"/>
    <n v="0"/>
    <n v="25435.450721153848"/>
  </r>
  <r>
    <x v="2"/>
    <d v="2023-03-01T00:00:00"/>
    <d v="2023-03-31T00:00:00"/>
    <x v="0"/>
    <s v="Demo Company Israel Ltd"/>
    <x v="30"/>
    <x v="4"/>
    <s v="E01642"/>
    <s v="Mia Lam"/>
    <s v="Sr. Manager"/>
    <s v="IT"/>
    <x v="0"/>
    <s v="Israel"/>
    <s v="Permanent"/>
    <s v="Female"/>
    <n v="49"/>
    <d v="2006-04-18T00:00:00"/>
    <m/>
    <n v="40"/>
    <n v="134486"/>
    <n v="11207.166666666666"/>
    <n v="64.656730769230776"/>
    <n v="7.5999999999999998E-2"/>
    <n v="851.7446666666666"/>
    <n v="0.253"/>
    <n v="8371.7534999999989"/>
    <s v="ILS"/>
    <n v="3.7942999999999998"/>
    <n v="0.14000000000000001"/>
    <s v=""/>
    <n v="372"/>
    <m/>
    <m/>
    <n v="20"/>
    <m/>
    <m/>
    <s v=""/>
    <n v="0"/>
    <n v="0"/>
    <n v="24052.303846153849"/>
  </r>
  <r>
    <x v="2"/>
    <d v="2023-03-01T00:00:00"/>
    <d v="2023-03-31T00:00:00"/>
    <x v="0"/>
    <s v="Demo Company Czech Republic s.r.o."/>
    <x v="34"/>
    <x v="0"/>
    <s v="E04379"/>
    <s v="Scarlett Rodriguez"/>
    <s v="Sr. Analyst"/>
    <s v="Finance"/>
    <x v="0"/>
    <s v="Czech Republic"/>
    <s v="Permanent"/>
    <s v="Female"/>
    <n v="60"/>
    <d v="2007-02-24T00:00:00"/>
    <m/>
    <n v="32"/>
    <n v="71699"/>
    <n v="5974.916666666667"/>
    <n v="43.088341346153847"/>
    <n v="0.33799999999999997"/>
    <n v="2019.5218333333332"/>
    <n v="0.46100000000000002"/>
    <n v="3220.4800833333334"/>
    <s v="CZK"/>
    <n v="23.619"/>
    <n v="0"/>
    <s v=""/>
    <n v="48"/>
    <m/>
    <m/>
    <n v="20"/>
    <n v="386.1"/>
    <m/>
    <s v=""/>
    <n v="0"/>
    <n v="0"/>
    <n v="2068.2403846153848"/>
  </r>
  <r>
    <x v="2"/>
    <d v="2023-03-01T00:00:00"/>
    <d v="2023-03-31T00:00:00"/>
    <x v="0"/>
    <s v="Demo Company Hong Kong Ltd"/>
    <x v="7"/>
    <x v="1"/>
    <s v="E04131"/>
    <s v="Cora Rivera"/>
    <s v="Sr. Analyst"/>
    <s v="Marketing"/>
    <x v="2"/>
    <s v="Hong Kong"/>
    <s v="Permanent"/>
    <s v="Female"/>
    <n v="42"/>
    <d v="2021-01-02T00:00:00"/>
    <d v="2023-01-02T00:00:00"/>
    <n v="40"/>
    <n v="94430"/>
    <n v="7869.166666666667"/>
    <n v="45.399038461538467"/>
    <n v="0.25"/>
    <n v="1967.2916666666667"/>
    <n v="0.21899999999999997"/>
    <n v="6145.8191666666671"/>
    <s v="HKD"/>
    <n v="8.2957999999999998"/>
    <n v="0"/>
    <s v=""/>
    <n v="214"/>
    <m/>
    <m/>
    <n v="20"/>
    <m/>
    <m/>
    <s v=""/>
    <n v="0"/>
    <n v="0"/>
    <n v="9715.3942307692323"/>
  </r>
  <r>
    <x v="2"/>
    <d v="2023-03-01T00:00:00"/>
    <d v="2023-03-31T00:00:00"/>
    <x v="0"/>
    <s v="Demo Company India Pvt. Ltd."/>
    <x v="16"/>
    <x v="1"/>
    <s v="E02872"/>
    <s v="Liam Jung"/>
    <s v="Manager"/>
    <s v="Finance"/>
    <x v="2"/>
    <s v="India"/>
    <s v="Permanent"/>
    <s v="Male"/>
    <n v="39"/>
    <d v="2010-01-14T00:00:00"/>
    <m/>
    <n v="40"/>
    <n v="103504"/>
    <n v="8625.3333333333339"/>
    <n v="49.761538461538464"/>
    <n v="0.12"/>
    <n v="1035.04"/>
    <n v="0.49700000000000005"/>
    <n v="4338.5426666666663"/>
    <s v="INR"/>
    <n v="86.649000000000001"/>
    <n v="7.0000000000000007E-2"/>
    <s v=""/>
    <n v="101"/>
    <m/>
    <m/>
    <n v="20"/>
    <n v="237.6"/>
    <n v="3"/>
    <s v=""/>
    <n v="0"/>
    <n v="0"/>
    <n v="5025.9153846153849"/>
  </r>
  <r>
    <x v="2"/>
    <d v="2023-03-01T00:00:00"/>
    <d v="2023-03-31T00:00:00"/>
    <x v="0"/>
    <s v="Demo Company Bulgaria EOOD"/>
    <x v="35"/>
    <x v="0"/>
    <s v="E02331"/>
    <s v="Sophia Huynh"/>
    <s v="Enterprise Architect"/>
    <s v="IT"/>
    <x v="0"/>
    <s v="Bulgaria"/>
    <s v="Permanent"/>
    <s v="Female"/>
    <n v="55"/>
    <d v="2005-08-09T00:00:00"/>
    <m/>
    <n v="40"/>
    <n v="92771"/>
    <n v="7730.916666666667"/>
    <n v="44.601442307692309"/>
    <n v="0.19020000000000001"/>
    <n v="1470.4203500000001"/>
    <n v="0.28300000000000003"/>
    <n v="5543.0672500000001"/>
    <s v="BGN"/>
    <n v="1.9574"/>
    <n v="0"/>
    <s v=""/>
    <n v="169"/>
    <m/>
    <m/>
    <n v="20"/>
    <n v="344.7"/>
    <n v="19.5"/>
    <s v=""/>
    <n v="0"/>
    <n v="0"/>
    <n v="7537.6437500000002"/>
  </r>
  <r>
    <x v="2"/>
    <d v="2023-03-01T00:00:00"/>
    <d v="2023-03-31T00:00:00"/>
    <x v="0"/>
    <s v="Demo Company Ireland Ltd"/>
    <x v="36"/>
    <x v="0"/>
    <s v="E00417"/>
    <s v="Athena Carrillo"/>
    <s v="Analyst II"/>
    <s v="Finance"/>
    <x v="1"/>
    <s v="Ireland"/>
    <s v="Permanent"/>
    <s v="Female"/>
    <n v="39"/>
    <d v="2006-04-06T00:00:00"/>
    <m/>
    <n v="40"/>
    <n v="71531"/>
    <n v="5960.916666666667"/>
    <n v="34.389903846153842"/>
    <n v="0.1105"/>
    <n v="658.68129166666665"/>
    <n v="0.26100000000000001"/>
    <n v="4405.1174166666669"/>
    <s v="EUR"/>
    <n v="1"/>
    <n v="0"/>
    <s v=""/>
    <n v="350"/>
    <m/>
    <m/>
    <n v="20"/>
    <n v="197.1"/>
    <m/>
    <s v=""/>
    <n v="0"/>
    <n v="0"/>
    <n v="12036.466346153846"/>
  </r>
  <r>
    <x v="2"/>
    <d v="2023-03-01T00:00:00"/>
    <d v="2023-03-31T00:00:00"/>
    <x v="0"/>
    <s v="Demo Company Poland Sp. z o.o."/>
    <x v="3"/>
    <x v="0"/>
    <s v="E04267"/>
    <s v="Greyson Sanders"/>
    <s v="Cloud Infrastructure Architect"/>
    <s v="IT"/>
    <x v="1"/>
    <s v="Poland"/>
    <s v="Permanent"/>
    <s v="Male"/>
    <n v="28"/>
    <d v="2022-03-06T00:00:00"/>
    <m/>
    <n v="40"/>
    <n v="90304"/>
    <n v="7525.333333333333"/>
    <n v="43.41538461538461"/>
    <n v="0.22140000000000001"/>
    <n v="1666.1088"/>
    <n v="0.40799999999999997"/>
    <n v="4454.9973333333328"/>
    <s v="PLN"/>
    <n v="4.6844999999999999"/>
    <n v="0"/>
    <s v=""/>
    <n v="272"/>
    <m/>
    <m/>
    <n v="20"/>
    <m/>
    <n v="3"/>
    <s v=""/>
    <n v="0"/>
    <n v="0"/>
    <n v="11808.984615384614"/>
  </r>
  <r>
    <x v="2"/>
    <d v="2023-03-01T00:00:00"/>
    <d v="2023-03-31T00:00:00"/>
    <x v="0"/>
    <s v="Demo Company Hong Kong Ltd"/>
    <x v="7"/>
    <x v="1"/>
    <s v="E03061"/>
    <s v="Vivian Lewis"/>
    <s v="Manager"/>
    <s v="Marketing"/>
    <x v="0"/>
    <s v="Hong Kong"/>
    <s v="Permanent"/>
    <s v="Female"/>
    <n v="65"/>
    <d v="2011-09-07T00:00:00"/>
    <m/>
    <n v="40"/>
    <n v="104903"/>
    <n v="8741.9166666666661"/>
    <n v="50.434134615384615"/>
    <n v="0.25"/>
    <n v="2185.4791666666665"/>
    <n v="0.21899999999999997"/>
    <n v="6827.4369166666665"/>
    <s v="HKD"/>
    <n v="8.2957999999999998"/>
    <n v="0.1"/>
    <s v=""/>
    <n v="186"/>
    <m/>
    <m/>
    <n v="20"/>
    <m/>
    <n v="19.5"/>
    <s v=""/>
    <n v="0"/>
    <n v="0"/>
    <n v="9380.7490384615376"/>
  </r>
  <r>
    <x v="2"/>
    <d v="2023-03-01T00:00:00"/>
    <d v="2023-03-31T00:00:00"/>
    <x v="0"/>
    <s v="Demo Company Indonesia PT"/>
    <x v="10"/>
    <x v="1"/>
    <s v="E00013"/>
    <s v="Elena Vang"/>
    <s v="Analyst"/>
    <s v="Finance"/>
    <x v="2"/>
    <s v="Indonesia"/>
    <s v="Permanent"/>
    <s v="Female"/>
    <n v="52"/>
    <d v="2022-02-19T00:00:00"/>
    <d v="2023-02-19T00:00:00"/>
    <n v="40"/>
    <n v="55859"/>
    <n v="4654.916666666667"/>
    <n v="26.855288461538464"/>
    <n v="5.74E-2"/>
    <n v="267.1922166666667"/>
    <n v="0.30099999999999999"/>
    <n v="3253.7867500000002"/>
    <s v="IDR"/>
    <n v="16295.86"/>
    <n v="0"/>
    <s v=""/>
    <n v="296"/>
    <m/>
    <m/>
    <n v="20"/>
    <n v="492.3"/>
    <n v="16.5"/>
    <s v=""/>
    <n v="0"/>
    <n v="0"/>
    <n v="7949.1653846153858"/>
  </r>
  <r>
    <x v="2"/>
    <d v="2023-03-01T00:00:00"/>
    <d v="2023-03-31T00:00:00"/>
    <x v="0"/>
    <s v="Demo Company Czech Republic s.r.o."/>
    <x v="34"/>
    <x v="0"/>
    <s v="E04265"/>
    <s v="Natalia Diaz"/>
    <s v="Operations Engineer"/>
    <s v="Engineering"/>
    <x v="2"/>
    <s v="Czech Republic"/>
    <s v="Permanent"/>
    <s v="Female"/>
    <n v="62"/>
    <d v="2006-10-12T00:00:00"/>
    <m/>
    <n v="40"/>
    <n v="79785"/>
    <n v="6648.75"/>
    <n v="38.35817307692308"/>
    <n v="0.33799999999999997"/>
    <n v="2247.2774999999997"/>
    <n v="0.46100000000000002"/>
    <n v="3583.67625"/>
    <s v="CZK"/>
    <n v="23.619"/>
    <n v="0"/>
    <s v=""/>
    <n v="210"/>
    <m/>
    <m/>
    <n v="20"/>
    <m/>
    <m/>
    <s v=""/>
    <n v="0"/>
    <n v="0"/>
    <n v="8055.2163461538466"/>
  </r>
  <r>
    <x v="2"/>
    <d v="2023-03-01T00:00:00"/>
    <d v="2023-03-31T00:00:00"/>
    <x v="0"/>
    <s v="Demo Company Portugal Lda"/>
    <x v="4"/>
    <x v="0"/>
    <s v="E04769"/>
    <s v="Mila Leung"/>
    <s v="Sr. Analyst"/>
    <s v="Marketing"/>
    <x v="2"/>
    <s v="Portugal"/>
    <s v="Permanent"/>
    <s v="Female"/>
    <n v="39"/>
    <d v="2007-11-05T00:00:00"/>
    <m/>
    <n v="32"/>
    <n v="99017"/>
    <n v="8251.4166666666661"/>
    <n v="59.505408653846153"/>
    <n v="0.23749999999999999"/>
    <n v="1959.711458333333"/>
    <n v="0.39799999999999996"/>
    <n v="4967.3528333333334"/>
    <s v="EUR"/>
    <n v="1"/>
    <n v="0"/>
    <s v=""/>
    <n v="145"/>
    <m/>
    <m/>
    <n v="20"/>
    <m/>
    <m/>
    <s v=""/>
    <n v="0"/>
    <n v="0"/>
    <n v="8628.2842548076915"/>
  </r>
  <r>
    <x v="2"/>
    <d v="2023-03-01T00:00:00"/>
    <d v="2023-03-31T00:00:00"/>
    <x v="0"/>
    <s v="Demo Company France SARL"/>
    <x v="18"/>
    <x v="0"/>
    <s v="E03042"/>
    <s v="Ava Nelson"/>
    <s v="Systems Analyst"/>
    <s v="IT"/>
    <x v="0"/>
    <s v="France"/>
    <s v="Permanent"/>
    <s v="Female"/>
    <n v="63"/>
    <d v="2021-04-01T00:00:00"/>
    <m/>
    <n v="40"/>
    <n v="53809"/>
    <n v="4484.083333333333"/>
    <n v="25.869711538461537"/>
    <n v="0.45"/>
    <n v="2017.8374999999999"/>
    <n v="0.60699999999999998"/>
    <n v="1762.2447499999998"/>
    <s v="EUR"/>
    <n v="1"/>
    <n v="0"/>
    <s v=""/>
    <n v="208"/>
    <m/>
    <m/>
    <n v="20"/>
    <m/>
    <m/>
    <s v=""/>
    <n v="0"/>
    <n v="0"/>
    <n v="5380.9"/>
  </r>
  <r>
    <x v="2"/>
    <d v="2023-03-01T00:00:00"/>
    <d v="2023-03-31T00:00:00"/>
    <x v="0"/>
    <s v="Demo Company Finland Oy"/>
    <x v="0"/>
    <x v="0"/>
    <s v="E00527"/>
    <s v="Mateo Chu"/>
    <s v="Field Engineer"/>
    <s v="Engineering"/>
    <x v="1"/>
    <s v="Finland"/>
    <s v="Permanent"/>
    <s v="Male"/>
    <n v="27"/>
    <d v="2020-04-16T00:00:00"/>
    <m/>
    <n v="40"/>
    <n v="71864"/>
    <n v="5988.666666666667"/>
    <n v="34.549999999999997"/>
    <n v="0.20760000000000001"/>
    <n v="1243.2472"/>
    <n v="0.36599999999999999"/>
    <n v="3796.8146666666671"/>
    <s v="EUR"/>
    <n v="1"/>
    <n v="0"/>
    <s v=""/>
    <n v="301"/>
    <m/>
    <m/>
    <n v="20"/>
    <m/>
    <m/>
    <s v=""/>
    <n v="0"/>
    <n v="0"/>
    <n v="10399.549999999999"/>
  </r>
  <r>
    <x v="2"/>
    <d v="2023-03-01T00:00:00"/>
    <d v="2023-03-31T00:00:00"/>
    <x v="0"/>
    <s v="Demo Company Japan Kabushiki Kaisha"/>
    <x v="31"/>
    <x v="1"/>
    <s v="E01095"/>
    <s v="Isla Lai"/>
    <s v="Operations Engineer"/>
    <s v="Finance"/>
    <x v="2"/>
    <s v="Japan"/>
    <s v="Permanent"/>
    <s v="Female"/>
    <n v="37"/>
    <d v="2011-12-06T00:00:00"/>
    <m/>
    <n v="40"/>
    <n v="225558"/>
    <n v="18796.5"/>
    <n v="108.44134615384614"/>
    <n v="0.15490000000000001"/>
    <n v="2911.5778500000001"/>
    <n v="0.46700000000000003"/>
    <n v="10018.5345"/>
    <s v="JPY"/>
    <n v="143.86000000000001"/>
    <n v="0.33"/>
    <s v=""/>
    <n v="341"/>
    <m/>
    <m/>
    <n v="20"/>
    <m/>
    <m/>
    <s v=""/>
    <n v="0"/>
    <n v="0"/>
    <n v="36978.49903846153"/>
  </r>
  <r>
    <x v="2"/>
    <d v="2023-03-01T00:00:00"/>
    <d v="2023-03-31T00:00:00"/>
    <x v="0"/>
    <s v="Demo Company Netherlands BV"/>
    <x v="6"/>
    <x v="0"/>
    <s v="E01713"/>
    <s v="Nolan Guzman"/>
    <s v="Field Engineer"/>
    <s v="Engineering"/>
    <x v="1"/>
    <s v="Netherlands"/>
    <s v="Temporary"/>
    <s v="Male"/>
    <n v="46"/>
    <d v="2022-06-20T00:00:00"/>
    <d v="2023-06-20T00:00:00"/>
    <n v="40"/>
    <n v="96997"/>
    <n v="8083.083333333333"/>
    <n v="46.633173076923079"/>
    <n v="0.23190000000000002"/>
    <n v="1874.4670250000001"/>
    <n v="0.41200000000000003"/>
    <n v="4752.8529999999992"/>
    <s v="EUR"/>
    <n v="1"/>
    <n v="0"/>
    <s v=""/>
    <n v="57"/>
    <m/>
    <m/>
    <n v="20"/>
    <m/>
    <m/>
    <s v=""/>
    <n v="0"/>
    <n v="0"/>
    <n v="2658.0908653846154"/>
  </r>
  <r>
    <x v="2"/>
    <d v="2023-03-01T00:00:00"/>
    <d v="2023-03-31T00:00:00"/>
    <x v="0"/>
    <s v="Demo Company Ukraine PLC"/>
    <x v="26"/>
    <x v="0"/>
    <s v="E00128"/>
    <s v="Everleigh Espinoza"/>
    <s v="Network Engineer"/>
    <s v="Human Resources"/>
    <x v="0"/>
    <s v="Ukraine"/>
    <s v="Permanent"/>
    <s v="Female"/>
    <n v="54"/>
    <d v="2018-01-22T00:00:00"/>
    <m/>
    <n v="40"/>
    <n v="176294"/>
    <n v="14691.166666666666"/>
    <n v="84.756730769230771"/>
    <n v="0.22"/>
    <n v="3232.0566666666664"/>
    <n v="0.45200000000000001"/>
    <n v="8050.7593333333325"/>
    <s v="UAH"/>
    <n v="39.026600000000002"/>
    <n v="0.28000000000000003"/>
    <s v=""/>
    <n v="103"/>
    <m/>
    <m/>
    <n v="20"/>
    <m/>
    <m/>
    <s v=""/>
    <n v="0"/>
    <n v="0"/>
    <n v="8729.9432692307691"/>
  </r>
  <r>
    <x v="2"/>
    <d v="2023-03-01T00:00:00"/>
    <d v="2023-03-31T00:00:00"/>
    <x v="0"/>
    <s v="Demo Company Denmark ApS"/>
    <x v="37"/>
    <x v="0"/>
    <s v="E03849"/>
    <s v="Evelyn Jung"/>
    <s v="Analyst"/>
    <s v="Sales"/>
    <x v="3"/>
    <s v="Denmark"/>
    <s v="Permanent"/>
    <s v="Female"/>
    <n v="30"/>
    <d v="2021-02-14T00:00:00"/>
    <m/>
    <n v="32"/>
    <n v="48340"/>
    <n v="4028.3333333333335"/>
    <n v="29.05048076923077"/>
    <n v="0"/>
    <n v="0"/>
    <n v="0.23800000000000002"/>
    <n v="3069.59"/>
    <s v="DKK"/>
    <n v="7.4398"/>
    <n v="0"/>
    <s v=""/>
    <n v="143"/>
    <m/>
    <m/>
    <n v="20"/>
    <m/>
    <m/>
    <s v=""/>
    <n v="0"/>
    <n v="0"/>
    <n v="4154.21875"/>
  </r>
  <r>
    <x v="2"/>
    <d v="2023-03-01T00:00:00"/>
    <d v="2023-03-31T00:00:00"/>
    <x v="0"/>
    <s v="Demo Company Côte d'Ivoire SARL"/>
    <x v="2"/>
    <x v="2"/>
    <s v="E02464"/>
    <s v="Sophie Silva"/>
    <s v="Operations Engineer"/>
    <s v="Engineering"/>
    <x v="2"/>
    <s v="Netherlands"/>
    <s v="Permanent"/>
    <s v="Female"/>
    <n v="28"/>
    <d v="2017-07-06T00:00:00"/>
    <m/>
    <n v="40"/>
    <n v="240488"/>
    <n v="20040.666666666668"/>
    <n v="115.61923076923077"/>
    <n v="0.25"/>
    <n v="5010.166666666667"/>
    <n v="0.501"/>
    <n v="10000.292666666668"/>
    <s v="XOF"/>
    <n v="657.27"/>
    <n v="0.4"/>
    <s v=""/>
    <n v="296"/>
    <m/>
    <m/>
    <n v="20"/>
    <m/>
    <m/>
    <s v=""/>
    <n v="0"/>
    <n v="0"/>
    <n v="34223.292307692311"/>
  </r>
  <r>
    <x v="2"/>
    <d v="2023-03-01T00:00:00"/>
    <d v="2023-03-31T00:00:00"/>
    <x v="0"/>
    <s v="Demo Company Qatar WLL"/>
    <x v="11"/>
    <x v="4"/>
    <s v="E00306"/>
    <s v="Mateo Williams"/>
    <s v="Enterprise Architect"/>
    <s v="IT"/>
    <x v="0"/>
    <s v="Qatar"/>
    <s v="Permanent"/>
    <s v="Male"/>
    <n v="40"/>
    <d v="2011-01-22T00:00:00"/>
    <m/>
    <n v="40"/>
    <n v="97339"/>
    <n v="8111.583333333333"/>
    <n v="46.797596153846158"/>
    <n v="0"/>
    <n v="0"/>
    <n v="0.113"/>
    <n v="7194.974416666666"/>
    <s v="QAR"/>
    <n v="3.8468"/>
    <n v="0"/>
    <s v=""/>
    <n v="391"/>
    <m/>
    <m/>
    <n v="20"/>
    <n v="482.40000000000003"/>
    <n v="22.5"/>
    <s v=""/>
    <n v="0"/>
    <n v="0"/>
    <n v="18297.860096153847"/>
  </r>
  <r>
    <x v="2"/>
    <d v="2023-03-01T00:00:00"/>
    <d v="2023-03-31T00:00:00"/>
    <x v="0"/>
    <s v="Demo Company Egypt SAE"/>
    <x v="38"/>
    <x v="2"/>
    <s v="E03737"/>
    <s v="Kennedy Rahman"/>
    <s v="Operations Engineer"/>
    <s v="Human Resources"/>
    <x v="0"/>
    <s v="Egypt"/>
    <s v="Permanent"/>
    <s v="Female"/>
    <n v="49"/>
    <d v="2003-02-28T00:00:00"/>
    <m/>
    <n v="40"/>
    <n v="211291"/>
    <n v="17607.583333333332"/>
    <n v="101.58221153846154"/>
    <n v="0.26"/>
    <n v="4577.9716666666664"/>
    <n v="0.44400000000000001"/>
    <n v="9789.8163333333323"/>
    <s v="EGP"/>
    <n v="32.686700000000002"/>
    <n v="0.37"/>
    <s v=""/>
    <n v="383"/>
    <m/>
    <m/>
    <n v="20"/>
    <m/>
    <n v="18"/>
    <s v=""/>
    <n v="0"/>
    <n v="0"/>
    <n v="38905.987019230772"/>
  </r>
  <r>
    <x v="2"/>
    <d v="2023-03-01T00:00:00"/>
    <d v="2023-03-31T00:00:00"/>
    <x v="0"/>
    <s v="Demo Company Czech Republic s.r.o."/>
    <x v="34"/>
    <x v="0"/>
    <s v="E02939"/>
    <s v="Julian Fong"/>
    <s v="Quality Engineer"/>
    <s v="Engineering"/>
    <x v="1"/>
    <s v="Czech Republic"/>
    <s v="Permanent"/>
    <s v="Male"/>
    <n v="61"/>
    <d v="2002-11-22T00:00:00"/>
    <m/>
    <n v="40"/>
    <n v="80950"/>
    <n v="6745.833333333333"/>
    <n v="38.918269230769234"/>
    <n v="0.33799999999999997"/>
    <n v="2280.0916666666662"/>
    <n v="0.46100000000000002"/>
    <n v="3636.0041666666662"/>
    <s v="CZK"/>
    <n v="23.619"/>
    <n v="0"/>
    <s v=""/>
    <n v="282"/>
    <m/>
    <m/>
    <n v="20"/>
    <m/>
    <n v="15"/>
    <s v=""/>
    <n v="0"/>
    <n v="0"/>
    <n v="10974.951923076924"/>
  </r>
  <r>
    <x v="2"/>
    <d v="2023-03-01T00:00:00"/>
    <d v="2023-03-31T00:00:00"/>
    <x v="0"/>
    <s v="Demo Company Greece IKE"/>
    <x v="23"/>
    <x v="0"/>
    <s v="E02706"/>
    <s v="Nevaeh Kang"/>
    <s v="Automation Engineer"/>
    <s v="Engineering"/>
    <x v="3"/>
    <s v="Greece"/>
    <s v="Permanent"/>
    <s v="Female"/>
    <n v="46"/>
    <d v="2021-01-10T00:00:00"/>
    <d v="2023-01-10T00:00:00"/>
    <n v="40"/>
    <n v="86538"/>
    <n v="7211.5"/>
    <n v="41.604807692307688"/>
    <n v="0.24809999999999999"/>
    <n v="1789.1731499999999"/>
    <n v="0.51900000000000002"/>
    <n v="3468.7314999999999"/>
    <s v="EUR"/>
    <n v="1"/>
    <n v="0"/>
    <s v=""/>
    <n v="179"/>
    <m/>
    <m/>
    <n v="20"/>
    <m/>
    <n v="16.5"/>
    <s v=""/>
    <n v="0"/>
    <n v="0"/>
    <n v="7447.2605769230759"/>
  </r>
  <r>
    <x v="2"/>
    <d v="2023-03-01T00:00:00"/>
    <d v="2023-03-31T00:00:00"/>
    <x v="0"/>
    <s v="Demo Company Netherlands BV"/>
    <x v="6"/>
    <x v="0"/>
    <s v="E00170"/>
    <s v="Hannah Nelson"/>
    <s v="Sr. Analyst"/>
    <s v="Marketing"/>
    <x v="1"/>
    <s v="Netherlands"/>
    <s v="Temporary"/>
    <s v="Female"/>
    <n v="35"/>
    <d v="2022-09-07T00:00:00"/>
    <d v="2023-09-07T00:00:00"/>
    <n v="40"/>
    <n v="70992"/>
    <n v="5916"/>
    <n v="34.130769230769232"/>
    <n v="0.23190000000000002"/>
    <n v="1371.9204000000002"/>
    <n v="0.41200000000000003"/>
    <n v="3478.6079999999997"/>
    <s v="EUR"/>
    <n v="1"/>
    <n v="0"/>
    <s v=""/>
    <n v="208"/>
    <m/>
    <m/>
    <n v="20"/>
    <m/>
    <n v="16.5"/>
    <s v=""/>
    <n v="0"/>
    <n v="0"/>
    <n v="7099.2000000000007"/>
  </r>
  <r>
    <x v="2"/>
    <d v="2023-03-01T00:00:00"/>
    <d v="2023-03-31T00:00:00"/>
    <x v="0"/>
    <s v="Demo Company Côte d'Ivoire SARL"/>
    <x v="2"/>
    <x v="2"/>
    <s v="E01425"/>
    <s v="Anthony Rogers"/>
    <s v="Operations Engineer"/>
    <s v="Engineering"/>
    <x v="2"/>
    <s v="France"/>
    <s v="Permanent"/>
    <s v="Male"/>
    <n v="33"/>
    <d v="2015-06-18T00:00:00"/>
    <m/>
    <n v="40"/>
    <n v="205314"/>
    <n v="17109.5"/>
    <n v="98.708653846153851"/>
    <n v="0.25"/>
    <n v="4277.375"/>
    <n v="0.501"/>
    <n v="8537.6404999999995"/>
    <s v="XOF"/>
    <n v="657.27"/>
    <n v="0.3"/>
    <s v=""/>
    <n v="164"/>
    <m/>
    <m/>
    <n v="20"/>
    <n v="366.3"/>
    <m/>
    <s v=""/>
    <n v="0"/>
    <n v="0"/>
    <n v="16188.219230769231"/>
  </r>
  <r>
    <x v="2"/>
    <d v="2023-03-01T00:00:00"/>
    <d v="2023-03-31T00:00:00"/>
    <x v="0"/>
    <s v="Demo Company Côte d'Ivoire SARL"/>
    <x v="2"/>
    <x v="2"/>
    <s v="E00130"/>
    <s v="Paisley Kang"/>
    <s v="Operations Engineer"/>
    <s v="Human Resources"/>
    <x v="2"/>
    <s v="France"/>
    <s v="Permanent"/>
    <s v="Female"/>
    <n v="61"/>
    <d v="2017-03-10T00:00:00"/>
    <m/>
    <n v="40"/>
    <n v="196951"/>
    <n v="16412.583333333332"/>
    <n v="94.687980769230776"/>
    <n v="0.25"/>
    <n v="4103.145833333333"/>
    <n v="0.501"/>
    <n v="8189.8790833333333"/>
    <s v="XOF"/>
    <n v="657.27"/>
    <n v="0.33"/>
    <s v=""/>
    <n v="138"/>
    <m/>
    <m/>
    <n v="20"/>
    <m/>
    <m/>
    <s v=""/>
    <n v="0"/>
    <n v="0"/>
    <n v="13066.941346153848"/>
  </r>
  <r>
    <x v="2"/>
    <d v="2023-03-01T00:00:00"/>
    <d v="2023-03-31T00:00:00"/>
    <x v="0"/>
    <s v="Demo Company Denmark ApS"/>
    <x v="37"/>
    <x v="0"/>
    <s v="E02094"/>
    <s v="Matthew Gupta"/>
    <s v="Network Engineer"/>
    <s v="IT"/>
    <x v="1"/>
    <s v="Denmark"/>
    <s v="Permanent"/>
    <s v="Male"/>
    <n v="45"/>
    <d v="2005-09-18T00:00:00"/>
    <m/>
    <n v="40"/>
    <n v="67686"/>
    <n v="5640.5"/>
    <n v="32.541346153846156"/>
    <n v="0"/>
    <n v="0"/>
    <n v="0.23800000000000002"/>
    <n v="4298.0609999999997"/>
    <s v="DKK"/>
    <n v="7.4398"/>
    <n v="0"/>
    <s v=""/>
    <n v="108"/>
    <m/>
    <m/>
    <n v="20"/>
    <m/>
    <m/>
    <s v=""/>
    <n v="0"/>
    <n v="0"/>
    <n v="3514.4653846153847"/>
  </r>
  <r>
    <x v="2"/>
    <d v="2023-03-01T00:00:00"/>
    <d v="2023-03-31T00:00:00"/>
    <x v="0"/>
    <s v="Demo Company Luxembourg SA"/>
    <x v="9"/>
    <x v="0"/>
    <s v="E03567"/>
    <s v="Silas Chavez"/>
    <s v="Technical Architect"/>
    <s v="IT"/>
    <x v="3"/>
    <s v="Luxembourg"/>
    <s v="Permanent"/>
    <s v="Male"/>
    <n v="51"/>
    <d v="2008-04-15T00:00:00"/>
    <m/>
    <n v="40"/>
    <n v="86431"/>
    <n v="7202.583333333333"/>
    <n v="41.55336538461539"/>
    <n v="0.14990000000000001"/>
    <n v="1079.6672416666668"/>
    <n v="0.20399999999999999"/>
    <n v="5733.2563333333328"/>
    <s v="EUR"/>
    <n v="1"/>
    <n v="0"/>
    <s v=""/>
    <n v="340"/>
    <m/>
    <m/>
    <n v="20"/>
    <m/>
    <m/>
    <s v=""/>
    <n v="0"/>
    <n v="0"/>
    <n v="14128.144230769232"/>
  </r>
  <r>
    <x v="2"/>
    <d v="2023-03-01T00:00:00"/>
    <d v="2023-03-31T00:00:00"/>
    <x v="0"/>
    <s v="Demo Company Sweden AB"/>
    <x v="20"/>
    <x v="0"/>
    <s v="E04682"/>
    <s v="Colton Thao"/>
    <s v="Manager"/>
    <s v="Human Resources"/>
    <x v="0"/>
    <s v="Sweden"/>
    <s v="Temporary"/>
    <s v="Male"/>
    <n v="55"/>
    <d v="2022-11-16T00:00:00"/>
    <d v="2023-11-16T00:00:00"/>
    <n v="40"/>
    <n v="125936"/>
    <n v="10494.666666666666"/>
    <n v="60.546153846153842"/>
    <n v="0.31420000000000003"/>
    <n v="3297.4242666666669"/>
    <n v="0.49099999999999999"/>
    <n v="5341.7853333333333"/>
    <s v="SEK"/>
    <n v="11.300800000000001"/>
    <n v="0.08"/>
    <s v=""/>
    <n v="198"/>
    <m/>
    <m/>
    <n v="20"/>
    <m/>
    <m/>
    <s v=""/>
    <n v="0"/>
    <n v="0"/>
    <n v="11988.138461538461"/>
  </r>
  <r>
    <x v="2"/>
    <d v="2023-03-01T00:00:00"/>
    <d v="2023-03-31T00:00:00"/>
    <x v="0"/>
    <s v="Demo Company Kenya Ltd"/>
    <x v="8"/>
    <x v="2"/>
    <s v="E00957"/>
    <s v="Genesis Perry"/>
    <s v="Sr. Manager"/>
    <s v="Sales"/>
    <x v="2"/>
    <s v="Kenya"/>
    <s v="Permanent"/>
    <s v="Female"/>
    <n v="46"/>
    <d v="2013-07-18T00:00:00"/>
    <m/>
    <n v="40"/>
    <n v="149712"/>
    <n v="12476"/>
    <n v="71.976923076923072"/>
    <n v="0"/>
    <n v="0"/>
    <n v="0.37200000000000005"/>
    <n v="7834.927999999999"/>
    <s v="KES"/>
    <n v="136.33000000000001"/>
    <n v="0.14000000000000001"/>
    <s v=""/>
    <n v="267"/>
    <m/>
    <m/>
    <n v="20"/>
    <m/>
    <m/>
    <s v=""/>
    <n v="0"/>
    <n v="0"/>
    <n v="19217.83846153846"/>
  </r>
  <r>
    <x v="2"/>
    <d v="2023-03-01T00:00:00"/>
    <d v="2023-03-31T00:00:00"/>
    <x v="0"/>
    <s v="Demo Company Australia Pty Ltd"/>
    <x v="14"/>
    <x v="5"/>
    <s v="E04458"/>
    <s v="Alexander Bryant"/>
    <s v="Field Engineer"/>
    <s v="Engineering"/>
    <x v="1"/>
    <s v="New Zealand"/>
    <s v="Temporary"/>
    <s v="Male"/>
    <n v="30"/>
    <d v="2021-10-02T00:00:00"/>
    <d v="2023-10-02T00:00:00"/>
    <n v="40"/>
    <n v="88758"/>
    <n v="7396.5"/>
    <n v="42.672115384615388"/>
    <n v="0.25"/>
    <n v="1849.125"/>
    <n v="0.34600000000000003"/>
    <n v="4837.3109999999997"/>
    <s v="NZD"/>
    <n v="1.7225999999999999"/>
    <n v="0"/>
    <s v=""/>
    <n v="74"/>
    <m/>
    <m/>
    <n v="20"/>
    <m/>
    <m/>
    <s v=""/>
    <n v="0"/>
    <n v="0"/>
    <n v="3157.7365384615387"/>
  </r>
  <r>
    <x v="2"/>
    <d v="2023-03-01T00:00:00"/>
    <d v="2023-03-31T00:00:00"/>
    <x v="0"/>
    <s v="Demo Company Ghana Ltd"/>
    <x v="33"/>
    <x v="2"/>
    <s v="E01499"/>
    <s v="Elias Zhang"/>
    <s v="Solutions Architect"/>
    <s v="IT"/>
    <x v="3"/>
    <s v="Ghana"/>
    <s v="Permanent"/>
    <s v="Male"/>
    <n v="54"/>
    <d v="2013-07-13T00:00:00"/>
    <m/>
    <n v="40"/>
    <n v="83639"/>
    <n v="6969.916666666667"/>
    <n v="40.211057692307691"/>
    <n v="0.13"/>
    <n v="906.08916666666676"/>
    <n v="0.55399999999999994"/>
    <n v="3108.5828333333338"/>
    <s v="GHS"/>
    <n v="12.6816"/>
    <n v="0"/>
    <s v=""/>
    <n v="161"/>
    <m/>
    <m/>
    <n v="20"/>
    <m/>
    <m/>
    <s v=""/>
    <n v="0"/>
    <n v="0"/>
    <n v="6473.9802884615383"/>
  </r>
  <r>
    <x v="2"/>
    <d v="2023-03-01T00:00:00"/>
    <d v="2023-03-31T00:00:00"/>
    <x v="0"/>
    <s v="Demo Company India Pvt. Ltd."/>
    <x v="16"/>
    <x v="1"/>
    <s v="E00521"/>
    <s v="Lily Carter"/>
    <s v="Network Architect"/>
    <s v="IT"/>
    <x v="3"/>
    <s v="India"/>
    <s v="Temporary"/>
    <s v="Female"/>
    <n v="54"/>
    <d v="2022-05-18T00:00:00"/>
    <d v="2023-05-18T00:00:00"/>
    <n v="40"/>
    <n v="68268"/>
    <n v="5689"/>
    <n v="32.821153846153848"/>
    <n v="0.12"/>
    <n v="682.68"/>
    <n v="0.49700000000000005"/>
    <n v="2861.5669999999996"/>
    <s v="INR"/>
    <n v="86.649000000000001"/>
    <n v="0"/>
    <s v=""/>
    <n v="251"/>
    <m/>
    <m/>
    <n v="20"/>
    <m/>
    <m/>
    <s v=""/>
    <n v="0"/>
    <n v="0"/>
    <n v="8238.1096153846156"/>
  </r>
  <r>
    <x v="2"/>
    <d v="2023-03-01T00:00:00"/>
    <d v="2023-03-31T00:00:00"/>
    <x v="0"/>
    <s v="Demo Company Sweden AB"/>
    <x v="20"/>
    <x v="0"/>
    <s v="E03717"/>
    <s v="Joseph Ruiz"/>
    <s v="Field Engineer"/>
    <s v="Engineering"/>
    <x v="0"/>
    <s v="Sweden"/>
    <s v="Permanent"/>
    <s v="Male"/>
    <n v="45"/>
    <d v="2002-02-26T00:00:00"/>
    <m/>
    <n v="32"/>
    <n v="75819"/>
    <n v="6318.25"/>
    <n v="45.564302884615387"/>
    <n v="0.31420000000000003"/>
    <n v="1985.1941500000003"/>
    <n v="0.49099999999999999"/>
    <n v="3215.9892500000001"/>
    <s v="SEK"/>
    <n v="11.300800000000001"/>
    <n v="0"/>
    <s v=""/>
    <n v="193"/>
    <m/>
    <m/>
    <n v="20"/>
    <m/>
    <m/>
    <s v=""/>
    <n v="0"/>
    <n v="0"/>
    <n v="8793.9104567307695"/>
  </r>
  <r>
    <x v="2"/>
    <d v="2023-03-01T00:00:00"/>
    <d v="2023-03-31T00:00:00"/>
    <x v="0"/>
    <s v="Demo Company Indonesia PT"/>
    <x v="10"/>
    <x v="1"/>
    <s v="E01533"/>
    <s v="Avery Bailey"/>
    <s v="Sr. Analyst"/>
    <s v="Sales"/>
    <x v="1"/>
    <s v="Indonesia"/>
    <s v="Permanent"/>
    <s v="Female"/>
    <n v="49"/>
    <d v="2021-05-15T00:00:00"/>
    <m/>
    <n v="40"/>
    <n v="86658"/>
    <n v="7221.5"/>
    <n v="41.662500000000001"/>
    <n v="5.74E-2"/>
    <n v="414.51409999999998"/>
    <n v="0.30099999999999999"/>
    <n v="5047.8284999999996"/>
    <s v="IDR"/>
    <n v="16295.86"/>
    <n v="0"/>
    <s v=""/>
    <n v="326"/>
    <m/>
    <m/>
    <n v="20"/>
    <m/>
    <m/>
    <s v=""/>
    <n v="0"/>
    <n v="0"/>
    <n v="13581.975"/>
  </r>
  <r>
    <x v="2"/>
    <d v="2023-03-01T00:00:00"/>
    <d v="2023-03-31T00:00:00"/>
    <x v="0"/>
    <s v="Demo Company United Arab Emirates LLC"/>
    <x v="28"/>
    <x v="4"/>
    <s v="E04449"/>
    <s v="Miles Hsu"/>
    <s v="Analyst II"/>
    <s v="Finance"/>
    <x v="3"/>
    <s v="United Arab Emirates"/>
    <s v="Permanent"/>
    <s v="Male"/>
    <n v="55"/>
    <d v="2014-03-16T00:00:00"/>
    <m/>
    <n v="40"/>
    <n v="74552"/>
    <n v="6212.666666666667"/>
    <n v="35.842307692307692"/>
    <n v="0"/>
    <n v="0"/>
    <n v="0.159"/>
    <n v="5224.8526666666667"/>
    <s v="AED"/>
    <n v="3.8807"/>
    <n v="0"/>
    <s v=""/>
    <n v="287"/>
    <m/>
    <m/>
    <n v="20"/>
    <m/>
    <n v="30"/>
    <s v=""/>
    <n v="0"/>
    <n v="0"/>
    <n v="10286.742307692308"/>
  </r>
  <r>
    <x v="2"/>
    <d v="2023-03-01T00:00:00"/>
    <d v="2023-03-31T00:00:00"/>
    <x v="0"/>
    <s v="Demo Company Netherlands BV"/>
    <x v="6"/>
    <x v="0"/>
    <s v="E02855"/>
    <s v="Piper Cheng"/>
    <s v="Enterprise Architect"/>
    <s v="IT"/>
    <x v="0"/>
    <s v="Netherlands"/>
    <s v="Permanent"/>
    <s v="Female"/>
    <n v="62"/>
    <d v="2009-03-15T00:00:00"/>
    <m/>
    <n v="32"/>
    <n v="82839"/>
    <n v="6903.25"/>
    <n v="49.783052884615387"/>
    <n v="0.23190000000000002"/>
    <n v="1600.8636750000001"/>
    <n v="0.41200000000000003"/>
    <n v="4059.1109999999999"/>
    <s v="EUR"/>
    <n v="1"/>
    <n v="0"/>
    <s v=""/>
    <n v="149"/>
    <m/>
    <m/>
    <n v="20"/>
    <m/>
    <m/>
    <s v=""/>
    <n v="0"/>
    <n v="0"/>
    <n v="7417.6748798076924"/>
  </r>
  <r>
    <x v="2"/>
    <d v="2023-03-01T00:00:00"/>
    <d v="2023-03-31T00:00:00"/>
    <x v="0"/>
    <s v="Demo Company Netherlands BV"/>
    <x v="6"/>
    <x v="0"/>
    <s v="E00816"/>
    <s v="Skylar Watson"/>
    <s v="Network Architect"/>
    <s v="IT"/>
    <x v="1"/>
    <s v="Netherlands"/>
    <s v="Temporary"/>
    <s v="Female"/>
    <n v="28"/>
    <d v="2021-10-08T00:00:00"/>
    <d v="2023-10-08T00:00:00"/>
    <n v="32"/>
    <n v="64475"/>
    <n v="5372.916666666667"/>
    <n v="38.746995192307693"/>
    <n v="0.23190000000000002"/>
    <n v="1245.9793750000001"/>
    <n v="0.41200000000000003"/>
    <n v="3159.2750000000001"/>
    <s v="EUR"/>
    <n v="1"/>
    <n v="0"/>
    <s v=""/>
    <n v="151"/>
    <m/>
    <m/>
    <n v="20"/>
    <m/>
    <n v="25.5"/>
    <s v=""/>
    <n v="0"/>
    <n v="0"/>
    <n v="5850.7962740384619"/>
  </r>
  <r>
    <x v="2"/>
    <d v="2023-03-01T00:00:00"/>
    <d v="2023-03-31T00:00:00"/>
    <x v="0"/>
    <s v="Demo Company Netherlands BV"/>
    <x v="6"/>
    <x v="0"/>
    <s v="E02283"/>
    <s v="Jaxon Park"/>
    <s v="Network Architect"/>
    <s v="IT"/>
    <x v="0"/>
    <s v="Netherlands"/>
    <s v="Permanent"/>
    <s v="Male"/>
    <n v="33"/>
    <d v="2020-07-24T00:00:00"/>
    <m/>
    <n v="40"/>
    <n v="69453"/>
    <n v="5787.75"/>
    <n v="33.390865384615388"/>
    <n v="0.23190000000000002"/>
    <n v="1342.1792250000001"/>
    <n v="0.41200000000000003"/>
    <n v="3403.1969999999997"/>
    <s v="EUR"/>
    <n v="1"/>
    <n v="0"/>
    <s v=""/>
    <n v="56"/>
    <m/>
    <m/>
    <n v="20"/>
    <m/>
    <m/>
    <s v=""/>
    <n v="0"/>
    <n v="0"/>
    <n v="1869.8884615384618"/>
  </r>
  <r>
    <x v="2"/>
    <d v="2023-03-01T00:00:00"/>
    <d v="2023-03-31T00:00:00"/>
    <x v="0"/>
    <s v="Demo Company Poland Sp. z o.o."/>
    <x v="3"/>
    <x v="0"/>
    <s v="E04888"/>
    <s v="Elijah Henry"/>
    <s v="Manager"/>
    <s v="IT"/>
    <x v="2"/>
    <s v="Poland"/>
    <s v="Permanent"/>
    <s v="Male"/>
    <n v="32"/>
    <d v="2014-01-03T00:00:00"/>
    <m/>
    <n v="40"/>
    <n v="127148"/>
    <n v="10595.666666666666"/>
    <n v="61.128846153846155"/>
    <n v="0.22140000000000001"/>
    <n v="2345.8806"/>
    <n v="0.40799999999999997"/>
    <n v="6272.6346666666668"/>
    <s v="PLN"/>
    <n v="4.6844999999999999"/>
    <n v="0.1"/>
    <s v=""/>
    <n v="316"/>
    <m/>
    <m/>
    <n v="20"/>
    <m/>
    <n v="21"/>
    <s v=""/>
    <n v="0"/>
    <n v="0"/>
    <n v="19316.715384615385"/>
  </r>
  <r>
    <x v="2"/>
    <d v="2023-03-01T00:00:00"/>
    <d v="2023-03-31T00:00:00"/>
    <x v="0"/>
    <s v="Demo Company South Africa PTY Ltd"/>
    <x v="19"/>
    <x v="2"/>
    <s v="E03907"/>
    <s v="Camila Watson"/>
    <s v="Operations Engineer"/>
    <s v="Finance"/>
    <x v="1"/>
    <s v="South Africa"/>
    <s v="Permanent"/>
    <s v="Female"/>
    <n v="32"/>
    <d v="2018-01-02T00:00:00"/>
    <m/>
    <n v="40"/>
    <n v="190253"/>
    <n v="15854.416666666666"/>
    <n v="91.467788461538461"/>
    <n v="0"/>
    <n v="0"/>
    <n v="0.29199999999999998"/>
    <n v="11224.927"/>
    <s v="ZAR"/>
    <n v="19.621099999999998"/>
    <n v="0.33"/>
    <s v=""/>
    <n v="163"/>
    <m/>
    <m/>
    <n v="20"/>
    <m/>
    <n v="28.5"/>
    <s v=""/>
    <n v="0"/>
    <n v="0"/>
    <n v="14909.249519230769"/>
  </r>
  <r>
    <x v="2"/>
    <d v="2023-03-01T00:00:00"/>
    <d v="2023-03-31T00:00:00"/>
    <x v="0"/>
    <s v="Demo Company Hungary Kft."/>
    <x v="17"/>
    <x v="0"/>
    <s v="E02166"/>
    <s v="Lucas Thomas"/>
    <s v="Manager"/>
    <s v="Accounting"/>
    <x v="3"/>
    <s v="Hungary"/>
    <s v="Permanent"/>
    <s v="Male"/>
    <n v="55"/>
    <d v="2000-04-28T00:00:00"/>
    <m/>
    <n v="40"/>
    <n v="115798"/>
    <n v="9649.8333333333339"/>
    <n v="55.672115384615381"/>
    <n v="0.21"/>
    <n v="2026.4650000000001"/>
    <n v="0.379"/>
    <n v="5992.5465000000004"/>
    <s v="HUF"/>
    <n v="378.97"/>
    <n v="0.05"/>
    <s v=""/>
    <n v="353"/>
    <m/>
    <m/>
    <n v="20"/>
    <m/>
    <n v="24"/>
    <s v=""/>
    <n v="0"/>
    <n v="0"/>
    <n v="19652.25673076923"/>
  </r>
  <r>
    <x v="2"/>
    <d v="2023-03-01T00:00:00"/>
    <d v="2023-03-31T00:00:00"/>
    <x v="0"/>
    <s v="Demo Company Morocco SARL"/>
    <x v="32"/>
    <x v="2"/>
    <s v="E01501"/>
    <s v="Hudson Liu"/>
    <s v="Engineering Manager"/>
    <s v="Engineering"/>
    <x v="1"/>
    <s v="Morocco"/>
    <s v="Permanent"/>
    <s v="Male"/>
    <n v="34"/>
    <d v="2017-11-16T00:00:00"/>
    <m/>
    <n v="40"/>
    <n v="110054"/>
    <n v="9171.1666666666661"/>
    <n v="52.910576923076931"/>
    <n v="0.2109"/>
    <n v="1934.1990499999999"/>
    <n v="0.45799999999999996"/>
    <n v="4970.7723333333333"/>
    <s v="MAD"/>
    <n v="11.0573"/>
    <n v="0.15"/>
    <s v=""/>
    <n v="169"/>
    <m/>
    <m/>
    <n v="20"/>
    <m/>
    <n v="30"/>
    <s v=""/>
    <n v="0"/>
    <n v="0"/>
    <n v="8941.8875000000007"/>
  </r>
  <r>
    <x v="2"/>
    <d v="2023-03-01T00:00:00"/>
    <d v="2023-03-31T00:00:00"/>
    <x v="0"/>
    <s v="Demo Company South Africa PTY Ltd"/>
    <x v="19"/>
    <x v="2"/>
    <s v="E01141"/>
    <s v="Gianna Williams"/>
    <s v="Quality Engineer"/>
    <s v="Engineering"/>
    <x v="3"/>
    <s v="South Africa"/>
    <s v="Permanent"/>
    <s v="Female"/>
    <n v="27"/>
    <d v="2021-01-28T00:00:00"/>
    <d v="2023-01-28T00:00:00"/>
    <n v="40"/>
    <n v="95786"/>
    <n v="7982.166666666667"/>
    <n v="46.050961538461536"/>
    <n v="0"/>
    <n v="0"/>
    <n v="0.29199999999999998"/>
    <n v="5651.3739999999998"/>
    <s v="ZAR"/>
    <n v="19.621099999999998"/>
    <n v="0"/>
    <s v=""/>
    <n v="141"/>
    <m/>
    <m/>
    <n v="20"/>
    <m/>
    <n v="18"/>
    <s v=""/>
    <n v="0"/>
    <n v="0"/>
    <n v="6493.185576923077"/>
  </r>
  <r>
    <x v="2"/>
    <d v="2023-03-01T00:00:00"/>
    <d v="2023-03-31T00:00:00"/>
    <x v="0"/>
    <s v="Demo Company France SARL"/>
    <x v="18"/>
    <x v="0"/>
    <s v="E02254"/>
    <s v="Jaxson Sandoval"/>
    <s v="Sr. Analyst"/>
    <s v="Sales"/>
    <x v="1"/>
    <s v="France"/>
    <s v="Permanent"/>
    <s v="Male"/>
    <n v="61"/>
    <d v="2017-05-03T00:00:00"/>
    <m/>
    <n v="40"/>
    <n v="90855"/>
    <n v="7571.25"/>
    <n v="43.680288461538467"/>
    <n v="0.45"/>
    <n v="3407.0625"/>
    <n v="0.60699999999999998"/>
    <n v="2975.5012500000003"/>
    <s v="EUR"/>
    <n v="1"/>
    <n v="0"/>
    <s v=""/>
    <n v="35"/>
    <m/>
    <m/>
    <n v="20"/>
    <m/>
    <m/>
    <s v=""/>
    <n v="0"/>
    <n v="0"/>
    <n v="1528.8100961538464"/>
  </r>
  <r>
    <x v="2"/>
    <d v="2023-03-01T00:00:00"/>
    <d v="2023-03-31T00:00:00"/>
    <x v="0"/>
    <s v="Demo Company Luxembourg SA"/>
    <x v="9"/>
    <x v="0"/>
    <s v="E04504"/>
    <s v="Jameson Alvarado"/>
    <s v="Enterprise Architect"/>
    <s v="IT"/>
    <x v="0"/>
    <s v="Luxembourg"/>
    <s v="Temporary"/>
    <s v="Male"/>
    <n v="47"/>
    <d v="2022-03-14T00:00:00"/>
    <d v="2023-03-14T00:00:00"/>
    <n v="40"/>
    <n v="92897"/>
    <n v="7741.416666666667"/>
    <n v="44.662019230769232"/>
    <n v="0.14990000000000001"/>
    <n v="1160.4383583333333"/>
    <n v="0.20399999999999999"/>
    <n v="6162.1676666666672"/>
    <s v="EUR"/>
    <n v="1"/>
    <n v="0"/>
    <s v=""/>
    <n v="197"/>
    <m/>
    <m/>
    <n v="20"/>
    <m/>
    <n v="6"/>
    <s v="Check Contract"/>
    <n v="0"/>
    <n v="0"/>
    <n v="8798.4177884615383"/>
  </r>
  <r>
    <x v="2"/>
    <d v="2023-03-01T00:00:00"/>
    <d v="2023-03-31T00:00:00"/>
    <x v="0"/>
    <s v="Demo Company Australia Pty Ltd"/>
    <x v="14"/>
    <x v="5"/>
    <s v="E03394"/>
    <s v="Joseph Ly"/>
    <s v="Operations Engineer"/>
    <s v="Marketing"/>
    <x v="1"/>
    <s v="New Zealand"/>
    <s v="Permanent"/>
    <s v="Male"/>
    <n v="40"/>
    <d v="2009-02-28T00:00:00"/>
    <m/>
    <n v="40"/>
    <n v="242919"/>
    <n v="20243.25"/>
    <n v="116.78798076923076"/>
    <n v="0.25"/>
    <n v="5060.8125"/>
    <n v="0.34600000000000003"/>
    <n v="13239.085499999999"/>
    <s v="NZD"/>
    <n v="1.7225999999999999"/>
    <n v="0.31"/>
    <s v=""/>
    <n v="228"/>
    <m/>
    <m/>
    <n v="20"/>
    <m/>
    <n v="25.5"/>
    <s v=""/>
    <n v="0"/>
    <n v="0"/>
    <n v="26627.659615384611"/>
  </r>
  <r>
    <x v="2"/>
    <d v="2023-03-01T00:00:00"/>
    <d v="2023-03-31T00:00:00"/>
    <x v="0"/>
    <s v="Demo Company Kenya Ltd"/>
    <x v="8"/>
    <x v="2"/>
    <s v="E02942"/>
    <s v="Daniel Richardson"/>
    <s v="Network Engineer"/>
    <s v="Engineering"/>
    <x v="1"/>
    <s v="Kenya"/>
    <s v="Permanent"/>
    <s v="Male"/>
    <n v="30"/>
    <d v="2018-05-20T00:00:00"/>
    <m/>
    <n v="40"/>
    <n v="184368"/>
    <n v="15364"/>
    <n v="88.638461538461542"/>
    <n v="0"/>
    <n v="0"/>
    <n v="0.37200000000000005"/>
    <n v="9648.5919999999987"/>
    <s v="KES"/>
    <n v="136.33000000000001"/>
    <n v="0.28999999999999998"/>
    <s v=""/>
    <n v="62"/>
    <m/>
    <m/>
    <n v="20"/>
    <m/>
    <n v="25.5"/>
    <s v=""/>
    <n v="0"/>
    <n v="0"/>
    <n v="5495.584615384616"/>
  </r>
  <r>
    <x v="2"/>
    <d v="2023-03-01T00:00:00"/>
    <d v="2023-03-31T00:00:00"/>
    <x v="0"/>
    <s v="Demo Company Netherlands BV"/>
    <x v="6"/>
    <x v="0"/>
    <s v="E04130"/>
    <s v="Elias Figueroa"/>
    <s v="Sr. Manager"/>
    <s v="Finance"/>
    <x v="2"/>
    <s v="Netherlands"/>
    <s v="Temporary"/>
    <s v="Male"/>
    <n v="45"/>
    <d v="2021-12-24T00:00:00"/>
    <d v="2023-12-24T00:00:00"/>
    <n v="40"/>
    <n v="144754"/>
    <n v="12062.833333333334"/>
    <n v="69.593269230769224"/>
    <n v="0.23190000000000002"/>
    <n v="2797.3710500000002"/>
    <n v="0.41200000000000003"/>
    <n v="7092.9459999999999"/>
    <s v="EUR"/>
    <n v="1"/>
    <n v="0.15"/>
    <s v=""/>
    <n v="255"/>
    <m/>
    <m/>
    <n v="20"/>
    <m/>
    <m/>
    <s v=""/>
    <n v="0"/>
    <n v="0"/>
    <n v="17746.283653846152"/>
  </r>
  <r>
    <x v="2"/>
    <d v="2023-03-01T00:00:00"/>
    <d v="2023-03-31T00:00:00"/>
    <x v="0"/>
    <s v="Demo Company Iceland hf."/>
    <x v="22"/>
    <x v="0"/>
    <s v="E02848"/>
    <s v="Emma Brooks"/>
    <s v="Sr. Account Representative"/>
    <s v="Sales"/>
    <x v="3"/>
    <s v="Iceland"/>
    <s v="Permanent"/>
    <s v="Female"/>
    <n v="30"/>
    <d v="2016-12-18T00:00:00"/>
    <m/>
    <n v="40"/>
    <n v="89458"/>
    <n v="7454.833333333333"/>
    <n v="43.008653846153848"/>
    <n v="6.3500000000000001E-2"/>
    <n v="473.38191666666665"/>
    <n v="0.31900000000000001"/>
    <n v="5076.7415000000001"/>
    <s v="ISK"/>
    <n v="149.69999999999999"/>
    <n v="0"/>
    <s v=""/>
    <n v="338"/>
    <m/>
    <m/>
    <n v="20"/>
    <m/>
    <n v="6"/>
    <s v=""/>
    <n v="0"/>
    <n v="0"/>
    <n v="14536.925000000001"/>
  </r>
  <r>
    <x v="2"/>
    <d v="2023-03-01T00:00:00"/>
    <d v="2023-03-31T00:00:00"/>
    <x v="0"/>
    <s v="Demo Company Australia Pty Ltd"/>
    <x v="14"/>
    <x v="5"/>
    <s v="E00085"/>
    <s v="Isla Wong"/>
    <s v="Operations Engineer"/>
    <s v="Accounting"/>
    <x v="2"/>
    <s v="New Zealand"/>
    <s v="Permanent"/>
    <s v="Female"/>
    <n v="56"/>
    <d v="2014-03-16T00:00:00"/>
    <m/>
    <n v="40"/>
    <n v="190815"/>
    <n v="15901.25"/>
    <n v="91.737980769230774"/>
    <n v="0.25"/>
    <n v="3975.3125"/>
    <n v="0.34600000000000003"/>
    <n v="10399.4175"/>
    <s v="NZD"/>
    <n v="1.7225999999999999"/>
    <n v="0.4"/>
    <s v=""/>
    <n v="134"/>
    <m/>
    <m/>
    <n v="20"/>
    <m/>
    <n v="7.5"/>
    <s v=""/>
    <n v="0"/>
    <n v="0"/>
    <n v="12292.889423076924"/>
  </r>
  <r>
    <x v="2"/>
    <d v="2023-03-01T00:00:00"/>
    <d v="2023-03-31T00:00:00"/>
    <x v="0"/>
    <s v="Demo Company Bulgaria EOOD"/>
    <x v="35"/>
    <x v="0"/>
    <s v="E03956"/>
    <s v="Everly Walker"/>
    <s v="Sr. Manager"/>
    <s v="Sales"/>
    <x v="3"/>
    <s v="Bulgaria"/>
    <s v="Temporary"/>
    <s v="Female"/>
    <n v="62"/>
    <d v="2022-08-02T00:00:00"/>
    <d v="2023-08-02T00:00:00"/>
    <n v="32"/>
    <n v="137995"/>
    <n v="11499.583333333334"/>
    <n v="82.9296875"/>
    <n v="0.19020000000000001"/>
    <n v="2187.2207500000004"/>
    <n v="0.28300000000000003"/>
    <n v="8245.2012500000001"/>
    <s v="BGN"/>
    <n v="1.9574"/>
    <n v="0.14000000000000001"/>
    <s v=""/>
    <n v="166"/>
    <m/>
    <m/>
    <n v="20"/>
    <m/>
    <n v="22.5"/>
    <s v=""/>
    <n v="0"/>
    <n v="0"/>
    <n v="13766.328125"/>
  </r>
  <r>
    <x v="2"/>
    <d v="2023-03-01T00:00:00"/>
    <d v="2023-03-31T00:00:00"/>
    <x v="0"/>
    <s v="Demo Company Australia Pty Ltd"/>
    <x v="14"/>
    <x v="5"/>
    <s v="E00672"/>
    <s v="Mila Pena"/>
    <s v="Sr. Business Partner"/>
    <s v="Human Resources"/>
    <x v="0"/>
    <s v="New Zealand"/>
    <s v="Permanent"/>
    <s v="Female"/>
    <n v="45"/>
    <d v="2007-12-21T00:00:00"/>
    <m/>
    <n v="40"/>
    <n v="93840"/>
    <n v="7820"/>
    <n v="45.115384615384613"/>
    <n v="0.25"/>
    <n v="1955"/>
    <n v="0.34600000000000003"/>
    <n v="5114.28"/>
    <s v="NZD"/>
    <n v="1.7225999999999999"/>
    <n v="0"/>
    <s v=""/>
    <n v="76"/>
    <m/>
    <m/>
    <n v="20"/>
    <m/>
    <m/>
    <s v=""/>
    <n v="0"/>
    <n v="0"/>
    <n v="3428.7692307692305"/>
  </r>
  <r>
    <x v="2"/>
    <d v="2023-03-01T00:00:00"/>
    <d v="2023-03-31T00:00:00"/>
    <x v="0"/>
    <s v="Demo Company Ireland Ltd"/>
    <x v="36"/>
    <x v="0"/>
    <s v="E04618"/>
    <s v="Mason Zhao"/>
    <s v="Technical Architect"/>
    <s v="IT"/>
    <x v="3"/>
    <s v="Ireland"/>
    <s v="Permanent"/>
    <s v="Male"/>
    <n v="46"/>
    <d v="2021-10-26T00:00:00"/>
    <m/>
    <n v="40"/>
    <n v="94790"/>
    <n v="7899.166666666667"/>
    <n v="45.572115384615387"/>
    <n v="0.1105"/>
    <n v="872.85791666666671"/>
    <n v="0.26100000000000001"/>
    <n v="5837.4841666666671"/>
    <s v="EUR"/>
    <n v="1"/>
    <n v="0"/>
    <s v=""/>
    <n v="147"/>
    <m/>
    <m/>
    <n v="20"/>
    <m/>
    <m/>
    <s v=""/>
    <n v="0"/>
    <n v="0"/>
    <n v="6699.1009615384619"/>
  </r>
  <r>
    <x v="2"/>
    <d v="2023-03-01T00:00:00"/>
    <d v="2023-03-31T00:00:00"/>
    <x v="0"/>
    <s v="Demo Company Belgium BV"/>
    <x v="13"/>
    <x v="0"/>
    <s v="E03506"/>
    <s v="Jaxson Mai"/>
    <s v="Operations Engineer"/>
    <s v="Human Resources"/>
    <x v="3"/>
    <s v="Belgium"/>
    <s v="Permanent"/>
    <s v="Male"/>
    <n v="48"/>
    <d v="2014-03-08T00:00:00"/>
    <m/>
    <n v="40"/>
    <n v="197367"/>
    <n v="16447.25"/>
    <n v="94.887980769230779"/>
    <n v="0.27500000000000002"/>
    <n v="4522.9937500000005"/>
    <n v="0.55399999999999994"/>
    <n v="7335.4735000000019"/>
    <s v="EUR"/>
    <n v="1"/>
    <n v="0.39"/>
    <s v=""/>
    <n v="26"/>
    <n v="1"/>
    <s v="Missing Data"/>
    <n v="20"/>
    <m/>
    <m/>
    <s v=""/>
    <n v="0"/>
    <n v="0"/>
    <n v="2467.0875000000001"/>
  </r>
  <r>
    <x v="2"/>
    <d v="2023-03-01T00:00:00"/>
    <d v="2023-03-31T00:00:00"/>
    <x v="0"/>
    <s v="Demo Company Ireland Ltd"/>
    <x v="36"/>
    <x v="0"/>
    <s v="E00568"/>
    <s v="Ava Garza"/>
    <s v="Network Engineer"/>
    <s v="Accounting"/>
    <x v="0"/>
    <s v="Ireland"/>
    <s v="Permanent"/>
    <s v="Female"/>
    <n v="27"/>
    <d v="2018-06-25T00:00:00"/>
    <m/>
    <n v="40"/>
    <n v="174097"/>
    <n v="14508.083333333334"/>
    <n v="83.700480769230779"/>
    <n v="0.1105"/>
    <n v="1603.1432083333334"/>
    <n v="0.26100000000000001"/>
    <n v="10721.473583333334"/>
    <s v="EUR"/>
    <n v="1"/>
    <n v="0.21"/>
    <s v=""/>
    <n v="345"/>
    <m/>
    <m/>
    <n v="20"/>
    <m/>
    <m/>
    <s v=""/>
    <n v="0"/>
    <n v="0"/>
    <n v="28876.665865384617"/>
  </r>
  <r>
    <x v="2"/>
    <d v="2023-03-01T00:00:00"/>
    <d v="2023-03-31T00:00:00"/>
    <x v="0"/>
    <s v="Demo Company Romania SRL"/>
    <x v="12"/>
    <x v="0"/>
    <s v="E00535"/>
    <s v="Nathan Mendez"/>
    <s v="Manager"/>
    <s v="IT"/>
    <x v="1"/>
    <s v="Romania"/>
    <s v="Permanent"/>
    <s v="Male"/>
    <n v="53"/>
    <d v="2006-10-31T00:00:00"/>
    <m/>
    <n v="40"/>
    <n v="120128"/>
    <n v="10010.666666666666"/>
    <n v="57.753846153846155"/>
    <n v="2.2499999999999999E-2"/>
    <n v="225.23999999999998"/>
    <n v="0.2"/>
    <n v="8008.5333333333328"/>
    <s v="RON"/>
    <n v="4.9107000000000003"/>
    <n v="0.1"/>
    <s v=""/>
    <n v="51"/>
    <m/>
    <m/>
    <n v="20"/>
    <m/>
    <m/>
    <s v=""/>
    <n v="0"/>
    <n v="0"/>
    <n v="2945.4461538461537"/>
  </r>
  <r>
    <x v="2"/>
    <d v="2023-03-01T00:00:00"/>
    <d v="2023-03-31T00:00:00"/>
    <x v="0"/>
    <s v="Demo Company United States LLC"/>
    <x v="39"/>
    <x v="6"/>
    <s v="E04630"/>
    <s v="Maria Griffin"/>
    <s v="Manager"/>
    <s v="Marketing"/>
    <x v="0"/>
    <s v="United States"/>
    <s v="Permanent"/>
    <s v="Female"/>
    <n v="59"/>
    <d v="2007-04-25T00:00:00"/>
    <m/>
    <n v="40"/>
    <n v="129708"/>
    <n v="10809"/>
    <n v="62.359615384615381"/>
    <n v="7.6499999999999999E-2"/>
    <n v="826.88850000000002"/>
    <n v="0.36599999999999999"/>
    <n v="6852.9059999999999"/>
    <s v="USD"/>
    <n v="1.0568"/>
    <n v="0.05"/>
    <s v=""/>
    <n v="317"/>
    <m/>
    <m/>
    <n v="20"/>
    <m/>
    <n v="16.5"/>
    <s v=""/>
    <n v="0"/>
    <n v="0"/>
    <n v="19767.998076923075"/>
  </r>
  <r>
    <x v="2"/>
    <d v="2023-03-01T00:00:00"/>
    <d v="2023-03-31T00:00:00"/>
    <x v="0"/>
    <s v="Demo Company Canada Inc."/>
    <x v="40"/>
    <x v="6"/>
    <s v="E00874"/>
    <s v="Alexander Choi"/>
    <s v="Manager"/>
    <s v="Marketing"/>
    <x v="3"/>
    <s v="Canada"/>
    <s v="Temporary"/>
    <s v="Male"/>
    <n v="55"/>
    <d v="2022-09-18T00:00:00"/>
    <d v="2023-09-18T00:00:00"/>
    <n v="32"/>
    <n v="102270"/>
    <n v="8522.5"/>
    <n v="61.46033653846154"/>
    <n v="7.3700000000000002E-2"/>
    <n v="628.10825"/>
    <n v="0.245"/>
    <n v="6434.4875000000002"/>
    <s v="CAD"/>
    <n v="1.4572000000000001"/>
    <n v="0.1"/>
    <s v=""/>
    <n v="299"/>
    <m/>
    <m/>
    <n v="20"/>
    <m/>
    <n v="24"/>
    <s v=""/>
    <n v="0"/>
    <n v="0"/>
    <n v="18376.640625"/>
  </r>
  <r>
    <x v="2"/>
    <d v="2023-03-01T00:00:00"/>
    <d v="2023-03-31T00:00:00"/>
    <x v="0"/>
    <s v="Demo Company Portugal Lda"/>
    <x v="4"/>
    <x v="0"/>
    <s v="E01546"/>
    <s v="Maria Hong"/>
    <s v="Operations Engineer"/>
    <s v="Finance"/>
    <x v="1"/>
    <s v="Portugal"/>
    <s v="Permanent"/>
    <s v="Female"/>
    <n v="43"/>
    <d v="2005-07-31T00:00:00"/>
    <m/>
    <n v="40"/>
    <n v="249686"/>
    <n v="20807.166666666668"/>
    <n v="120.04134615384615"/>
    <n v="0.23749999999999999"/>
    <n v="4941.7020833333336"/>
    <n v="0.39799999999999996"/>
    <n v="12525.914333333334"/>
    <s v="EUR"/>
    <n v="1"/>
    <n v="0.31"/>
    <s v=""/>
    <n v="46"/>
    <m/>
    <m/>
    <n v="20"/>
    <m/>
    <n v="27"/>
    <s v=""/>
    <n v="0"/>
    <n v="0"/>
    <n v="5521.9019230769227"/>
  </r>
  <r>
    <x v="2"/>
    <d v="2023-03-01T00:00:00"/>
    <d v="2023-03-31T00:00:00"/>
    <x v="0"/>
    <s v="Demo Company Netherlands BV"/>
    <x v="6"/>
    <x v="0"/>
    <s v="E00941"/>
    <s v="Sophie Ali"/>
    <s v="Analyst"/>
    <s v="Finance"/>
    <x v="0"/>
    <s v="Netherlands"/>
    <s v="Permanent"/>
    <s v="Female"/>
    <n v="55"/>
    <d v="2002-03-28T00:00:00"/>
    <m/>
    <n v="40"/>
    <n v="50475"/>
    <n v="4206.25"/>
    <n v="24.266826923076923"/>
    <n v="0.23190000000000002"/>
    <n v="975.42937500000005"/>
    <n v="0.41200000000000003"/>
    <n v="2473.2749999999996"/>
    <s v="EUR"/>
    <n v="1"/>
    <n v="0"/>
    <s v=""/>
    <n v="205"/>
    <m/>
    <m/>
    <n v="20"/>
    <m/>
    <n v="1.5"/>
    <s v=""/>
    <n v="0"/>
    <n v="0"/>
    <n v="4974.6995192307695"/>
  </r>
  <r>
    <x v="2"/>
    <d v="2023-03-01T00:00:00"/>
    <d v="2023-03-31T00:00:00"/>
    <x v="0"/>
    <s v="Demo Company Iceland hf."/>
    <x v="22"/>
    <x v="0"/>
    <s v="E03446"/>
    <s v="Julian Ross"/>
    <s v="Manager"/>
    <s v="Marketing"/>
    <x v="3"/>
    <s v="Iceland"/>
    <s v="Permanent"/>
    <s v="Male"/>
    <n v="51"/>
    <d v="2020-07-02T00:00:00"/>
    <m/>
    <n v="32"/>
    <n v="100099"/>
    <n v="8341.5833333333339"/>
    <n v="60.15564903846154"/>
    <n v="6.3500000000000001E-2"/>
    <n v="529.69054166666672"/>
    <n v="0.31900000000000001"/>
    <n v="5680.6182500000004"/>
    <s v="ISK"/>
    <n v="149.69999999999999"/>
    <n v="0.08"/>
    <s v=""/>
    <n v="371"/>
    <m/>
    <m/>
    <n v="20"/>
    <m/>
    <m/>
    <s v=""/>
    <n v="0"/>
    <n v="0"/>
    <n v="22317.74579326923"/>
  </r>
  <r>
    <x v="2"/>
    <d v="2023-03-01T00:00:00"/>
    <d v="2023-03-31T00:00:00"/>
    <x v="0"/>
    <s v="Demo Company Ireland Ltd"/>
    <x v="36"/>
    <x v="0"/>
    <s v="E01361"/>
    <s v="Emma Hill"/>
    <s v="IT Coordinator"/>
    <s v="IT"/>
    <x v="0"/>
    <s v="Ireland"/>
    <s v="Permanent"/>
    <s v="Female"/>
    <n v="54"/>
    <d v="2016-12-27T00:00:00"/>
    <m/>
    <n v="40"/>
    <n v="41673"/>
    <n v="3472.75"/>
    <n v="20.035096153846155"/>
    <n v="0.1105"/>
    <n v="383.73887500000001"/>
    <n v="0.26100000000000001"/>
    <n v="2566.3622500000001"/>
    <s v="EUR"/>
    <n v="1"/>
    <n v="0"/>
    <s v=""/>
    <n v="59"/>
    <m/>
    <m/>
    <n v="20"/>
    <m/>
    <n v="7.5"/>
    <s v=""/>
    <n v="0"/>
    <n v="0"/>
    <n v="1182.0706730769232"/>
  </r>
  <r>
    <x v="2"/>
    <d v="2023-03-01T00:00:00"/>
    <d v="2023-03-31T00:00:00"/>
    <x v="0"/>
    <s v="Demo Company Bulgaria EOOD"/>
    <x v="35"/>
    <x v="0"/>
    <s v="E01631"/>
    <s v="Leilani Yee"/>
    <s v="Sr. Analyst"/>
    <s v="Marketing"/>
    <x v="1"/>
    <s v="Bulgaria"/>
    <s v="Permanent"/>
    <s v="Female"/>
    <n v="47"/>
    <d v="2017-07-12T00:00:00"/>
    <m/>
    <n v="40"/>
    <n v="70996"/>
    <n v="5916.333333333333"/>
    <n v="34.132692307692309"/>
    <n v="0.19020000000000001"/>
    <n v="1125.2865999999999"/>
    <n v="0.28300000000000003"/>
    <n v="4242.0109999999995"/>
    <s v="BGN"/>
    <n v="1.9574"/>
    <n v="0"/>
    <s v=""/>
    <n v="329"/>
    <m/>
    <m/>
    <n v="20"/>
    <m/>
    <n v="10.5"/>
    <s v=""/>
    <n v="0"/>
    <n v="0"/>
    <n v="11229.655769230771"/>
  </r>
  <r>
    <x v="2"/>
    <d v="2023-03-01T00:00:00"/>
    <d v="2023-03-31T00:00:00"/>
    <x v="0"/>
    <s v="Demo Company United States LLC"/>
    <x v="39"/>
    <x v="6"/>
    <s v="E03269"/>
    <s v="Charlotte Chu"/>
    <s v="Network Engineer"/>
    <s v="IT"/>
    <x v="0"/>
    <s v="United States"/>
    <s v="Permanent"/>
    <s v="Female"/>
    <n v="50"/>
    <d v="2001-01-23T00:00:00"/>
    <m/>
    <n v="40"/>
    <n v="97537"/>
    <n v="8128.083333333333"/>
    <n v="46.892788461538466"/>
    <n v="7.6499999999999999E-2"/>
    <n v="621.79837499999996"/>
    <n v="0.36599999999999999"/>
    <n v="5153.2048333333332"/>
    <s v="USD"/>
    <n v="1.0568"/>
    <n v="0"/>
    <s v=""/>
    <n v="297"/>
    <m/>
    <m/>
    <n v="20"/>
    <m/>
    <m/>
    <s v=""/>
    <n v="0"/>
    <n v="0"/>
    <n v="13927.158173076925"/>
  </r>
  <r>
    <x v="2"/>
    <d v="2023-03-01T00:00:00"/>
    <d v="2023-03-31T00:00:00"/>
    <x v="0"/>
    <s v="Demo Company Ghana Ltd"/>
    <x v="33"/>
    <x v="2"/>
    <s v="E01037"/>
    <s v="Jeremiah Chu"/>
    <s v="IT Systems Architect"/>
    <s v="IT"/>
    <x v="3"/>
    <s v="Ghana"/>
    <s v="Permanent"/>
    <s v="Male"/>
    <n v="31"/>
    <d v="2020-09-12T00:00:00"/>
    <m/>
    <n v="40"/>
    <n v="96567"/>
    <n v="8047.25"/>
    <n v="46.426442307692312"/>
    <n v="0.13"/>
    <n v="1046.1424999999999"/>
    <n v="0.55399999999999994"/>
    <n v="3589.0735000000004"/>
    <s v="GHS"/>
    <n v="12.6816"/>
    <n v="0"/>
    <s v=""/>
    <n v="329"/>
    <m/>
    <m/>
    <n v="20"/>
    <m/>
    <n v="18"/>
    <s v=""/>
    <n v="0"/>
    <n v="0"/>
    <n v="15274.29951923077"/>
  </r>
  <r>
    <x v="2"/>
    <d v="2023-03-01T00:00:00"/>
    <d v="2023-03-31T00:00:00"/>
    <x v="0"/>
    <s v="Demo Company Kenya Ltd"/>
    <x v="8"/>
    <x v="2"/>
    <s v="E00671"/>
    <s v="Miles Cho"/>
    <s v="Systems Analyst"/>
    <s v="IT"/>
    <x v="1"/>
    <s v="Kenya"/>
    <s v="Permanent"/>
    <s v="Male"/>
    <n v="47"/>
    <d v="2022-03-10T00:00:00"/>
    <m/>
    <n v="40"/>
    <n v="49404"/>
    <n v="4117"/>
    <n v="23.751923076923077"/>
    <n v="0"/>
    <n v="0"/>
    <n v="0.37200000000000005"/>
    <n v="2585.4759999999997"/>
    <s v="KES"/>
    <n v="136.33000000000001"/>
    <n v="0"/>
    <s v=""/>
    <n v="276"/>
    <m/>
    <m/>
    <n v="20"/>
    <m/>
    <n v="13.5"/>
    <s v=""/>
    <n v="0"/>
    <n v="0"/>
    <n v="6555.5307692307697"/>
  </r>
  <r>
    <x v="2"/>
    <d v="2023-03-01T00:00:00"/>
    <d v="2023-03-31T00:00:00"/>
    <x v="0"/>
    <s v="Demo Company Japan Kabushiki Kaisha"/>
    <x v="31"/>
    <x v="1"/>
    <s v="E02216"/>
    <s v="Caleb Marquez"/>
    <s v="IT Systems Architect"/>
    <s v="IT"/>
    <x v="3"/>
    <s v="Japan"/>
    <s v="Temporary"/>
    <s v="Male"/>
    <n v="29"/>
    <d v="2022-10-15T00:00:00"/>
    <d v="2023-10-15T00:00:00"/>
    <n v="40"/>
    <n v="66819"/>
    <n v="5568.25"/>
    <n v="32.124519230769231"/>
    <n v="0.15490000000000001"/>
    <n v="862.52192500000001"/>
    <n v="0.46700000000000003"/>
    <n v="2967.87725"/>
    <s v="JPY"/>
    <n v="143.86000000000001"/>
    <n v="0"/>
    <s v=""/>
    <n v="399"/>
    <m/>
    <m/>
    <n v="20"/>
    <m/>
    <n v="9"/>
    <s v=""/>
    <n v="0"/>
    <n v="0"/>
    <n v="12817.683173076923"/>
  </r>
  <r>
    <x v="2"/>
    <d v="2023-03-01T00:00:00"/>
    <d v="2023-03-31T00:00:00"/>
    <x v="0"/>
    <s v="Demo Company Luxembourg SA"/>
    <x v="9"/>
    <x v="0"/>
    <s v="E02803"/>
    <s v="Eli Soto"/>
    <s v="Analyst"/>
    <s v="Marketing"/>
    <x v="1"/>
    <s v="Luxembourg"/>
    <s v="Permanent"/>
    <s v="Male"/>
    <n v="38"/>
    <d v="2016-05-02T00:00:00"/>
    <m/>
    <n v="40"/>
    <n v="50784"/>
    <n v="4232"/>
    <n v="24.415384615384617"/>
    <n v="0.14990000000000001"/>
    <n v="634.3768"/>
    <n v="0.20399999999999999"/>
    <n v="3368.672"/>
    <s v="EUR"/>
    <n v="1"/>
    <n v="0"/>
    <s v=""/>
    <n v="101"/>
    <n v="1"/>
    <s v="Missing Data"/>
    <n v="20"/>
    <m/>
    <n v="30"/>
    <s v=""/>
    <n v="0"/>
    <n v="0"/>
    <n v="2465.9538461538464"/>
  </r>
  <r>
    <x v="2"/>
    <d v="2023-03-01T00:00:00"/>
    <d v="2023-03-31T00:00:00"/>
    <x v="0"/>
    <s v="Demo Company Qatar WLL"/>
    <x v="11"/>
    <x v="4"/>
    <s v="E01584"/>
    <s v="Carter Mejia"/>
    <s v="Sr. Manager"/>
    <s v="Human Resources"/>
    <x v="3"/>
    <s v="Qatar"/>
    <s v="Temporary"/>
    <s v="Male"/>
    <n v="29"/>
    <d v="2022-05-09T00:00:00"/>
    <d v="2023-05-09T00:00:00"/>
    <n v="40"/>
    <n v="125828"/>
    <n v="10485.666666666666"/>
    <n v="60.494230769230775"/>
    <n v="0"/>
    <n v="0"/>
    <n v="0.113"/>
    <n v="9300.7863333333335"/>
    <s v="QAR"/>
    <n v="3.8468"/>
    <n v="0.15"/>
    <s v=""/>
    <n v="305"/>
    <m/>
    <m/>
    <n v="20"/>
    <m/>
    <n v="7.5"/>
    <s v=""/>
    <n v="0"/>
    <n v="0"/>
    <n v="18450.740384615387"/>
  </r>
  <r>
    <x v="2"/>
    <d v="2023-03-01T00:00:00"/>
    <d v="2023-03-31T00:00:00"/>
    <x v="0"/>
    <s v="Demo Company Luxembourg SA"/>
    <x v="9"/>
    <x v="0"/>
    <s v="E02489"/>
    <s v="Ethan Clark"/>
    <s v="Sr. Business Partner"/>
    <s v="Human Resources"/>
    <x v="0"/>
    <s v="Luxembourg"/>
    <s v="Permanent"/>
    <s v="Male"/>
    <n v="33"/>
    <d v="2017-08-04T00:00:00"/>
    <m/>
    <n v="40"/>
    <n v="92610"/>
    <n v="7717.5"/>
    <n v="44.524038461538467"/>
    <n v="0.14990000000000001"/>
    <n v="1156.8532500000001"/>
    <n v="0.20399999999999999"/>
    <n v="6143.13"/>
    <s v="EUR"/>
    <n v="1"/>
    <n v="0"/>
    <s v=""/>
    <n v="360"/>
    <m/>
    <m/>
    <n v="20"/>
    <m/>
    <n v="1.5"/>
    <s v=""/>
    <n v="0"/>
    <n v="0"/>
    <n v="16028.653846153848"/>
  </r>
  <r>
    <x v="2"/>
    <d v="2023-03-01T00:00:00"/>
    <d v="2023-03-31T00:00:00"/>
    <x v="0"/>
    <s v="Demo Company Ghana Ltd"/>
    <x v="33"/>
    <x v="2"/>
    <s v="E03189"/>
    <s v="Asher Jackson"/>
    <s v="Sr. Manager"/>
    <s v="Sales"/>
    <x v="1"/>
    <s v="Ghana"/>
    <s v="Permanent"/>
    <s v="Male"/>
    <n v="50"/>
    <d v="2003-03-25T00:00:00"/>
    <m/>
    <n v="40"/>
    <n v="123405"/>
    <n v="10283.75"/>
    <n v="59.329326923076927"/>
    <n v="0.13"/>
    <n v="1336.8875"/>
    <n v="0.55399999999999994"/>
    <n v="4586.5525000000007"/>
    <s v="GHS"/>
    <n v="12.6816"/>
    <n v="0.13"/>
    <s v=""/>
    <n v="133"/>
    <m/>
    <m/>
    <n v="20"/>
    <m/>
    <n v="30"/>
    <s v=""/>
    <n v="0"/>
    <n v="0"/>
    <n v="7890.8004807692314"/>
  </r>
  <r>
    <x v="2"/>
    <d v="2023-03-01T00:00:00"/>
    <d v="2023-03-31T00:00:00"/>
    <x v="0"/>
    <s v="Demo Company South Africa PTY Ltd"/>
    <x v="19"/>
    <x v="2"/>
    <s v="E03560"/>
    <s v="Ayla Ng"/>
    <s v="Account Representative"/>
    <s v="Sales"/>
    <x v="0"/>
    <s v="South Africa"/>
    <s v="Permanent"/>
    <s v="Female"/>
    <n v="46"/>
    <d v="2004-03-20T00:00:00"/>
    <m/>
    <n v="40"/>
    <n v="73004"/>
    <n v="6083.666666666667"/>
    <n v="35.098076923076924"/>
    <n v="0"/>
    <n v="0"/>
    <n v="0.29199999999999998"/>
    <n v="4307.2360000000008"/>
    <s v="ZAR"/>
    <n v="19.621099999999998"/>
    <n v="0"/>
    <s v=""/>
    <n v="158"/>
    <m/>
    <m/>
    <n v="20"/>
    <m/>
    <n v="9"/>
    <s v=""/>
    <n v="0"/>
    <n v="0"/>
    <n v="5545.4961538461539"/>
  </r>
  <r>
    <x v="2"/>
    <d v="2023-03-01T00:00:00"/>
    <d v="2023-03-31T00:00:00"/>
    <x v="0"/>
    <s v="Demo Company Romania SRL"/>
    <x v="12"/>
    <x v="0"/>
    <s v="E00769"/>
    <s v="Jose Kang"/>
    <s v="Engineering Manager"/>
    <s v="Engineering"/>
    <x v="2"/>
    <s v="Romania"/>
    <s v="Temporary"/>
    <s v="Male"/>
    <n v="57"/>
    <d v="2022-04-25T00:00:00"/>
    <d v="2023-04-25T00:00:00"/>
    <n v="32"/>
    <n v="95061"/>
    <n v="7921.75"/>
    <n v="57.128004807692307"/>
    <n v="2.2499999999999999E-2"/>
    <n v="178.239375"/>
    <n v="0.2"/>
    <n v="6337.4"/>
    <s v="RON"/>
    <n v="4.9107000000000003"/>
    <n v="0.1"/>
    <s v=""/>
    <n v="315"/>
    <m/>
    <m/>
    <n v="20"/>
    <m/>
    <n v="21"/>
    <s v=""/>
    <n v="0"/>
    <n v="0"/>
    <n v="17995.321514423078"/>
  </r>
  <r>
    <x v="2"/>
    <d v="2023-03-01T00:00:00"/>
    <d v="2023-03-31T00:00:00"/>
    <x v="0"/>
    <s v="Demo Company United Kingdom Ltd"/>
    <x v="27"/>
    <x v="0"/>
    <s v="E02791"/>
    <s v="Aubrey Romero"/>
    <s v="Network Engineer"/>
    <s v="Sales"/>
    <x v="2"/>
    <s v="United Kingdom"/>
    <s v="Permanent"/>
    <s v="Female"/>
    <n v="49"/>
    <d v="2022-04-02T00:00:00"/>
    <m/>
    <n v="40"/>
    <n v="160832"/>
    <n v="13402.666666666666"/>
    <n v="77.323076923076925"/>
    <n v="0.13800000000000001"/>
    <n v="1849.568"/>
    <n v="0.30599999999999999"/>
    <n v="9301.4506666666675"/>
    <s v="GBP"/>
    <n v="0.88870000000000005"/>
    <n v="0.3"/>
    <s v=""/>
    <n v="66"/>
    <m/>
    <m/>
    <n v="20"/>
    <m/>
    <n v="27"/>
    <s v=""/>
    <n v="0"/>
    <n v="0"/>
    <n v="5103.3230769230768"/>
  </r>
  <r>
    <x v="2"/>
    <d v="2023-03-01T00:00:00"/>
    <d v="2023-03-31T00:00:00"/>
    <x v="0"/>
    <s v="Demo Company Canada Inc."/>
    <x v="40"/>
    <x v="6"/>
    <s v="E02333"/>
    <s v="Jaxson Wright"/>
    <s v="Service Desk Analyst"/>
    <s v="IT"/>
    <x v="0"/>
    <s v="Canada"/>
    <s v="Permanent"/>
    <s v="Male"/>
    <n v="54"/>
    <d v="2010-12-28T00:00:00"/>
    <m/>
    <n v="32"/>
    <n v="64417"/>
    <n v="5368.083333333333"/>
    <n v="38.71213942307692"/>
    <n v="7.3700000000000002E-2"/>
    <n v="395.62774166666668"/>
    <n v="0.245"/>
    <n v="4052.9029166666664"/>
    <s v="CAD"/>
    <n v="1.4572000000000001"/>
    <n v="0"/>
    <s v=""/>
    <n v="167"/>
    <m/>
    <m/>
    <n v="20"/>
    <m/>
    <n v="13.5"/>
    <s v=""/>
    <n v="0"/>
    <n v="0"/>
    <n v="6464.9272836538457"/>
  </r>
  <r>
    <x v="2"/>
    <d v="2023-03-01T00:00:00"/>
    <d v="2023-03-31T00:00:00"/>
    <x v="0"/>
    <s v="Demo Company Australia Pty Ltd"/>
    <x v="14"/>
    <x v="5"/>
    <s v="E01002"/>
    <s v="Elias Ali"/>
    <s v="Manager"/>
    <s v="Sales"/>
    <x v="2"/>
    <s v="New Zealand"/>
    <s v="Temporary"/>
    <s v="Male"/>
    <n v="28"/>
    <d v="2021-03-19T00:00:00"/>
    <d v="2023-03-19T00:00:00"/>
    <n v="40"/>
    <n v="127543"/>
    <n v="10628.583333333334"/>
    <n v="61.318750000000001"/>
    <n v="0.25"/>
    <n v="2657.1458333333335"/>
    <n v="0.34600000000000003"/>
    <n v="6951.0934999999999"/>
    <s v="NZD"/>
    <n v="1.7225999999999999"/>
    <n v="0.06"/>
    <s v=""/>
    <n v="63"/>
    <m/>
    <m/>
    <n v="20"/>
    <m/>
    <n v="27"/>
    <s v="Check Contract"/>
    <n v="0"/>
    <n v="0"/>
    <n v="3863.0812500000002"/>
  </r>
  <r>
    <x v="2"/>
    <d v="2023-03-01T00:00:00"/>
    <d v="2023-03-31T00:00:00"/>
    <x v="0"/>
    <s v="Demo Company Australia Pty Ltd"/>
    <x v="14"/>
    <x v="5"/>
    <s v="E03520"/>
    <s v="Nolan Pena"/>
    <s v="Analyst"/>
    <s v="Marketing"/>
    <x v="0"/>
    <s v="New Zealand"/>
    <s v="Permanent"/>
    <s v="Male"/>
    <n v="30"/>
    <d v="2018-06-21T00:00:00"/>
    <m/>
    <n v="40"/>
    <n v="56154"/>
    <n v="4679.5"/>
    <n v="26.997115384615388"/>
    <n v="0.25"/>
    <n v="1169.875"/>
    <n v="0.34600000000000003"/>
    <n v="3060.393"/>
    <s v="NZD"/>
    <n v="1.7225999999999999"/>
    <n v="0"/>
    <s v=""/>
    <n v="396"/>
    <m/>
    <m/>
    <n v="20"/>
    <m/>
    <n v="22.5"/>
    <s v=""/>
    <n v="0"/>
    <n v="0"/>
    <n v="10690.857692307693"/>
  </r>
  <r>
    <x v="2"/>
    <d v="2023-03-01T00:00:00"/>
    <d v="2023-03-31T00:00:00"/>
    <x v="0"/>
    <s v="Demo Company Norway AS"/>
    <x v="21"/>
    <x v="0"/>
    <s v="E00752"/>
    <s v="Luna Liu"/>
    <s v="Operations Engineer"/>
    <s v="Sales"/>
    <x v="0"/>
    <s v="Norway"/>
    <s v="Permanent"/>
    <s v="Female"/>
    <n v="36"/>
    <d v="2014-02-22T00:00:00"/>
    <m/>
    <n v="32"/>
    <n v="218530"/>
    <n v="18210.833333333332"/>
    <n v="131.328125"/>
    <n v="0.14099999999999999"/>
    <n v="2567.7274999999995"/>
    <n v="0.36200000000000004"/>
    <n v="11618.511666666665"/>
    <s v="NOK"/>
    <n v="11.2597"/>
    <n v="0.3"/>
    <s v=""/>
    <n v="130"/>
    <m/>
    <m/>
    <n v="20"/>
    <m/>
    <m/>
    <s v=""/>
    <n v="0"/>
    <n v="0"/>
    <n v="17072.65625"/>
  </r>
  <r>
    <x v="2"/>
    <d v="2023-03-01T00:00:00"/>
    <d v="2023-03-31T00:00:00"/>
    <x v="0"/>
    <s v="Demo Company Australia Pty Ltd"/>
    <x v="14"/>
    <x v="5"/>
    <s v="E00233"/>
    <s v="Brooklyn Reyes"/>
    <s v="Service Desk Analyst"/>
    <s v="IT"/>
    <x v="0"/>
    <s v="New Zealand"/>
    <s v="Permanent"/>
    <s v="Female"/>
    <n v="36"/>
    <d v="2022-12-19T00:00:00"/>
    <m/>
    <n v="40"/>
    <n v="91954"/>
    <n v="7662.833333333333"/>
    <n v="44.208653846153844"/>
    <n v="0.25"/>
    <n v="1915.7083333333333"/>
    <n v="0.34600000000000003"/>
    <n v="5011.4929999999995"/>
    <s v="NZD"/>
    <n v="1.7225999999999999"/>
    <n v="0"/>
    <s v=""/>
    <n v="290"/>
    <m/>
    <m/>
    <n v="20"/>
    <m/>
    <n v="16.5"/>
    <s v=""/>
    <n v="0"/>
    <n v="0"/>
    <n v="12820.509615384615"/>
  </r>
  <r>
    <x v="2"/>
    <d v="2023-03-01T00:00:00"/>
    <d v="2023-03-31T00:00:00"/>
    <x v="0"/>
    <s v="Demo Company Iceland hf."/>
    <x v="22"/>
    <x v="0"/>
    <s v="E00697"/>
    <s v="Jonathan Chavez"/>
    <s v="System Administrator "/>
    <s v="IT"/>
    <x v="0"/>
    <s v="Iceland"/>
    <s v="Permanent"/>
    <s v="Male"/>
    <n v="29"/>
    <d v="2017-05-11T00:00:00"/>
    <m/>
    <n v="40"/>
    <n v="87536"/>
    <n v="7294.666666666667"/>
    <n v="42.08461538461539"/>
    <n v="6.3500000000000001E-2"/>
    <n v="463.21133333333336"/>
    <n v="0.31900000000000001"/>
    <n v="4967.6679999999997"/>
    <s v="ISK"/>
    <n v="149.69999999999999"/>
    <n v="0"/>
    <s v=""/>
    <n v="167"/>
    <m/>
    <m/>
    <n v="20"/>
    <m/>
    <n v="3"/>
    <s v=""/>
    <n v="0"/>
    <n v="0"/>
    <n v="7028.1307692307701"/>
  </r>
  <r>
    <x v="2"/>
    <d v="2023-03-01T00:00:00"/>
    <d v="2023-03-31T00:00:00"/>
    <x v="0"/>
    <s v="Demo Company Greece IKE"/>
    <x v="23"/>
    <x v="0"/>
    <s v="E02183"/>
    <s v="Sarah Ayala"/>
    <s v="Analyst"/>
    <s v="Sales"/>
    <x v="2"/>
    <s v="Greece"/>
    <s v="Permanent"/>
    <s v="Female"/>
    <n v="47"/>
    <d v="2015-06-09T00:00:00"/>
    <m/>
    <n v="40"/>
    <n v="41429"/>
    <n v="3452.4166666666665"/>
    <n v="19.917788461538461"/>
    <n v="0.24809999999999999"/>
    <n v="856.5445749999999"/>
    <n v="0.51900000000000002"/>
    <n v="1660.6124166666666"/>
    <s v="EUR"/>
    <n v="1"/>
    <n v="0"/>
    <s v=""/>
    <n v="323"/>
    <m/>
    <m/>
    <n v="20"/>
    <m/>
    <n v="7.5"/>
    <s v=""/>
    <n v="0"/>
    <n v="0"/>
    <n v="6433.4456730769225"/>
  </r>
  <r>
    <x v="2"/>
    <d v="2023-03-01T00:00:00"/>
    <d v="2023-03-31T00:00:00"/>
    <x v="0"/>
    <s v="Demo Company Canada Inc."/>
    <x v="40"/>
    <x v="6"/>
    <s v="E00715"/>
    <s v="Elijah Kang"/>
    <s v="Operations Engineer"/>
    <s v="Engineering"/>
    <x v="0"/>
    <s v="Canada"/>
    <s v="Permanent"/>
    <s v="Male"/>
    <n v="35"/>
    <d v="2011-10-10T00:00:00"/>
    <m/>
    <n v="32"/>
    <n v="245482"/>
    <n v="20456.833333333332"/>
    <n v="147.52524038461539"/>
    <n v="7.3700000000000002E-2"/>
    <n v="1507.6686166666666"/>
    <n v="0.245"/>
    <n v="15444.909166666665"/>
    <s v="CAD"/>
    <n v="1.4572000000000001"/>
    <n v="0.39"/>
    <s v=""/>
    <n v="96"/>
    <m/>
    <m/>
    <n v="20"/>
    <m/>
    <n v="19.5"/>
    <s v=""/>
    <n v="0"/>
    <n v="0"/>
    <n v="14162.423076923078"/>
  </r>
  <r>
    <x v="2"/>
    <d v="2023-03-01T00:00:00"/>
    <d v="2023-03-31T00:00:00"/>
    <x v="0"/>
    <s v="Demo Company Australia Pty Ltd"/>
    <x v="14"/>
    <x v="5"/>
    <s v="E04288"/>
    <s v="Ella White"/>
    <s v="Development Engineer"/>
    <s v="Engineering"/>
    <x v="0"/>
    <s v="New Zealand"/>
    <s v="Permanent"/>
    <s v="Female"/>
    <n v="25"/>
    <d v="2020-01-20T00:00:00"/>
    <m/>
    <n v="40"/>
    <n v="71359"/>
    <n v="5946.583333333333"/>
    <n v="34.307211538461537"/>
    <n v="0.25"/>
    <n v="1486.6458333333333"/>
    <n v="0.34600000000000003"/>
    <n v="3889.0654999999997"/>
    <s v="NZD"/>
    <n v="1.7225999999999999"/>
    <n v="0"/>
    <s v=""/>
    <n v="360"/>
    <m/>
    <m/>
    <n v="20"/>
    <m/>
    <n v="22.5"/>
    <s v=""/>
    <n v="0"/>
    <n v="0"/>
    <n v="12350.596153846154"/>
  </r>
  <r>
    <x v="2"/>
    <d v="2023-03-01T00:00:00"/>
    <d v="2023-03-31T00:00:00"/>
    <x v="0"/>
    <s v="Demo Company Austria GmbH"/>
    <x v="41"/>
    <x v="0"/>
    <s v="E02421"/>
    <s v="Jordan Truong"/>
    <s v="Network Engineer"/>
    <s v="Engineering"/>
    <x v="1"/>
    <s v="Austria"/>
    <s v="Permanent"/>
    <s v="Male"/>
    <n v="45"/>
    <d v="2014-08-28T00:00:00"/>
    <m/>
    <n v="32"/>
    <n v="183161"/>
    <n v="15263.416666666666"/>
    <n v="110.07271634615384"/>
    <n v="0.21379999999999999"/>
    <n v="3263.318483333333"/>
    <n v="0.51400000000000001"/>
    <n v="7418.0204999999996"/>
    <s v="EUR"/>
    <n v="1"/>
    <n v="0.22"/>
    <s v=""/>
    <n v="204"/>
    <m/>
    <m/>
    <n v="20"/>
    <m/>
    <n v="7.5"/>
    <s v=""/>
    <n v="0"/>
    <n v="0"/>
    <n v="22454.834134615383"/>
  </r>
  <r>
    <x v="2"/>
    <d v="2023-03-01T00:00:00"/>
    <d v="2023-03-31T00:00:00"/>
    <x v="0"/>
    <s v="Demo Company Brazil Ltda."/>
    <x v="5"/>
    <x v="3"/>
    <s v="E00523"/>
    <s v="Daniel Jordan"/>
    <s v="Network Administrator"/>
    <s v="IT"/>
    <x v="2"/>
    <s v="Brazil"/>
    <s v="Permanent"/>
    <s v="Male"/>
    <n v="58"/>
    <d v="2021-07-26T00:00:00"/>
    <m/>
    <n v="40"/>
    <n v="69260"/>
    <n v="5771.666666666667"/>
    <n v="33.29807692307692"/>
    <n v="0.28999999999999998"/>
    <n v="1673.7833333333333"/>
    <n v="0.65099999999999991"/>
    <n v="2014.3116666666674"/>
    <s v="BRL"/>
    <n v="5.4378000000000002"/>
    <n v="0"/>
    <s v=""/>
    <n v="243"/>
    <m/>
    <m/>
    <n v="20"/>
    <m/>
    <m/>
    <s v=""/>
    <n v="0"/>
    <n v="0"/>
    <n v="8091.4326923076915"/>
  </r>
  <r>
    <x v="2"/>
    <d v="2023-03-01T00:00:00"/>
    <d v="2023-03-31T00:00:00"/>
    <x v="0"/>
    <s v="Demo Company Iceland hf."/>
    <x v="22"/>
    <x v="0"/>
    <s v="E03615"/>
    <s v="Daniel Dixon"/>
    <s v="Operations Engineer"/>
    <s v="Engineering"/>
    <x v="1"/>
    <s v="Iceland"/>
    <s v="Temporary"/>
    <s v="Male"/>
    <n v="51"/>
    <d v="2022-10-09T00:00:00"/>
    <d v="2023-10-09T00:00:00"/>
    <n v="40"/>
    <n v="95639"/>
    <n v="7969.916666666667"/>
    <n v="45.980288461538464"/>
    <n v="6.3500000000000001E-2"/>
    <n v="506.08970833333336"/>
    <n v="0.31900000000000001"/>
    <n v="5427.51325"/>
    <s v="ISK"/>
    <n v="149.69999999999999"/>
    <n v="0"/>
    <s v=""/>
    <n v="275"/>
    <m/>
    <m/>
    <n v="20"/>
    <m/>
    <n v="13.5"/>
    <s v=""/>
    <n v="0"/>
    <n v="0"/>
    <n v="12644.579326923078"/>
  </r>
  <r>
    <x v="2"/>
    <d v="2023-03-01T00:00:00"/>
    <d v="2023-03-31T00:00:00"/>
    <x v="0"/>
    <s v="Demo Company Egypt SAE"/>
    <x v="38"/>
    <x v="2"/>
    <s v="E02761"/>
    <s v="Luca Duong"/>
    <s v="Manager"/>
    <s v="Human Resources"/>
    <x v="3"/>
    <s v="Egypt"/>
    <s v="Permanent"/>
    <s v="Male"/>
    <n v="48"/>
    <d v="2004-06-30T00:00:00"/>
    <m/>
    <n v="40"/>
    <n v="120660"/>
    <n v="10055"/>
    <n v="58.00961538461538"/>
    <n v="0.26"/>
    <n v="2614.3000000000002"/>
    <n v="0.44400000000000001"/>
    <n v="5590.58"/>
    <s v="EGP"/>
    <n v="32.686700000000002"/>
    <n v="7.0000000000000007E-2"/>
    <s v=""/>
    <n v="310"/>
    <m/>
    <m/>
    <n v="20"/>
    <n v="328.5"/>
    <n v="27"/>
    <s v=""/>
    <n v="0"/>
    <n v="0"/>
    <n v="17982.98076923077"/>
  </r>
  <r>
    <x v="2"/>
    <d v="2023-03-01T00:00:00"/>
    <d v="2023-03-31T00:00:00"/>
    <x v="0"/>
    <s v="Demo Company India Pvt. Ltd."/>
    <x v="16"/>
    <x v="1"/>
    <s v="E02121"/>
    <s v="Levi Brown"/>
    <s v="Sr. Analyst"/>
    <s v="Sales"/>
    <x v="2"/>
    <s v="India"/>
    <s v="Temporary"/>
    <s v="Male"/>
    <n v="36"/>
    <d v="2021-12-26T00:00:00"/>
    <d v="2023-12-26T00:00:00"/>
    <n v="40"/>
    <n v="75119"/>
    <n v="6259.916666666667"/>
    <n v="36.114903846153844"/>
    <n v="0.12"/>
    <n v="751.19"/>
    <n v="0.49700000000000005"/>
    <n v="3148.7380833333332"/>
    <s v="INR"/>
    <n v="86.649000000000001"/>
    <n v="0"/>
    <s v=""/>
    <n v="46"/>
    <m/>
    <m/>
    <n v="20"/>
    <m/>
    <m/>
    <s v=""/>
    <n v="0"/>
    <n v="0"/>
    <n v="1661.2855769230769"/>
  </r>
  <r>
    <x v="2"/>
    <d v="2023-03-01T00:00:00"/>
    <d v="2023-03-31T00:00:00"/>
    <x v="0"/>
    <s v="Demo Company Spain S.L."/>
    <x v="24"/>
    <x v="0"/>
    <s v="E01486"/>
    <s v="Mason Cho"/>
    <s v="Operations Engineer"/>
    <s v="Accounting"/>
    <x v="3"/>
    <s v="Spain"/>
    <s v="Permanent"/>
    <s v="Male"/>
    <n v="59"/>
    <d v="2011-05-18T00:00:00"/>
    <m/>
    <n v="32"/>
    <n v="192213"/>
    <n v="16017.75"/>
    <n v="115.51262019230769"/>
    <n v="0.29899999999999999"/>
    <n v="4789.3072499999998"/>
    <n v="0.47"/>
    <n v="8489.4075000000012"/>
    <s v="EUR"/>
    <n v="1"/>
    <n v="0.4"/>
    <s v=""/>
    <n v="211"/>
    <m/>
    <m/>
    <n v="20"/>
    <n v="205.20000000000002"/>
    <n v="13.5"/>
    <s v=""/>
    <n v="0"/>
    <n v="0"/>
    <n v="24373.162860576922"/>
  </r>
  <r>
    <x v="2"/>
    <d v="2023-03-01T00:00:00"/>
    <d v="2023-03-31T00:00:00"/>
    <x v="0"/>
    <s v="Demo Company Netherlands BV"/>
    <x v="6"/>
    <x v="0"/>
    <s v="E00725"/>
    <s v="Nova Herrera"/>
    <s v="Account Representative"/>
    <s v="Sales"/>
    <x v="1"/>
    <s v="Netherlands"/>
    <s v="Permanent"/>
    <s v="Female"/>
    <n v="45"/>
    <d v="2014-05-10T00:00:00"/>
    <m/>
    <n v="40"/>
    <n v="65047"/>
    <n v="5420.583333333333"/>
    <n v="31.272596153846155"/>
    <n v="0.23190000000000002"/>
    <n v="1257.033275"/>
    <n v="0.41200000000000003"/>
    <n v="3187.3029999999994"/>
    <s v="EUR"/>
    <n v="1"/>
    <n v="0"/>
    <s v=""/>
    <n v="96"/>
    <m/>
    <m/>
    <n v="20"/>
    <m/>
    <n v="6"/>
    <s v=""/>
    <n v="0"/>
    <n v="0"/>
    <n v="3002.169230769231"/>
  </r>
  <r>
    <x v="2"/>
    <d v="2023-03-01T00:00:00"/>
    <d v="2023-03-31T00:00:00"/>
    <x v="0"/>
    <s v="Demo Company Belgium BV"/>
    <x v="13"/>
    <x v="0"/>
    <s v="E03027"/>
    <s v="Elijah Watson"/>
    <s v="Sr. Manager"/>
    <s v="Sales"/>
    <x v="0"/>
    <s v="Belgium"/>
    <s v="Permanent"/>
    <s v="Male"/>
    <n v="29"/>
    <d v="2017-03-16T00:00:00"/>
    <m/>
    <n v="32"/>
    <n v="151413"/>
    <n v="12617.75"/>
    <n v="90.99338942307692"/>
    <n v="0.27500000000000002"/>
    <n v="3469.8812500000004"/>
    <n v="0.55399999999999994"/>
    <n v="5627.5165000000006"/>
    <s v="EUR"/>
    <n v="1"/>
    <n v="0.15"/>
    <s v=""/>
    <n v="229"/>
    <m/>
    <m/>
    <n v="20"/>
    <m/>
    <n v="25.5"/>
    <s v=""/>
    <n v="0"/>
    <n v="0"/>
    <n v="20837.486177884613"/>
  </r>
  <r>
    <x v="2"/>
    <d v="2023-03-01T00:00:00"/>
    <d v="2023-03-31T00:00:00"/>
    <x v="0"/>
    <s v="Demo Company Luxembourg SA"/>
    <x v="9"/>
    <x v="0"/>
    <s v="E03689"/>
    <s v="Wesley Gray"/>
    <s v="Sr. Analyst"/>
    <s v="Accounting"/>
    <x v="1"/>
    <s v="Luxembourg"/>
    <s v="Permanent"/>
    <s v="Male"/>
    <n v="62"/>
    <d v="2003-04-22T00:00:00"/>
    <m/>
    <n v="40"/>
    <n v="76906"/>
    <n v="6408.833333333333"/>
    <n v="36.974038461538463"/>
    <n v="0.14990000000000001"/>
    <n v="960.68411666666668"/>
    <n v="0.20399999999999999"/>
    <n v="5101.431333333333"/>
    <s v="EUR"/>
    <n v="1"/>
    <n v="0"/>
    <s v=""/>
    <n v="152"/>
    <m/>
    <m/>
    <n v="20"/>
    <n v="470.7"/>
    <n v="24"/>
    <s v=""/>
    <n v="0"/>
    <n v="0"/>
    <n v="5620.0538461538463"/>
  </r>
  <r>
    <x v="2"/>
    <d v="2023-03-01T00:00:00"/>
    <d v="2023-03-31T00:00:00"/>
    <x v="0"/>
    <s v="Demo Company Israel Ltd"/>
    <x v="30"/>
    <x v="4"/>
    <s v="E01986"/>
    <s v="Wesley Sharma"/>
    <s v="Manager"/>
    <s v="IT"/>
    <x v="2"/>
    <s v="Israel"/>
    <s v="Permanent"/>
    <s v="Male"/>
    <n v="51"/>
    <d v="2022-02-23T00:00:00"/>
    <d v="2023-02-23T00:00:00"/>
    <n v="40"/>
    <n v="122802"/>
    <n v="10233.5"/>
    <n v="59.039423076923072"/>
    <n v="7.5999999999999998E-2"/>
    <n v="777.74599999999998"/>
    <n v="0.253"/>
    <n v="7644.4245000000001"/>
    <s v="ILS"/>
    <n v="3.7942999999999998"/>
    <n v="0.05"/>
    <s v=""/>
    <n v="354"/>
    <m/>
    <m/>
    <n v="20"/>
    <m/>
    <n v="19.5"/>
    <s v=""/>
    <n v="0"/>
    <n v="0"/>
    <n v="20899.955769230768"/>
  </r>
  <r>
    <x v="2"/>
    <d v="2023-03-01T00:00:00"/>
    <d v="2023-03-31T00:00:00"/>
    <x v="0"/>
    <s v="Demo Company United Arab Emirates LLC"/>
    <x v="28"/>
    <x v="4"/>
    <s v="E01286"/>
    <s v="Mateo Mendez"/>
    <s v="Development Engineer"/>
    <s v="Engineering"/>
    <x v="3"/>
    <s v="United Arab Emirates"/>
    <s v="Temporary"/>
    <s v="Male"/>
    <n v="47"/>
    <d v="2022-07-14T00:00:00"/>
    <d v="2023-07-14T00:00:00"/>
    <n v="40"/>
    <n v="99091"/>
    <n v="8257.5833333333339"/>
    <n v="47.639903846153842"/>
    <n v="0"/>
    <n v="0"/>
    <n v="0.159"/>
    <n v="6944.6275833333339"/>
    <s v="AED"/>
    <n v="3.8807"/>
    <n v="0"/>
    <s v=""/>
    <n v="72"/>
    <m/>
    <m/>
    <n v="20"/>
    <m/>
    <n v="16.5"/>
    <s v=""/>
    <n v="0"/>
    <n v="0"/>
    <n v="3430.0730769230768"/>
  </r>
  <r>
    <x v="2"/>
    <d v="2023-03-01T00:00:00"/>
    <d v="2023-03-31T00:00:00"/>
    <x v="0"/>
    <s v="Demo Company Netherlands BV"/>
    <x v="6"/>
    <x v="0"/>
    <s v="E01409"/>
    <s v="Jose Molina"/>
    <s v="Controls Engineer"/>
    <s v="Engineering"/>
    <x v="0"/>
    <s v="Netherlands"/>
    <s v="Permanent"/>
    <s v="Male"/>
    <n v="40"/>
    <d v="2008-02-28T00:00:00"/>
    <m/>
    <n v="40"/>
    <n v="113987"/>
    <n v="9498.9166666666661"/>
    <n v="54.801442307692312"/>
    <n v="0.23190000000000002"/>
    <n v="2202.7987750000002"/>
    <n v="0.41200000000000003"/>
    <n v="5585.3629999999994"/>
    <s v="EUR"/>
    <n v="1"/>
    <n v="0"/>
    <s v=""/>
    <n v="120"/>
    <m/>
    <m/>
    <n v="20"/>
    <m/>
    <n v="15"/>
    <s v=""/>
    <n v="0"/>
    <n v="0"/>
    <n v="6576.1730769230771"/>
  </r>
  <r>
    <x v="2"/>
    <d v="2023-03-01T00:00:00"/>
    <d v="2023-03-31T00:00:00"/>
    <x v="0"/>
    <s v="Demo Company Spain S.L."/>
    <x v="24"/>
    <x v="0"/>
    <s v="E00626"/>
    <s v="Luna Simmons"/>
    <s v="Sr. Analyst"/>
    <s v="Finance"/>
    <x v="2"/>
    <s v="Spain"/>
    <s v="Temporary"/>
    <s v="Female"/>
    <n v="28"/>
    <d v="2020-09-04T00:00:00"/>
    <d v="2023-09-04T00:00:00"/>
    <n v="40"/>
    <n v="95045"/>
    <n v="7920.416666666667"/>
    <n v="45.694711538461533"/>
    <n v="0.29899999999999999"/>
    <n v="2368.2045833333332"/>
    <n v="0.47"/>
    <n v="4197.8208333333332"/>
    <s v="EUR"/>
    <n v="1"/>
    <n v="0"/>
    <s v=""/>
    <n v="326"/>
    <m/>
    <m/>
    <n v="20"/>
    <m/>
    <n v="15"/>
    <s v=""/>
    <n v="0"/>
    <n v="0"/>
    <n v="14896.475961538459"/>
  </r>
  <r>
    <x v="2"/>
    <d v="2023-03-01T00:00:00"/>
    <d v="2023-03-31T00:00:00"/>
    <x v="0"/>
    <s v="Demo Company Bulgaria EOOD"/>
    <x v="35"/>
    <x v="0"/>
    <s v="E04342"/>
    <s v="Samantha Barnes"/>
    <s v="Operations Engineer"/>
    <s v="Marketing"/>
    <x v="1"/>
    <s v="Bulgaria"/>
    <s v="Permanent"/>
    <s v="Female"/>
    <n v="29"/>
    <d v="2017-01-05T00:00:00"/>
    <m/>
    <n v="40"/>
    <n v="190401"/>
    <n v="15866.75"/>
    <n v="91.538942307692309"/>
    <n v="0.19020000000000001"/>
    <n v="3017.8558499999999"/>
    <n v="0.28300000000000003"/>
    <n v="11376.45975"/>
    <s v="BGN"/>
    <n v="1.9574"/>
    <n v="0.37"/>
    <s v=""/>
    <n v="225"/>
    <m/>
    <m/>
    <n v="20"/>
    <m/>
    <m/>
    <s v=""/>
    <n v="0"/>
    <n v="0"/>
    <n v="20596.26201923077"/>
  </r>
  <r>
    <x v="2"/>
    <d v="2023-03-01T00:00:00"/>
    <d v="2023-03-31T00:00:00"/>
    <x v="0"/>
    <s v="Demo Company Australia Pty Ltd"/>
    <x v="14"/>
    <x v="5"/>
    <s v="E03904"/>
    <s v="Hunter Ortiz"/>
    <s v="Sr. Analyst"/>
    <s v="Finance"/>
    <x v="2"/>
    <s v="New Zealand"/>
    <s v="Permanent"/>
    <s v="Male"/>
    <n v="46"/>
    <d v="2013-01-20T00:00:00"/>
    <m/>
    <n v="40"/>
    <n v="86061"/>
    <n v="7171.75"/>
    <n v="41.375480769230769"/>
    <n v="0.25"/>
    <n v="1792.9375"/>
    <n v="0.34600000000000003"/>
    <n v="4690.3244999999997"/>
    <s v="NZD"/>
    <n v="1.7225999999999999"/>
    <n v="0"/>
    <s v=""/>
    <n v="320"/>
    <m/>
    <m/>
    <n v="20"/>
    <n v="178.20000000000002"/>
    <m/>
    <s v=""/>
    <n v="0"/>
    <n v="0"/>
    <n v="13240.153846153846"/>
  </r>
  <r>
    <x v="2"/>
    <d v="2023-03-01T00:00:00"/>
    <d v="2023-03-31T00:00:00"/>
    <x v="0"/>
    <s v="Demo Company India Pvt. Ltd."/>
    <x v="16"/>
    <x v="1"/>
    <s v="E01291"/>
    <s v="Thomas Aguilar"/>
    <s v="Sr. Account Representative"/>
    <s v="Sales"/>
    <x v="1"/>
    <s v="India"/>
    <s v="Permanent"/>
    <s v="Male"/>
    <n v="45"/>
    <d v="2021-02-10T00:00:00"/>
    <d v="2023-02-10T00:00:00"/>
    <n v="40"/>
    <n v="79882"/>
    <n v="6656.833333333333"/>
    <n v="38.404807692307692"/>
    <n v="0.12"/>
    <n v="798.81999999999994"/>
    <n v="0.49700000000000005"/>
    <n v="3348.387166666666"/>
    <s v="INR"/>
    <n v="86.649000000000001"/>
    <n v="0"/>
    <s v=""/>
    <n v="295"/>
    <m/>
    <m/>
    <n v="20"/>
    <m/>
    <m/>
    <s v=""/>
    <n v="0"/>
    <n v="0"/>
    <n v="11329.41826923077"/>
  </r>
  <r>
    <x v="2"/>
    <d v="2023-03-01T00:00:00"/>
    <d v="2023-03-31T00:00:00"/>
    <x v="0"/>
    <s v="Demo Company Netherlands BV"/>
    <x v="6"/>
    <x v="0"/>
    <s v="E00917"/>
    <s v="Skylar Bell"/>
    <s v="Operations Engineer"/>
    <s v="Engineering"/>
    <x v="0"/>
    <s v="Netherlands"/>
    <s v="Permanent"/>
    <s v="Female"/>
    <n v="30"/>
    <d v="2018-03-06T00:00:00"/>
    <m/>
    <n v="40"/>
    <n v="255431"/>
    <n v="21285.916666666668"/>
    <n v="122.80336538461538"/>
    <n v="0.23190000000000002"/>
    <n v="4936.2040750000006"/>
    <n v="0.41200000000000003"/>
    <n v="12516.119000000001"/>
    <s v="EUR"/>
    <n v="1"/>
    <n v="0.36"/>
    <s v=""/>
    <n v="91"/>
    <m/>
    <m/>
    <n v="20"/>
    <m/>
    <m/>
    <s v=""/>
    <n v="0"/>
    <n v="0"/>
    <n v="11175.106249999999"/>
  </r>
  <r>
    <x v="2"/>
    <d v="2023-03-01T00:00:00"/>
    <d v="2023-03-31T00:00:00"/>
    <x v="0"/>
    <s v="Demo Company Japan Kabushiki Kaisha"/>
    <x v="31"/>
    <x v="1"/>
    <s v="E01484"/>
    <s v="Anna Zhu"/>
    <s v="Service Desk Analyst"/>
    <s v="IT"/>
    <x v="0"/>
    <s v="Japan"/>
    <s v="Permanent"/>
    <s v="Female"/>
    <n v="48"/>
    <d v="2003-08-22T00:00:00"/>
    <m/>
    <n v="40"/>
    <n v="82017"/>
    <n v="6834.75"/>
    <n v="39.431249999999999"/>
    <n v="0.15490000000000001"/>
    <n v="1058.702775"/>
    <n v="0.46700000000000003"/>
    <n v="3642.92175"/>
    <s v="JPY"/>
    <n v="143.86000000000001"/>
    <n v="0"/>
    <s v=""/>
    <n v="202"/>
    <m/>
    <m/>
    <n v="20"/>
    <m/>
    <m/>
    <s v=""/>
    <n v="0"/>
    <n v="0"/>
    <n v="7965.1124999999993"/>
  </r>
  <r>
    <x v="2"/>
    <d v="2023-03-01T00:00:00"/>
    <d v="2023-03-31T00:00:00"/>
    <x v="0"/>
    <s v="Demo Company Spain S.L."/>
    <x v="24"/>
    <x v="0"/>
    <s v="E03864"/>
    <s v="Ella Hunter"/>
    <s v="Analyst"/>
    <s v="Finance"/>
    <x v="0"/>
    <s v="Spain"/>
    <s v="Permanent"/>
    <s v="Female"/>
    <n v="51"/>
    <d v="2017-01-18T00:00:00"/>
    <m/>
    <n v="40"/>
    <n v="53799"/>
    <n v="4483.25"/>
    <n v="25.864903846153844"/>
    <n v="0.29899999999999999"/>
    <n v="1340.4917499999999"/>
    <n v="0.47"/>
    <n v="2376.1224999999999"/>
    <s v="EUR"/>
    <n v="1"/>
    <n v="0"/>
    <s v=""/>
    <n v="144"/>
    <m/>
    <m/>
    <n v="20"/>
    <m/>
    <m/>
    <s v=""/>
    <n v="0"/>
    <n v="0"/>
    <n v="3724.5461538461536"/>
  </r>
  <r>
    <x v="2"/>
    <d v="2023-03-01T00:00:00"/>
    <d v="2023-03-31T00:00:00"/>
    <x v="0"/>
    <s v="Demo Company Netherlands BV"/>
    <x v="6"/>
    <x v="0"/>
    <s v="E00488"/>
    <s v="Emery Hunter"/>
    <s v="Sr. Analyst"/>
    <s v="Sales"/>
    <x v="2"/>
    <s v="Netherlands"/>
    <s v="Temporary"/>
    <s v="Female"/>
    <n v="28"/>
    <d v="2021-07-03T00:00:00"/>
    <d v="2023-07-03T00:00:00"/>
    <n v="32"/>
    <n v="82739"/>
    <n v="6894.916666666667"/>
    <n v="49.722956730769234"/>
    <n v="0.23190000000000002"/>
    <n v="1598.9311750000002"/>
    <n v="0.41200000000000003"/>
    <n v="4054.2109999999998"/>
    <s v="EUR"/>
    <n v="1"/>
    <n v="0"/>
    <s v=""/>
    <n v="182"/>
    <m/>
    <m/>
    <n v="20"/>
    <n v="113.4"/>
    <m/>
    <s v=""/>
    <n v="0"/>
    <n v="0"/>
    <n v="9049.578125"/>
  </r>
  <r>
    <x v="2"/>
    <d v="2023-03-01T00:00:00"/>
    <d v="2023-03-31T00:00:00"/>
    <x v="0"/>
    <s v="Demo Company Qatar WLL"/>
    <x v="11"/>
    <x v="4"/>
    <s v="E02227"/>
    <s v="Sofia Parker"/>
    <s v="Cloud Infrastructure Architect"/>
    <s v="IT"/>
    <x v="0"/>
    <s v="Qatar"/>
    <s v="Permanent"/>
    <s v="Female"/>
    <n v="36"/>
    <d v="2014-05-30T00:00:00"/>
    <m/>
    <n v="40"/>
    <n v="99080"/>
    <n v="8256.6666666666661"/>
    <n v="47.634615384615387"/>
    <n v="0"/>
    <n v="0"/>
    <n v="0.113"/>
    <n v="7323.663333333333"/>
    <s v="QAR"/>
    <n v="3.8468"/>
    <n v="0"/>
    <s v=""/>
    <n v="304"/>
    <m/>
    <m/>
    <n v="20"/>
    <m/>
    <m/>
    <s v=""/>
    <n v="0"/>
    <n v="0"/>
    <n v="14480.923076923078"/>
  </r>
  <r>
    <x v="2"/>
    <d v="2023-03-01T00:00:00"/>
    <d v="2023-03-31T00:00:00"/>
    <x v="0"/>
    <s v="Demo Company Poland Sp. z o.o."/>
    <x v="3"/>
    <x v="0"/>
    <s v="E04802"/>
    <s v="Lucy Fong"/>
    <s v="Sr. Account Representative"/>
    <s v="Sales"/>
    <x v="2"/>
    <s v="Poland"/>
    <s v="Permanent"/>
    <s v="Female"/>
    <n v="40"/>
    <d v="2011-01-20T00:00:00"/>
    <m/>
    <n v="40"/>
    <n v="96719"/>
    <n v="8059.916666666667"/>
    <n v="46.499519230769231"/>
    <n v="0.22140000000000001"/>
    <n v="1784.4655500000001"/>
    <n v="0.40799999999999997"/>
    <n v="4771.4706666666671"/>
    <s v="PLN"/>
    <n v="4.6844999999999999"/>
    <n v="0"/>
    <s v=""/>
    <n v="246"/>
    <m/>
    <m/>
    <n v="20"/>
    <m/>
    <m/>
    <s v=""/>
    <n v="0"/>
    <n v="0"/>
    <n v="11438.881730769232"/>
  </r>
  <r>
    <x v="2"/>
    <d v="2023-03-01T00:00:00"/>
    <d v="2023-03-31T00:00:00"/>
    <x v="0"/>
    <s v="Demo Company Czech Republic s.r.o."/>
    <x v="34"/>
    <x v="0"/>
    <s v="E01970"/>
    <s v="Vivian Barnes"/>
    <s v="Network Engineer"/>
    <s v="Human Resources"/>
    <x v="3"/>
    <s v="Czech Republic"/>
    <s v="Permanent"/>
    <s v="Female"/>
    <n v="51"/>
    <d v="2021-03-28T00:00:00"/>
    <m/>
    <n v="40"/>
    <n v="180687"/>
    <n v="15057.25"/>
    <n v="86.868750000000006"/>
    <n v="0.33799999999999997"/>
    <n v="5089.3504999999996"/>
    <n v="0.46100000000000002"/>
    <n v="8115.8577500000001"/>
    <s v="CZK"/>
    <n v="23.619"/>
    <n v="0.19"/>
    <s v=""/>
    <n v="297"/>
    <m/>
    <m/>
    <n v="20"/>
    <m/>
    <m/>
    <s v=""/>
    <n v="0"/>
    <n v="0"/>
    <n v="25800.018750000003"/>
  </r>
  <r>
    <x v="2"/>
    <d v="2023-03-01T00:00:00"/>
    <d v="2023-03-31T00:00:00"/>
    <x v="0"/>
    <s v="Demo Company Côte d'Ivoire SARL"/>
    <x v="2"/>
    <x v="2"/>
    <s v="E02031"/>
    <s v="Melody Cooper"/>
    <s v="Development Engineer"/>
    <s v="Engineering"/>
    <x v="3"/>
    <s v="Côte d'Ivoire"/>
    <s v="Permanent"/>
    <s v="Female"/>
    <n v="44"/>
    <d v="2009-09-04T00:00:00"/>
    <m/>
    <n v="40"/>
    <n v="89695"/>
    <n v="7474.583333333333"/>
    <n v="43.122596153846153"/>
    <n v="0.25"/>
    <n v="1868.6458333333333"/>
    <n v="0.501"/>
    <n v="3729.8170833333334"/>
    <s v="XOF"/>
    <n v="657.27"/>
    <n v="0"/>
    <s v=""/>
    <n v="192"/>
    <m/>
    <m/>
    <n v="20"/>
    <m/>
    <m/>
    <s v=""/>
    <n v="0"/>
    <n v="0"/>
    <n v="8279.538461538461"/>
  </r>
  <r>
    <x v="2"/>
    <d v="2023-03-01T00:00:00"/>
    <d v="2023-03-31T00:00:00"/>
    <x v="0"/>
    <s v="Demo Company Norway AS"/>
    <x v="21"/>
    <x v="0"/>
    <s v="E03252"/>
    <s v="James Bui"/>
    <s v="Manager"/>
    <s v="Finance"/>
    <x v="0"/>
    <s v="Norway"/>
    <s v="Temporary"/>
    <s v="Male"/>
    <n v="64"/>
    <d v="2022-07-20T00:00:00"/>
    <d v="2023-07-20T00:00:00"/>
    <n v="40"/>
    <n v="122753"/>
    <n v="10229.416666666666"/>
    <n v="59.015865384615381"/>
    <n v="0.14099999999999999"/>
    <n v="1442.3477499999997"/>
    <n v="0.36200000000000004"/>
    <n v="6526.3678333333319"/>
    <s v="NOK"/>
    <n v="11.2597"/>
    <n v="0.09"/>
    <s v=""/>
    <n v="90"/>
    <m/>
    <m/>
    <n v="20"/>
    <m/>
    <m/>
    <s v=""/>
    <n v="0"/>
    <n v="0"/>
    <n v="5311.4278846153848"/>
  </r>
  <r>
    <x v="2"/>
    <d v="2023-03-01T00:00:00"/>
    <d v="2023-03-31T00:00:00"/>
    <x v="0"/>
    <s v="Demo Company Netherlands BV"/>
    <x v="6"/>
    <x v="0"/>
    <s v="E04871"/>
    <s v="Liam Grant"/>
    <s v="Sr. Business Partner"/>
    <s v="Human Resources"/>
    <x v="3"/>
    <s v="Netherlands"/>
    <s v="Permanent"/>
    <s v="Male"/>
    <n v="30"/>
    <d v="2015-03-15T00:00:00"/>
    <m/>
    <n v="40"/>
    <n v="93734"/>
    <n v="7811.166666666667"/>
    <n v="45.064423076923077"/>
    <n v="0.23190000000000002"/>
    <n v="1811.4095500000003"/>
    <n v="0.41200000000000003"/>
    <n v="4592.9660000000003"/>
    <s v="EUR"/>
    <n v="1"/>
    <n v="0"/>
    <s v=""/>
    <n v="310"/>
    <m/>
    <m/>
    <n v="20"/>
    <m/>
    <m/>
    <s v=""/>
    <n v="0"/>
    <n v="0"/>
    <n v="13969.971153846154"/>
  </r>
  <r>
    <x v="2"/>
    <d v="2023-03-01T00:00:00"/>
    <d v="2023-03-31T00:00:00"/>
    <x v="0"/>
    <s v="Demo Company Luxembourg SA"/>
    <x v="9"/>
    <x v="0"/>
    <s v="E03547"/>
    <s v="Owen Han"/>
    <s v="Analyst"/>
    <s v="Accounting"/>
    <x v="2"/>
    <s v="Luxembourg"/>
    <s v="Permanent"/>
    <s v="Male"/>
    <n v="28"/>
    <d v="2017-05-12T00:00:00"/>
    <m/>
    <n v="40"/>
    <n v="52069"/>
    <n v="4339.083333333333"/>
    <n v="25.033173076923077"/>
    <n v="0.14990000000000001"/>
    <n v="650.42859166666665"/>
    <n v="0.20399999999999999"/>
    <n v="3453.9103333333333"/>
    <s v="EUR"/>
    <n v="1"/>
    <n v="0"/>
    <s v=""/>
    <n v="366"/>
    <m/>
    <m/>
    <n v="20"/>
    <m/>
    <m/>
    <s v=""/>
    <n v="0"/>
    <n v="0"/>
    <n v="9162.1413461538468"/>
  </r>
  <r>
    <x v="2"/>
    <d v="2023-03-01T00:00:00"/>
    <d v="2023-03-31T00:00:00"/>
    <x v="0"/>
    <s v="Demo Company Côte d'Ivoire SARL"/>
    <x v="2"/>
    <x v="2"/>
    <s v="E04742"/>
    <s v="Kinsley Vega"/>
    <s v="Operations Engineer"/>
    <s v="Accounting"/>
    <x v="2"/>
    <s v="Côte d'Ivoire"/>
    <s v="Temporary"/>
    <s v="Female"/>
    <n v="33"/>
    <d v="2020-12-16T00:00:00"/>
    <d v="2023-12-16T00:00:00"/>
    <n v="40"/>
    <n v="258426"/>
    <n v="21535.5"/>
    <n v="124.24326923076924"/>
    <n v="0.25"/>
    <n v="5383.875"/>
    <n v="0.501"/>
    <n v="10746.2145"/>
    <s v="XOF"/>
    <n v="657.27"/>
    <n v="0.4"/>
    <s v=""/>
    <n v="249"/>
    <m/>
    <m/>
    <n v="20"/>
    <m/>
    <m/>
    <s v=""/>
    <n v="0"/>
    <n v="0"/>
    <n v="30936.574038461542"/>
  </r>
  <r>
    <x v="2"/>
    <d v="2023-03-01T00:00:00"/>
    <d v="2023-03-31T00:00:00"/>
    <x v="0"/>
    <s v="Demo Company Romania SRL"/>
    <x v="12"/>
    <x v="0"/>
    <s v="E04359"/>
    <s v="Greyson Lam"/>
    <s v="Operations Engineer"/>
    <s v="Accounting"/>
    <x v="0"/>
    <s v="Romania"/>
    <s v="Permanent"/>
    <s v="Male"/>
    <n v="25"/>
    <d v="2021-02-08T00:00:00"/>
    <m/>
    <n v="32"/>
    <n v="198243"/>
    <n v="16520.25"/>
    <n v="119.13641826923077"/>
    <n v="2.2499999999999999E-2"/>
    <n v="371.705625"/>
    <n v="0.2"/>
    <n v="13216.2"/>
    <s v="RON"/>
    <n v="4.9107000000000003"/>
    <n v="0.31"/>
    <s v=""/>
    <n v="391"/>
    <m/>
    <m/>
    <n v="20"/>
    <n v="472.5"/>
    <m/>
    <s v=""/>
    <n v="0"/>
    <n v="0"/>
    <n v="46582.339543269234"/>
  </r>
  <r>
    <x v="2"/>
    <d v="2023-03-01T00:00:00"/>
    <d v="2023-03-31T00:00:00"/>
    <x v="0"/>
    <s v="Demo Company Sweden AB"/>
    <x v="20"/>
    <x v="0"/>
    <s v="E03268"/>
    <s v="Emilia Rivera"/>
    <s v="Test Engineer"/>
    <s v="Engineering"/>
    <x v="3"/>
    <s v="Sweden"/>
    <s v="Permanent"/>
    <s v="Female"/>
    <n v="42"/>
    <d v="2017-11-23T00:00:00"/>
    <m/>
    <n v="40"/>
    <n v="96023"/>
    <n v="8001.916666666667"/>
    <n v="46.164903846153848"/>
    <n v="0.31420000000000003"/>
    <n v="2514.202216666667"/>
    <n v="0.49099999999999999"/>
    <n v="4072.9755833333334"/>
    <s v="SEK"/>
    <n v="11.300800000000001"/>
    <n v="0"/>
    <s v=""/>
    <n v="118"/>
    <m/>
    <m/>
    <n v="20"/>
    <n v="551.70000000000005"/>
    <m/>
    <s v=""/>
    <n v="0"/>
    <n v="0"/>
    <n v="5447.4586538461544"/>
  </r>
  <r>
    <x v="2"/>
    <d v="2023-03-01T00:00:00"/>
    <d v="2023-03-31T00:00:00"/>
    <x v="0"/>
    <s v="Demo Company Netherlands BV"/>
    <x v="6"/>
    <x v="0"/>
    <s v="E01221"/>
    <s v="Eva Figueroa"/>
    <s v="Analyst II"/>
    <s v="Sales"/>
    <x v="3"/>
    <s v="Netherlands"/>
    <s v="Permanent"/>
    <s v="Female"/>
    <n v="48"/>
    <d v="2014-05-14T00:00:00"/>
    <m/>
    <n v="32"/>
    <n v="61216"/>
    <n v="5101.333333333333"/>
    <n v="36.78846153846154"/>
    <n v="0.23190000000000002"/>
    <n v="1182.9992"/>
    <n v="0.41200000000000003"/>
    <n v="2999.5839999999998"/>
    <s v="EUR"/>
    <n v="1"/>
    <n v="0"/>
    <s v=""/>
    <n v="156"/>
    <m/>
    <m/>
    <n v="20"/>
    <n v="337.5"/>
    <n v="4.5"/>
    <s v=""/>
    <n v="0"/>
    <n v="0"/>
    <n v="5739"/>
  </r>
  <r>
    <x v="2"/>
    <d v="2023-03-01T00:00:00"/>
    <d v="2023-03-31T00:00:00"/>
    <x v="0"/>
    <s v="Demo Company Netherlands BV"/>
    <x v="6"/>
    <x v="0"/>
    <s v="E01687"/>
    <s v="Luke Mai"/>
    <s v="HRIS Analyst"/>
    <s v="Human Resources"/>
    <x v="3"/>
    <s v="Netherlands"/>
    <s v="Permanent"/>
    <s v="Male"/>
    <n v="41"/>
    <d v="2007-10-24T00:00:00"/>
    <m/>
    <n v="40"/>
    <n v="51630"/>
    <n v="4302.5"/>
    <n v="24.822115384615383"/>
    <n v="0.23190000000000002"/>
    <n v="997.74975000000006"/>
    <n v="0.41200000000000003"/>
    <n v="2529.87"/>
    <s v="EUR"/>
    <n v="1"/>
    <n v="0"/>
    <s v=""/>
    <n v="255"/>
    <m/>
    <m/>
    <n v="20"/>
    <m/>
    <n v="21"/>
    <s v=""/>
    <n v="0"/>
    <n v="0"/>
    <n v="6329.6394230769229"/>
  </r>
  <r>
    <x v="2"/>
    <d v="2023-03-01T00:00:00"/>
    <d v="2023-03-31T00:00:00"/>
    <x v="0"/>
    <s v="Demo Company Luxembourg SA"/>
    <x v="9"/>
    <x v="0"/>
    <s v="E02844"/>
    <s v="Charles Diaz"/>
    <s v="Sr. Manager"/>
    <s v="Sales"/>
    <x v="2"/>
    <s v="Luxembourg"/>
    <s v="Permanent"/>
    <s v="Male"/>
    <n v="55"/>
    <d v="2013-11-16T00:00:00"/>
    <m/>
    <n v="40"/>
    <n v="124129"/>
    <n v="10344.083333333334"/>
    <n v="59.677403846153844"/>
    <n v="0.14990000000000001"/>
    <n v="1550.5780916666668"/>
    <n v="0.20399999999999999"/>
    <n v="8233.8903333333328"/>
    <s v="EUR"/>
    <n v="1"/>
    <n v="0.15"/>
    <s v=""/>
    <n v="330"/>
    <m/>
    <m/>
    <n v="20"/>
    <n v="440.1"/>
    <m/>
    <s v=""/>
    <n v="0"/>
    <n v="0"/>
    <n v="19693.54326923077"/>
  </r>
  <r>
    <x v="2"/>
    <d v="2023-03-01T00:00:00"/>
    <d v="2023-03-31T00:00:00"/>
    <x v="0"/>
    <s v="Demo Company Spain S.L."/>
    <x v="24"/>
    <x v="0"/>
    <s v="E01263"/>
    <s v="Adam Espinoza"/>
    <s v="Test Engineer"/>
    <s v="Engineering"/>
    <x v="0"/>
    <s v="Spain"/>
    <s v="Permanent"/>
    <s v="Male"/>
    <n v="36"/>
    <d v="2009-04-09T00:00:00"/>
    <m/>
    <n v="40"/>
    <n v="60055"/>
    <n v="5004.583333333333"/>
    <n v="28.872596153846153"/>
    <n v="0.29899999999999999"/>
    <n v="1496.3704166666664"/>
    <n v="0.47"/>
    <n v="2652.4291666666668"/>
    <s v="EUR"/>
    <n v="1"/>
    <n v="0"/>
    <s v=""/>
    <n v="59"/>
    <m/>
    <m/>
    <n v="20"/>
    <m/>
    <n v="21"/>
    <s v=""/>
    <n v="0"/>
    <n v="0"/>
    <n v="1703.4831730769231"/>
  </r>
  <r>
    <x v="2"/>
    <d v="2023-03-01T00:00:00"/>
    <d v="2023-03-31T00:00:00"/>
    <x v="0"/>
    <s v="Demo Company United Arab Emirates LLC"/>
    <x v="28"/>
    <x v="4"/>
    <s v="E03935"/>
    <s v="Cora Jiang"/>
    <s v="Operations Engineer"/>
    <s v="IT"/>
    <x v="2"/>
    <s v="United Arab Emirates"/>
    <s v="Permanent"/>
    <s v="Female"/>
    <n v="53"/>
    <d v="2008-04-30T00:00:00"/>
    <m/>
    <n v="40"/>
    <n v="182202"/>
    <n v="15183.5"/>
    <n v="87.597115384615378"/>
    <n v="0"/>
    <n v="0"/>
    <n v="0.159"/>
    <n v="12769.3235"/>
    <s v="AED"/>
    <n v="3.8807"/>
    <n v="0.3"/>
    <s v=""/>
    <n v="289"/>
    <m/>
    <m/>
    <n v="20"/>
    <n v="223.20000000000002"/>
    <m/>
    <s v=""/>
    <n v="0"/>
    <n v="0"/>
    <n v="25315.566346153846"/>
  </r>
  <r>
    <x v="2"/>
    <d v="2023-03-01T00:00:00"/>
    <d v="2023-03-31T00:00:00"/>
    <x v="0"/>
    <s v="Demo Company Japan Kabushiki Kaisha"/>
    <x v="31"/>
    <x v="1"/>
    <s v="E00742"/>
    <s v="Cooper Mitchell"/>
    <s v="Manager"/>
    <s v="Sales"/>
    <x v="1"/>
    <s v="Japan"/>
    <s v="Permanent"/>
    <s v="Male"/>
    <n v="43"/>
    <d v="2006-01-31T00:00:00"/>
    <m/>
    <n v="40"/>
    <n v="117518"/>
    <n v="9793.1666666666661"/>
    <n v="56.499038461538461"/>
    <n v="0.15490000000000001"/>
    <n v="1516.9615166666667"/>
    <n v="0.46700000000000003"/>
    <n v="5219.7578333333331"/>
    <s v="JPY"/>
    <n v="143.86000000000001"/>
    <n v="7.0000000000000007E-2"/>
    <s v=""/>
    <n v="391"/>
    <m/>
    <m/>
    <n v="20"/>
    <m/>
    <n v="9"/>
    <s v=""/>
    <n v="0"/>
    <n v="0"/>
    <n v="22091.124038461538"/>
  </r>
  <r>
    <x v="2"/>
    <d v="2023-03-01T00:00:00"/>
    <d v="2023-03-31T00:00:00"/>
    <x v="0"/>
    <s v="Demo Company Iceland hf."/>
    <x v="22"/>
    <x v="0"/>
    <s v="E02810"/>
    <s v="Layla Torres"/>
    <s v="Sr. Manager"/>
    <s v="Finance"/>
    <x v="0"/>
    <s v="Iceland"/>
    <s v="Permanent"/>
    <s v="Female"/>
    <n v="37"/>
    <d v="2013-02-24T00:00:00"/>
    <m/>
    <n v="40"/>
    <n v="157474"/>
    <n v="13122.833333333334"/>
    <n v="75.708653846153851"/>
    <n v="6.3500000000000001E-2"/>
    <n v="833.29991666666672"/>
    <n v="0.31900000000000001"/>
    <n v="8936.6494999999995"/>
    <s v="ISK"/>
    <n v="149.69999999999999"/>
    <n v="0.11"/>
    <s v=""/>
    <n v="32"/>
    <m/>
    <m/>
    <n v="20"/>
    <m/>
    <m/>
    <s v=""/>
    <n v="0"/>
    <n v="0"/>
    <n v="2422.6769230769232"/>
  </r>
  <r>
    <x v="2"/>
    <d v="2023-03-01T00:00:00"/>
    <d v="2023-03-31T00:00:00"/>
    <x v="0"/>
    <s v="Demo Company United States LLC"/>
    <x v="39"/>
    <x v="6"/>
    <s v="E01860"/>
    <s v="Jack Edwards"/>
    <s v="Manager"/>
    <s v="Marketing"/>
    <x v="0"/>
    <s v="United States"/>
    <s v="Permanent"/>
    <s v="Male"/>
    <n v="38"/>
    <d v="2008-04-06T00:00:00"/>
    <m/>
    <n v="40"/>
    <n v="126856"/>
    <n v="10571.333333333334"/>
    <n v="60.988461538461536"/>
    <n v="7.6499999999999999E-2"/>
    <n v="808.70699999999999"/>
    <n v="0.36599999999999999"/>
    <n v="6702.2253333333338"/>
    <s v="USD"/>
    <n v="1.0568"/>
    <n v="0.06"/>
    <s v=""/>
    <n v="135"/>
    <m/>
    <m/>
    <n v="20"/>
    <m/>
    <m/>
    <s v=""/>
    <n v="0"/>
    <n v="0"/>
    <n v="8233.4423076923067"/>
  </r>
  <r>
    <x v="2"/>
    <d v="2023-03-01T00:00:00"/>
    <d v="2023-03-31T00:00:00"/>
    <x v="0"/>
    <s v="Demo Company Egypt SAE"/>
    <x v="38"/>
    <x v="2"/>
    <s v="E04890"/>
    <s v="Eleanor Chan"/>
    <s v="Sr. Manager"/>
    <s v="Accounting"/>
    <x v="0"/>
    <s v="Egypt"/>
    <s v="Permanent"/>
    <s v="Female"/>
    <n v="49"/>
    <d v="2001-04-02T00:00:00"/>
    <m/>
    <n v="40"/>
    <n v="129124"/>
    <n v="10760.333333333334"/>
    <n v="62.078846153846158"/>
    <n v="0.26"/>
    <n v="2797.686666666667"/>
    <n v="0.44400000000000001"/>
    <n v="5982.7453333333333"/>
    <s v="EGP"/>
    <n v="32.686700000000002"/>
    <n v="0.12"/>
    <s v=""/>
    <n v="332"/>
    <m/>
    <m/>
    <n v="20"/>
    <n v="90.9"/>
    <m/>
    <s v=""/>
    <n v="0"/>
    <n v="0"/>
    <n v="20610.176923076924"/>
  </r>
  <r>
    <x v="2"/>
    <d v="2023-03-01T00:00:00"/>
    <d v="2023-03-31T00:00:00"/>
    <x v="0"/>
    <s v="Demo Company Australia Pty Ltd"/>
    <x v="14"/>
    <x v="5"/>
    <s v="E02285"/>
    <s v="Aria Xi"/>
    <s v="Network Engineer"/>
    <s v="Sales"/>
    <x v="3"/>
    <s v="New Zealand"/>
    <s v="Permanent"/>
    <s v="Female"/>
    <n v="45"/>
    <d v="2002-03-01T00:00:00"/>
    <m/>
    <n v="40"/>
    <n v="165181"/>
    <n v="13765.083333333334"/>
    <n v="79.413942307692309"/>
    <n v="0.25"/>
    <n v="3441.2708333333335"/>
    <n v="0.34600000000000003"/>
    <n v="9002.3644999999997"/>
    <s v="NZD"/>
    <n v="1.7225999999999999"/>
    <n v="0.16"/>
    <s v=""/>
    <n v="232"/>
    <m/>
    <m/>
    <n v="20"/>
    <m/>
    <m/>
    <s v=""/>
    <n v="0"/>
    <n v="0"/>
    <n v="18424.034615384615"/>
  </r>
  <r>
    <x v="2"/>
    <d v="2023-03-01T00:00:00"/>
    <d v="2023-03-31T00:00:00"/>
    <x v="0"/>
    <s v="Demo Company Sweden AB"/>
    <x v="20"/>
    <x v="0"/>
    <s v="E00842"/>
    <s v="John Vega"/>
    <s v="Operations Engineer"/>
    <s v="Finance"/>
    <x v="2"/>
    <s v="Sweden"/>
    <s v="Permanent"/>
    <s v="Male"/>
    <n v="50"/>
    <d v="2004-01-18T00:00:00"/>
    <m/>
    <n v="40"/>
    <n v="247939"/>
    <n v="20661.583333333332"/>
    <n v="119.2014423076923"/>
    <n v="0.31420000000000003"/>
    <n v="6491.8694833333338"/>
    <n v="0.49099999999999999"/>
    <n v="10516.745916666667"/>
    <s v="SEK"/>
    <n v="11.300800000000001"/>
    <n v="0.35"/>
    <s v=""/>
    <n v="277"/>
    <m/>
    <m/>
    <n v="20"/>
    <m/>
    <m/>
    <s v=""/>
    <n v="0"/>
    <n v="0"/>
    <n v="33018.799519230772"/>
  </r>
  <r>
    <x v="2"/>
    <d v="2023-03-01T00:00:00"/>
    <d v="2023-03-31T00:00:00"/>
    <x v="0"/>
    <s v="Demo Company United Kingdom Ltd"/>
    <x v="27"/>
    <x v="0"/>
    <s v="E01271"/>
    <s v="Luke Munoz"/>
    <s v="Network Engineer"/>
    <s v="Engineering"/>
    <x v="1"/>
    <s v="United Kingdom"/>
    <s v="Permanent"/>
    <s v="Male"/>
    <n v="64"/>
    <d v="2017-08-25T00:00:00"/>
    <m/>
    <n v="40"/>
    <n v="169509"/>
    <n v="14125.75"/>
    <n v="81.49471153846153"/>
    <n v="0.13800000000000001"/>
    <n v="1949.3535000000002"/>
    <n v="0.30599999999999999"/>
    <n v="9803.2704999999987"/>
    <s v="GBP"/>
    <n v="0.88870000000000005"/>
    <n v="0.18"/>
    <s v=""/>
    <n v="287"/>
    <m/>
    <m/>
    <n v="20"/>
    <n v="310.5"/>
    <n v="13.5"/>
    <s v=""/>
    <n v="0"/>
    <n v="0"/>
    <n v="23388.98221153846"/>
  </r>
  <r>
    <x v="2"/>
    <d v="2023-03-01T00:00:00"/>
    <d v="2023-03-31T00:00:00"/>
    <x v="0"/>
    <s v="Demo Company Brazil Ltda."/>
    <x v="5"/>
    <x v="3"/>
    <s v="E01921"/>
    <s v="Sarah Daniels"/>
    <s v="Sr. Manager"/>
    <s v="Accounting"/>
    <x v="0"/>
    <s v="Brazil"/>
    <s v="Permanent"/>
    <s v="Female"/>
    <n v="55"/>
    <d v="2011-01-09T00:00:00"/>
    <m/>
    <n v="40"/>
    <n v="138521"/>
    <n v="11543.416666666666"/>
    <n v="66.596634615384616"/>
    <n v="0.28999999999999998"/>
    <n v="3347.5908333333327"/>
    <n v="0.65099999999999991"/>
    <n v="4028.6524166666677"/>
    <s v="BRL"/>
    <n v="5.4378000000000002"/>
    <n v="0.1"/>
    <s v=""/>
    <n v="60"/>
    <m/>
    <m/>
    <n v="20"/>
    <m/>
    <n v="1.5"/>
    <s v=""/>
    <n v="0"/>
    <n v="0"/>
    <n v="3995.7980769230771"/>
  </r>
  <r>
    <x v="2"/>
    <d v="2023-03-01T00:00:00"/>
    <d v="2023-03-31T00:00:00"/>
    <x v="0"/>
    <s v="Demo Company Iceland hf."/>
    <x v="22"/>
    <x v="0"/>
    <s v="E03664"/>
    <s v="Aria Castro"/>
    <s v="Engineering Manager"/>
    <s v="Engineering"/>
    <x v="1"/>
    <s v="Iceland"/>
    <s v="Permanent"/>
    <s v="Female"/>
    <n v="45"/>
    <d v="2014-03-14T00:00:00"/>
    <m/>
    <n v="32"/>
    <n v="113873"/>
    <n v="9489.4166666666661"/>
    <n v="68.433293269230774"/>
    <n v="6.3500000000000001E-2"/>
    <n v="602.5779583333333"/>
    <n v="0.31900000000000001"/>
    <n v="6462.2927499999996"/>
    <s v="ISK"/>
    <n v="149.69999999999999"/>
    <n v="0.11"/>
    <s v=""/>
    <n v="358"/>
    <m/>
    <m/>
    <n v="20"/>
    <m/>
    <n v="12"/>
    <s v=""/>
    <n v="0"/>
    <n v="0"/>
    <n v="24499.118990384617"/>
  </r>
  <r>
    <x v="2"/>
    <d v="2023-03-01T00:00:00"/>
    <d v="2023-03-31T00:00:00"/>
    <x v="0"/>
    <s v="Demo Company Germany GmbH"/>
    <x v="15"/>
    <x v="0"/>
    <s v="E00813"/>
    <s v="Autumn Joseph"/>
    <s v="Enterprise Architect"/>
    <s v="IT"/>
    <x v="2"/>
    <s v="Germany"/>
    <s v="Permanent"/>
    <s v="Female"/>
    <n v="39"/>
    <d v="2018-05-09T00:00:00"/>
    <m/>
    <n v="40"/>
    <n v="73317"/>
    <n v="6109.75"/>
    <n v="35.248557692307692"/>
    <n v="0.19879999999999998"/>
    <n v="1214.6182999999999"/>
    <n v="0.48799999999999999"/>
    <n v="3128.192"/>
    <s v="EUR"/>
    <n v="1"/>
    <n v="0"/>
    <s v=""/>
    <n v="393"/>
    <m/>
    <m/>
    <n v="20"/>
    <m/>
    <m/>
    <s v=""/>
    <n v="0"/>
    <n v="0"/>
    <n v="13852.683173076923"/>
  </r>
  <r>
    <x v="2"/>
    <d v="2023-03-01T00:00:00"/>
    <d v="2023-03-31T00:00:00"/>
    <x v="0"/>
    <s v="Demo Company Kenya Ltd"/>
    <x v="8"/>
    <x v="2"/>
    <s v="E00870"/>
    <s v="Evelyn Liang"/>
    <s v="Service Desk Analyst"/>
    <s v="IT"/>
    <x v="1"/>
    <s v="Kenya"/>
    <s v="Permanent"/>
    <s v="Female"/>
    <n v="40"/>
    <d v="2013-06-26T00:00:00"/>
    <m/>
    <n v="40"/>
    <n v="69096"/>
    <n v="5758"/>
    <n v="33.219230769230769"/>
    <n v="0"/>
    <n v="0"/>
    <n v="0.37200000000000005"/>
    <n v="3616.0239999999999"/>
    <s v="KES"/>
    <n v="136.33000000000001"/>
    <n v="0"/>
    <s v=""/>
    <n v="341"/>
    <m/>
    <m/>
    <n v="20"/>
    <n v="85.5"/>
    <m/>
    <s v=""/>
    <n v="0"/>
    <n v="0"/>
    <n v="11327.757692307692"/>
  </r>
  <r>
    <x v="2"/>
    <d v="2023-03-01T00:00:00"/>
    <d v="2023-03-31T00:00:00"/>
    <x v="0"/>
    <s v="Demo Company Morocco SARL"/>
    <x v="32"/>
    <x v="2"/>
    <s v="E04167"/>
    <s v="Henry Alvarez"/>
    <s v="Sr. Business Partner"/>
    <s v="Human Resources"/>
    <x v="0"/>
    <s v="Morocco"/>
    <s v="Permanent"/>
    <s v="Male"/>
    <n v="48"/>
    <d v="2005-04-12T00:00:00"/>
    <m/>
    <n v="40"/>
    <n v="87158"/>
    <n v="7263.166666666667"/>
    <n v="41.902884615384615"/>
    <n v="0.2109"/>
    <n v="1531.8018500000001"/>
    <n v="0.45799999999999996"/>
    <n v="3936.6363333333338"/>
    <s v="MAD"/>
    <n v="11.0573"/>
    <n v="0"/>
    <s v=""/>
    <n v="139"/>
    <m/>
    <m/>
    <n v="20"/>
    <m/>
    <m/>
    <s v=""/>
    <n v="0"/>
    <n v="0"/>
    <n v="5824.5009615384615"/>
  </r>
  <r>
    <x v="2"/>
    <d v="2023-03-01T00:00:00"/>
    <d v="2023-03-31T00:00:00"/>
    <x v="0"/>
    <s v="Demo Company Sweden AB"/>
    <x v="20"/>
    <x v="0"/>
    <s v="E00245"/>
    <s v="Benjamin Delgado"/>
    <s v="Test Engineer"/>
    <s v="Engineering"/>
    <x v="2"/>
    <s v="Sweden"/>
    <s v="Permanent"/>
    <s v="Male"/>
    <n v="64"/>
    <d v="2021-09-28T00:00:00"/>
    <m/>
    <n v="40"/>
    <n v="70778"/>
    <n v="5898.166666666667"/>
    <n v="34.027884615384615"/>
    <n v="0.31420000000000003"/>
    <n v="1853.2039666666669"/>
    <n v="0.49099999999999999"/>
    <n v="3002.1668333333337"/>
    <s v="SEK"/>
    <n v="11.300800000000001"/>
    <n v="0"/>
    <s v=""/>
    <n v="79"/>
    <m/>
    <m/>
    <n v="20"/>
    <m/>
    <m/>
    <s v=""/>
    <n v="0"/>
    <n v="0"/>
    <n v="2688.2028846153844"/>
  </r>
  <r>
    <x v="2"/>
    <d v="2023-03-01T00:00:00"/>
    <d v="2023-03-31T00:00:00"/>
    <x v="0"/>
    <s v="Demo Company Ghana Ltd"/>
    <x v="33"/>
    <x v="2"/>
    <s v="E00976"/>
    <s v="Zoe Rodriguez"/>
    <s v="Network Engineer"/>
    <s v="Human Resources"/>
    <x v="1"/>
    <s v="Ghana"/>
    <s v="Permanent"/>
    <s v="Female"/>
    <n v="65"/>
    <d v="2004-05-23T00:00:00"/>
    <m/>
    <n v="40"/>
    <n v="153938"/>
    <n v="12828.166666666666"/>
    <n v="74.008653846153848"/>
    <n v="0.13"/>
    <n v="1667.6616666666666"/>
    <n v="0.55399999999999994"/>
    <n v="5721.3623333333335"/>
    <s v="GHS"/>
    <n v="12.6816"/>
    <n v="0.2"/>
    <s v=""/>
    <n v="111"/>
    <m/>
    <m/>
    <n v="20"/>
    <n v="279"/>
    <m/>
    <s v=""/>
    <n v="0"/>
    <n v="0"/>
    <n v="8214.9605769230766"/>
  </r>
  <r>
    <x v="2"/>
    <d v="2023-03-01T00:00:00"/>
    <d v="2023-03-31T00:00:00"/>
    <x v="0"/>
    <s v="Demo Company Bulgaria EOOD"/>
    <x v="35"/>
    <x v="0"/>
    <s v="E04112"/>
    <s v="Axel Chu"/>
    <s v="Systems Analyst"/>
    <s v="IT"/>
    <x v="3"/>
    <s v="Bulgaria"/>
    <s v="Permanent"/>
    <s v="Male"/>
    <n v="43"/>
    <d v="2018-05-04T00:00:00"/>
    <m/>
    <n v="40"/>
    <n v="59888"/>
    <n v="4990.666666666667"/>
    <n v="28.792307692307691"/>
    <n v="0.19020000000000001"/>
    <n v="949.22480000000007"/>
    <n v="0.28300000000000003"/>
    <n v="3578.308"/>
    <s v="BGN"/>
    <n v="1.9574"/>
    <n v="0"/>
    <s v=""/>
    <n v="358"/>
    <m/>
    <m/>
    <n v="20"/>
    <n v="414"/>
    <m/>
    <s v=""/>
    <n v="0"/>
    <n v="0"/>
    <n v="10307.646153846154"/>
  </r>
  <r>
    <x v="2"/>
    <d v="2023-03-01T00:00:00"/>
    <d v="2023-03-31T00:00:00"/>
    <x v="0"/>
    <s v="Demo Company Singapore Pte Ltd"/>
    <x v="1"/>
    <x v="1"/>
    <s v="E01807"/>
    <s v="Cameron Evans"/>
    <s v="Test Engineer"/>
    <s v="Engineering"/>
    <x v="2"/>
    <s v="Singapore"/>
    <s v="Permanent"/>
    <s v="Male"/>
    <n v="50"/>
    <d v="2018-12-13T00:00:00"/>
    <m/>
    <n v="40"/>
    <n v="63098"/>
    <n v="5258.166666666667"/>
    <n v="30.335576923076921"/>
    <n v="0.17"/>
    <n v="893.88833333333343"/>
    <n v="0.21"/>
    <n v="4153.9516666666668"/>
    <s v="SGD"/>
    <n v="1.4280999999999999"/>
    <n v="0"/>
    <s v=""/>
    <n v="276"/>
    <m/>
    <m/>
    <n v="20"/>
    <m/>
    <m/>
    <s v=""/>
    <n v="0"/>
    <n v="0"/>
    <n v="8372.6192307692309"/>
  </r>
  <r>
    <x v="2"/>
    <d v="2023-03-01T00:00:00"/>
    <d v="2023-03-31T00:00:00"/>
    <x v="0"/>
    <s v="Demo Company Norway AS"/>
    <x v="21"/>
    <x v="0"/>
    <s v="E04103"/>
    <s v="Isabella Soto"/>
    <s v="Operations Engineer"/>
    <s v="Finance"/>
    <x v="2"/>
    <s v="Norway"/>
    <s v="Temporary"/>
    <s v="Female"/>
    <n v="27"/>
    <d v="2021-12-15T00:00:00"/>
    <d v="2023-12-15T00:00:00"/>
    <n v="40"/>
    <n v="255369"/>
    <n v="21280.75"/>
    <n v="122.77355769230769"/>
    <n v="0.14099999999999999"/>
    <n v="3000.5857499999997"/>
    <n v="0.36200000000000004"/>
    <n v="13577.118499999999"/>
    <s v="NOK"/>
    <n v="11.2597"/>
    <n v="0.33"/>
    <s v=""/>
    <n v="82"/>
    <m/>
    <m/>
    <n v="20"/>
    <n v="540.9"/>
    <m/>
    <s v=""/>
    <n v="0"/>
    <n v="0"/>
    <n v="10067.431730769231"/>
  </r>
  <r>
    <x v="2"/>
    <d v="2023-03-01T00:00:00"/>
    <d v="2023-03-31T00:00:00"/>
    <x v="0"/>
    <s v="Demo Company Brazil Ltda."/>
    <x v="5"/>
    <x v="3"/>
    <s v="E01412"/>
    <s v="Eva Jenkins"/>
    <s v="Sr. Manager"/>
    <s v="Human Resources"/>
    <x v="0"/>
    <s v="Brazil"/>
    <s v="Permanent"/>
    <s v="Female"/>
    <n v="55"/>
    <d v="2004-11-10T00:00:00"/>
    <m/>
    <n v="32"/>
    <n v="142318"/>
    <n v="11859.833333333334"/>
    <n v="85.527644230769226"/>
    <n v="0.28999999999999998"/>
    <n v="3439.3516666666665"/>
    <n v="0.65099999999999991"/>
    <n v="4139.0818333333345"/>
    <s v="BRL"/>
    <n v="5.4378000000000002"/>
    <n v="0.14000000000000001"/>
    <s v=""/>
    <n v="103"/>
    <m/>
    <m/>
    <n v="20"/>
    <m/>
    <m/>
    <s v=""/>
    <n v="0"/>
    <n v="0"/>
    <n v="8809.3473557692305"/>
  </r>
  <r>
    <x v="2"/>
    <d v="2023-03-01T00:00:00"/>
    <d v="2023-03-31T00:00:00"/>
    <x v="0"/>
    <s v="Demo Company Israel Ltd"/>
    <x v="30"/>
    <x v="4"/>
    <s v="E01232"/>
    <s v="Samantha Foster"/>
    <s v="Operations Engineer"/>
    <s v="Human Resources"/>
    <x v="3"/>
    <s v="Israel"/>
    <s v="Temporary"/>
    <s v="Female"/>
    <n v="34"/>
    <d v="2022-07-27T00:00:00"/>
    <d v="2023-07-27T00:00:00"/>
    <n v="40"/>
    <n v="220937"/>
    <n v="18411.416666666668"/>
    <n v="106.21971153846155"/>
    <n v="7.5999999999999998E-2"/>
    <n v="1399.2676666666666"/>
    <n v="0.253"/>
    <n v="13753.32825"/>
    <s v="ILS"/>
    <n v="3.7942999999999998"/>
    <n v="0.38"/>
    <s v=""/>
    <n v="332"/>
    <m/>
    <m/>
    <n v="20"/>
    <n v="492.3"/>
    <m/>
    <s v=""/>
    <n v="0"/>
    <n v="0"/>
    <n v="35264.944230769237"/>
  </r>
  <r>
    <x v="2"/>
    <d v="2023-03-01T00:00:00"/>
    <d v="2023-03-31T00:00:00"/>
    <x v="0"/>
    <s v="Demo Company Iceland hf."/>
    <x v="22"/>
    <x v="0"/>
    <s v="E04572"/>
    <s v="Jade Li"/>
    <s v="Network Engineer"/>
    <s v="IT"/>
    <x v="1"/>
    <s v="Iceland"/>
    <s v="Permanent"/>
    <s v="Female"/>
    <n v="47"/>
    <d v="2012-10-26T00:00:00"/>
    <m/>
    <n v="40"/>
    <n v="183156"/>
    <n v="15263"/>
    <n v="88.055769230769229"/>
    <n v="6.3500000000000001E-2"/>
    <n v="969.20050000000003"/>
    <n v="0.31900000000000001"/>
    <n v="10394.102999999999"/>
    <s v="ISK"/>
    <n v="149.69999999999999"/>
    <n v="0.3"/>
    <s v=""/>
    <n v="384"/>
    <m/>
    <m/>
    <n v="20"/>
    <m/>
    <m/>
    <s v=""/>
    <n v="0"/>
    <n v="0"/>
    <n v="33813.415384615386"/>
  </r>
  <r>
    <x v="2"/>
    <d v="2023-03-01T00:00:00"/>
    <d v="2023-03-31T00:00:00"/>
    <x v="0"/>
    <s v="Demo Company Hungary Kft."/>
    <x v="17"/>
    <x v="0"/>
    <s v="E02747"/>
    <s v="Kinsley Acosta"/>
    <s v="Operations Engineer"/>
    <s v="IT"/>
    <x v="1"/>
    <s v="Hungary"/>
    <s v="Permanent"/>
    <s v="Female"/>
    <n v="32"/>
    <d v="2020-07-22T00:00:00"/>
    <m/>
    <n v="40"/>
    <n v="192749"/>
    <n v="16062.416666666666"/>
    <n v="92.667788461538464"/>
    <n v="0.21"/>
    <n v="3373.1074999999996"/>
    <n v="0.379"/>
    <n v="9974.7607499999995"/>
    <s v="HUF"/>
    <n v="378.97"/>
    <n v="0.31"/>
    <s v=""/>
    <n v="173"/>
    <m/>
    <m/>
    <n v="20"/>
    <m/>
    <m/>
    <s v=""/>
    <n v="0"/>
    <n v="0"/>
    <n v="16031.527403846154"/>
  </r>
  <r>
    <x v="2"/>
    <d v="2023-03-01T00:00:00"/>
    <d v="2023-03-31T00:00:00"/>
    <x v="0"/>
    <s v="Demo Company Kenya Ltd"/>
    <x v="8"/>
    <x v="2"/>
    <s v="E01064"/>
    <s v="Clara Kang"/>
    <s v="Sr. Manager"/>
    <s v="IT"/>
    <x v="0"/>
    <s v="Kenya"/>
    <s v="Permanent"/>
    <s v="Female"/>
    <n v="39"/>
    <d v="2017-03-25T00:00:00"/>
    <m/>
    <n v="40"/>
    <n v="135325"/>
    <n v="11277.083333333334"/>
    <n v="65.06009615384616"/>
    <n v="0"/>
    <n v="0"/>
    <n v="0.37200000000000005"/>
    <n v="7082.0083333333332"/>
    <s v="KES"/>
    <n v="136.33000000000001"/>
    <n v="0.14000000000000001"/>
    <s v=""/>
    <n v="205"/>
    <m/>
    <m/>
    <n v="20"/>
    <n v="264.60000000000002"/>
    <m/>
    <s v=""/>
    <n v="0"/>
    <n v="0"/>
    <n v="13337.319711538463"/>
  </r>
  <r>
    <x v="2"/>
    <d v="2023-03-01T00:00:00"/>
    <d v="2023-03-31T00:00:00"/>
    <x v="0"/>
    <s v="Demo Company France SARL"/>
    <x v="18"/>
    <x v="0"/>
    <s v="E00178"/>
    <s v="Harper Alexander"/>
    <s v="Sr. Analyst"/>
    <s v="Sales"/>
    <x v="1"/>
    <s v="France"/>
    <s v="Temporary"/>
    <s v="Female"/>
    <n v="26"/>
    <d v="2022-10-14T00:00:00"/>
    <d v="2023-10-14T00:00:00"/>
    <n v="40"/>
    <n v="79356"/>
    <n v="6613"/>
    <n v="38.151923076923076"/>
    <n v="8.3000000000000004E-2"/>
    <n v="548.87900000000002"/>
    <n v="0.22399999999999998"/>
    <n v="5131.6880000000001"/>
    <s v="EUR"/>
    <n v="1"/>
    <n v="0"/>
    <s v=""/>
    <n v="56"/>
    <m/>
    <m/>
    <n v="20"/>
    <m/>
    <m/>
    <s v=""/>
    <n v="0"/>
    <n v="0"/>
    <n v="2136.5076923076922"/>
  </r>
  <r>
    <x v="2"/>
    <d v="2023-03-01T00:00:00"/>
    <d v="2023-03-31T00:00:00"/>
    <x v="0"/>
    <s v="Demo Company Netherlands BV"/>
    <x v="6"/>
    <x v="0"/>
    <s v="E01091"/>
    <s v="Carter Reed"/>
    <s v="Development Engineer"/>
    <s v="Engineering"/>
    <x v="0"/>
    <s v="Netherlands"/>
    <s v="Permanent"/>
    <s v="Male"/>
    <n v="40"/>
    <d v="2005-07-07T00:00:00"/>
    <m/>
    <n v="40"/>
    <n v="74412"/>
    <n v="6201"/>
    <n v="35.774999999999999"/>
    <n v="0.23190000000000002"/>
    <n v="1438.0119000000002"/>
    <n v="0.41200000000000003"/>
    <n v="3646.1879999999996"/>
    <s v="EUR"/>
    <n v="1"/>
    <n v="0"/>
    <s v=""/>
    <n v="227"/>
    <m/>
    <m/>
    <n v="20"/>
    <m/>
    <m/>
    <s v=""/>
    <n v="0"/>
    <n v="0"/>
    <n v="8120.9249999999993"/>
  </r>
  <r>
    <x v="2"/>
    <d v="2023-03-01T00:00:00"/>
    <d v="2023-03-31T00:00:00"/>
    <x v="0"/>
    <s v="Demo Company Netherlands BV"/>
    <x v="6"/>
    <x v="0"/>
    <s v="E01525"/>
    <s v="Charlotte Ruiz"/>
    <s v="Computer Systems Manager"/>
    <s v="IT"/>
    <x v="0"/>
    <s v="Netherlands"/>
    <s v="Permanent"/>
    <s v="Female"/>
    <n v="32"/>
    <d v="2017-10-02T00:00:00"/>
    <m/>
    <n v="40"/>
    <n v="61886"/>
    <n v="5157.166666666667"/>
    <n v="29.752884615384612"/>
    <n v="0.23190000000000002"/>
    <n v="1195.9469500000002"/>
    <n v="0.41200000000000003"/>
    <n v="3032.4140000000002"/>
    <s v="EUR"/>
    <n v="1"/>
    <n v="0.09"/>
    <s v=""/>
    <n v="159"/>
    <m/>
    <m/>
    <n v="20"/>
    <n v="552.6"/>
    <m/>
    <s v=""/>
    <n v="0"/>
    <n v="0"/>
    <n v="4730.7086538461535"/>
  </r>
  <r>
    <x v="2"/>
    <d v="2023-03-01T00:00:00"/>
    <d v="2023-03-31T00:00:00"/>
    <x v="0"/>
    <s v="Demo Company Ireland Ltd"/>
    <x v="36"/>
    <x v="0"/>
    <s v="E01309"/>
    <s v="Everleigh Jiang"/>
    <s v="Network Engineer"/>
    <s v="Accounting"/>
    <x v="3"/>
    <s v="Ireland"/>
    <s v="Permanent"/>
    <s v="Female"/>
    <n v="58"/>
    <d v="2003-05-14T00:00:00"/>
    <m/>
    <n v="40"/>
    <n v="173071"/>
    <n v="14422.583333333334"/>
    <n v="83.207211538461536"/>
    <n v="0.1105"/>
    <n v="1593.6954583333334"/>
    <n v="0.26100000000000001"/>
    <n v="10658.289083333333"/>
    <s v="EUR"/>
    <n v="1"/>
    <n v="0.28999999999999998"/>
    <s v=""/>
    <n v="219"/>
    <m/>
    <m/>
    <n v="20"/>
    <m/>
    <m/>
    <s v=""/>
    <n v="0"/>
    <n v="0"/>
    <n v="18222.379326923077"/>
  </r>
  <r>
    <x v="2"/>
    <d v="2023-03-01T00:00:00"/>
    <d v="2023-03-31T00:00:00"/>
    <x v="0"/>
    <s v="Demo Company Kenya Ltd"/>
    <x v="8"/>
    <x v="2"/>
    <s v="E02378"/>
    <s v="Audrey Smith"/>
    <s v="Field Engineer"/>
    <s v="Engineering"/>
    <x v="3"/>
    <s v="Kenya"/>
    <s v="Temporary"/>
    <s v="Female"/>
    <n v="58"/>
    <d v="2022-10-27T00:00:00"/>
    <d v="2023-10-27T00:00:00"/>
    <n v="40"/>
    <n v="70189"/>
    <n v="5849.083333333333"/>
    <n v="33.744711538461537"/>
    <n v="0"/>
    <n v="0"/>
    <n v="0.37200000000000005"/>
    <n v="3673.2243333333327"/>
    <s v="KES"/>
    <n v="136.33000000000001"/>
    <n v="0"/>
    <s v=""/>
    <n v="261"/>
    <m/>
    <m/>
    <n v="20"/>
    <m/>
    <m/>
    <s v=""/>
    <n v="0"/>
    <n v="0"/>
    <n v="8807.3697115384621"/>
  </r>
  <r>
    <x v="2"/>
    <d v="2023-03-01T00:00:00"/>
    <d v="2023-03-31T00:00:00"/>
    <x v="0"/>
    <s v="Demo Company France SARL"/>
    <x v="18"/>
    <x v="0"/>
    <s v="E04127"/>
    <s v="Emery Acosta"/>
    <s v="Operations Engineer"/>
    <s v="Sales"/>
    <x v="3"/>
    <s v="France"/>
    <s v="Permanent"/>
    <s v="Female"/>
    <n v="42"/>
    <d v="2013-09-11T00:00:00"/>
    <m/>
    <n v="40"/>
    <n v="181452"/>
    <n v="15121"/>
    <n v="87.236538461538458"/>
    <n v="0.45"/>
    <n v="6804.45"/>
    <n v="0.60699999999999998"/>
    <n v="5942.5529999999999"/>
    <s v="EUR"/>
    <n v="1"/>
    <n v="0.3"/>
    <s v=""/>
    <n v="76"/>
    <m/>
    <m/>
    <n v="20"/>
    <m/>
    <m/>
    <s v=""/>
    <n v="0"/>
    <n v="0"/>
    <n v="6629.9769230769225"/>
  </r>
  <r>
    <x v="2"/>
    <d v="2023-03-01T00:00:00"/>
    <d v="2023-03-31T00:00:00"/>
    <x v="0"/>
    <s v="Demo Company Romania SRL"/>
    <x v="12"/>
    <x v="0"/>
    <s v="E02072"/>
    <s v="Charles Robinson"/>
    <s v="HRIS Analyst"/>
    <s v="Human Resources"/>
    <x v="1"/>
    <s v="Romania"/>
    <s v="Permanent"/>
    <s v="Male"/>
    <n v="26"/>
    <d v="2021-03-12T00:00:00"/>
    <m/>
    <n v="40"/>
    <n v="70369"/>
    <n v="5864.083333333333"/>
    <n v="33.831249999999997"/>
    <n v="2.2499999999999999E-2"/>
    <n v="131.94187499999998"/>
    <n v="0.2"/>
    <n v="4691.2666666666664"/>
    <s v="RON"/>
    <n v="4.9107000000000003"/>
    <n v="0"/>
    <s v=""/>
    <n v="48"/>
    <m/>
    <m/>
    <n v="20"/>
    <m/>
    <m/>
    <s v=""/>
    <n v="0"/>
    <n v="0"/>
    <n v="1623.8999999999999"/>
  </r>
  <r>
    <x v="2"/>
    <d v="2023-03-01T00:00:00"/>
    <d v="2023-03-31T00:00:00"/>
    <x v="0"/>
    <s v="Demo Company Hungary Kft."/>
    <x v="17"/>
    <x v="0"/>
    <s v="E02555"/>
    <s v="Landon Lopez"/>
    <s v="Sr. Analyst"/>
    <s v="Accounting"/>
    <x v="0"/>
    <s v="Hungary"/>
    <s v="Permanent"/>
    <s v="Male"/>
    <n v="38"/>
    <d v="2008-07-05T00:00:00"/>
    <m/>
    <n v="40"/>
    <n v="78056"/>
    <n v="6504.666666666667"/>
    <n v="37.526923076923076"/>
    <n v="0.21"/>
    <n v="1365.98"/>
    <n v="0.379"/>
    <n v="4039.3980000000001"/>
    <s v="HUF"/>
    <n v="378.97"/>
    <n v="0"/>
    <s v=""/>
    <n v="240"/>
    <m/>
    <m/>
    <n v="20"/>
    <m/>
    <m/>
    <s v=""/>
    <n v="0"/>
    <n v="0"/>
    <n v="9006.461538461539"/>
  </r>
  <r>
    <x v="2"/>
    <d v="2023-03-01T00:00:00"/>
    <d v="2023-03-31T00:00:00"/>
    <x v="0"/>
    <s v="Demo Company Poland Sp. z o.o."/>
    <x v="3"/>
    <x v="0"/>
    <s v="E00187"/>
    <s v="Miles Mehta"/>
    <s v="Network Engineer"/>
    <s v="Finance"/>
    <x v="3"/>
    <s v="Poland"/>
    <s v="Permanent"/>
    <s v="Male"/>
    <n v="64"/>
    <d v="2021-05-02T00:00:00"/>
    <m/>
    <n v="40"/>
    <n v="189933"/>
    <n v="15827.75"/>
    <n v="91.313942307692315"/>
    <n v="0.22140000000000001"/>
    <n v="3504.2638500000003"/>
    <n v="0.40799999999999997"/>
    <n v="9370.0280000000002"/>
    <s v="PLN"/>
    <n v="4.6844999999999999"/>
    <n v="0.23"/>
    <s v=""/>
    <n v="168"/>
    <m/>
    <m/>
    <n v="20"/>
    <n v="520.20000000000005"/>
    <m/>
    <s v=""/>
    <n v="0"/>
    <n v="0"/>
    <n v="15340.74230769231"/>
  </r>
  <r>
    <x v="2"/>
    <d v="2023-03-01T00:00:00"/>
    <d v="2023-03-31T00:00:00"/>
    <x v="0"/>
    <s v="Demo Company Netherlands BV"/>
    <x v="6"/>
    <x v="0"/>
    <s v="E04332"/>
    <s v="Ezra Simmons"/>
    <s v="Automation Engineer"/>
    <s v="Engineering"/>
    <x v="1"/>
    <s v="Netherlands"/>
    <s v="Permanent"/>
    <s v="Male"/>
    <n v="38"/>
    <d v="2010-07-01T00:00:00"/>
    <m/>
    <n v="40"/>
    <n v="78237"/>
    <n v="6519.75"/>
    <n v="37.613942307692312"/>
    <n v="0.23190000000000002"/>
    <n v="1511.9300250000001"/>
    <n v="0.41200000000000003"/>
    <n v="3833.6129999999998"/>
    <s v="EUR"/>
    <n v="1"/>
    <n v="0"/>
    <s v=""/>
    <n v="302"/>
    <m/>
    <m/>
    <n v="20"/>
    <m/>
    <m/>
    <s v=""/>
    <n v="0"/>
    <n v="0"/>
    <n v="11359.410576923079"/>
  </r>
  <r>
    <x v="2"/>
    <d v="2023-03-01T00:00:00"/>
    <d v="2023-03-31T00:00:00"/>
    <x v="0"/>
    <s v="Demo Company Indonesia PT"/>
    <x v="10"/>
    <x v="1"/>
    <s v="E02062"/>
    <s v="Nora Santiago"/>
    <s v="Analyst"/>
    <s v="Accounting"/>
    <x v="3"/>
    <s v="Indonesia"/>
    <s v="Permanent"/>
    <s v="Female"/>
    <n v="55"/>
    <d v="2021-06-26T00:00:00"/>
    <m/>
    <n v="40"/>
    <n v="48687"/>
    <n v="4057.25"/>
    <n v="23.407211538461539"/>
    <n v="5.74E-2"/>
    <n v="232.88614999999999"/>
    <n v="0.30099999999999999"/>
    <n v="2836.01775"/>
    <s v="IDR"/>
    <n v="16295.86"/>
    <n v="0"/>
    <s v=""/>
    <n v="52"/>
    <m/>
    <m/>
    <n v="20"/>
    <m/>
    <n v="28.5"/>
    <s v=""/>
    <n v="0"/>
    <n v="0"/>
    <n v="1217.175"/>
  </r>
  <r>
    <x v="2"/>
    <d v="2023-03-01T00:00:00"/>
    <d v="2023-03-31T00:00:00"/>
    <x v="0"/>
    <s v="Demo Company Netherlands BV"/>
    <x v="6"/>
    <x v="0"/>
    <s v="E00034"/>
    <s v="Caroline Herrera"/>
    <s v="Sr. Manager"/>
    <s v="Marketing"/>
    <x v="0"/>
    <s v="Netherlands"/>
    <s v="Permanent"/>
    <s v="Female"/>
    <n v="45"/>
    <d v="2004-08-19T00:00:00"/>
    <m/>
    <n v="40"/>
    <n v="121065"/>
    <n v="10088.75"/>
    <n v="58.204326923076927"/>
    <n v="0.23190000000000002"/>
    <n v="2339.5811250000002"/>
    <n v="0.41200000000000003"/>
    <n v="5932.1849999999995"/>
    <s v="EUR"/>
    <n v="1"/>
    <n v="0.15"/>
    <s v=""/>
    <n v="109"/>
    <m/>
    <m/>
    <n v="20"/>
    <m/>
    <n v="18"/>
    <s v=""/>
    <n v="0"/>
    <n v="0"/>
    <n v="6344.2716346153848"/>
  </r>
  <r>
    <x v="2"/>
    <d v="2023-03-01T00:00:00"/>
    <d v="2023-03-31T00:00:00"/>
    <x v="0"/>
    <s v="Demo Company Indonesia PT"/>
    <x v="10"/>
    <x v="1"/>
    <s v="E00273"/>
    <s v="David Owens"/>
    <s v="Sr. Analyst"/>
    <s v="Sales"/>
    <x v="2"/>
    <s v="Indonesia"/>
    <s v="Permanent"/>
    <s v="Male"/>
    <n v="43"/>
    <d v="2004-04-16T00:00:00"/>
    <m/>
    <n v="40"/>
    <n v="94246"/>
    <n v="7853.833333333333"/>
    <n v="45.310576923076923"/>
    <n v="5.74E-2"/>
    <n v="450.81003333333331"/>
    <n v="0.30099999999999999"/>
    <n v="5489.8294999999998"/>
    <s v="IDR"/>
    <n v="16295.86"/>
    <n v="0"/>
    <s v=""/>
    <n v="351"/>
    <m/>
    <m/>
    <n v="20"/>
    <m/>
    <n v="10.5"/>
    <s v=""/>
    <n v="0"/>
    <n v="0"/>
    <n v="15904.012500000001"/>
  </r>
  <r>
    <x v="2"/>
    <d v="2023-03-01T00:00:00"/>
    <d v="2023-03-31T00:00:00"/>
    <x v="0"/>
    <s v="Demo Company Greece IKE"/>
    <x v="23"/>
    <x v="0"/>
    <s v="E00691"/>
    <s v="Avery Yee"/>
    <s v="Systems Analyst"/>
    <s v="IT"/>
    <x v="0"/>
    <s v="Greece"/>
    <s v="Permanent"/>
    <s v="Female"/>
    <n v="34"/>
    <d v="2016-05-22T00:00:00"/>
    <m/>
    <n v="40"/>
    <n v="44614"/>
    <n v="3717.8333333333335"/>
    <n v="21.449038461538461"/>
    <n v="0.24809999999999999"/>
    <n v="922.39445000000001"/>
    <n v="0.51900000000000002"/>
    <n v="1788.2778333333333"/>
    <s v="EUR"/>
    <n v="1"/>
    <n v="0"/>
    <s v=""/>
    <n v="89"/>
    <n v="1"/>
    <s v="Missing Data"/>
    <n v="20"/>
    <m/>
    <n v="9"/>
    <s v=""/>
    <n v="0"/>
    <n v="0"/>
    <n v="1908.9644230769229"/>
  </r>
  <r>
    <x v="2"/>
    <d v="2023-03-01T00:00:00"/>
    <d v="2023-03-31T00:00:00"/>
    <x v="0"/>
    <s v="Demo Company France SARL"/>
    <x v="18"/>
    <x v="0"/>
    <s v="E01403"/>
    <s v="Xavier Park"/>
    <s v="Operations Engineer"/>
    <s v="IT"/>
    <x v="3"/>
    <s v="France"/>
    <s v="Temporary"/>
    <s v="Male"/>
    <n v="40"/>
    <d v="2020-11-08T00:00:00"/>
    <d v="2023-11-08T00:00:00"/>
    <n v="40"/>
    <n v="234469"/>
    <n v="19539.083333333332"/>
    <n v="112.72548076923076"/>
    <n v="0.45"/>
    <n v="8792.5874999999996"/>
    <n v="0.60699999999999998"/>
    <n v="7678.8597499999996"/>
    <s v="EUR"/>
    <n v="1"/>
    <n v="0.31"/>
    <s v=""/>
    <n v="105"/>
    <m/>
    <m/>
    <n v="20"/>
    <n v="234.9"/>
    <n v="6"/>
    <s v=""/>
    <n v="0"/>
    <n v="0"/>
    <n v="11836.175480769229"/>
  </r>
  <r>
    <x v="2"/>
    <d v="2023-03-01T00:00:00"/>
    <d v="2023-03-31T00:00:00"/>
    <x v="0"/>
    <s v="Demo Company Greece IKE"/>
    <x v="23"/>
    <x v="0"/>
    <s v="E03438"/>
    <s v="Asher Morales"/>
    <s v="Automation Engineer"/>
    <s v="Engineering"/>
    <x v="3"/>
    <s v="Greece"/>
    <s v="Permanent"/>
    <s v="Male"/>
    <n v="52"/>
    <d v="2020-07-10T00:00:00"/>
    <m/>
    <n v="40"/>
    <n v="88272"/>
    <n v="7356"/>
    <n v="42.438461538461539"/>
    <n v="0.24809999999999999"/>
    <n v="1825.0236"/>
    <n v="0.51900000000000002"/>
    <n v="3538.2359999999999"/>
    <s v="EUR"/>
    <n v="1"/>
    <n v="0"/>
    <s v=""/>
    <n v="400"/>
    <m/>
    <m/>
    <n v="20"/>
    <m/>
    <n v="21"/>
    <s v=""/>
    <n v="0"/>
    <n v="0"/>
    <n v="16975.384615384617"/>
  </r>
  <r>
    <x v="2"/>
    <d v="2023-03-01T00:00:00"/>
    <d v="2023-03-31T00:00:00"/>
    <x v="0"/>
    <s v="Demo Company Belgium BV"/>
    <x v="13"/>
    <x v="0"/>
    <s v="E04136"/>
    <s v="Mason Cao"/>
    <s v="Analyst II"/>
    <s v="Finance"/>
    <x v="2"/>
    <s v="Belgium"/>
    <s v="Permanent"/>
    <s v="Male"/>
    <n v="52"/>
    <d v="2017-09-14T00:00:00"/>
    <m/>
    <n v="40"/>
    <n v="74449"/>
    <n v="6204.083333333333"/>
    <n v="35.792788461538464"/>
    <n v="0.27500000000000002"/>
    <n v="1706.1229166666667"/>
    <n v="0.55399999999999994"/>
    <n v="2767.0211666666669"/>
    <s v="EUR"/>
    <n v="1"/>
    <n v="0"/>
    <s v=""/>
    <n v="162"/>
    <m/>
    <m/>
    <n v="20"/>
    <m/>
    <n v="30"/>
    <s v=""/>
    <n v="0"/>
    <n v="0"/>
    <n v="5798.4317307692309"/>
  </r>
  <r>
    <x v="2"/>
    <d v="2023-03-01T00:00:00"/>
    <d v="2023-03-31T00:00:00"/>
    <x v="0"/>
    <s v="Demo Company Netherlands BV"/>
    <x v="6"/>
    <x v="0"/>
    <s v="E02944"/>
    <s v="Joshua Fong"/>
    <s v="Operations Engineer"/>
    <s v="Engineering"/>
    <x v="1"/>
    <s v="Netherlands"/>
    <s v="Permanent"/>
    <s v="Male"/>
    <n v="47"/>
    <d v="2012-06-11T00:00:00"/>
    <m/>
    <n v="40"/>
    <n v="222941"/>
    <n v="18578.416666666668"/>
    <n v="107.18317307692307"/>
    <n v="0.23190000000000002"/>
    <n v="4308.3348250000008"/>
    <n v="0.41200000000000003"/>
    <n v="10924.109"/>
    <s v="EUR"/>
    <n v="1"/>
    <n v="0.39"/>
    <s v=""/>
    <n v="127"/>
    <m/>
    <m/>
    <n v="20"/>
    <n v="55.800000000000004"/>
    <n v="6"/>
    <s v=""/>
    <n v="0"/>
    <n v="0"/>
    <n v="13612.26298076923"/>
  </r>
  <r>
    <x v="2"/>
    <d v="2023-03-01T00:00:00"/>
    <d v="2023-03-31T00:00:00"/>
    <x v="0"/>
    <s v="Demo Company Norway AS"/>
    <x v="21"/>
    <x v="0"/>
    <s v="E03300"/>
    <s v="Maria Chin"/>
    <s v="Analyst"/>
    <s v="Marketing"/>
    <x v="0"/>
    <s v="Norway"/>
    <s v="Permanent"/>
    <s v="Female"/>
    <n v="65"/>
    <d v="2013-09-26T00:00:00"/>
    <m/>
    <n v="32"/>
    <n v="50341"/>
    <n v="4195.083333333333"/>
    <n v="30.253004807692307"/>
    <n v="0.14099999999999999"/>
    <n v="591.5067499999999"/>
    <n v="0.36200000000000004"/>
    <n v="2676.4631666666664"/>
    <s v="NOK"/>
    <n v="11.2597"/>
    <n v="0"/>
    <s v=""/>
    <n v="289"/>
    <m/>
    <m/>
    <n v="20"/>
    <m/>
    <n v="18"/>
    <s v=""/>
    <n v="0"/>
    <n v="0"/>
    <n v="8743.1183894230762"/>
  </r>
  <r>
    <x v="2"/>
    <d v="2023-03-01T00:00:00"/>
    <d v="2023-03-31T00:00:00"/>
    <x v="0"/>
    <s v="Demo Company Ukraine PLC"/>
    <x v="26"/>
    <x v="0"/>
    <s v="E00078"/>
    <s v="Eva Garcia"/>
    <s v="HRIS Analyst"/>
    <s v="Human Resources"/>
    <x v="2"/>
    <s v="Ukraine"/>
    <s v="Temporary"/>
    <s v="Female"/>
    <n v="31"/>
    <d v="2021-04-11T00:00:00"/>
    <d v="2023-04-11T00:00:00"/>
    <n v="40"/>
    <n v="72235"/>
    <n v="6019.583333333333"/>
    <n v="34.728365384615387"/>
    <n v="0.22"/>
    <n v="1324.3083333333332"/>
    <n v="0.45200000000000001"/>
    <n v="3298.7316666666666"/>
    <s v="UAH"/>
    <n v="39.026600000000002"/>
    <n v="0"/>
    <s v=""/>
    <n v="250"/>
    <m/>
    <m/>
    <n v="20"/>
    <n v="97.2"/>
    <n v="25.5"/>
    <s v=""/>
    <n v="0"/>
    <n v="0"/>
    <n v="8682.0913461538476"/>
  </r>
  <r>
    <x v="2"/>
    <d v="2023-03-01T00:00:00"/>
    <d v="2023-03-31T00:00:00"/>
    <x v="0"/>
    <s v="Demo Company Nigeria Ltd"/>
    <x v="42"/>
    <x v="2"/>
    <s v="E00825"/>
    <s v="Anna Molina"/>
    <s v="Sr. Analyst"/>
    <s v="Accounting"/>
    <x v="2"/>
    <s v="Nigeria"/>
    <s v="Permanent"/>
    <s v="Female"/>
    <n v="41"/>
    <d v="2016-06-12T00:00:00"/>
    <m/>
    <n v="40"/>
    <n v="70165"/>
    <n v="5847.083333333333"/>
    <n v="33.73317307692308"/>
    <n v="0.1"/>
    <n v="584.70833333333337"/>
    <n v="0.34799999999999998"/>
    <n v="3812.2983333333332"/>
    <s v="NGN"/>
    <n v="486.12"/>
    <n v="0"/>
    <s v=""/>
    <n v="147"/>
    <m/>
    <m/>
    <n v="20"/>
    <n v="542.70000000000005"/>
    <m/>
    <s v=""/>
    <n v="0"/>
    <n v="0"/>
    <n v="4958.7764423076924"/>
  </r>
  <r>
    <x v="2"/>
    <d v="2023-03-01T00:00:00"/>
    <d v="2023-03-31T00:00:00"/>
    <x v="0"/>
    <s v="Demo Company United States LLC"/>
    <x v="39"/>
    <x v="6"/>
    <s v="E04972"/>
    <s v="Logan Bryant"/>
    <s v="Sr. Manager"/>
    <s v="Marketing"/>
    <x v="1"/>
    <s v="United States"/>
    <s v="Temporary"/>
    <s v="Male"/>
    <n v="30"/>
    <d v="2020-07-18T00:00:00"/>
    <d v="2023-07-18T00:00:00"/>
    <n v="40"/>
    <n v="148485"/>
    <n v="12373.75"/>
    <n v="71.387019230769226"/>
    <n v="7.6499999999999999E-2"/>
    <n v="946.59187499999996"/>
    <n v="0.36599999999999999"/>
    <n v="7844.9575000000004"/>
    <s v="USD"/>
    <n v="1.0568"/>
    <n v="0.15"/>
    <s v=""/>
    <n v="342"/>
    <m/>
    <m/>
    <n v="20"/>
    <m/>
    <m/>
    <s v=""/>
    <n v="0"/>
    <n v="0"/>
    <n v="24414.360576923074"/>
  </r>
  <r>
    <x v="2"/>
    <d v="2023-03-01T00:00:00"/>
    <d v="2023-03-31T00:00:00"/>
    <x v="0"/>
    <s v="Demo Company Sweden AB"/>
    <x v="20"/>
    <x v="0"/>
    <s v="E03941"/>
    <s v="Isla Han"/>
    <s v="Technical Architect"/>
    <s v="IT"/>
    <x v="0"/>
    <s v="Sweden"/>
    <s v="Permanent"/>
    <s v="Female"/>
    <n v="58"/>
    <d v="2005-06-18T00:00:00"/>
    <m/>
    <n v="40"/>
    <n v="86089"/>
    <n v="7174.083333333333"/>
    <n v="41.388942307692311"/>
    <n v="0.31420000000000003"/>
    <n v="2254.0969833333334"/>
    <n v="0.49099999999999999"/>
    <n v="3651.6084166666665"/>
    <s v="SEK"/>
    <n v="11.300800000000001"/>
    <n v="0"/>
    <s v=""/>
    <n v="126"/>
    <m/>
    <m/>
    <n v="20"/>
    <m/>
    <m/>
    <s v=""/>
    <n v="0"/>
    <n v="0"/>
    <n v="5215.0067307692316"/>
  </r>
  <r>
    <x v="2"/>
    <d v="2023-03-01T00:00:00"/>
    <d v="2023-03-31T00:00:00"/>
    <x v="0"/>
    <s v="Demo Company Singapore Pte Ltd"/>
    <x v="1"/>
    <x v="1"/>
    <s v="E02148"/>
    <s v="Christopher Vega"/>
    <s v="Engineering Manager"/>
    <s v="Engineering"/>
    <x v="3"/>
    <s v="Singapore"/>
    <s v="Permanent"/>
    <s v="Male"/>
    <n v="54"/>
    <d v="2007-10-27T00:00:00"/>
    <m/>
    <n v="40"/>
    <n v="106313"/>
    <n v="8859.4166666666661"/>
    <n v="51.112019230769235"/>
    <n v="0.17"/>
    <n v="1506.1008333333334"/>
    <n v="0.21"/>
    <n v="6998.9391666666661"/>
    <s v="SGD"/>
    <n v="1.4280999999999999"/>
    <n v="0.15"/>
    <s v=""/>
    <n v="138"/>
    <m/>
    <m/>
    <n v="20"/>
    <n v="522.9"/>
    <m/>
    <s v=""/>
    <n v="0"/>
    <n v="0"/>
    <n v="7053.4586538461544"/>
  </r>
  <r>
    <x v="2"/>
    <d v="2023-03-01T00:00:00"/>
    <d v="2023-03-31T00:00:00"/>
    <x v="0"/>
    <s v="Demo Company Spain S.L."/>
    <x v="24"/>
    <x v="0"/>
    <s v="E03096"/>
    <s v="Kennedy Zhang"/>
    <s v="Network Engineer"/>
    <s v="Finance"/>
    <x v="3"/>
    <s v="Spain"/>
    <s v="Permanent"/>
    <s v="Female"/>
    <n v="63"/>
    <d v="2000-10-27T00:00:00"/>
    <m/>
    <n v="40"/>
    <n v="155320"/>
    <n v="12943.333333333334"/>
    <n v="74.673076923076934"/>
    <n v="0.29899999999999999"/>
    <n v="3870.0566666666668"/>
    <n v="0.47"/>
    <n v="6859.9666666666672"/>
    <s v="EUR"/>
    <n v="1"/>
    <n v="0.17"/>
    <s v=""/>
    <n v="384"/>
    <m/>
    <m/>
    <n v="20"/>
    <m/>
    <m/>
    <s v=""/>
    <n v="0"/>
    <n v="0"/>
    <n v="28674.461538461543"/>
  </r>
  <r>
    <x v="2"/>
    <d v="2023-03-01T00:00:00"/>
    <d v="2023-03-31T00:00:00"/>
    <x v="0"/>
    <s v="Demo Company Sweden AB"/>
    <x v="20"/>
    <x v="0"/>
    <s v="E04800"/>
    <s v="Eli Han"/>
    <s v="Sr. Analyst"/>
    <s v="Accounting"/>
    <x v="0"/>
    <s v="Sweden"/>
    <s v="Permanent"/>
    <s v="Male"/>
    <n v="40"/>
    <d v="2016-01-15T00:00:00"/>
    <m/>
    <n v="40"/>
    <n v="89984"/>
    <n v="7498.666666666667"/>
    <n v="43.261538461538464"/>
    <n v="0.31420000000000003"/>
    <n v="2356.0810666666671"/>
    <n v="0.49099999999999999"/>
    <n v="3816.8213333333338"/>
    <s v="SEK"/>
    <n v="11.300800000000001"/>
    <n v="0"/>
    <s v=""/>
    <n v="29"/>
    <m/>
    <m/>
    <n v="20"/>
    <n v="403.2"/>
    <m/>
    <s v=""/>
    <n v="0"/>
    <n v="0"/>
    <n v="1254.5846153846155"/>
  </r>
  <r>
    <x v="2"/>
    <d v="2023-03-01T00:00:00"/>
    <d v="2023-03-31T00:00:00"/>
    <x v="0"/>
    <s v="Demo Company Denmark ApS"/>
    <x v="37"/>
    <x v="0"/>
    <s v="E02838"/>
    <s v="Julia Pham"/>
    <s v="Engineering Manager"/>
    <s v="Engineering"/>
    <x v="1"/>
    <s v="Denmark"/>
    <s v="Permanent"/>
    <s v="Female"/>
    <n v="65"/>
    <d v="2006-03-16T00:00:00"/>
    <m/>
    <n v="32"/>
    <n v="83756"/>
    <n v="6979.666666666667"/>
    <n v="50.334134615384613"/>
    <n v="0"/>
    <n v="0"/>
    <n v="0.23800000000000002"/>
    <n v="5318.5060000000003"/>
    <s v="DKK"/>
    <n v="7.4398"/>
    <n v="0.14000000000000001"/>
    <s v=""/>
    <n v="287"/>
    <m/>
    <m/>
    <n v="20"/>
    <m/>
    <m/>
    <s v=""/>
    <n v="0"/>
    <n v="0"/>
    <n v="14445.896634615385"/>
  </r>
  <r>
    <x v="2"/>
    <d v="2023-03-01T00:00:00"/>
    <d v="2023-03-31T00:00:00"/>
    <x v="0"/>
    <s v="Demo Company Luxembourg SA"/>
    <x v="9"/>
    <x v="0"/>
    <s v="E02980"/>
    <s v="Hailey Shin"/>
    <s v="Network Engineer"/>
    <s v="Human Resources"/>
    <x v="2"/>
    <s v="Luxembourg"/>
    <s v="Permanent"/>
    <s v="Female"/>
    <n v="57"/>
    <d v="2016-10-24T00:00:00"/>
    <m/>
    <n v="40"/>
    <n v="176324"/>
    <n v="14693.666666666666"/>
    <n v="84.771153846153851"/>
    <n v="0.14990000000000001"/>
    <n v="2202.5806333333335"/>
    <n v="0.20399999999999999"/>
    <n v="11696.158666666666"/>
    <s v="EUR"/>
    <n v="1"/>
    <n v="0.23"/>
    <s v=""/>
    <n v="73"/>
    <m/>
    <m/>
    <n v="20"/>
    <m/>
    <m/>
    <s v=""/>
    <n v="0"/>
    <n v="0"/>
    <n v="6188.294230769231"/>
  </r>
  <r>
    <x v="2"/>
    <d v="2023-03-01T00:00:00"/>
    <d v="2023-03-31T00:00:00"/>
    <x v="0"/>
    <s v="Demo Company Ghana Ltd"/>
    <x v="33"/>
    <x v="2"/>
    <s v="E04477"/>
    <s v="Connor Grant"/>
    <s v="Sr. Analyst"/>
    <s v="Accounting"/>
    <x v="1"/>
    <s v="Ghana"/>
    <s v="Permanent"/>
    <s v="Male"/>
    <n v="27"/>
    <d v="2021-10-13T00:00:00"/>
    <m/>
    <n v="40"/>
    <n v="74077"/>
    <n v="6173.083333333333"/>
    <n v="35.613942307692312"/>
    <n v="0.13"/>
    <n v="802.50083333333328"/>
    <n v="0.55399999999999994"/>
    <n v="2753.1951666666669"/>
    <s v="GHS"/>
    <n v="12.6816"/>
    <n v="0"/>
    <s v=""/>
    <n v="382"/>
    <m/>
    <m/>
    <n v="20"/>
    <m/>
    <m/>
    <s v=""/>
    <n v="0"/>
    <n v="0"/>
    <n v="13604.525961538464"/>
  </r>
  <r>
    <x v="2"/>
    <d v="2023-03-01T00:00:00"/>
    <d v="2023-03-31T00:00:00"/>
    <x v="0"/>
    <s v="Demo Company Denmark ApS"/>
    <x v="37"/>
    <x v="0"/>
    <s v="E04348"/>
    <s v="Natalia Owens"/>
    <s v="Manager"/>
    <s v="Human Resources"/>
    <x v="0"/>
    <s v="Denmark"/>
    <s v="Permanent"/>
    <s v="Female"/>
    <n v="31"/>
    <d v="2021-01-18T00:00:00"/>
    <m/>
    <n v="32"/>
    <n v="104162"/>
    <n v="8680.1666666666661"/>
    <n v="62.597355769230766"/>
    <n v="0"/>
    <n v="0"/>
    <n v="0.23800000000000002"/>
    <n v="6614.2869999999994"/>
    <s v="DKK"/>
    <n v="7.4398"/>
    <n v="7.0000000000000007E-2"/>
    <s v=""/>
    <n v="289"/>
    <m/>
    <m/>
    <n v="20"/>
    <m/>
    <m/>
    <s v=""/>
    <n v="0"/>
    <n v="0"/>
    <n v="18090.635817307691"/>
  </r>
  <r>
    <x v="2"/>
    <d v="2023-03-01T00:00:00"/>
    <d v="2023-03-31T00:00:00"/>
    <x v="0"/>
    <s v="Demo Company Egypt SAE"/>
    <x v="38"/>
    <x v="2"/>
    <s v="E03419"/>
    <s v="Jade Yi"/>
    <s v="Account Representative"/>
    <s v="Sales"/>
    <x v="1"/>
    <s v="Egypt"/>
    <s v="Permanent"/>
    <s v="Female"/>
    <n v="47"/>
    <d v="2015-07-10T00:00:00"/>
    <m/>
    <n v="40"/>
    <n v="63880"/>
    <n v="5323.333333333333"/>
    <n v="30.711538461538463"/>
    <n v="0.26"/>
    <n v="1384.0666666666666"/>
    <n v="0.44400000000000001"/>
    <n v="2959.7733333333331"/>
    <s v="EGP"/>
    <n v="32.686700000000002"/>
    <n v="0"/>
    <s v=""/>
    <n v="32"/>
    <m/>
    <m/>
    <n v="20"/>
    <m/>
    <m/>
    <s v=""/>
    <n v="0"/>
    <n v="0"/>
    <n v="982.76923076923083"/>
  </r>
  <r>
    <x v="2"/>
    <d v="2023-03-01T00:00:00"/>
    <d v="2023-03-31T00:00:00"/>
    <x v="0"/>
    <s v="Demo Company Argentina S.A."/>
    <x v="29"/>
    <x v="3"/>
    <s v="E04222"/>
    <s v="Quinn Xiong"/>
    <s v="Test Engineer"/>
    <s v="Engineering"/>
    <x v="3"/>
    <s v="Argentina"/>
    <s v="Permanent"/>
    <s v="Female"/>
    <n v="55"/>
    <d v="2013-09-08T00:00:00"/>
    <m/>
    <n v="32"/>
    <n v="73248"/>
    <n v="6104"/>
    <n v="44.019230769230766"/>
    <n v="0.20399999999999999"/>
    <n v="1245.2159999999999"/>
    <n v="1.0629999999999999"/>
    <n v="-384.55199999999968"/>
    <s v="ARS"/>
    <n v="211.32830000000001"/>
    <n v="0"/>
    <s v=""/>
    <n v="343"/>
    <m/>
    <m/>
    <n v="20"/>
    <m/>
    <m/>
    <s v=""/>
    <n v="0"/>
    <n v="0"/>
    <n v="15098.596153846152"/>
  </r>
  <r>
    <x v="2"/>
    <d v="2023-03-01T00:00:00"/>
    <d v="2023-03-31T00:00:00"/>
    <x v="0"/>
    <s v="Demo Company Singapore Pte Ltd"/>
    <x v="1"/>
    <x v="1"/>
    <s v="E04126"/>
    <s v="Dominic Baker"/>
    <s v="Sr. Analyst"/>
    <s v="Accounting"/>
    <x v="0"/>
    <s v="Singapore"/>
    <s v="Temporary"/>
    <s v="Male"/>
    <n v="51"/>
    <d v="2020-10-09T00:00:00"/>
    <d v="2023-10-09T00:00:00"/>
    <n v="40"/>
    <n v="91853"/>
    <n v="7654.416666666667"/>
    <n v="44.160096153846155"/>
    <n v="0.17"/>
    <n v="1301.2508333333335"/>
    <n v="0.21"/>
    <n v="6046.9891666666672"/>
    <s v="SGD"/>
    <n v="1.4280999999999999"/>
    <n v="0"/>
    <s v=""/>
    <n v="400"/>
    <m/>
    <m/>
    <n v="20"/>
    <m/>
    <m/>
    <s v=""/>
    <n v="0"/>
    <n v="0"/>
    <n v="17664.038461538461"/>
  </r>
  <r>
    <x v="2"/>
    <d v="2023-03-01T00:00:00"/>
    <d v="2023-03-31T00:00:00"/>
    <x v="0"/>
    <s v="Demo Company Norway AS"/>
    <x v="21"/>
    <x v="0"/>
    <s v="E03018"/>
    <s v="Autumn Reed"/>
    <s v="Development Engineer"/>
    <s v="Engineering"/>
    <x v="2"/>
    <s v="Norway"/>
    <s v="Permanent"/>
    <s v="Female"/>
    <n v="37"/>
    <d v="2017-09-17T00:00:00"/>
    <m/>
    <n v="32"/>
    <n v="70770"/>
    <n v="5897.5"/>
    <n v="42.53004807692308"/>
    <n v="0.14099999999999999"/>
    <n v="831.5474999999999"/>
    <n v="0.36200000000000004"/>
    <n v="3762.6049999999996"/>
    <s v="NOK"/>
    <n v="11.2597"/>
    <n v="0"/>
    <s v=""/>
    <n v="228"/>
    <m/>
    <m/>
    <n v="20"/>
    <m/>
    <m/>
    <s v=""/>
    <n v="0"/>
    <n v="0"/>
    <n v="9696.8509615384628"/>
  </r>
  <r>
    <x v="2"/>
    <d v="2023-03-01T00:00:00"/>
    <d v="2023-03-31T00:00:00"/>
    <x v="0"/>
    <s v="Demo Company France SARL"/>
    <x v="18"/>
    <x v="0"/>
    <s v="E03325"/>
    <s v="Robert Edwards"/>
    <s v="HRIS Analyst"/>
    <s v="Human Resources"/>
    <x v="2"/>
    <s v="France"/>
    <s v="Permanent"/>
    <s v="Male"/>
    <n v="62"/>
    <d v="2004-10-11T00:00:00"/>
    <m/>
    <n v="40"/>
    <n v="50825"/>
    <n v="4235.416666666667"/>
    <n v="24.435096153846153"/>
    <n v="8.3000000000000004E-2"/>
    <n v="351.53958333333338"/>
    <n v="0.22399999999999998"/>
    <n v="3286.6833333333334"/>
    <s v="EUR"/>
    <n v="1"/>
    <n v="0"/>
    <s v=""/>
    <n v="164"/>
    <m/>
    <m/>
    <n v="20"/>
    <m/>
    <m/>
    <s v=""/>
    <n v="0"/>
    <n v="0"/>
    <n v="4007.3557692307691"/>
  </r>
  <r>
    <x v="2"/>
    <d v="2023-03-01T00:00:00"/>
    <d v="2023-03-31T00:00:00"/>
    <x v="0"/>
    <s v="Demo Company Qatar WLL"/>
    <x v="11"/>
    <x v="4"/>
    <s v="E04037"/>
    <s v="Roman Martinez"/>
    <s v="Sr. Manager"/>
    <s v="Finance"/>
    <x v="3"/>
    <s v="Qatar"/>
    <s v="Permanent"/>
    <s v="Male"/>
    <n v="31"/>
    <d v="2015-09-19T00:00:00"/>
    <m/>
    <n v="40"/>
    <n v="145846"/>
    <n v="12153.833333333334"/>
    <n v="70.118269230769229"/>
    <n v="0"/>
    <n v="0"/>
    <n v="0.113"/>
    <n v="10780.450166666667"/>
    <s v="QAR"/>
    <n v="3.8468"/>
    <n v="0.15"/>
    <s v=""/>
    <n v="194"/>
    <m/>
    <m/>
    <n v="20"/>
    <m/>
    <m/>
    <s v=""/>
    <n v="0"/>
    <n v="0"/>
    <n v="13602.94423076923"/>
  </r>
  <r>
    <x v="2"/>
    <d v="2023-03-01T00:00:00"/>
    <d v="2023-03-31T00:00:00"/>
    <x v="0"/>
    <s v="Demo Company Hungary Kft."/>
    <x v="17"/>
    <x v="0"/>
    <s v="E01902"/>
    <s v="Eleanor Li"/>
    <s v="Sr. Manager"/>
    <s v="Human Resources"/>
    <x v="3"/>
    <s v="Hungary"/>
    <s v="Permanent"/>
    <s v="Female"/>
    <n v="64"/>
    <d v="2003-12-07T00:00:00"/>
    <m/>
    <n v="40"/>
    <n v="125807"/>
    <n v="10483.916666666666"/>
    <n v="60.484134615384619"/>
    <n v="0.21"/>
    <n v="2201.6224999999999"/>
    <n v="0.379"/>
    <n v="6510.5122499999998"/>
    <s v="HUF"/>
    <n v="378.97"/>
    <n v="0.15"/>
    <s v=""/>
    <n v="136"/>
    <m/>
    <m/>
    <n v="20"/>
    <m/>
    <m/>
    <s v=""/>
    <n v="0"/>
    <n v="0"/>
    <n v="8225.8423076923082"/>
  </r>
  <r>
    <x v="2"/>
    <d v="2023-03-01T00:00:00"/>
    <d v="2023-03-31T00:00:00"/>
    <x v="0"/>
    <s v="Demo Company Netherlands BV"/>
    <x v="6"/>
    <x v="0"/>
    <s v="E01466"/>
    <s v="Connor Vang"/>
    <s v="Analyst"/>
    <s v="Sales"/>
    <x v="1"/>
    <s v="Netherlands"/>
    <s v="Permanent"/>
    <s v="Male"/>
    <n v="25"/>
    <d v="2021-07-28T00:00:00"/>
    <m/>
    <n v="40"/>
    <n v="46845"/>
    <n v="3903.75"/>
    <n v="22.521634615384617"/>
    <n v="0.23190000000000002"/>
    <n v="905.27962500000012"/>
    <n v="0.41200000000000003"/>
    <n v="2295.4049999999997"/>
    <s v="EUR"/>
    <n v="1"/>
    <n v="0"/>
    <s v=""/>
    <n v="125"/>
    <m/>
    <m/>
    <n v="20"/>
    <m/>
    <m/>
    <s v=""/>
    <n v="0"/>
    <n v="0"/>
    <n v="2815.2043269230771"/>
  </r>
  <r>
    <x v="2"/>
    <d v="2023-03-01T00:00:00"/>
    <d v="2023-03-31T00:00:00"/>
    <x v="0"/>
    <s v="Demo Company Poland Sp. z o.o."/>
    <x v="3"/>
    <x v="0"/>
    <s v="E02038"/>
    <s v="Ellie Chung"/>
    <s v="Sr. Manager"/>
    <s v="Marketing"/>
    <x v="2"/>
    <s v="Poland"/>
    <s v="Permanent"/>
    <s v="Female"/>
    <n v="59"/>
    <d v="2008-08-29T00:00:00"/>
    <m/>
    <n v="32"/>
    <n v="157969"/>
    <n v="13164.083333333334"/>
    <n v="94.933293269230774"/>
    <n v="0.22140000000000001"/>
    <n v="2914.5280500000003"/>
    <n v="0.40799999999999997"/>
    <n v="7793.137333333334"/>
    <s v="PLN"/>
    <n v="4.6844999999999999"/>
    <n v="0.1"/>
    <s v=""/>
    <n v="182"/>
    <n v="1"/>
    <s v="Missing Data"/>
    <n v="20"/>
    <m/>
    <m/>
    <s v=""/>
    <n v="0"/>
    <n v="0"/>
    <n v="17277.859375"/>
  </r>
  <r>
    <x v="2"/>
    <d v="2023-03-01T00:00:00"/>
    <d v="2023-03-31T00:00:00"/>
    <x v="0"/>
    <s v="Demo Company Canada Inc."/>
    <x v="40"/>
    <x v="6"/>
    <s v="E03474"/>
    <s v="Violet Hall"/>
    <s v="Solutions Architect"/>
    <s v="IT"/>
    <x v="2"/>
    <s v="Canada"/>
    <s v="Permanent"/>
    <s v="Female"/>
    <n v="40"/>
    <d v="2010-12-10T00:00:00"/>
    <m/>
    <n v="40"/>
    <n v="97807"/>
    <n v="8150.583333333333"/>
    <n v="47.022596153846152"/>
    <n v="7.3700000000000002E-2"/>
    <n v="600.69799166666667"/>
    <n v="0.245"/>
    <n v="6153.6904166666664"/>
    <s v="CAD"/>
    <n v="1.4572000000000001"/>
    <n v="0"/>
    <s v=""/>
    <n v="314"/>
    <m/>
    <m/>
    <n v="20"/>
    <m/>
    <m/>
    <s v=""/>
    <n v="0"/>
    <n v="0"/>
    <n v="14765.095192307692"/>
  </r>
  <r>
    <x v="2"/>
    <d v="2023-03-01T00:00:00"/>
    <d v="2023-03-31T00:00:00"/>
    <x v="0"/>
    <s v="Demo Company Denmark ApS"/>
    <x v="37"/>
    <x v="0"/>
    <s v="E02744"/>
    <s v="Dylan Padilla"/>
    <s v="HRIS Analyst"/>
    <s v="Human Resources"/>
    <x v="0"/>
    <s v="Denmark"/>
    <s v="Permanent"/>
    <s v="Male"/>
    <n v="31"/>
    <d v="2015-12-09T00:00:00"/>
    <m/>
    <n v="40"/>
    <n v="73854"/>
    <n v="6154.5"/>
    <n v="35.506730769230771"/>
    <n v="0"/>
    <n v="0"/>
    <n v="0.23800000000000002"/>
    <n v="4689.7289999999994"/>
    <s v="DKK"/>
    <n v="7.4398"/>
    <n v="0"/>
    <s v=""/>
    <n v="230"/>
    <m/>
    <m/>
    <n v="20"/>
    <m/>
    <n v="13.5"/>
    <s v=""/>
    <n v="0"/>
    <n v="0"/>
    <n v="8166.5480769230771"/>
  </r>
  <r>
    <x v="2"/>
    <d v="2023-03-01T00:00:00"/>
    <d v="2023-03-31T00:00:00"/>
    <x v="0"/>
    <s v="Demo Company Ukraine PLC"/>
    <x v="26"/>
    <x v="0"/>
    <s v="E00702"/>
    <s v="Nathan Pham"/>
    <s v="Sr. Manager"/>
    <s v="Accounting"/>
    <x v="0"/>
    <s v="Ukraine"/>
    <s v="Permanent"/>
    <s v="Male"/>
    <n v="45"/>
    <d v="2006-12-12T00:00:00"/>
    <m/>
    <n v="32"/>
    <n v="149537"/>
    <n v="12461.416666666666"/>
    <n v="89.86598557692308"/>
    <n v="0.22"/>
    <n v="2741.5116666666668"/>
    <n v="0.45200000000000001"/>
    <n v="6828.8563333333332"/>
    <s v="UAH"/>
    <n v="39.026600000000002"/>
    <n v="0.14000000000000001"/>
    <s v=""/>
    <n v="253"/>
    <m/>
    <m/>
    <n v="20"/>
    <m/>
    <m/>
    <s v=""/>
    <n v="0"/>
    <n v="0"/>
    <n v="22736.094350961539"/>
  </r>
  <r>
    <x v="2"/>
    <d v="2023-03-01T00:00:00"/>
    <d v="2023-03-31T00:00:00"/>
    <x v="0"/>
    <s v="Demo Company Netherlands BV"/>
    <x v="6"/>
    <x v="0"/>
    <s v="E03081"/>
    <s v="Ayla Brown"/>
    <s v="Sr. Manager"/>
    <s v="Sales"/>
    <x v="0"/>
    <s v="Netherlands"/>
    <s v="Permanent"/>
    <s v="Female"/>
    <n v="49"/>
    <d v="2013-04-15T00:00:00"/>
    <m/>
    <n v="32"/>
    <n v="128303"/>
    <n v="10691.916666666666"/>
    <n v="77.105168269230774"/>
    <n v="0.23190000000000002"/>
    <n v="2479.4554750000002"/>
    <n v="0.41200000000000003"/>
    <n v="6286.8469999999988"/>
    <s v="EUR"/>
    <n v="1"/>
    <n v="0.15"/>
    <s v=""/>
    <n v="133"/>
    <m/>
    <m/>
    <n v="20"/>
    <m/>
    <m/>
    <s v=""/>
    <n v="0"/>
    <n v="0"/>
    <n v="10254.987379807693"/>
  </r>
  <r>
    <x v="2"/>
    <d v="2023-03-01T00:00:00"/>
    <d v="2023-03-31T00:00:00"/>
    <x v="0"/>
    <s v="Demo Company Sweden AB"/>
    <x v="20"/>
    <x v="0"/>
    <s v="E01281"/>
    <s v="Isaac Mitchell"/>
    <s v="Network Architect"/>
    <s v="IT"/>
    <x v="1"/>
    <s v="Sweden"/>
    <s v="Permanent"/>
    <s v="Male"/>
    <n v="46"/>
    <d v="2005-06-10T00:00:00"/>
    <m/>
    <n v="40"/>
    <n v="67374"/>
    <n v="5614.5"/>
    <n v="32.391346153846158"/>
    <n v="0.31420000000000003"/>
    <n v="1764.0759000000003"/>
    <n v="0.49099999999999999"/>
    <n v="2857.7804999999998"/>
    <s v="SEK"/>
    <n v="11.300800000000001"/>
    <n v="0"/>
    <s v=""/>
    <n v="298"/>
    <m/>
    <m/>
    <n v="20"/>
    <m/>
    <n v="1.5"/>
    <s v=""/>
    <n v="0"/>
    <n v="0"/>
    <n v="9652.6211538461557"/>
  </r>
  <r>
    <x v="2"/>
    <d v="2023-03-01T00:00:00"/>
    <d v="2023-03-31T00:00:00"/>
    <x v="0"/>
    <s v="Demo Company Sweden AB"/>
    <x v="20"/>
    <x v="0"/>
    <s v="E04029"/>
    <s v="Jayden Jimenez"/>
    <s v="Manager"/>
    <s v="Human Resources"/>
    <x v="2"/>
    <s v="Sweden"/>
    <s v="Permanent"/>
    <s v="Male"/>
    <n v="46"/>
    <d v="2011-09-24T00:00:00"/>
    <m/>
    <n v="40"/>
    <n v="102167"/>
    <n v="8513.9166666666661"/>
    <n v="49.118749999999999"/>
    <n v="0.31420000000000003"/>
    <n v="2675.0726166666668"/>
    <n v="0.49099999999999999"/>
    <n v="4333.5835833333331"/>
    <s v="SEK"/>
    <n v="11.300800000000001"/>
    <n v="0.06"/>
    <s v=""/>
    <n v="207"/>
    <m/>
    <m/>
    <n v="20"/>
    <m/>
    <n v="15"/>
    <s v=""/>
    <n v="0"/>
    <n v="0"/>
    <n v="10167.581249999999"/>
  </r>
  <r>
    <x v="2"/>
    <d v="2023-03-01T00:00:00"/>
    <d v="2023-03-31T00:00:00"/>
    <x v="0"/>
    <s v="Demo Company United Arab Emirates LLC"/>
    <x v="28"/>
    <x v="4"/>
    <s v="E01116"/>
    <s v="Jaxon Tran"/>
    <s v="Sr. Manager"/>
    <s v="Sales"/>
    <x v="0"/>
    <s v="United Arab Emirates"/>
    <s v="Permanent"/>
    <s v="Male"/>
    <n v="45"/>
    <d v="2007-09-07T00:00:00"/>
    <m/>
    <n v="40"/>
    <n v="151027"/>
    <n v="12585.583333333334"/>
    <n v="72.609134615384619"/>
    <n v="0"/>
    <n v="0"/>
    <n v="0.159"/>
    <n v="10584.475583333333"/>
    <s v="AED"/>
    <n v="3.8807"/>
    <n v="0.1"/>
    <s v=""/>
    <n v="240"/>
    <m/>
    <m/>
    <n v="20"/>
    <m/>
    <n v="19.5"/>
    <s v=""/>
    <n v="0"/>
    <n v="0"/>
    <n v="17426.192307692309"/>
  </r>
  <r>
    <x v="2"/>
    <d v="2023-03-01T00:00:00"/>
    <d v="2023-03-31T00:00:00"/>
    <x v="0"/>
    <s v="Demo Company Kenya Ltd"/>
    <x v="8"/>
    <x v="2"/>
    <s v="E01753"/>
    <s v="Connor Fong"/>
    <s v="Manager"/>
    <s v="Accounting"/>
    <x v="1"/>
    <s v="Kenya"/>
    <s v="Permanent"/>
    <s v="Male"/>
    <n v="40"/>
    <d v="2018-02-16T00:00:00"/>
    <m/>
    <n v="40"/>
    <n v="120905"/>
    <n v="10075.416666666666"/>
    <n v="58.127403846153847"/>
    <n v="0"/>
    <n v="0"/>
    <n v="0.37200000000000005"/>
    <n v="6327.3616666666658"/>
    <s v="KES"/>
    <n v="136.33000000000001"/>
    <n v="0.05"/>
    <s v=""/>
    <n v="383"/>
    <m/>
    <m/>
    <n v="20"/>
    <m/>
    <n v="12"/>
    <s v=""/>
    <n v="0"/>
    <n v="0"/>
    <n v="22262.795673076922"/>
  </r>
  <r>
    <x v="2"/>
    <d v="2023-03-01T00:00:00"/>
    <d v="2023-03-31T00:00:00"/>
    <x v="0"/>
    <s v="Demo Company Luxembourg SA"/>
    <x v="9"/>
    <x v="0"/>
    <s v="E04072"/>
    <s v="Emery Mitchell"/>
    <s v="Operations Engineer"/>
    <s v="Finance"/>
    <x v="0"/>
    <s v="Luxembourg"/>
    <s v="Permanent"/>
    <s v="Female"/>
    <n v="48"/>
    <d v="2018-06-02T00:00:00"/>
    <m/>
    <n v="40"/>
    <n v="231567"/>
    <n v="19297.25"/>
    <n v="111.33028846153846"/>
    <n v="0.14990000000000001"/>
    <n v="2892.6577750000001"/>
    <n v="0.20399999999999999"/>
    <n v="15360.611000000001"/>
    <s v="EUR"/>
    <n v="1"/>
    <n v="0.36"/>
    <s v=""/>
    <n v="35"/>
    <m/>
    <m/>
    <n v="20"/>
    <m/>
    <n v="21"/>
    <s v=""/>
    <n v="0"/>
    <n v="0"/>
    <n v="3896.5600961538462"/>
  </r>
  <r>
    <x v="2"/>
    <d v="2023-03-01T00:00:00"/>
    <d v="2023-03-31T00:00:00"/>
    <x v="0"/>
    <s v="Demo Company India Pvt. Ltd."/>
    <x v="16"/>
    <x v="1"/>
    <s v="E00672"/>
    <s v="Landon Luu"/>
    <s v="Operations Engineer"/>
    <s v="IT"/>
    <x v="3"/>
    <s v="India"/>
    <s v="Permanent"/>
    <s v="Male"/>
    <n v="31"/>
    <d v="2015-07-12T00:00:00"/>
    <m/>
    <n v="40"/>
    <n v="215388"/>
    <n v="17949"/>
    <n v="103.55192307692307"/>
    <n v="0.12"/>
    <n v="2153.88"/>
    <n v="0.49700000000000005"/>
    <n v="9028.3469999999998"/>
    <s v="INR"/>
    <n v="86.649000000000001"/>
    <n v="0.33"/>
    <s v=""/>
    <n v="314"/>
    <m/>
    <m/>
    <n v="20"/>
    <m/>
    <n v="19.5"/>
    <s v=""/>
    <n v="0"/>
    <n v="0"/>
    <n v="32515.303846153845"/>
  </r>
  <r>
    <x v="2"/>
    <d v="2023-03-01T00:00:00"/>
    <d v="2023-03-31T00:00:00"/>
    <x v="0"/>
    <s v="Demo Company Singapore Pte Ltd"/>
    <x v="1"/>
    <x v="1"/>
    <s v="E04419"/>
    <s v="Sophia Ahmed"/>
    <s v="Sr. Manager"/>
    <s v="Sales"/>
    <x v="1"/>
    <s v="Singapore"/>
    <s v="Permanent"/>
    <s v="Female"/>
    <n v="30"/>
    <d v="2015-06-13T00:00:00"/>
    <m/>
    <n v="40"/>
    <n v="127972"/>
    <n v="10664.333333333334"/>
    <n v="61.524999999999999"/>
    <n v="0.17"/>
    <n v="1812.936666666667"/>
    <n v="0.21"/>
    <n v="8424.8233333333337"/>
    <s v="SGD"/>
    <n v="1.4280999999999999"/>
    <n v="0.11"/>
    <s v=""/>
    <n v="104"/>
    <m/>
    <m/>
    <n v="20"/>
    <m/>
    <n v="25.5"/>
    <s v=""/>
    <n v="0"/>
    <n v="0"/>
    <n v="6398.5999999999995"/>
  </r>
  <r>
    <x v="2"/>
    <d v="2023-03-01T00:00:00"/>
    <d v="2023-03-31T00:00:00"/>
    <x v="0"/>
    <s v="Demo Company Kenya Ltd"/>
    <x v="8"/>
    <x v="2"/>
    <s v="E00365"/>
    <s v="Jonathan Patel"/>
    <s v="Manager"/>
    <s v="Marketing"/>
    <x v="2"/>
    <s v="Kenya"/>
    <s v="Permanent"/>
    <s v="Male"/>
    <n v="28"/>
    <d v="2020-02-02T00:00:00"/>
    <m/>
    <n v="40"/>
    <n v="115417"/>
    <n v="9618.0833333333339"/>
    <n v="55.488942307692312"/>
    <n v="0"/>
    <n v="0"/>
    <n v="0.37200000000000005"/>
    <n v="6040.1563333333334"/>
    <s v="KES"/>
    <n v="136.33000000000001"/>
    <n v="0.06"/>
    <s v=""/>
    <n v="253"/>
    <m/>
    <m/>
    <n v="20"/>
    <m/>
    <n v="6"/>
    <s v=""/>
    <n v="0"/>
    <n v="0"/>
    <n v="14038.702403846155"/>
  </r>
  <r>
    <x v="2"/>
    <d v="2023-03-01T00:00:00"/>
    <d v="2023-03-31T00:00:00"/>
    <x v="0"/>
    <s v="Demo Company Bulgaria EOOD"/>
    <x v="35"/>
    <x v="0"/>
    <s v="E00306"/>
    <s v="Piper Patterson"/>
    <s v="Quality Engineer"/>
    <s v="Engineering"/>
    <x v="2"/>
    <s v="Bulgaria"/>
    <s v="Temporary"/>
    <s v="Female"/>
    <n v="45"/>
    <d v="2022-06-19T00:00:00"/>
    <d v="2023-06-19T00:00:00"/>
    <n v="40"/>
    <n v="88045"/>
    <n v="7337.083333333333"/>
    <n v="42.32932692307692"/>
    <n v="0.19020000000000001"/>
    <n v="1395.51325"/>
    <n v="0.28300000000000003"/>
    <n v="5260.6887499999993"/>
    <s v="BGN"/>
    <n v="1.9574"/>
    <n v="0"/>
    <s v=""/>
    <n v="272"/>
    <n v="1"/>
    <s v="Missing Data"/>
    <n v="20"/>
    <m/>
    <n v="3"/>
    <s v=""/>
    <n v="0"/>
    <n v="0"/>
    <n v="11513.576923076922"/>
  </r>
  <r>
    <x v="2"/>
    <d v="2023-03-01T00:00:00"/>
    <d v="2023-03-31T00:00:00"/>
    <x v="0"/>
    <s v="Demo Company Australia Pty Ltd"/>
    <x v="14"/>
    <x v="5"/>
    <s v="E03292"/>
    <s v="Cora Evans"/>
    <s v="Computer Systems Manager"/>
    <s v="IT"/>
    <x v="1"/>
    <s v="New Zealand"/>
    <s v="Permanent"/>
    <s v="Female"/>
    <n v="45"/>
    <d v="2018-03-26T00:00:00"/>
    <m/>
    <n v="40"/>
    <n v="86478"/>
    <n v="7206.5"/>
    <n v="41.575961538461534"/>
    <n v="0.25"/>
    <n v="1801.625"/>
    <n v="0.34600000000000003"/>
    <n v="4713.0509999999995"/>
    <s v="NZD"/>
    <n v="1.7225999999999999"/>
    <n v="0.06"/>
    <s v=""/>
    <n v="63"/>
    <m/>
    <m/>
    <n v="20"/>
    <m/>
    <n v="4.5"/>
    <s v=""/>
    <n v="0"/>
    <n v="0"/>
    <n v="2619.2855769230769"/>
  </r>
  <r>
    <x v="2"/>
    <d v="2023-03-01T00:00:00"/>
    <d v="2023-03-31T00:00:00"/>
    <x v="0"/>
    <s v="Demo Company Japan Kabushiki Kaisha"/>
    <x v="31"/>
    <x v="1"/>
    <s v="E04779"/>
    <s v="Cameron Young"/>
    <s v="Operations Engineer"/>
    <s v="Engineering"/>
    <x v="0"/>
    <s v="Japan"/>
    <s v="Permanent"/>
    <s v="Male"/>
    <n v="63"/>
    <d v="2016-01-18T00:00:00"/>
    <m/>
    <n v="40"/>
    <n v="180994"/>
    <n v="15082.833333333334"/>
    <n v="87.016346153846158"/>
    <n v="0.15490000000000001"/>
    <n v="2336.3308833333335"/>
    <n v="0.46700000000000003"/>
    <n v="8039.1501666666663"/>
    <s v="JPY"/>
    <n v="143.86000000000001"/>
    <n v="0.39"/>
    <s v=""/>
    <n v="27"/>
    <m/>
    <m/>
    <n v="20"/>
    <m/>
    <n v="6"/>
    <s v=""/>
    <n v="0"/>
    <n v="0"/>
    <n v="2349.4413461538461"/>
  </r>
  <r>
    <x v="2"/>
    <d v="2023-03-01T00:00:00"/>
    <d v="2023-03-31T00:00:00"/>
    <x v="0"/>
    <s v="Demo Company United States LLC"/>
    <x v="39"/>
    <x v="6"/>
    <s v="E00501"/>
    <s v="Melody Ho"/>
    <s v="Analyst II"/>
    <s v="Finance"/>
    <x v="3"/>
    <s v="United States"/>
    <s v="Permanent"/>
    <s v="Female"/>
    <n v="55"/>
    <d v="2007-12-02T00:00:00"/>
    <m/>
    <n v="40"/>
    <n v="64494"/>
    <n v="5374.5"/>
    <n v="31.006730769230767"/>
    <n v="7.6499999999999999E-2"/>
    <n v="411.14924999999999"/>
    <n v="0.36599999999999999"/>
    <n v="3407.433"/>
    <s v="USD"/>
    <n v="1.0568"/>
    <n v="0"/>
    <s v=""/>
    <n v="324"/>
    <m/>
    <m/>
    <n v="20"/>
    <m/>
    <n v="1.5"/>
    <s v=""/>
    <n v="0"/>
    <n v="0"/>
    <n v="10046.180769230768"/>
  </r>
  <r>
    <x v="2"/>
    <d v="2023-03-01T00:00:00"/>
    <d v="2023-03-31T00:00:00"/>
    <x v="0"/>
    <s v="Demo Company Ireland Ltd"/>
    <x v="36"/>
    <x v="0"/>
    <s v="E01132"/>
    <s v="Aiden Bryant"/>
    <s v="Account Representative"/>
    <s v="Sales"/>
    <x v="0"/>
    <s v="Ireland"/>
    <s v="Permanent"/>
    <s v="Male"/>
    <n v="47"/>
    <d v="2002-10-21T00:00:00"/>
    <m/>
    <n v="40"/>
    <n v="70122"/>
    <n v="5843.5"/>
    <n v="33.712499999999999"/>
    <n v="0.1105"/>
    <n v="645.70675000000006"/>
    <n v="0.26100000000000001"/>
    <n v="4318.3464999999997"/>
    <s v="EUR"/>
    <n v="1"/>
    <n v="0"/>
    <s v=""/>
    <n v="101"/>
    <n v="1"/>
    <s v="Missing Data"/>
    <n v="20"/>
    <m/>
    <n v="22.5"/>
    <s v=""/>
    <n v="0"/>
    <n v="0"/>
    <n v="3404.9624999999996"/>
  </r>
  <r>
    <x v="2"/>
    <d v="2023-03-01T00:00:00"/>
    <d v="2023-03-31T00:00:00"/>
    <x v="0"/>
    <s v="Demo Company Qatar WLL"/>
    <x v="11"/>
    <x v="4"/>
    <s v="E00311"/>
    <s v="Scarlett Figueroa"/>
    <s v="Business Partner"/>
    <s v="Human Resources"/>
    <x v="1"/>
    <s v="Qatar"/>
    <s v="Permanent"/>
    <s v="Female"/>
    <n v="34"/>
    <d v="2016-10-21T00:00:00"/>
    <m/>
    <n v="40"/>
    <n v="52811"/>
    <n v="4400.916666666667"/>
    <n v="25.389903846153846"/>
    <n v="0"/>
    <n v="0"/>
    <n v="0.113"/>
    <n v="3903.6130833333336"/>
    <s v="QAR"/>
    <n v="3.8468"/>
    <n v="0"/>
    <s v=""/>
    <n v="397"/>
    <m/>
    <m/>
    <n v="20"/>
    <m/>
    <n v="19.5"/>
    <s v=""/>
    <n v="0"/>
    <n v="0"/>
    <n v="10079.791826923078"/>
  </r>
  <r>
    <x v="2"/>
    <d v="2023-03-01T00:00:00"/>
    <d v="2023-03-31T00:00:00"/>
    <x v="0"/>
    <s v="Demo Company Norway AS"/>
    <x v="21"/>
    <x v="0"/>
    <s v="E04567"/>
    <s v="Madeline Hoang"/>
    <s v="Systems Analyst"/>
    <s v="IT"/>
    <x v="3"/>
    <s v="Norway"/>
    <s v="Permanent"/>
    <s v="Female"/>
    <n v="28"/>
    <d v="2019-10-25T00:00:00"/>
    <m/>
    <n v="40"/>
    <n v="50111"/>
    <n v="4175.916666666667"/>
    <n v="24.091826923076923"/>
    <n v="0.14099999999999999"/>
    <n v="588.80425000000002"/>
    <n v="0.36200000000000004"/>
    <n v="2664.2348333333334"/>
    <s v="NOK"/>
    <n v="11.2597"/>
    <n v="0"/>
    <s v=""/>
    <n v="127"/>
    <m/>
    <m/>
    <n v="20"/>
    <m/>
    <n v="28.5"/>
    <s v=""/>
    <n v="0"/>
    <n v="0"/>
    <n v="3059.6620192307691"/>
  </r>
  <r>
    <x v="2"/>
    <d v="2023-03-01T00:00:00"/>
    <d v="2023-03-31T00:00:00"/>
    <x v="0"/>
    <s v="Demo Company Belgium BV"/>
    <x v="13"/>
    <x v="0"/>
    <s v="E04378"/>
    <s v="Ezra Simmons"/>
    <s v="Network Administrator"/>
    <s v="IT"/>
    <x v="0"/>
    <s v="Belgium"/>
    <s v="Permanent"/>
    <s v="Male"/>
    <n v="31"/>
    <d v="2016-05-07T00:00:00"/>
    <m/>
    <n v="40"/>
    <n v="71192"/>
    <n v="5932.666666666667"/>
    <n v="34.226923076923079"/>
    <n v="0.27500000000000002"/>
    <n v="1631.4833333333336"/>
    <n v="0.55399999999999994"/>
    <n v="2645.9693333333339"/>
    <s v="EUR"/>
    <n v="1"/>
    <n v="0"/>
    <s v=""/>
    <n v="219"/>
    <n v="1"/>
    <s v="Overpayment"/>
    <n v="20"/>
    <m/>
    <n v="7.5"/>
    <s v=""/>
    <n v="0"/>
    <n v="0"/>
    <n v="7495.6961538461546"/>
  </r>
  <r>
    <x v="2"/>
    <d v="2023-03-01T00:00:00"/>
    <d v="2023-03-31T00:00:00"/>
    <x v="0"/>
    <s v="Demo Company United Arab Emirates LLC"/>
    <x v="28"/>
    <x v="4"/>
    <s v="E03251"/>
    <s v="Ruby Medina"/>
    <s v="Network Engineer"/>
    <s v="Sales"/>
    <x v="0"/>
    <s v="United Arab Emirates"/>
    <s v="Permanent"/>
    <s v="Female"/>
    <n v="50"/>
    <d v="2018-12-18T00:00:00"/>
    <m/>
    <n v="40"/>
    <n v="155351"/>
    <n v="12945.916666666666"/>
    <n v="74.687980769230776"/>
    <n v="0"/>
    <n v="0"/>
    <n v="0.159"/>
    <n v="10887.515916666667"/>
    <s v="AED"/>
    <n v="3.8807"/>
    <n v="0.2"/>
    <s v=""/>
    <n v="323"/>
    <n v="1"/>
    <s v="Overpayment"/>
    <n v="20"/>
    <m/>
    <n v="3"/>
    <s v=""/>
    <n v="0"/>
    <n v="0"/>
    <n v="24124.217788461541"/>
  </r>
  <r>
    <x v="2"/>
    <d v="2023-03-01T00:00:00"/>
    <d v="2023-03-31T00:00:00"/>
    <x v="0"/>
    <s v="Demo Company France SARL"/>
    <x v="18"/>
    <x v="0"/>
    <s v="E03167"/>
    <s v="Luke Zheng"/>
    <s v="Network Engineer"/>
    <s v="Human Resources"/>
    <x v="1"/>
    <s v="France"/>
    <s v="Permanent"/>
    <s v="Male"/>
    <n v="39"/>
    <d v="2006-11-28T00:00:00"/>
    <m/>
    <n v="40"/>
    <n v="161690"/>
    <n v="13474.166666666666"/>
    <n v="77.735576923076934"/>
    <n v="8.3000000000000004E-2"/>
    <n v="1118.3558333333333"/>
    <n v="0.22399999999999998"/>
    <n v="10455.953333333333"/>
    <s v="EUR"/>
    <n v="1"/>
    <n v="0.28999999999999998"/>
    <s v=""/>
    <n v="103"/>
    <m/>
    <m/>
    <n v="20"/>
    <m/>
    <n v="30"/>
    <s v=""/>
    <n v="0"/>
    <n v="0"/>
    <n v="8006.7644230769238"/>
  </r>
  <r>
    <x v="2"/>
    <d v="2023-03-01T00:00:00"/>
    <d v="2023-03-31T00:00:00"/>
    <x v="0"/>
    <s v="Demo Company Finland Oy"/>
    <x v="0"/>
    <x v="0"/>
    <s v="E03347"/>
    <s v="Rylee Dinh"/>
    <s v="Development Engineer"/>
    <s v="Engineering"/>
    <x v="1"/>
    <s v="Finland"/>
    <s v="Permanent"/>
    <s v="Female"/>
    <n v="35"/>
    <d v="2017-02-10T00:00:00"/>
    <m/>
    <n v="40"/>
    <n v="60132"/>
    <n v="5011"/>
    <n v="28.909615384615385"/>
    <n v="0.20760000000000001"/>
    <n v="1040.2836"/>
    <n v="0.36599999999999999"/>
    <n v="3176.9740000000002"/>
    <s v="EUR"/>
    <n v="1"/>
    <n v="0"/>
    <s v=""/>
    <n v="303"/>
    <m/>
    <m/>
    <n v="20"/>
    <m/>
    <n v="24"/>
    <s v=""/>
    <n v="0"/>
    <n v="0"/>
    <n v="8759.6134615384617"/>
  </r>
  <r>
    <x v="2"/>
    <d v="2023-03-01T00:00:00"/>
    <d v="2023-03-31T00:00:00"/>
    <x v="0"/>
    <s v="Demo Company Greece IKE"/>
    <x v="23"/>
    <x v="0"/>
    <s v="E03908"/>
    <s v="Miles Evans"/>
    <s v="Network Architect"/>
    <s v="IT"/>
    <x v="0"/>
    <s v="Greece"/>
    <s v="Temporary"/>
    <s v="Male"/>
    <n v="54"/>
    <d v="2022-10-24T00:00:00"/>
    <d v="2023-10-24T00:00:00"/>
    <n v="40"/>
    <n v="87216"/>
    <n v="7268"/>
    <n v="41.930769230769229"/>
    <n v="0.24809999999999999"/>
    <n v="1803.1907999999999"/>
    <n v="0.51900000000000002"/>
    <n v="3495.9079999999999"/>
    <s v="EUR"/>
    <n v="1"/>
    <n v="0"/>
    <s v=""/>
    <n v="233"/>
    <m/>
    <m/>
    <n v="20"/>
    <m/>
    <n v="15"/>
    <s v=""/>
    <n v="0"/>
    <n v="0"/>
    <n v="9769.8692307692309"/>
  </r>
  <r>
    <x v="2"/>
    <d v="2023-03-01T00:00:00"/>
    <d v="2023-03-31T00:00:00"/>
    <x v="0"/>
    <s v="Demo Company Denmark ApS"/>
    <x v="37"/>
    <x v="0"/>
    <s v="E01351"/>
    <s v="Leo Owens"/>
    <s v="Systems Analyst"/>
    <s v="IT"/>
    <x v="2"/>
    <s v="Denmark"/>
    <s v="Temporary"/>
    <s v="Male"/>
    <n v="47"/>
    <d v="2020-04-23T00:00:00"/>
    <d v="2023-04-23T00:00:00"/>
    <n v="40"/>
    <n v="50069"/>
    <n v="4172.416666666667"/>
    <n v="24.071634615384617"/>
    <n v="0"/>
    <n v="0"/>
    <n v="0.23800000000000002"/>
    <n v="3179.3815000000004"/>
    <s v="DKK"/>
    <n v="7.4398"/>
    <n v="0"/>
    <s v=""/>
    <n v="61"/>
    <m/>
    <m/>
    <n v="20"/>
    <m/>
    <n v="18"/>
    <s v=""/>
    <n v="0"/>
    <n v="0"/>
    <n v="1468.3697115384616"/>
  </r>
  <r>
    <x v="2"/>
    <d v="2023-03-01T00:00:00"/>
    <d v="2023-03-31T00:00:00"/>
    <x v="0"/>
    <s v="Demo Company Singapore Pte Ltd"/>
    <x v="1"/>
    <x v="1"/>
    <s v="E02681"/>
    <s v="Caroline Owens"/>
    <s v="Network Engineer"/>
    <s v="IT"/>
    <x v="1"/>
    <s v="Singapore"/>
    <s v="Permanent"/>
    <s v="Female"/>
    <n v="26"/>
    <d v="2021-07-26T00:00:00"/>
    <m/>
    <n v="40"/>
    <n v="151108"/>
    <n v="12592.333333333334"/>
    <n v="72.648076923076928"/>
    <n v="0.17"/>
    <n v="2140.6966666666667"/>
    <n v="0.21"/>
    <n v="9947.9433333333345"/>
    <s v="SGD"/>
    <n v="1.4280999999999999"/>
    <n v="0.22"/>
    <s v=""/>
    <n v="258"/>
    <m/>
    <m/>
    <n v="20"/>
    <m/>
    <n v="24"/>
    <s v=""/>
    <n v="0"/>
    <n v="0"/>
    <n v="18743.203846153847"/>
  </r>
  <r>
    <x v="2"/>
    <d v="2023-03-01T00:00:00"/>
    <d v="2023-03-31T00:00:00"/>
    <x v="0"/>
    <s v="Demo Company Netherlands BV"/>
    <x v="6"/>
    <x v="0"/>
    <s v="E03807"/>
    <s v="Kennedy Do"/>
    <s v="Computer Systems Manager"/>
    <s v="IT"/>
    <x v="0"/>
    <s v="Netherlands"/>
    <s v="Permanent"/>
    <s v="Female"/>
    <n v="42"/>
    <d v="2005-10-15T00:00:00"/>
    <m/>
    <n v="40"/>
    <n v="67398"/>
    <n v="5616.5"/>
    <n v="32.402884615384615"/>
    <n v="0.23190000000000002"/>
    <n v="1302.4663500000001"/>
    <n v="0.41200000000000003"/>
    <n v="3302.502"/>
    <s v="EUR"/>
    <n v="1"/>
    <n v="7.0000000000000007E-2"/>
    <s v=""/>
    <n v="158"/>
    <m/>
    <m/>
    <n v="20"/>
    <m/>
    <n v="3"/>
    <s v=""/>
    <n v="0"/>
    <n v="0"/>
    <n v="5119.6557692307688"/>
  </r>
  <r>
    <x v="2"/>
    <d v="2023-03-01T00:00:00"/>
    <d v="2023-03-31T00:00:00"/>
    <x v="0"/>
    <s v="Demo Company Luxembourg SA"/>
    <x v="9"/>
    <x v="0"/>
    <s v="E00422"/>
    <s v="Jade Acosta"/>
    <s v="Development Engineer"/>
    <s v="Engineering"/>
    <x v="3"/>
    <s v="Luxembourg"/>
    <s v="Permanent"/>
    <s v="Female"/>
    <n v="47"/>
    <d v="2015-08-29T00:00:00"/>
    <m/>
    <n v="40"/>
    <n v="68488"/>
    <n v="5707.333333333333"/>
    <n v="32.926923076923075"/>
    <n v="0.14990000000000001"/>
    <n v="855.52926666666667"/>
    <n v="0.20399999999999999"/>
    <n v="4543.0373333333337"/>
    <s v="EUR"/>
    <n v="1"/>
    <n v="0"/>
    <s v=""/>
    <n v="48"/>
    <m/>
    <m/>
    <n v="20"/>
    <m/>
    <n v="4.5"/>
    <s v=""/>
    <n v="0"/>
    <n v="0"/>
    <n v="1580.4923076923076"/>
  </r>
  <r>
    <x v="2"/>
    <d v="2023-03-01T00:00:00"/>
    <d v="2023-03-31T00:00:00"/>
    <x v="0"/>
    <s v="Demo Company Egypt SAE"/>
    <x v="38"/>
    <x v="2"/>
    <s v="E00265"/>
    <s v="Mila Vasquez"/>
    <s v="Quality Engineer"/>
    <s v="Engineering"/>
    <x v="0"/>
    <s v="Egypt"/>
    <s v="Temporary"/>
    <s v="Female"/>
    <n v="60"/>
    <d v="2022-07-16T00:00:00"/>
    <d v="2023-07-16T00:00:00"/>
    <n v="40"/>
    <n v="92932"/>
    <n v="7744.333333333333"/>
    <n v="44.678846153846152"/>
    <n v="0.26"/>
    <n v="2013.5266666666666"/>
    <n v="0.44400000000000001"/>
    <n v="4305.8493333333336"/>
    <s v="EGP"/>
    <n v="32.686700000000002"/>
    <n v="0"/>
    <s v=""/>
    <n v="138"/>
    <m/>
    <m/>
    <n v="20"/>
    <m/>
    <n v="10.5"/>
    <s v=""/>
    <n v="0"/>
    <n v="0"/>
    <n v="6165.6807692307693"/>
  </r>
  <r>
    <x v="2"/>
    <d v="2023-03-01T00:00:00"/>
    <d v="2023-03-31T00:00:00"/>
    <x v="0"/>
    <s v="Demo Company Luxembourg SA"/>
    <x v="9"/>
    <x v="0"/>
    <s v="E04601"/>
    <s v="Allison Ayala"/>
    <s v="Analyst"/>
    <s v="Finance"/>
    <x v="2"/>
    <s v="Luxembourg"/>
    <s v="Permanent"/>
    <s v="Female"/>
    <n v="36"/>
    <d v="2009-06-30T00:00:00"/>
    <m/>
    <n v="40"/>
    <n v="43363"/>
    <n v="3613.5833333333335"/>
    <n v="20.847596153846155"/>
    <n v="0.14990000000000001"/>
    <n v="541.67614166666669"/>
    <n v="0.20399999999999999"/>
    <n v="2876.4123333333337"/>
    <s v="EUR"/>
    <n v="1"/>
    <n v="0"/>
    <s v=""/>
    <n v="180"/>
    <m/>
    <m/>
    <n v="20"/>
    <m/>
    <n v="25.5"/>
    <s v=""/>
    <n v="0"/>
    <n v="0"/>
    <n v="3752.5673076923076"/>
  </r>
  <r>
    <x v="2"/>
    <d v="2023-03-01T00:00:00"/>
    <d v="2023-03-31T00:00:00"/>
    <x v="0"/>
    <s v="Demo Company Poland Sp. z o.o."/>
    <x v="3"/>
    <x v="0"/>
    <s v="E04816"/>
    <s v="Jace Zhang"/>
    <s v="Service Desk Analyst"/>
    <s v="IT"/>
    <x v="1"/>
    <s v="Poland"/>
    <s v="Permanent"/>
    <s v="Male"/>
    <n v="31"/>
    <d v="2017-02-14T00:00:00"/>
    <m/>
    <n v="32"/>
    <n v="95963"/>
    <n v="7996.916666666667"/>
    <n v="57.670072115384613"/>
    <n v="0.22140000000000001"/>
    <n v="1770.5173500000001"/>
    <n v="0.40799999999999997"/>
    <n v="4734.1746666666677"/>
    <s v="PLN"/>
    <n v="4.6844999999999999"/>
    <n v="0"/>
    <s v=""/>
    <n v="170"/>
    <m/>
    <m/>
    <n v="20"/>
    <m/>
    <m/>
    <s v=""/>
    <n v="0"/>
    <n v="0"/>
    <n v="9803.9122596153848"/>
  </r>
  <r>
    <x v="2"/>
    <d v="2023-03-01T00:00:00"/>
    <d v="2023-03-31T00:00:00"/>
    <x v="0"/>
    <s v="Demo Company Egypt SAE"/>
    <x v="38"/>
    <x v="2"/>
    <s v="E02147"/>
    <s v="Allison Medina"/>
    <s v="Manager"/>
    <s v="Finance"/>
    <x v="1"/>
    <s v="Egypt"/>
    <s v="Permanent"/>
    <s v="Female"/>
    <n v="55"/>
    <d v="2010-04-29T00:00:00"/>
    <m/>
    <n v="40"/>
    <n v="111038"/>
    <n v="9253.1666666666661"/>
    <n v="53.383653846153848"/>
    <n v="0.26"/>
    <n v="2405.8233333333333"/>
    <n v="0.44400000000000001"/>
    <n v="5144.7606666666661"/>
    <s v="EGP"/>
    <n v="32.686700000000002"/>
    <n v="0.05"/>
    <s v=""/>
    <n v="268"/>
    <m/>
    <m/>
    <n v="20"/>
    <m/>
    <n v="15"/>
    <s v=""/>
    <n v="0"/>
    <n v="0"/>
    <n v="14306.819230769232"/>
  </r>
  <r>
    <x v="2"/>
    <d v="2023-03-01T00:00:00"/>
    <d v="2023-03-31T00:00:00"/>
    <x v="0"/>
    <s v="Demo Company Czech Republic s.r.o."/>
    <x v="34"/>
    <x v="0"/>
    <s v="E02914"/>
    <s v="Maria Wilson"/>
    <s v="Operations Engineer"/>
    <s v="Engineering"/>
    <x v="3"/>
    <s v="Czech Republic"/>
    <s v="Permanent"/>
    <s v="Female"/>
    <n v="51"/>
    <d v="2021-06-14T00:00:00"/>
    <m/>
    <n v="40"/>
    <n v="200246"/>
    <n v="16687.166666666668"/>
    <n v="96.272115384615375"/>
    <n v="0.33799999999999997"/>
    <n v="5640.2623333333331"/>
    <n v="0.46100000000000002"/>
    <n v="8994.3828333333331"/>
    <s v="CZK"/>
    <n v="23.619"/>
    <n v="0.34"/>
    <s v=""/>
    <n v="393"/>
    <m/>
    <m/>
    <n v="20"/>
    <m/>
    <n v="13.5"/>
    <s v=""/>
    <n v="0"/>
    <n v="0"/>
    <n v="37834.941346153842"/>
  </r>
  <r>
    <x v="2"/>
    <d v="2023-03-01T00:00:00"/>
    <d v="2023-03-31T00:00:00"/>
    <x v="0"/>
    <s v="Demo Company Netherlands BV"/>
    <x v="6"/>
    <x v="0"/>
    <s v="E03268"/>
    <s v="Everly Coleman"/>
    <s v="Operations Engineer"/>
    <s v="IT"/>
    <x v="2"/>
    <s v="Netherlands"/>
    <s v="Permanent"/>
    <s v="Female"/>
    <n v="48"/>
    <d v="2015-02-18T00:00:00"/>
    <m/>
    <n v="32"/>
    <n v="194871"/>
    <n v="16239.25"/>
    <n v="117.10997596153847"/>
    <n v="0.23190000000000002"/>
    <n v="3765.8820750000004"/>
    <n v="0.41200000000000003"/>
    <n v="9548.6790000000001"/>
    <s v="EUR"/>
    <n v="1"/>
    <n v="0.35"/>
    <s v=""/>
    <n v="128"/>
    <m/>
    <m/>
    <n v="20"/>
    <m/>
    <m/>
    <s v=""/>
    <n v="0"/>
    <n v="0"/>
    <n v="14990.076923076924"/>
  </r>
  <r>
    <x v="2"/>
    <d v="2023-03-01T00:00:00"/>
    <d v="2023-03-31T00:00:00"/>
    <x v="0"/>
    <s v="Demo Company Brazil Ltda."/>
    <x v="5"/>
    <x v="3"/>
    <s v="E02189"/>
    <s v="Isla Chavez"/>
    <s v="Account Representative"/>
    <s v="Sales"/>
    <x v="3"/>
    <s v="Brazil"/>
    <s v="Permanent"/>
    <s v="Female"/>
    <n v="29"/>
    <d v="2018-05-19T00:00:00"/>
    <m/>
    <n v="40"/>
    <n v="65334"/>
    <n v="5444.5"/>
    <n v="31.410576923076924"/>
    <n v="0.28999999999999998"/>
    <n v="1578.905"/>
    <n v="0.65099999999999991"/>
    <n v="1900.1305000000007"/>
    <s v="BRL"/>
    <n v="5.4378000000000002"/>
    <n v="0"/>
    <s v=""/>
    <n v="206"/>
    <n v="1"/>
    <s v="Overpayment"/>
    <n v="20"/>
    <m/>
    <n v="1.5"/>
    <s v=""/>
    <n v="0"/>
    <n v="0"/>
    <n v="6470.5788461538459"/>
  </r>
  <r>
    <x v="2"/>
    <d v="2023-03-01T00:00:00"/>
    <d v="2023-03-31T00:00:00"/>
    <x v="0"/>
    <s v="Demo Company Morocco SARL"/>
    <x v="32"/>
    <x v="2"/>
    <s v="E04290"/>
    <s v="Hannah Gomez"/>
    <s v="Technical Architect"/>
    <s v="IT"/>
    <x v="0"/>
    <s v="Morocco"/>
    <s v="Permanent"/>
    <s v="Female"/>
    <n v="25"/>
    <d v="2021-05-11T00:00:00"/>
    <m/>
    <n v="40"/>
    <n v="83934"/>
    <n v="6994.5"/>
    <n v="40.35288461538461"/>
    <n v="0.2109"/>
    <n v="1475.14005"/>
    <n v="0.45799999999999996"/>
    <n v="3791.0190000000002"/>
    <s v="MAD"/>
    <n v="11.0573"/>
    <n v="0"/>
    <s v=""/>
    <n v="48"/>
    <m/>
    <m/>
    <n v="20"/>
    <m/>
    <n v="18"/>
    <s v=""/>
    <n v="0"/>
    <n v="0"/>
    <n v="1936.9384615384613"/>
  </r>
  <r>
    <x v="2"/>
    <d v="2023-03-01T00:00:00"/>
    <d v="2023-03-31T00:00:00"/>
    <x v="0"/>
    <s v="Demo Company Ukraine PLC"/>
    <x v="26"/>
    <x v="0"/>
    <s v="E03630"/>
    <s v="Jacob Davis"/>
    <s v="Network Engineer"/>
    <s v="Accounting"/>
    <x v="3"/>
    <s v="Ukraine"/>
    <s v="Permanent"/>
    <s v="Male"/>
    <n v="36"/>
    <d v="2016-09-03T00:00:00"/>
    <m/>
    <n v="32"/>
    <n v="150399"/>
    <n v="12533.25"/>
    <n v="90.38401442307692"/>
    <n v="0.22"/>
    <n v="2757.3150000000001"/>
    <n v="0.45200000000000001"/>
    <n v="6868.2209999999995"/>
    <s v="UAH"/>
    <n v="39.026600000000002"/>
    <n v="0.28000000000000003"/>
    <s v=""/>
    <n v="31"/>
    <m/>
    <m/>
    <n v="20"/>
    <m/>
    <m/>
    <s v=""/>
    <n v="0"/>
    <n v="0"/>
    <n v="2801.9044471153843"/>
  </r>
  <r>
    <x v="2"/>
    <d v="2023-03-01T00:00:00"/>
    <d v="2023-03-31T00:00:00"/>
    <x v="0"/>
    <s v="Demo Company Austria GmbH"/>
    <x v="41"/>
    <x v="0"/>
    <s v="E00432"/>
    <s v="Eli Gupta"/>
    <s v="Network Engineer"/>
    <s v="Human Resources"/>
    <x v="3"/>
    <s v="Austria"/>
    <s v="Permanent"/>
    <s v="Male"/>
    <n v="37"/>
    <d v="2012-05-19T00:00:00"/>
    <m/>
    <n v="40"/>
    <n v="160280"/>
    <n v="13356.666666666666"/>
    <n v="77.057692307692307"/>
    <n v="0.21379999999999999"/>
    <n v="2855.6553333333331"/>
    <n v="0.51400000000000001"/>
    <n v="6491.3399999999992"/>
    <s v="EUR"/>
    <n v="1"/>
    <n v="0.19"/>
    <s v=""/>
    <n v="36"/>
    <m/>
    <m/>
    <n v="20"/>
    <n v="442.8"/>
    <n v="4.5"/>
    <s v=""/>
    <n v="0"/>
    <n v="0"/>
    <n v="2774.0769230769229"/>
  </r>
  <r>
    <x v="2"/>
    <d v="2023-03-01T00:00:00"/>
    <d v="2023-03-31T00:00:00"/>
    <x v="0"/>
    <s v="Demo Company France SARL"/>
    <x v="18"/>
    <x v="0"/>
    <s v="E01924"/>
    <s v="Anna Gutierrez"/>
    <s v="Network Engineer"/>
    <s v="Engineering"/>
    <x v="3"/>
    <s v="France"/>
    <s v="Permanent"/>
    <s v="Female"/>
    <n v="59"/>
    <d v="2003-04-15T00:00:00"/>
    <m/>
    <n v="32"/>
    <n v="150699"/>
    <n v="12558.25"/>
    <n v="90.564302884615387"/>
    <n v="8.3000000000000004E-2"/>
    <n v="1042.33475"/>
    <n v="0.22399999999999998"/>
    <n v="9745.2020000000011"/>
    <s v="EUR"/>
    <n v="1"/>
    <n v="0.28999999999999998"/>
    <s v=""/>
    <n v="343"/>
    <m/>
    <m/>
    <n v="20"/>
    <m/>
    <m/>
    <s v=""/>
    <n v="0"/>
    <n v="0"/>
    <n v="31063.555889423078"/>
  </r>
  <r>
    <x v="2"/>
    <d v="2023-03-01T00:00:00"/>
    <d v="2023-03-31T00:00:00"/>
    <x v="0"/>
    <s v="Demo Company India Pvt. Ltd."/>
    <x v="16"/>
    <x v="1"/>
    <s v="E04877"/>
    <s v="Samuel Vega"/>
    <s v="Analyst II"/>
    <s v="Marketing"/>
    <x v="1"/>
    <s v="India"/>
    <s v="Permanent"/>
    <s v="Male"/>
    <n v="37"/>
    <d v="2013-03-30T00:00:00"/>
    <m/>
    <n v="40"/>
    <n v="69570"/>
    <n v="5797.5"/>
    <n v="33.447115384615387"/>
    <n v="0.12"/>
    <n v="695.69999999999993"/>
    <n v="0.49700000000000005"/>
    <n v="2916.1424999999995"/>
    <s v="INR"/>
    <n v="86.649000000000001"/>
    <n v="0"/>
    <s v=""/>
    <n v="345"/>
    <m/>
    <m/>
    <n v="20"/>
    <n v="126"/>
    <n v="7.5"/>
    <s v=""/>
    <n v="0"/>
    <n v="0"/>
    <n v="11539.254807692309"/>
  </r>
  <r>
    <x v="2"/>
    <d v="2023-03-01T00:00:00"/>
    <d v="2023-03-31T00:00:00"/>
    <x v="0"/>
    <s v="Demo Company Canada Inc."/>
    <x v="40"/>
    <x v="6"/>
    <s v="E02770"/>
    <s v="Liliana Do"/>
    <s v="Service Desk Analyst"/>
    <s v="IT"/>
    <x v="0"/>
    <s v="Canada"/>
    <s v="Permanent"/>
    <s v="Female"/>
    <n v="30"/>
    <d v="2019-03-29T00:00:00"/>
    <m/>
    <n v="40"/>
    <n v="86774"/>
    <n v="7231.166666666667"/>
    <n v="41.718269230769231"/>
    <n v="7.3700000000000002E-2"/>
    <n v="532.93698333333339"/>
    <n v="0.245"/>
    <n v="5459.5308333333342"/>
    <s v="CAD"/>
    <n v="1.4572000000000001"/>
    <n v="0"/>
    <s v=""/>
    <n v="380"/>
    <m/>
    <m/>
    <n v="20"/>
    <m/>
    <n v="12"/>
    <s v=""/>
    <n v="0"/>
    <n v="0"/>
    <n v="15852.942307692309"/>
  </r>
  <r>
    <x v="2"/>
    <d v="2023-03-01T00:00:00"/>
    <d v="2023-03-31T00:00:00"/>
    <x v="0"/>
    <s v="Demo Company Brazil Ltda."/>
    <x v="5"/>
    <x v="3"/>
    <s v="E04590"/>
    <s v="Isaac Sanders"/>
    <s v="HRIS Analyst"/>
    <s v="Human Resources"/>
    <x v="0"/>
    <s v="Brazil"/>
    <s v="Permanent"/>
    <s v="Male"/>
    <n v="49"/>
    <d v="2001-03-29T00:00:00"/>
    <m/>
    <n v="40"/>
    <n v="57606"/>
    <n v="4800.5"/>
    <n v="27.695192307692309"/>
    <n v="0.28999999999999998"/>
    <n v="1392.145"/>
    <n v="0.65099999999999991"/>
    <n v="1675.3745000000004"/>
    <s v="BRL"/>
    <n v="5.4378000000000002"/>
    <n v="0"/>
    <s v=""/>
    <n v="308"/>
    <m/>
    <m/>
    <n v="20"/>
    <n v="169.20000000000002"/>
    <n v="25.5"/>
    <s v=""/>
    <n v="0"/>
    <n v="0"/>
    <n v="8530.1192307692309"/>
  </r>
  <r>
    <x v="2"/>
    <d v="2023-03-01T00:00:00"/>
    <d v="2023-03-31T00:00:00"/>
    <x v="0"/>
    <s v="Demo Company Romania SRL"/>
    <x v="12"/>
    <x v="0"/>
    <s v="E01977"/>
    <s v="Raelynn Gupta"/>
    <s v="Sr. Manager"/>
    <s v="Finance"/>
    <x v="2"/>
    <s v="Romania"/>
    <s v="Permanent"/>
    <s v="Female"/>
    <n v="48"/>
    <d v="2001-09-10T00:00:00"/>
    <m/>
    <n v="32"/>
    <n v="125730"/>
    <n v="10477.5"/>
    <n v="75.558894230769226"/>
    <n v="2.2499999999999999E-2"/>
    <n v="235.74374999999998"/>
    <n v="0.2"/>
    <n v="8382"/>
    <s v="RON"/>
    <n v="4.9107000000000003"/>
    <n v="0.11"/>
    <s v=""/>
    <n v="210"/>
    <m/>
    <m/>
    <n v="20"/>
    <n v="252"/>
    <m/>
    <s v=""/>
    <n v="0"/>
    <n v="0"/>
    <n v="15867.367788461537"/>
  </r>
  <r>
    <x v="2"/>
    <d v="2023-03-01T00:00:00"/>
    <d v="2023-03-31T00:00:00"/>
    <x v="0"/>
    <s v="Demo Company Netherlands BV"/>
    <x v="6"/>
    <x v="0"/>
    <s v="E01378"/>
    <s v="Genesis Xiong"/>
    <s v="System Administrator "/>
    <s v="IT"/>
    <x v="3"/>
    <s v="Netherlands"/>
    <s v="Permanent"/>
    <s v="Female"/>
    <n v="51"/>
    <d v="2012-02-25T00:00:00"/>
    <m/>
    <n v="40"/>
    <n v="64170"/>
    <n v="5347.5"/>
    <n v="30.850961538461537"/>
    <n v="0.23190000000000002"/>
    <n v="1240.0852500000001"/>
    <n v="0.41200000000000003"/>
    <n v="3144.33"/>
    <s v="EUR"/>
    <n v="1"/>
    <n v="0"/>
    <s v=""/>
    <n v="126"/>
    <m/>
    <m/>
    <n v="20"/>
    <m/>
    <n v="21"/>
    <s v=""/>
    <n v="0"/>
    <n v="0"/>
    <n v="3887.2211538461538"/>
  </r>
  <r>
    <x v="2"/>
    <d v="2023-03-01T00:00:00"/>
    <d v="2023-03-31T00:00:00"/>
    <x v="0"/>
    <s v="Demo Company Ghana Ltd"/>
    <x v="33"/>
    <x v="2"/>
    <s v="E04224"/>
    <s v="Lucas Ramos"/>
    <s v="Sr. Business Partner"/>
    <s v="Human Resources"/>
    <x v="1"/>
    <s v="Ghana"/>
    <s v="Permanent"/>
    <s v="Male"/>
    <n v="56"/>
    <d v="2022-01-21T00:00:00"/>
    <d v="2023-01-21T00:00:00"/>
    <n v="40"/>
    <n v="72303"/>
    <n v="6025.25"/>
    <n v="34.761057692307688"/>
    <n v="0.13"/>
    <n v="783.28250000000003"/>
    <n v="0.55399999999999994"/>
    <n v="2687.2615000000005"/>
    <s v="GHS"/>
    <n v="12.6816"/>
    <n v="0"/>
    <s v=""/>
    <n v="324"/>
    <m/>
    <m/>
    <n v="20"/>
    <m/>
    <n v="27"/>
    <s v=""/>
    <n v="0"/>
    <n v="0"/>
    <n v="11262.582692307691"/>
  </r>
  <r>
    <x v="2"/>
    <d v="2023-03-01T00:00:00"/>
    <d v="2023-03-31T00:00:00"/>
    <x v="0"/>
    <s v="Demo Company Canada Inc."/>
    <x v="40"/>
    <x v="6"/>
    <s v="E03423"/>
    <s v="Santiago f Gonzalez"/>
    <s v="Manager"/>
    <s v="Sales"/>
    <x v="3"/>
    <s v="Canada"/>
    <s v="Permanent"/>
    <s v="Male"/>
    <n v="36"/>
    <d v="2012-07-26T00:00:00"/>
    <m/>
    <n v="40"/>
    <n v="105891"/>
    <n v="8824.25"/>
    <n v="50.909134615384616"/>
    <n v="7.3700000000000002E-2"/>
    <n v="650.34722499999998"/>
    <n v="0.245"/>
    <n v="6662.3087500000001"/>
    <s v="CAD"/>
    <n v="1.4572000000000001"/>
    <n v="7.0000000000000007E-2"/>
    <s v=""/>
    <n v="276"/>
    <m/>
    <m/>
    <n v="20"/>
    <m/>
    <n v="21"/>
    <s v=""/>
    <n v="0"/>
    <n v="0"/>
    <n v="14050.921153846153"/>
  </r>
  <r>
    <x v="2"/>
    <d v="2023-03-01T00:00:00"/>
    <d v="2023-03-31T00:00:00"/>
    <x v="0"/>
    <s v="Demo Company Norway AS"/>
    <x v="21"/>
    <x v="0"/>
    <s v="E01584"/>
    <s v="Henry Zhu"/>
    <s v="Operations Engineer"/>
    <s v="Marketing"/>
    <x v="1"/>
    <s v="Norway"/>
    <s v="Temporary"/>
    <s v="Male"/>
    <n v="38"/>
    <d v="2021-08-25T00:00:00"/>
    <d v="2023-08-25T00:00:00"/>
    <n v="32"/>
    <n v="255230"/>
    <n v="21269.166666666668"/>
    <n v="153.38341346153845"/>
    <n v="0.14099999999999999"/>
    <n v="2998.9524999999999"/>
    <n v="0.36200000000000004"/>
    <n v="13569.728333333333"/>
    <s v="NOK"/>
    <n v="11.2597"/>
    <n v="0.36"/>
    <s v=""/>
    <n v="268"/>
    <m/>
    <m/>
    <n v="20"/>
    <m/>
    <m/>
    <s v=""/>
    <n v="0"/>
    <n v="0"/>
    <n v="41106.754807692305"/>
  </r>
  <r>
    <x v="2"/>
    <d v="2023-03-01T00:00:00"/>
    <d v="2023-03-31T00:00:00"/>
    <x v="0"/>
    <s v="Demo Company Israel Ltd"/>
    <x v="30"/>
    <x v="4"/>
    <s v="E00788"/>
    <s v="Emily Contreras"/>
    <s v="Analyst II"/>
    <s v="Sales"/>
    <x v="0"/>
    <s v="Israel"/>
    <s v="Permanent"/>
    <s v="Female"/>
    <n v="56"/>
    <d v="2021-06-15T00:00:00"/>
    <m/>
    <n v="40"/>
    <n v="59591"/>
    <n v="4965.916666666667"/>
    <n v="28.649519230769233"/>
    <n v="7.5999999999999998E-2"/>
    <n v="377.40966666666668"/>
    <n v="0.253"/>
    <n v="3709.5397499999999"/>
    <s v="ILS"/>
    <n v="3.7942999999999998"/>
    <n v="0"/>
    <s v=""/>
    <n v="131"/>
    <m/>
    <m/>
    <n v="20"/>
    <m/>
    <m/>
    <s v=""/>
    <n v="0"/>
    <n v="0"/>
    <n v="3753.0870192307693"/>
  </r>
  <r>
    <x v="2"/>
    <d v="2023-03-01T00:00:00"/>
    <d v="2023-03-31T00:00:00"/>
    <x v="0"/>
    <s v="Demo Company Australia Pty Ltd"/>
    <x v="14"/>
    <x v="5"/>
    <s v="E00207"/>
    <s v="Hailey Lai"/>
    <s v="Operations Engineer"/>
    <s v="Human Resources"/>
    <x v="0"/>
    <s v="New Zealand"/>
    <s v="Permanent"/>
    <s v="Female"/>
    <n v="52"/>
    <d v="2012-07-23T00:00:00"/>
    <m/>
    <n v="40"/>
    <n v="187048"/>
    <n v="15587.333333333334"/>
    <n v="89.926923076923075"/>
    <n v="0.25"/>
    <n v="3896.8333333333335"/>
    <n v="0.34600000000000003"/>
    <n v="10194.116"/>
    <s v="NZD"/>
    <n v="1.7225999999999999"/>
    <n v="0.32"/>
    <s v=""/>
    <n v="270"/>
    <m/>
    <m/>
    <n v="20"/>
    <n v="572.4"/>
    <m/>
    <s v=""/>
    <n v="0"/>
    <n v="0"/>
    <n v="24280.26923076923"/>
  </r>
  <r>
    <x v="2"/>
    <d v="2023-03-01T00:00:00"/>
    <d v="2023-03-31T00:00:00"/>
    <x v="0"/>
    <s v="Demo Company Qatar WLL"/>
    <x v="11"/>
    <x v="4"/>
    <s v="E00834"/>
    <s v="Vivian Guzman"/>
    <s v="Analyst II"/>
    <s v="Finance"/>
    <x v="1"/>
    <s v="Qatar"/>
    <s v="Permanent"/>
    <s v="Female"/>
    <n v="53"/>
    <d v="2002-02-09T00:00:00"/>
    <m/>
    <n v="40"/>
    <n v="58605"/>
    <n v="4883.75"/>
    <n v="28.175480769230766"/>
    <n v="0"/>
    <n v="0"/>
    <n v="0.113"/>
    <n v="4331.8862499999996"/>
    <s v="QAR"/>
    <n v="3.8468"/>
    <n v="0"/>
    <s v=""/>
    <n v="389"/>
    <m/>
    <m/>
    <n v="20"/>
    <m/>
    <m/>
    <s v=""/>
    <n v="0"/>
    <n v="0"/>
    <n v="10960.262019230768"/>
  </r>
  <r>
    <x v="2"/>
    <d v="2023-03-01T00:00:00"/>
    <d v="2023-03-31T00:00:00"/>
    <x v="0"/>
    <s v="Demo Company Japan Kabushiki Kaisha"/>
    <x v="31"/>
    <x v="1"/>
    <s v="E04571"/>
    <s v="Hadley Contreras"/>
    <s v="Network Engineer"/>
    <s v="Engineering"/>
    <x v="2"/>
    <s v="Japan"/>
    <s v="Permanent"/>
    <s v="Female"/>
    <n v="60"/>
    <d v="2017-01-04T00:00:00"/>
    <m/>
    <n v="40"/>
    <n v="178502"/>
    <n v="14875.166666666666"/>
    <n v="85.818269230769232"/>
    <n v="0.15490000000000001"/>
    <n v="2304.1633166666666"/>
    <n v="0.46700000000000003"/>
    <n v="7928.4638333333323"/>
    <s v="JPY"/>
    <n v="143.86000000000001"/>
    <n v="0.2"/>
    <s v=""/>
    <n v="143"/>
    <m/>
    <m/>
    <n v="20"/>
    <m/>
    <m/>
    <s v=""/>
    <n v="0"/>
    <n v="0"/>
    <n v="12272.012500000001"/>
  </r>
  <r>
    <x v="2"/>
    <d v="2023-03-01T00:00:00"/>
    <d v="2023-03-31T00:00:00"/>
    <x v="0"/>
    <s v="Demo Company Belgium BV"/>
    <x v="13"/>
    <x v="0"/>
    <s v="E02652"/>
    <s v="Nathan Sun"/>
    <s v="Manager"/>
    <s v="Accounting"/>
    <x v="1"/>
    <s v="Belgium"/>
    <s v="Permanent"/>
    <s v="Male"/>
    <n v="63"/>
    <d v="2015-07-29T00:00:00"/>
    <m/>
    <n v="32"/>
    <n v="103724"/>
    <n v="8643.6666666666661"/>
    <n v="62.334134615384613"/>
    <n v="0.27500000000000002"/>
    <n v="2377.0083333333332"/>
    <n v="0.55399999999999994"/>
    <n v="3855.0753333333332"/>
    <s v="EUR"/>
    <n v="1"/>
    <n v="0.05"/>
    <s v=""/>
    <n v="104"/>
    <m/>
    <m/>
    <n v="20"/>
    <m/>
    <m/>
    <s v=""/>
    <n v="0"/>
    <n v="0"/>
    <n v="6482.75"/>
  </r>
  <r>
    <x v="2"/>
    <d v="2023-03-01T00:00:00"/>
    <d v="2023-03-31T00:00:00"/>
    <x v="0"/>
    <s v="Demo Company Denmark ApS"/>
    <x v="37"/>
    <x v="0"/>
    <s v="E02693"/>
    <s v="Grace Campos"/>
    <s v="Network Engineer"/>
    <s v="Engineering"/>
    <x v="3"/>
    <s v="Denmark"/>
    <s v="Permanent"/>
    <s v="Female"/>
    <n v="37"/>
    <d v="2008-03-21T00:00:00"/>
    <m/>
    <n v="40"/>
    <n v="156277"/>
    <n v="13023.083333333334"/>
    <n v="75.133173076923072"/>
    <n v="0"/>
    <n v="0"/>
    <n v="0.23800000000000002"/>
    <n v="9923.5895"/>
    <s v="DKK"/>
    <n v="7.4398"/>
    <n v="0.22"/>
    <s v=""/>
    <n v="92"/>
    <m/>
    <m/>
    <n v="20"/>
    <m/>
    <m/>
    <s v=""/>
    <n v="0"/>
    <n v="0"/>
    <n v="6912.251923076923"/>
  </r>
  <r>
    <x v="2"/>
    <d v="2023-03-01T00:00:00"/>
    <d v="2023-03-31T00:00:00"/>
    <x v="0"/>
    <s v="Demo Company France SARL"/>
    <x v="18"/>
    <x v="0"/>
    <s v="E03359"/>
    <s v="Autumn Ortiz"/>
    <s v="Field Engineer"/>
    <s v="Engineering"/>
    <x v="3"/>
    <s v="France"/>
    <s v="Permanent"/>
    <s v="Female"/>
    <n v="30"/>
    <d v="2017-12-17T00:00:00"/>
    <m/>
    <n v="40"/>
    <n v="87744"/>
    <n v="7312"/>
    <n v="42.184615384615384"/>
    <n v="8.3000000000000004E-2"/>
    <n v="606.89600000000007"/>
    <n v="0.22399999999999998"/>
    <n v="5674.1120000000001"/>
    <s v="EUR"/>
    <n v="1"/>
    <n v="0"/>
    <s v=""/>
    <n v="35"/>
    <m/>
    <m/>
    <n v="20"/>
    <m/>
    <m/>
    <s v=""/>
    <n v="0"/>
    <n v="0"/>
    <n v="1476.4615384615383"/>
  </r>
  <r>
    <x v="2"/>
    <d v="2023-03-01T00:00:00"/>
    <d v="2023-03-31T00:00:00"/>
    <x v="0"/>
    <s v="Demo Company Hong Kong Ltd"/>
    <x v="7"/>
    <x v="1"/>
    <s v="E00399"/>
    <s v="Connor Walker"/>
    <s v="Analyst II"/>
    <s v="Finance"/>
    <x v="0"/>
    <s v="Hong Kong"/>
    <s v="Permanent"/>
    <s v="Male"/>
    <n v="30"/>
    <d v="2019-03-18T00:00:00"/>
    <m/>
    <n v="40"/>
    <n v="54714"/>
    <n v="4559.5"/>
    <n v="26.304807692307691"/>
    <n v="0.25"/>
    <n v="1139.875"/>
    <n v="0.21899999999999997"/>
    <n v="3560.9695000000002"/>
    <s v="HKD"/>
    <n v="8.2957999999999998"/>
    <n v="0"/>
    <s v=""/>
    <n v="210"/>
    <m/>
    <m/>
    <n v="20"/>
    <m/>
    <n v="15"/>
    <s v=""/>
    <n v="0"/>
    <n v="0"/>
    <n v="5524.0096153846152"/>
  </r>
  <r>
    <x v="2"/>
    <d v="2023-03-01T00:00:00"/>
    <d v="2023-03-31T00:00:00"/>
    <x v="0"/>
    <s v="Demo Company United Kingdom Ltd"/>
    <x v="27"/>
    <x v="0"/>
    <s v="E02971"/>
    <s v="Mia Wu"/>
    <s v="Enterprise Architect"/>
    <s v="IT"/>
    <x v="2"/>
    <s v="United Kingdom"/>
    <s v="Permanent"/>
    <s v="Female"/>
    <n v="45"/>
    <d v="2013-08-25T00:00:00"/>
    <m/>
    <n v="40"/>
    <n v="99169"/>
    <n v="8264.0833333333339"/>
    <n v="47.677403846153844"/>
    <n v="0.13800000000000001"/>
    <n v="1140.4435000000001"/>
    <n v="0.30599999999999999"/>
    <n v="5735.2738333333336"/>
    <s v="GBP"/>
    <n v="0.88870000000000005"/>
    <n v="0"/>
    <s v=""/>
    <n v="56"/>
    <n v="1"/>
    <s v="Overpayment"/>
    <n v="20"/>
    <m/>
    <n v="12"/>
    <s v=""/>
    <n v="0"/>
    <n v="0"/>
    <n v="2669.9346153846154"/>
  </r>
  <r>
    <x v="2"/>
    <d v="2023-03-01T00:00:00"/>
    <d v="2023-03-31T00:00:00"/>
    <x v="0"/>
    <s v="Demo Company United Kingdom Ltd"/>
    <x v="27"/>
    <x v="0"/>
    <s v="E03327"/>
    <s v="Julia Luong"/>
    <s v="Sr. Manager"/>
    <s v="Accounting"/>
    <x v="3"/>
    <s v="United Kingdom"/>
    <s v="Permanent"/>
    <s v="Female"/>
    <n v="55"/>
    <d v="2006-06-20T00:00:00"/>
    <m/>
    <n v="40"/>
    <n v="142628"/>
    <n v="11885.666666666666"/>
    <n v="68.571153846153848"/>
    <n v="0.13800000000000001"/>
    <n v="1640.222"/>
    <n v="0.30599999999999999"/>
    <n v="8248.6526666666668"/>
    <s v="GBP"/>
    <n v="0.88870000000000005"/>
    <n v="0.12"/>
    <s v=""/>
    <n v="278"/>
    <m/>
    <m/>
    <n v="20"/>
    <n v="284.40000000000003"/>
    <n v="30"/>
    <s v=""/>
    <n v="0"/>
    <n v="0"/>
    <n v="19062.780769230769"/>
  </r>
  <r>
    <x v="2"/>
    <d v="2023-03-01T00:00:00"/>
    <d v="2023-03-31T00:00:00"/>
    <x v="0"/>
    <s v="Demo Company Ukraine PLC"/>
    <x v="26"/>
    <x v="0"/>
    <s v="E00900"/>
    <s v="Eleanor Delgado"/>
    <s v="Sr. Analyst"/>
    <s v="Marketing"/>
    <x v="0"/>
    <s v="Ukraine"/>
    <s v="Permanent"/>
    <s v="Female"/>
    <n v="33"/>
    <d v="2014-04-27T00:00:00"/>
    <m/>
    <n v="32"/>
    <n v="75869"/>
    <n v="6322.416666666667"/>
    <n v="45.59435096153846"/>
    <n v="0.22"/>
    <n v="1390.9316666666668"/>
    <n v="0.45200000000000001"/>
    <n v="3464.6843333333336"/>
    <s v="UAH"/>
    <n v="39.026600000000002"/>
    <n v="0"/>
    <s v=""/>
    <n v="77"/>
    <n v="1"/>
    <s v="Overpayment"/>
    <n v="20"/>
    <m/>
    <m/>
    <s v=""/>
    <n v="0"/>
    <n v="0"/>
    <n v="3510.7650240384614"/>
  </r>
  <r>
    <x v="2"/>
    <d v="2023-03-01T00:00:00"/>
    <d v="2023-03-31T00:00:00"/>
    <x v="0"/>
    <s v="Demo Company Indonesia PT"/>
    <x v="10"/>
    <x v="1"/>
    <s v="E00836"/>
    <s v="Addison Roberts"/>
    <s v="Network Architect"/>
    <s v="IT"/>
    <x v="0"/>
    <s v="Indonesia"/>
    <s v="Permanent"/>
    <s v="Female"/>
    <n v="65"/>
    <d v="2018-05-14T00:00:00"/>
    <m/>
    <n v="40"/>
    <n v="60985"/>
    <n v="5082.083333333333"/>
    <n v="29.319711538461537"/>
    <n v="5.74E-2"/>
    <n v="291.71158333333329"/>
    <n v="0.30099999999999999"/>
    <n v="3552.3762499999998"/>
    <s v="IDR"/>
    <n v="16295.86"/>
    <n v="0"/>
    <s v=""/>
    <n v="309"/>
    <m/>
    <m/>
    <n v="20"/>
    <m/>
    <n v="16.5"/>
    <s v=""/>
    <n v="0"/>
    <n v="0"/>
    <n v="9059.7908653846152"/>
  </r>
  <r>
    <x v="2"/>
    <d v="2023-03-01T00:00:00"/>
    <d v="2023-03-31T00:00:00"/>
    <x v="0"/>
    <s v="Demo Company United Arab Emirates LLC"/>
    <x v="28"/>
    <x v="4"/>
    <s v="E03854"/>
    <s v="Camila Li"/>
    <s v="Sr. Manager"/>
    <s v="IT"/>
    <x v="3"/>
    <s v="United Arab Emirates"/>
    <s v="Permanent"/>
    <s v="Female"/>
    <n v="60"/>
    <d v="2010-07-24T00:00:00"/>
    <m/>
    <n v="40"/>
    <n v="126911"/>
    <n v="10575.916666666666"/>
    <n v="61.014903846153842"/>
    <n v="0"/>
    <n v="0"/>
    <n v="0.159"/>
    <n v="8894.3459166666653"/>
    <s v="AED"/>
    <n v="3.8807"/>
    <n v="0.1"/>
    <s v=""/>
    <n v="30"/>
    <m/>
    <m/>
    <n v="20"/>
    <m/>
    <n v="16.5"/>
    <s v=""/>
    <n v="0"/>
    <n v="0"/>
    <n v="1830.4471153846152"/>
  </r>
  <r>
    <x v="2"/>
    <d v="2023-03-01T00:00:00"/>
    <d v="2023-03-31T00:00:00"/>
    <x v="0"/>
    <s v="Demo Company Egypt SAE"/>
    <x v="38"/>
    <x v="2"/>
    <s v="E04729"/>
    <s v="Ezekiel Fong"/>
    <s v="Operations Engineer"/>
    <s v="Sales"/>
    <x v="3"/>
    <s v="Egypt"/>
    <s v="Permanent"/>
    <s v="Male"/>
    <n v="56"/>
    <d v="2004-02-25T00:00:00"/>
    <m/>
    <n v="40"/>
    <n v="216949"/>
    <n v="18079.083333333332"/>
    <n v="104.30240384615385"/>
    <n v="0.26"/>
    <n v="4700.5616666666665"/>
    <n v="0.44400000000000001"/>
    <n v="10051.970333333333"/>
    <s v="EGP"/>
    <n v="32.686700000000002"/>
    <n v="0.32"/>
    <s v=""/>
    <n v="380"/>
    <m/>
    <m/>
    <n v="20"/>
    <m/>
    <n v="10.5"/>
    <s v=""/>
    <n v="0"/>
    <n v="0"/>
    <n v="39634.913461538461"/>
  </r>
  <r>
    <x v="2"/>
    <d v="2023-03-01T00:00:00"/>
    <d v="2023-03-31T00:00:00"/>
    <x v="0"/>
    <s v="Demo Company Czech Republic s.r.o."/>
    <x v="34"/>
    <x v="0"/>
    <s v="E00360"/>
    <s v="Dylan Thao"/>
    <s v="Network Engineer"/>
    <s v="Engineering"/>
    <x v="0"/>
    <s v="Czech Republic"/>
    <s v="Permanent"/>
    <s v="Male"/>
    <n v="53"/>
    <d v="2012-10-22T00:00:00"/>
    <m/>
    <n v="32"/>
    <n v="168510"/>
    <n v="14042.5"/>
    <n v="101.26802884615384"/>
    <n v="0.33799999999999997"/>
    <n v="4746.3649999999998"/>
    <n v="0.46100000000000002"/>
    <n v="7568.9074999999993"/>
    <s v="CZK"/>
    <n v="23.619"/>
    <n v="0.28999999999999998"/>
    <s v=""/>
    <n v="93"/>
    <m/>
    <m/>
    <n v="20"/>
    <m/>
    <m/>
    <s v=""/>
    <n v="0"/>
    <n v="0"/>
    <n v="9417.9266826923067"/>
  </r>
  <r>
    <x v="2"/>
    <d v="2023-03-01T00:00:00"/>
    <d v="2023-03-31T00:00:00"/>
    <x v="0"/>
    <s v="Demo Company Canada Inc."/>
    <x v="40"/>
    <x v="6"/>
    <s v="E02284"/>
    <s v="Josephine Salazar"/>
    <s v="Field Engineer"/>
    <s v="Engineering"/>
    <x v="1"/>
    <s v="Canada"/>
    <s v="Permanent"/>
    <s v="Female"/>
    <n v="36"/>
    <d v="2016-03-14T00:00:00"/>
    <m/>
    <n v="40"/>
    <n v="85870"/>
    <n v="7155.833333333333"/>
    <n v="41.283653846153847"/>
    <n v="7.3700000000000002E-2"/>
    <n v="527.38491666666664"/>
    <n v="0.245"/>
    <n v="5402.6541666666662"/>
    <s v="CAD"/>
    <n v="1.4572000000000001"/>
    <n v="0"/>
    <s v=""/>
    <n v="104"/>
    <m/>
    <m/>
    <n v="20"/>
    <m/>
    <n v="6"/>
    <s v=""/>
    <n v="0"/>
    <n v="0"/>
    <n v="4293.5"/>
  </r>
  <r>
    <x v="2"/>
    <d v="2023-03-01T00:00:00"/>
    <d v="2023-03-31T00:00:00"/>
    <x v="0"/>
    <s v="Demo Company Norway AS"/>
    <x v="21"/>
    <x v="0"/>
    <s v="E04168"/>
    <s v="Mila Juarez"/>
    <s v="Manager"/>
    <s v="Sales"/>
    <x v="1"/>
    <s v="Norway"/>
    <s v="Permanent"/>
    <s v="Female"/>
    <n v="38"/>
    <d v="2017-09-21T00:00:00"/>
    <m/>
    <n v="40"/>
    <n v="119647"/>
    <n v="9970.5833333333339"/>
    <n v="57.522596153846152"/>
    <n v="0.14099999999999999"/>
    <n v="1405.8522499999999"/>
    <n v="0.36200000000000004"/>
    <n v="6361.2321666666667"/>
    <s v="NOK"/>
    <n v="11.2597"/>
    <n v="0.09"/>
    <s v=""/>
    <n v="117"/>
    <m/>
    <m/>
    <n v="20"/>
    <m/>
    <n v="4.5"/>
    <s v=""/>
    <n v="0"/>
    <n v="0"/>
    <n v="6730.1437500000002"/>
  </r>
  <r>
    <x v="2"/>
    <d v="2023-03-01T00:00:00"/>
    <d v="2023-03-31T00:00:00"/>
    <x v="0"/>
    <s v="Demo Company Romania SRL"/>
    <x v="12"/>
    <x v="0"/>
    <s v="E02861"/>
    <s v="Daniel Perry"/>
    <s v="Enterprise Architect"/>
    <s v="IT"/>
    <x v="3"/>
    <s v="Romania"/>
    <s v="Permanent"/>
    <s v="Male"/>
    <n v="62"/>
    <d v="2001-04-15T00:00:00"/>
    <m/>
    <n v="32"/>
    <n v="80921"/>
    <n v="6743.416666666667"/>
    <n v="48.630408653846153"/>
    <n v="2.2499999999999999E-2"/>
    <n v="151.72687500000001"/>
    <n v="0.2"/>
    <n v="5394.7333333333336"/>
    <s v="RON"/>
    <n v="4.9107000000000003"/>
    <n v="0"/>
    <s v=""/>
    <n v="357"/>
    <m/>
    <m/>
    <n v="20"/>
    <m/>
    <m/>
    <s v=""/>
    <n v="0"/>
    <n v="0"/>
    <n v="17361.055889423078"/>
  </r>
  <r>
    <x v="2"/>
    <d v="2023-03-01T00:00:00"/>
    <d v="2023-03-31T00:00:00"/>
    <x v="0"/>
    <s v="Demo Company Netherlands BV"/>
    <x v="6"/>
    <x v="0"/>
    <s v="E01357"/>
    <s v="Paisley Hunter"/>
    <s v="Engineering Manager"/>
    <s v="Engineering"/>
    <x v="3"/>
    <s v="Netherlands"/>
    <s v="Permanent"/>
    <s v="Female"/>
    <n v="61"/>
    <d v="2010-01-15T00:00:00"/>
    <m/>
    <n v="32"/>
    <n v="98110"/>
    <n v="8175.833333333333"/>
    <n v="58.96033653846154"/>
    <n v="0.23190000000000002"/>
    <n v="1895.9757500000001"/>
    <n v="0.41200000000000003"/>
    <n v="4807.3899999999994"/>
    <s v="EUR"/>
    <n v="1"/>
    <n v="0.13"/>
    <s v=""/>
    <n v="369"/>
    <m/>
    <m/>
    <n v="20"/>
    <m/>
    <m/>
    <s v=""/>
    <n v="0"/>
    <n v="0"/>
    <n v="21756.364182692309"/>
  </r>
  <r>
    <x v="2"/>
    <d v="2023-03-01T00:00:00"/>
    <d v="2023-03-31T00:00:00"/>
    <x v="0"/>
    <s v="Demo Company Kenya Ltd"/>
    <x v="8"/>
    <x v="2"/>
    <s v="E04387"/>
    <s v="Everleigh White"/>
    <s v="Network Architect"/>
    <s v="IT"/>
    <x v="1"/>
    <s v="Kenya"/>
    <s v="Permanent"/>
    <s v="Female"/>
    <n v="59"/>
    <d v="2017-10-20T00:00:00"/>
    <m/>
    <n v="40"/>
    <n v="86831"/>
    <n v="7235.916666666667"/>
    <n v="41.745673076923076"/>
    <n v="0"/>
    <n v="0"/>
    <n v="0.37200000000000005"/>
    <n v="4544.1556666666665"/>
    <s v="KES"/>
    <n v="136.33000000000001"/>
    <n v="0"/>
    <s v=""/>
    <n v="326"/>
    <m/>
    <m/>
    <n v="20"/>
    <m/>
    <n v="15"/>
    <s v=""/>
    <n v="0"/>
    <n v="0"/>
    <n v="13609.089423076923"/>
  </r>
  <r>
    <x v="2"/>
    <d v="2023-03-01T00:00:00"/>
    <d v="2023-03-31T00:00:00"/>
    <x v="0"/>
    <s v="Demo Company Côte d'Ivoire SARL"/>
    <x v="2"/>
    <x v="2"/>
    <s v="E03090"/>
    <s v="Penelope Choi"/>
    <s v="Technical Architect"/>
    <s v="IT"/>
    <x v="1"/>
    <s v="Côte d'Ivoire"/>
    <s v="Permanent"/>
    <s v="Female"/>
    <n v="49"/>
    <d v="2010-09-10T00:00:00"/>
    <m/>
    <n v="40"/>
    <n v="72826"/>
    <n v="6068.833333333333"/>
    <n v="35.012500000000003"/>
    <n v="0.25"/>
    <n v="1517.2083333333333"/>
    <n v="0.501"/>
    <n v="3028.3478333333333"/>
    <s v="XOF"/>
    <n v="657.27"/>
    <n v="0"/>
    <s v=""/>
    <n v="307"/>
    <m/>
    <m/>
    <n v="20"/>
    <m/>
    <n v="22.5"/>
    <s v=""/>
    <n v="0"/>
    <n v="0"/>
    <n v="10748.837500000001"/>
  </r>
  <r>
    <x v="2"/>
    <d v="2023-03-01T00:00:00"/>
    <d v="2023-03-31T00:00:00"/>
    <x v="0"/>
    <s v="Demo Company Hungary Kft."/>
    <x v="17"/>
    <x v="0"/>
    <s v="E03591"/>
    <s v="Piper Sun"/>
    <s v="Network Engineer"/>
    <s v="Marketing"/>
    <x v="0"/>
    <s v="Hungary"/>
    <s v="Permanent"/>
    <s v="Female"/>
    <n v="64"/>
    <d v="2011-02-14T00:00:00"/>
    <m/>
    <n v="40"/>
    <n v="171217"/>
    <n v="14268.083333333334"/>
    <n v="82.315865384615378"/>
    <n v="0.21"/>
    <n v="2996.2975000000001"/>
    <n v="0.379"/>
    <n v="8860.4797500000004"/>
    <s v="HUF"/>
    <n v="378.97"/>
    <n v="0.19"/>
    <s v=""/>
    <n v="366"/>
    <m/>
    <m/>
    <n v="20"/>
    <n v="238.5"/>
    <n v="18"/>
    <s v=""/>
    <n v="0"/>
    <n v="0"/>
    <n v="30127.606730769228"/>
  </r>
  <r>
    <x v="2"/>
    <d v="2023-03-01T00:00:00"/>
    <d v="2023-03-31T00:00:00"/>
    <x v="0"/>
    <s v="Demo Company Netherlands BV"/>
    <x v="6"/>
    <x v="0"/>
    <s v="E03328"/>
    <s v="Lucy Johnson"/>
    <s v="Manager"/>
    <s v="IT"/>
    <x v="3"/>
    <s v="Netherlands"/>
    <s v="Temporary"/>
    <s v="Female"/>
    <n v="57"/>
    <d v="2020-04-27T00:00:00"/>
    <d v="2023-04-27T00:00:00"/>
    <n v="40"/>
    <n v="103058"/>
    <n v="8588.1666666666661"/>
    <n v="49.547115384615388"/>
    <n v="0.23190000000000002"/>
    <n v="1991.5958500000002"/>
    <n v="0.41200000000000003"/>
    <n v="5049.8419999999987"/>
    <s v="EUR"/>
    <n v="1"/>
    <n v="7.0000000000000007E-2"/>
    <s v=""/>
    <n v="186"/>
    <m/>
    <m/>
    <n v="20"/>
    <n v="576.9"/>
    <n v="18"/>
    <s v=""/>
    <n v="0"/>
    <n v="0"/>
    <n v="9215.7634615384613"/>
  </r>
  <r>
    <x v="2"/>
    <d v="2023-03-01T00:00:00"/>
    <d v="2023-03-31T00:00:00"/>
    <x v="0"/>
    <s v="Demo Company Ghana Ltd"/>
    <x v="33"/>
    <x v="2"/>
    <s v="E04937"/>
    <s v="Ian Ngo"/>
    <s v="Manager"/>
    <s v="Sales"/>
    <x v="1"/>
    <s v="Ghana"/>
    <s v="Permanent"/>
    <s v="Male"/>
    <n v="52"/>
    <d v="2014-08-07T00:00:00"/>
    <m/>
    <n v="40"/>
    <n v="117062"/>
    <n v="9755.1666666666661"/>
    <n v="56.279807692307692"/>
    <n v="0.13"/>
    <n v="1268.1716666666666"/>
    <n v="0.55399999999999994"/>
    <n v="4350.8043333333335"/>
    <s v="GHS"/>
    <n v="12.6816"/>
    <n v="7.0000000000000007E-2"/>
    <s v=""/>
    <n v="205"/>
    <m/>
    <m/>
    <n v="20"/>
    <m/>
    <n v="3"/>
    <s v=""/>
    <n v="0"/>
    <n v="0"/>
    <n v="11537.360576923076"/>
  </r>
  <r>
    <x v="2"/>
    <d v="2023-03-01T00:00:00"/>
    <d v="2023-03-31T00:00:00"/>
    <x v="0"/>
    <s v="Demo Company Côte d'Ivoire SARL"/>
    <x v="2"/>
    <x v="2"/>
    <s v="E00515"/>
    <s v="Joseph Vazquez"/>
    <s v="Sr. Manager"/>
    <s v="Accounting"/>
    <x v="1"/>
    <s v="Côte d'Ivoire"/>
    <s v="Permanent"/>
    <s v="Male"/>
    <n v="40"/>
    <d v="2019-01-23T00:00:00"/>
    <m/>
    <n v="40"/>
    <n v="159031"/>
    <n v="13252.583333333334"/>
    <n v="76.457211538461536"/>
    <n v="0.25"/>
    <n v="3313.1458333333335"/>
    <n v="0.501"/>
    <n v="6613.039083333334"/>
    <s v="XOF"/>
    <n v="657.27"/>
    <n v="0.1"/>
    <s v=""/>
    <n v="64"/>
    <m/>
    <m/>
    <n v="20"/>
    <n v="572.4"/>
    <n v="28.5"/>
    <s v=""/>
    <n v="0"/>
    <n v="0"/>
    <n v="4893.2615384615383"/>
  </r>
  <r>
    <x v="2"/>
    <d v="2023-03-01T00:00:00"/>
    <d v="2023-03-31T00:00:00"/>
    <x v="0"/>
    <s v="Demo Company Portugal Lda"/>
    <x v="4"/>
    <x v="0"/>
    <s v="E01241"/>
    <s v="Hadley Guerrero"/>
    <s v="Sr. Manager"/>
    <s v="IT"/>
    <x v="3"/>
    <s v="Portugal"/>
    <s v="Permanent"/>
    <s v="Female"/>
    <n v="49"/>
    <d v="2004-01-14T00:00:00"/>
    <m/>
    <n v="40"/>
    <n v="125086"/>
    <n v="10423.833333333334"/>
    <n v="60.137500000000003"/>
    <n v="0.23749999999999999"/>
    <n v="2475.6604166666666"/>
    <n v="0.39799999999999996"/>
    <n v="6275.1476666666676"/>
    <s v="EUR"/>
    <n v="1"/>
    <n v="0.1"/>
    <s v=""/>
    <n v="29"/>
    <m/>
    <m/>
    <n v="20"/>
    <n v="576.9"/>
    <n v="4.5"/>
    <s v=""/>
    <n v="0"/>
    <n v="0"/>
    <n v="1743.9875000000002"/>
  </r>
  <r>
    <x v="2"/>
    <d v="2023-03-01T00:00:00"/>
    <d v="2023-03-31T00:00:00"/>
    <x v="0"/>
    <s v="Demo Company France SARL"/>
    <x v="18"/>
    <x v="0"/>
    <s v="E03255"/>
    <s v="Jose Brown"/>
    <s v="System Administrator "/>
    <s v="IT"/>
    <x v="1"/>
    <s v="France"/>
    <s v="Permanent"/>
    <s v="Male"/>
    <n v="43"/>
    <d v="2016-04-07T00:00:00"/>
    <m/>
    <n v="40"/>
    <n v="67976"/>
    <n v="5664.666666666667"/>
    <n v="32.680769230769229"/>
    <n v="8.3000000000000004E-2"/>
    <n v="470.16733333333337"/>
    <n v="0.22399999999999998"/>
    <n v="4395.7813333333343"/>
    <s v="EUR"/>
    <n v="1"/>
    <n v="0"/>
    <s v=""/>
    <n v="143"/>
    <m/>
    <m/>
    <n v="20"/>
    <n v="196.20000000000002"/>
    <n v="15"/>
    <s v=""/>
    <n v="0"/>
    <n v="0"/>
    <n v="4673.3499999999995"/>
  </r>
  <r>
    <x v="2"/>
    <d v="2023-03-01T00:00:00"/>
    <d v="2023-03-31T00:00:00"/>
    <x v="0"/>
    <s v="Demo Company Brazil Ltda."/>
    <x v="5"/>
    <x v="3"/>
    <s v="E01711"/>
    <s v="Benjamin Ford"/>
    <s v="Analyst II"/>
    <s v="Finance"/>
    <x v="1"/>
    <s v="Brazil"/>
    <s v="Temporary"/>
    <s v="Male"/>
    <n v="31"/>
    <d v="2021-04-22T00:00:00"/>
    <d v="2023-04-22T00:00:00"/>
    <n v="40"/>
    <n v="74215"/>
    <n v="6184.583333333333"/>
    <n v="35.680288461538467"/>
    <n v="0.28999999999999998"/>
    <n v="1793.5291666666665"/>
    <n v="0.65099999999999991"/>
    <n v="2158.4195833333338"/>
    <s v="BRL"/>
    <n v="5.4378000000000002"/>
    <n v="0"/>
    <s v=""/>
    <n v="95"/>
    <n v="1"/>
    <s v="Overpayment"/>
    <n v="20"/>
    <m/>
    <n v="30"/>
    <s v=""/>
    <n v="0"/>
    <n v="0"/>
    <n v="3389.6274038461543"/>
  </r>
  <r>
    <x v="2"/>
    <d v="2023-03-01T00:00:00"/>
    <d v="2023-03-31T00:00:00"/>
    <x v="0"/>
    <s v="Demo Company Germany GmbH"/>
    <x v="15"/>
    <x v="0"/>
    <s v="E00500"/>
    <s v="Henry Shah"/>
    <s v="Network Engineer"/>
    <s v="Accounting"/>
    <x v="0"/>
    <s v="Germany"/>
    <s v="Permanent"/>
    <s v="Male"/>
    <n v="55"/>
    <d v="2010-06-11T00:00:00"/>
    <m/>
    <n v="40"/>
    <n v="187389"/>
    <n v="15615.75"/>
    <n v="90.090865384615384"/>
    <n v="0.19879999999999998"/>
    <n v="3104.4110999999998"/>
    <n v="0.48799999999999999"/>
    <n v="7995.2640000000001"/>
    <s v="EUR"/>
    <n v="1"/>
    <n v="0.25"/>
    <s v=""/>
    <n v="29"/>
    <m/>
    <m/>
    <n v="20"/>
    <m/>
    <n v="10.5"/>
    <s v=""/>
    <n v="0"/>
    <n v="0"/>
    <n v="2612.635096153846"/>
  </r>
  <r>
    <x v="2"/>
    <d v="2023-03-01T00:00:00"/>
    <d v="2023-03-31T00:00:00"/>
    <x v="0"/>
    <s v="Demo Company Spain S.L."/>
    <x v="24"/>
    <x v="0"/>
    <s v="E04972"/>
    <s v="Ivy Daniels"/>
    <s v="Sr. Manager"/>
    <s v="Human Resources"/>
    <x v="1"/>
    <s v="Spain"/>
    <s v="Permanent"/>
    <s v="Female"/>
    <n v="41"/>
    <d v="2008-10-26T00:00:00"/>
    <m/>
    <n v="40"/>
    <n v="131841"/>
    <n v="10986.75"/>
    <n v="63.385096153846156"/>
    <n v="0.29899999999999999"/>
    <n v="3285.0382500000001"/>
    <n v="0.47"/>
    <n v="5822.9775"/>
    <s v="EUR"/>
    <n v="1"/>
    <n v="0.13"/>
    <s v=""/>
    <n v="308"/>
    <m/>
    <m/>
    <n v="20"/>
    <m/>
    <n v="15"/>
    <s v=""/>
    <n v="0"/>
    <n v="0"/>
    <n v="19522.609615384616"/>
  </r>
  <r>
    <x v="2"/>
    <d v="2023-03-01T00:00:00"/>
    <d v="2023-03-31T00:00:00"/>
    <x v="0"/>
    <s v="Demo Company Iceland hf."/>
    <x v="22"/>
    <x v="0"/>
    <s v="E02728"/>
    <s v="Thomas Chang"/>
    <s v="Sr. Analyst"/>
    <s v="Accounting"/>
    <x v="3"/>
    <s v="Iceland"/>
    <s v="Permanent"/>
    <s v="Male"/>
    <n v="34"/>
    <d v="2011-07-26T00:00:00"/>
    <m/>
    <n v="40"/>
    <n v="97231"/>
    <n v="8102.583333333333"/>
    <n v="46.745673076923076"/>
    <n v="6.3500000000000001E-2"/>
    <n v="514.51404166666669"/>
    <n v="0.31900000000000001"/>
    <n v="5517.8592499999995"/>
    <s v="ISK"/>
    <n v="149.69999999999999"/>
    <n v="0"/>
    <s v=""/>
    <n v="195"/>
    <m/>
    <m/>
    <n v="20"/>
    <m/>
    <n v="24"/>
    <s v=""/>
    <n v="0"/>
    <n v="0"/>
    <n v="9115.40625"/>
  </r>
  <r>
    <x v="2"/>
    <d v="2023-03-01T00:00:00"/>
    <d v="2023-03-31T00:00:00"/>
    <x v="0"/>
    <s v="Demo Company Australia Pty Ltd"/>
    <x v="14"/>
    <x v="5"/>
    <s v="E04749"/>
    <s v="Caroline Phan"/>
    <s v="Sr. Manager"/>
    <s v="Finance"/>
    <x v="2"/>
    <s v="New Zealand"/>
    <s v="Permanent"/>
    <s v="Female"/>
    <n v="41"/>
    <d v="2004-03-14T00:00:00"/>
    <m/>
    <n v="40"/>
    <n v="155004"/>
    <n v="12917"/>
    <n v="74.521153846153851"/>
    <n v="0.25"/>
    <n v="3229.25"/>
    <n v="0.34600000000000003"/>
    <n v="8447.7180000000008"/>
    <s v="NZD"/>
    <n v="1.7225999999999999"/>
    <n v="0.12"/>
    <s v=""/>
    <n v="280"/>
    <m/>
    <m/>
    <n v="20"/>
    <m/>
    <n v="16.5"/>
    <s v=""/>
    <n v="0"/>
    <n v="0"/>
    <n v="20865.923076923078"/>
  </r>
  <r>
    <x v="2"/>
    <d v="2023-03-01T00:00:00"/>
    <d v="2023-03-31T00:00:00"/>
    <x v="0"/>
    <s v="Demo Company Brazil Ltda."/>
    <x v="5"/>
    <x v="3"/>
    <s v="E02023"/>
    <s v="Maverick Mehta"/>
    <s v="Systems Analyst"/>
    <s v="IT"/>
    <x v="0"/>
    <s v="Brazil"/>
    <s v="Permanent"/>
    <s v="Male"/>
    <n v="40"/>
    <d v="2007-07-30T00:00:00"/>
    <m/>
    <n v="40"/>
    <n v="41859"/>
    <n v="3488.25"/>
    <n v="20.124519230769231"/>
    <n v="0.28999999999999998"/>
    <n v="1011.5925"/>
    <n v="0.65099999999999991"/>
    <n v="1217.3992500000004"/>
    <s v="BRL"/>
    <n v="5.4378000000000002"/>
    <n v="0"/>
    <s v=""/>
    <n v="121"/>
    <m/>
    <m/>
    <n v="20"/>
    <n v="149.4"/>
    <n v="10.5"/>
    <s v=""/>
    <n v="0"/>
    <n v="0"/>
    <n v="2435.0668269230769"/>
  </r>
  <r>
    <x v="2"/>
    <d v="2023-03-01T00:00:00"/>
    <d v="2023-03-31T00:00:00"/>
    <x v="0"/>
    <s v="Demo Company Israel Ltd"/>
    <x v="30"/>
    <x v="4"/>
    <s v="E03166"/>
    <s v="Austin Edwards"/>
    <s v="IT Coordinator"/>
    <s v="IT"/>
    <x v="0"/>
    <s v="Israel"/>
    <s v="Permanent"/>
    <s v="Male"/>
    <n v="42"/>
    <d v="2006-09-24T00:00:00"/>
    <m/>
    <n v="40"/>
    <n v="52733"/>
    <n v="4394.416666666667"/>
    <n v="25.352403846153845"/>
    <n v="7.5999999999999998E-2"/>
    <n v="333.97566666666665"/>
    <n v="0.253"/>
    <n v="3282.62925"/>
    <s v="ILS"/>
    <n v="3.7942999999999998"/>
    <n v="0"/>
    <s v=""/>
    <n v="292"/>
    <m/>
    <m/>
    <n v="20"/>
    <n v="127.8"/>
    <n v="21"/>
    <s v=""/>
    <n v="0"/>
    <n v="0"/>
    <n v="7402.9019230769227"/>
  </r>
  <r>
    <x v="2"/>
    <d v="2023-03-01T00:00:00"/>
    <d v="2023-03-31T00:00:00"/>
    <x v="0"/>
    <s v="Demo Company Ukraine PLC"/>
    <x v="26"/>
    <x v="0"/>
    <s v="E02599"/>
    <s v="Daniel Huang"/>
    <s v="Operations Engineer"/>
    <s v="Human Resources"/>
    <x v="2"/>
    <s v="Ukraine"/>
    <s v="Permanent"/>
    <s v="Male"/>
    <n v="31"/>
    <d v="2015-09-03T00:00:00"/>
    <m/>
    <n v="40"/>
    <n v="250953"/>
    <n v="20912.75"/>
    <n v="120.65048076923077"/>
    <n v="0.22"/>
    <n v="4600.8050000000003"/>
    <n v="0.45200000000000001"/>
    <n v="11460.187"/>
    <s v="UAH"/>
    <n v="39.026600000000002"/>
    <n v="0.34"/>
    <s v=""/>
    <n v="191"/>
    <m/>
    <m/>
    <n v="20"/>
    <n v="399.6"/>
    <n v="10.5"/>
    <s v=""/>
    <n v="0"/>
    <n v="0"/>
    <n v="23044.241826923077"/>
  </r>
  <r>
    <x v="2"/>
    <d v="2023-03-01T00:00:00"/>
    <d v="2023-03-31T00:00:00"/>
    <x v="0"/>
    <s v="Demo Company Italy Srl"/>
    <x v="43"/>
    <x v="0"/>
    <s v="E01014"/>
    <s v="Lucas Phan"/>
    <s v="Network Engineer"/>
    <s v="Marketing"/>
    <x v="3"/>
    <s v="Italy"/>
    <s v="Permanent"/>
    <s v="Male"/>
    <n v="49"/>
    <d v="2022-02-19T00:00:00"/>
    <m/>
    <n v="32"/>
    <n v="191807"/>
    <n v="15983.916666666666"/>
    <n v="115.26862980769231"/>
    <n v="0.3"/>
    <n v="4795.1749999999993"/>
    <n v="0.59099999999999997"/>
    <n v="6537.4219166666662"/>
    <s v="EUR"/>
    <n v="1"/>
    <n v="0.21"/>
    <s v=""/>
    <n v="387"/>
    <m/>
    <m/>
    <n v="20"/>
    <m/>
    <m/>
    <s v=""/>
    <n v="0"/>
    <n v="0"/>
    <n v="44608.959735576922"/>
  </r>
  <r>
    <x v="2"/>
    <d v="2023-03-01T00:00:00"/>
    <d v="2023-03-31T00:00:00"/>
    <x v="0"/>
    <s v="Demo Company Australia Pty Ltd"/>
    <x v="14"/>
    <x v="5"/>
    <s v="E04529"/>
    <s v="Gabriel Yu"/>
    <s v="Technical Architect"/>
    <s v="IT"/>
    <x v="1"/>
    <s v="New Zealand"/>
    <s v="Permanent"/>
    <s v="Male"/>
    <n v="42"/>
    <d v="2014-06-23T00:00:00"/>
    <m/>
    <n v="40"/>
    <n v="64677"/>
    <n v="5389.75"/>
    <n v="31.094711538461535"/>
    <n v="0.25"/>
    <n v="1347.4375"/>
    <n v="0.34600000000000003"/>
    <n v="3524.8964999999998"/>
    <s v="NZD"/>
    <n v="1.7225999999999999"/>
    <n v="0"/>
    <s v=""/>
    <n v="52"/>
    <m/>
    <m/>
    <n v="20"/>
    <m/>
    <n v="6"/>
    <s v=""/>
    <n v="0"/>
    <n v="0"/>
    <n v="1616.9249999999997"/>
  </r>
  <r>
    <x v="2"/>
    <d v="2023-03-01T00:00:00"/>
    <d v="2023-03-31T00:00:00"/>
    <x v="0"/>
    <s v="Demo Company Czech Republic s.r.o."/>
    <x v="34"/>
    <x v="0"/>
    <s v="E00085"/>
    <s v="Mason Watson"/>
    <s v="Sr. Manager"/>
    <s v="IT"/>
    <x v="2"/>
    <s v="Czech Republic"/>
    <s v="Permanent"/>
    <s v="Male"/>
    <n v="46"/>
    <d v="2004-09-14T00:00:00"/>
    <m/>
    <n v="40"/>
    <n v="130274"/>
    <n v="10856.166666666666"/>
    <n v="62.631730769230771"/>
    <n v="0.33799999999999997"/>
    <n v="3669.384333333333"/>
    <n v="0.46100000000000002"/>
    <n v="5851.4738333333325"/>
    <s v="CZK"/>
    <n v="23.619"/>
    <n v="0.11"/>
    <s v=""/>
    <n v="397"/>
    <m/>
    <m/>
    <n v="20"/>
    <m/>
    <n v="13.5"/>
    <s v=""/>
    <n v="0"/>
    <n v="0"/>
    <n v="24864.797115384616"/>
  </r>
  <r>
    <x v="2"/>
    <d v="2023-03-01T00:00:00"/>
    <d v="2023-03-31T00:00:00"/>
    <x v="0"/>
    <s v="Demo Company Egypt SAE"/>
    <x v="38"/>
    <x v="2"/>
    <s v="E00632"/>
    <s v="Angel Chang"/>
    <s v="Network Architect"/>
    <s v="IT"/>
    <x v="3"/>
    <s v="Egypt"/>
    <s v="Permanent"/>
    <s v="Male"/>
    <n v="37"/>
    <d v="2017-07-06T00:00:00"/>
    <m/>
    <n v="40"/>
    <n v="96331"/>
    <n v="8027.583333333333"/>
    <n v="46.312980769230769"/>
    <n v="0.26"/>
    <n v="2087.1716666666666"/>
    <n v="0.44400000000000001"/>
    <n v="4463.3363333333327"/>
    <s v="EGP"/>
    <n v="32.686700000000002"/>
    <n v="0"/>
    <s v=""/>
    <n v="372"/>
    <m/>
    <m/>
    <n v="20"/>
    <m/>
    <n v="21"/>
    <s v=""/>
    <n v="0"/>
    <n v="0"/>
    <n v="17228.428846153845"/>
  </r>
  <r>
    <x v="2"/>
    <d v="2023-03-01T00:00:00"/>
    <d v="2023-03-31T00:00:00"/>
    <x v="0"/>
    <s v="Demo Company Norway AS"/>
    <x v="21"/>
    <x v="0"/>
    <s v="E03802"/>
    <s v="Thomas Vazquez"/>
    <s v="Network Engineer"/>
    <s v="Engineering"/>
    <x v="2"/>
    <s v="Norway"/>
    <s v="Permanent"/>
    <s v="Male"/>
    <n v="46"/>
    <d v="2014-07-19T00:00:00"/>
    <m/>
    <n v="40"/>
    <n v="173629"/>
    <n v="14469.083333333334"/>
    <n v="83.475480769230771"/>
    <n v="0.14099999999999999"/>
    <n v="2040.1407499999998"/>
    <n v="0.36200000000000004"/>
    <n v="9231.2751666666663"/>
    <s v="NOK"/>
    <n v="11.2597"/>
    <n v="0.21"/>
    <s v=""/>
    <n v="137"/>
    <m/>
    <m/>
    <n v="20"/>
    <m/>
    <n v="25.5"/>
    <s v=""/>
    <n v="0"/>
    <n v="0"/>
    <n v="11436.140865384616"/>
  </r>
  <r>
    <x v="2"/>
    <d v="2023-03-01T00:00:00"/>
    <d v="2023-03-31T00:00:00"/>
    <x v="0"/>
    <s v="Demo Company Netherlands BV"/>
    <x v="6"/>
    <x v="0"/>
    <s v="E03685"/>
    <s v="Silas Hunter"/>
    <s v="Solutions Architect"/>
    <s v="IT"/>
    <x v="2"/>
    <s v="Netherlands"/>
    <s v="Temporary"/>
    <s v="Male"/>
    <n v="55"/>
    <d v="2022-05-04T00:00:00"/>
    <d v="2023-05-04T00:00:00"/>
    <n v="40"/>
    <n v="62174"/>
    <n v="5181.166666666667"/>
    <n v="29.891346153846154"/>
    <n v="0.23190000000000002"/>
    <n v="1201.5125500000001"/>
    <n v="0.41200000000000003"/>
    <n v="3046.5259999999998"/>
    <s v="EUR"/>
    <n v="1"/>
    <n v="0"/>
    <s v=""/>
    <n v="336"/>
    <m/>
    <m/>
    <n v="20"/>
    <m/>
    <n v="6"/>
    <s v=""/>
    <n v="0"/>
    <n v="0"/>
    <n v="10043.492307692308"/>
  </r>
  <r>
    <x v="2"/>
    <d v="2023-03-01T00:00:00"/>
    <d v="2023-03-31T00:00:00"/>
    <x v="0"/>
    <s v="Demo Company Netherlands BV"/>
    <x v="6"/>
    <x v="0"/>
    <s v="E01089"/>
    <s v="Nicholas Brooks"/>
    <s v="Analyst II"/>
    <s v="Accounting"/>
    <x v="0"/>
    <s v="Netherlands"/>
    <s v="Permanent"/>
    <s v="Male"/>
    <n v="43"/>
    <d v="2017-10-20T00:00:00"/>
    <m/>
    <n v="40"/>
    <n v="56555"/>
    <n v="4712.916666666667"/>
    <n v="27.189903846153847"/>
    <n v="0.23190000000000002"/>
    <n v="1092.9253750000003"/>
    <n v="0.41200000000000003"/>
    <n v="2771.1949999999997"/>
    <s v="EUR"/>
    <n v="1"/>
    <n v="0"/>
    <s v=""/>
    <n v="105"/>
    <m/>
    <m/>
    <n v="20"/>
    <m/>
    <n v="3"/>
    <s v=""/>
    <n v="0"/>
    <n v="0"/>
    <n v="2854.9399038461538"/>
  </r>
  <r>
    <x v="2"/>
    <d v="2023-03-01T00:00:00"/>
    <d v="2023-03-31T00:00:00"/>
    <x v="0"/>
    <s v="Demo Company Hong Kong Ltd"/>
    <x v="7"/>
    <x v="1"/>
    <s v="E03988"/>
    <s v="Dominic Thomas"/>
    <s v="Analyst II"/>
    <s v="Marketing"/>
    <x v="0"/>
    <s v="Hong Kong"/>
    <s v="Permanent"/>
    <s v="Male"/>
    <n v="48"/>
    <d v="2005-09-28T00:00:00"/>
    <m/>
    <n v="40"/>
    <n v="74655"/>
    <n v="6221.25"/>
    <n v="35.89182692307692"/>
    <n v="0.25"/>
    <n v="1555.3125"/>
    <n v="0.21899999999999997"/>
    <n v="4858.7962500000003"/>
    <s v="HKD"/>
    <n v="8.2957999999999998"/>
    <n v="0"/>
    <s v=""/>
    <n v="48"/>
    <m/>
    <m/>
    <n v="20"/>
    <m/>
    <n v="6"/>
    <s v=""/>
    <n v="0"/>
    <n v="0"/>
    <n v="1722.8076923076922"/>
  </r>
  <r>
    <x v="2"/>
    <d v="2023-03-01T00:00:00"/>
    <d v="2023-03-31T00:00:00"/>
    <x v="0"/>
    <s v="Demo Company Luxembourg SA"/>
    <x v="9"/>
    <x v="0"/>
    <s v="E00401"/>
    <s v="Wesley Adams"/>
    <s v="System Administrator "/>
    <s v="IT"/>
    <x v="2"/>
    <s v="Luxembourg"/>
    <s v="Permanent"/>
    <s v="Male"/>
    <n v="48"/>
    <d v="2003-08-11T00:00:00"/>
    <m/>
    <n v="40"/>
    <n v="93017"/>
    <n v="7751.416666666667"/>
    <n v="44.719711538461539"/>
    <n v="0.14990000000000001"/>
    <n v="1161.9373583333333"/>
    <n v="0.20399999999999999"/>
    <n v="6170.1276666666672"/>
    <s v="EUR"/>
    <n v="1"/>
    <n v="0"/>
    <s v=""/>
    <n v="105"/>
    <m/>
    <m/>
    <n v="20"/>
    <m/>
    <n v="16.5"/>
    <s v=""/>
    <n v="0"/>
    <n v="0"/>
    <n v="4695.5697115384619"/>
  </r>
  <r>
    <x v="2"/>
    <d v="2023-03-01T00:00:00"/>
    <d v="2023-03-31T00:00:00"/>
    <x v="0"/>
    <s v="Demo Company Indonesia PT"/>
    <x v="10"/>
    <x v="1"/>
    <s v="E03429"/>
    <s v="Ian Wu"/>
    <s v="Sr. Analyst"/>
    <s v="Marketing"/>
    <x v="0"/>
    <s v="Indonesia"/>
    <s v="Permanent"/>
    <s v="Male"/>
    <n v="51"/>
    <d v="2012-04-14T00:00:00"/>
    <m/>
    <n v="40"/>
    <n v="82300"/>
    <n v="6858.333333333333"/>
    <n v="39.567307692307693"/>
    <n v="5.74E-2"/>
    <n v="393.66833333333329"/>
    <n v="0.30099999999999999"/>
    <n v="4793.9750000000004"/>
    <s v="IDR"/>
    <n v="16295.86"/>
    <n v="0"/>
    <s v=""/>
    <n v="231"/>
    <m/>
    <m/>
    <n v="20"/>
    <m/>
    <n v="16.5"/>
    <s v=""/>
    <n v="0"/>
    <n v="0"/>
    <n v="9140.048076923078"/>
  </r>
  <r>
    <x v="2"/>
    <d v="2023-03-01T00:00:00"/>
    <d v="2023-03-31T00:00:00"/>
    <x v="0"/>
    <s v="Demo Company France SARL"/>
    <x v="18"/>
    <x v="0"/>
    <s v="E02417"/>
    <s v="Alice Young"/>
    <s v="Automation Engineer"/>
    <s v="Engineering"/>
    <x v="3"/>
    <s v="France"/>
    <s v="Permanent"/>
    <s v="Female"/>
    <n v="46"/>
    <d v="2008-01-24T00:00:00"/>
    <m/>
    <n v="40"/>
    <n v="91621"/>
    <n v="7635.083333333333"/>
    <n v="44.048557692307689"/>
    <n v="0.45"/>
    <n v="3435.7874999999999"/>
    <n v="0.60699999999999998"/>
    <n v="3000.5877499999997"/>
    <s v="EUR"/>
    <n v="1"/>
    <n v="0"/>
    <s v=""/>
    <n v="48"/>
    <n v="1"/>
    <s v="Overpayment"/>
    <n v="20"/>
    <m/>
    <n v="27"/>
    <s v=""/>
    <n v="0"/>
    <n v="0"/>
    <n v="2114.330769230769"/>
  </r>
  <r>
    <x v="2"/>
    <d v="2023-03-01T00:00:00"/>
    <d v="2023-03-31T00:00:00"/>
    <x v="0"/>
    <s v="Demo Company India Pvt. Ltd."/>
    <x v="16"/>
    <x v="1"/>
    <s v="E00359"/>
    <s v="Logan Carrillo"/>
    <s v="Sr. Analyst"/>
    <s v="Marketing"/>
    <x v="3"/>
    <s v="India"/>
    <s v="Permanent"/>
    <s v="Male"/>
    <n v="33"/>
    <d v="2014-11-30T00:00:00"/>
    <m/>
    <n v="40"/>
    <n v="91280"/>
    <n v="7606.666666666667"/>
    <n v="43.884615384615387"/>
    <n v="0.12"/>
    <n v="912.8"/>
    <n v="0.49700000000000005"/>
    <n v="3826.1533333333332"/>
    <s v="INR"/>
    <n v="86.649000000000001"/>
    <n v="0"/>
    <s v=""/>
    <n v="175"/>
    <m/>
    <m/>
    <n v="20"/>
    <m/>
    <n v="6"/>
    <s v=""/>
    <n v="0"/>
    <n v="0"/>
    <n v="7679.8076923076924"/>
  </r>
  <r>
    <x v="2"/>
    <d v="2023-03-01T00:00:00"/>
    <d v="2023-03-31T00:00:00"/>
    <x v="0"/>
    <s v="Demo Company Canada Inc."/>
    <x v="40"/>
    <x v="6"/>
    <s v="E02044"/>
    <s v="Caroline Alexander"/>
    <s v="Business Partner"/>
    <s v="Human Resources"/>
    <x v="0"/>
    <s v="Canada"/>
    <s v="Permanent"/>
    <s v="Female"/>
    <n v="42"/>
    <d v="2020-09-18T00:00:00"/>
    <m/>
    <n v="32"/>
    <n v="47071"/>
    <n v="3922.5833333333335"/>
    <n v="28.287860576923077"/>
    <n v="7.3700000000000002E-2"/>
    <n v="289.0943916666667"/>
    <n v="0.245"/>
    <n v="2961.5504166666669"/>
    <s v="CAD"/>
    <n v="1.4572000000000001"/>
    <n v="0"/>
    <s v=""/>
    <n v="133"/>
    <m/>
    <m/>
    <n v="20"/>
    <m/>
    <m/>
    <s v=""/>
    <n v="0"/>
    <n v="0"/>
    <n v="3762.2854567307691"/>
  </r>
  <r>
    <x v="2"/>
    <d v="2023-03-01T00:00:00"/>
    <d v="2023-03-31T00:00:00"/>
    <x v="0"/>
    <s v="Demo Company United Kingdom Ltd"/>
    <x v="27"/>
    <x v="0"/>
    <s v="E01479"/>
    <s v="Serenity Bailey"/>
    <s v="IT Systems Architect"/>
    <s v="IT"/>
    <x v="0"/>
    <s v="United Kingdom"/>
    <s v="Permanent"/>
    <s v="Female"/>
    <n v="55"/>
    <d v="2011-11-21T00:00:00"/>
    <m/>
    <n v="40"/>
    <n v="81218"/>
    <n v="6768.166666666667"/>
    <n v="39.047115384615388"/>
    <n v="0.13800000000000001"/>
    <n v="934.00700000000018"/>
    <n v="0.30599999999999999"/>
    <n v="4697.1076666666668"/>
    <s v="GBP"/>
    <n v="0.88870000000000005"/>
    <n v="0"/>
    <s v=""/>
    <n v="376"/>
    <m/>
    <m/>
    <n v="20"/>
    <m/>
    <n v="3"/>
    <s v=""/>
    <n v="0"/>
    <n v="0"/>
    <n v="14681.715384615385"/>
  </r>
  <r>
    <x v="2"/>
    <d v="2023-03-01T00:00:00"/>
    <d v="2023-03-31T00:00:00"/>
    <x v="0"/>
    <s v="Demo Company Belgium BV"/>
    <x v="13"/>
    <x v="0"/>
    <s v="E02769"/>
    <s v="Eliza Adams"/>
    <s v="Account Representative"/>
    <s v="Sales"/>
    <x v="0"/>
    <s v="Belgium"/>
    <s v="Permanent"/>
    <s v="Female"/>
    <n v="26"/>
    <d v="2021-11-21T00:00:00"/>
    <m/>
    <n v="40"/>
    <n v="63137"/>
    <n v="5261.416666666667"/>
    <n v="30.354326923076922"/>
    <n v="0.27500000000000002"/>
    <n v="1446.8895833333336"/>
    <n v="0.55399999999999994"/>
    <n v="2346.5918333333339"/>
    <s v="EUR"/>
    <n v="1"/>
    <n v="0"/>
    <s v=""/>
    <n v="123"/>
    <m/>
    <m/>
    <n v="20"/>
    <m/>
    <n v="3"/>
    <s v=""/>
    <n v="0"/>
    <n v="0"/>
    <n v="3733.5822115384613"/>
  </r>
  <r>
    <x v="2"/>
    <d v="2023-03-01T00:00:00"/>
    <d v="2023-03-31T00:00:00"/>
    <x v="0"/>
    <s v="Demo Company Romania SRL"/>
    <x v="12"/>
    <x v="0"/>
    <s v="E03893"/>
    <s v="Alice Xiong"/>
    <s v="Operations Engineer"/>
    <s v="Engineering"/>
    <x v="0"/>
    <s v="Romania"/>
    <s v="Permanent"/>
    <s v="Female"/>
    <n v="55"/>
    <d v="2018-09-02T00:00:00"/>
    <m/>
    <n v="40"/>
    <n v="221465"/>
    <n v="18455.416666666668"/>
    <n v="106.47355769230769"/>
    <n v="2.2499999999999999E-2"/>
    <n v="415.24687499999999"/>
    <n v="0.2"/>
    <n v="14764.333333333334"/>
    <s v="RON"/>
    <n v="4.9107000000000003"/>
    <n v="0.34"/>
    <s v=""/>
    <n v="372"/>
    <m/>
    <m/>
    <n v="20"/>
    <m/>
    <m/>
    <s v=""/>
    <n v="0"/>
    <n v="0"/>
    <n v="39608.163461538461"/>
  </r>
  <r>
    <x v="2"/>
    <d v="2023-03-01T00:00:00"/>
    <d v="2023-03-31T00:00:00"/>
    <x v="0"/>
    <s v="Demo Company Japan Kabushiki Kaisha"/>
    <x v="31"/>
    <x v="1"/>
    <s v="E03540"/>
    <s v="Emma Perry"/>
    <s v="Solutions Architect"/>
    <s v="IT"/>
    <x v="0"/>
    <s v="Japan"/>
    <s v="Permanent"/>
    <s v="Female"/>
    <n v="28"/>
    <d v="2018-01-22T00:00:00"/>
    <m/>
    <n v="40"/>
    <n v="68176"/>
    <n v="5681.333333333333"/>
    <n v="32.776923076923076"/>
    <n v="0.15490000000000001"/>
    <n v="880.03853333333336"/>
    <n v="0.46700000000000003"/>
    <n v="3028.1506666666664"/>
    <s v="JPY"/>
    <n v="143.86000000000001"/>
    <n v="0"/>
    <s v=""/>
    <n v="40"/>
    <m/>
    <m/>
    <n v="20"/>
    <m/>
    <m/>
    <s v=""/>
    <n v="0"/>
    <n v="0"/>
    <n v="1311.0769230769231"/>
  </r>
  <r>
    <x v="2"/>
    <d v="2023-03-01T00:00:00"/>
    <d v="2023-03-31T00:00:00"/>
    <x v="0"/>
    <s v="Demo Company Singapore Pte Ltd"/>
    <x v="1"/>
    <x v="1"/>
    <s v="E02769"/>
    <s v="Riley Marquez"/>
    <s v="Sr. Manager"/>
    <s v="Finance"/>
    <x v="3"/>
    <s v="Singapore"/>
    <s v="Permanent"/>
    <s v="Female"/>
    <n v="39"/>
    <d v="2019-10-18T00:00:00"/>
    <m/>
    <n v="40"/>
    <n v="122829"/>
    <n v="10235.75"/>
    <n v="59.052403846153844"/>
    <n v="0.17"/>
    <n v="1740.0775000000001"/>
    <n v="0.21"/>
    <n v="8086.2425000000003"/>
    <s v="SGD"/>
    <n v="1.4280999999999999"/>
    <n v="0.11"/>
    <s v=""/>
    <n v="81"/>
    <m/>
    <m/>
    <n v="20"/>
    <m/>
    <m/>
    <s v=""/>
    <n v="0"/>
    <n v="0"/>
    <n v="4783.2447115384612"/>
  </r>
  <r>
    <x v="2"/>
    <d v="2023-03-01T00:00:00"/>
    <d v="2023-03-31T00:00:00"/>
    <x v="0"/>
    <s v="Demo Company Norway AS"/>
    <x v="21"/>
    <x v="0"/>
    <s v="E03277"/>
    <s v="Caroline Hu"/>
    <s v="Sr. Manager"/>
    <s v="Marketing"/>
    <x v="1"/>
    <s v="Norway"/>
    <s v="Permanent"/>
    <s v="Female"/>
    <n v="31"/>
    <d v="2019-08-18T00:00:00"/>
    <m/>
    <n v="40"/>
    <n v="126353"/>
    <n v="10529.416666666666"/>
    <n v="60.746634615384622"/>
    <n v="0.14099999999999999"/>
    <n v="1484.6477499999999"/>
    <n v="0.36200000000000004"/>
    <n v="6717.7678333333324"/>
    <s v="NOK"/>
    <n v="11.2597"/>
    <n v="0.12"/>
    <s v=""/>
    <n v="260"/>
    <m/>
    <m/>
    <n v="20"/>
    <m/>
    <m/>
    <s v=""/>
    <n v="0"/>
    <n v="0"/>
    <n v="15794.125000000002"/>
  </r>
  <r>
    <x v="2"/>
    <d v="2023-03-01T00:00:00"/>
    <d v="2023-03-31T00:00:00"/>
    <x v="0"/>
    <s v="Demo Company Spain S.L."/>
    <x v="24"/>
    <x v="0"/>
    <s v="E04194"/>
    <s v="Madison Kumar"/>
    <s v="Network Engineer"/>
    <s v="Accounting"/>
    <x v="1"/>
    <s v="Spain"/>
    <s v="Permanent"/>
    <s v="Female"/>
    <n v="55"/>
    <d v="2010-10-17T00:00:00"/>
    <m/>
    <n v="32"/>
    <n v="188727"/>
    <n v="15727.25"/>
    <n v="113.41766826923077"/>
    <n v="0.29899999999999999"/>
    <n v="4702.4477499999994"/>
    <n v="0.47"/>
    <n v="8335.442500000001"/>
    <s v="EUR"/>
    <n v="1"/>
    <n v="0.23"/>
    <s v=""/>
    <n v="322"/>
    <m/>
    <m/>
    <n v="20"/>
    <m/>
    <m/>
    <s v=""/>
    <n v="0"/>
    <n v="0"/>
    <n v="36520.489182692312"/>
  </r>
  <r>
    <x v="2"/>
    <d v="2023-03-01T00:00:00"/>
    <d v="2023-03-31T00:00:00"/>
    <x v="0"/>
    <s v="Demo Company Kenya Ltd"/>
    <x v="8"/>
    <x v="2"/>
    <s v="E01762"/>
    <s v="Maya Ngo"/>
    <s v="Manager"/>
    <s v="Sales"/>
    <x v="1"/>
    <s v="Kenya"/>
    <s v="Permanent"/>
    <s v="Female"/>
    <n v="55"/>
    <d v="2012-10-20T00:00:00"/>
    <m/>
    <n v="40"/>
    <n v="108686"/>
    <n v="9057.1666666666661"/>
    <n v="52.252884615384616"/>
    <n v="0"/>
    <n v="0"/>
    <n v="0.37200000000000005"/>
    <n v="5687.9006666666664"/>
    <s v="KES"/>
    <n v="136.33000000000001"/>
    <n v="0.06"/>
    <s v=""/>
    <n v="357"/>
    <m/>
    <m/>
    <n v="20"/>
    <m/>
    <m/>
    <s v=""/>
    <n v="0"/>
    <n v="0"/>
    <n v="18654.279807692306"/>
  </r>
  <r>
    <x v="2"/>
    <d v="2023-03-01T00:00:00"/>
    <d v="2023-03-31T00:00:00"/>
    <x v="0"/>
    <s v="Demo Company Israel Ltd"/>
    <x v="30"/>
    <x v="4"/>
    <s v="E02632"/>
    <s v="Alice Soto"/>
    <s v="Analyst"/>
    <s v="Accounting"/>
    <x v="2"/>
    <s v="Israel"/>
    <s v="Temporary"/>
    <s v="Female"/>
    <n v="56"/>
    <d v="2022-04-13T00:00:00"/>
    <d v="2023-04-13T00:00:00"/>
    <n v="40"/>
    <n v="50857"/>
    <n v="4238.083333333333"/>
    <n v="24.450480769230769"/>
    <n v="7.5999999999999998E-2"/>
    <n v="322.09433333333328"/>
    <n v="0.253"/>
    <n v="3165.84825"/>
    <s v="ILS"/>
    <n v="3.7942999999999998"/>
    <n v="0"/>
    <s v=""/>
    <n v="55"/>
    <m/>
    <m/>
    <n v="20"/>
    <m/>
    <m/>
    <s v=""/>
    <n v="0"/>
    <n v="0"/>
    <n v="1344.7764423076924"/>
  </r>
  <r>
    <x v="2"/>
    <d v="2023-03-01T00:00:00"/>
    <d v="2023-03-31T00:00:00"/>
    <x v="0"/>
    <s v="Demo Company Canada Inc."/>
    <x v="40"/>
    <x v="6"/>
    <s v="E04226"/>
    <s v="Andrew Moore"/>
    <s v="Operations Engineer"/>
    <s v="Engineering"/>
    <x v="0"/>
    <s v="Canada"/>
    <s v="Permanent"/>
    <s v="Male"/>
    <n v="47"/>
    <d v="2001-01-02T00:00:00"/>
    <m/>
    <n v="40"/>
    <n v="120628"/>
    <n v="10052.333333333334"/>
    <n v="57.994230769230775"/>
    <n v="7.3700000000000002E-2"/>
    <n v="740.85696666666672"/>
    <n v="0.245"/>
    <n v="7589.5116666666672"/>
    <s v="CAD"/>
    <n v="1.4572000000000001"/>
    <n v="0"/>
    <s v=""/>
    <n v="204"/>
    <n v="1"/>
    <s v="Underpayment"/>
    <n v="20"/>
    <m/>
    <m/>
    <s v=""/>
    <n v="0"/>
    <n v="0"/>
    <n v="11830.823076923078"/>
  </r>
  <r>
    <x v="2"/>
    <d v="2023-03-01T00:00:00"/>
    <d v="2023-03-31T00:00:00"/>
    <x v="0"/>
    <s v="Demo Company France SARL"/>
    <x v="18"/>
    <x v="0"/>
    <s v="E04101"/>
    <s v="Olivia Harris"/>
    <s v="Network Engineer"/>
    <s v="Sales"/>
    <x v="1"/>
    <s v="France"/>
    <s v="Temporary"/>
    <s v="Female"/>
    <n v="63"/>
    <d v="2020-06-14T00:00:00"/>
    <d v="2023-06-14T00:00:00"/>
    <n v="40"/>
    <n v="181216"/>
    <n v="15101.333333333334"/>
    <n v="87.123076923076923"/>
    <n v="8.3000000000000004E-2"/>
    <n v="1253.4106666666669"/>
    <n v="0.22399999999999998"/>
    <n v="11718.634666666667"/>
    <s v="EUR"/>
    <n v="1"/>
    <n v="0.27"/>
    <s v=""/>
    <n v="137"/>
    <m/>
    <m/>
    <n v="20"/>
    <m/>
    <m/>
    <s v=""/>
    <n v="0"/>
    <n v="0"/>
    <n v="11935.861538461539"/>
  </r>
  <r>
    <x v="2"/>
    <d v="2023-03-01T00:00:00"/>
    <d v="2023-03-31T00:00:00"/>
    <x v="0"/>
    <s v="Demo Company Netherlands BV"/>
    <x v="6"/>
    <x v="0"/>
    <s v="E01981"/>
    <s v="Genesis Banks"/>
    <s v="Analyst"/>
    <s v="Finance"/>
    <x v="2"/>
    <s v="Netherlands"/>
    <s v="Permanent"/>
    <s v="Female"/>
    <n v="63"/>
    <d v="2012-03-16T00:00:00"/>
    <m/>
    <n v="40"/>
    <n v="46081"/>
    <n v="3840.0833333333335"/>
    <n v="22.154326923076923"/>
    <n v="0.23190000000000002"/>
    <n v="890.51532500000008"/>
    <n v="0.41200000000000003"/>
    <n v="2257.9690000000001"/>
    <s v="EUR"/>
    <n v="1"/>
    <n v="0"/>
    <s v=""/>
    <n v="139"/>
    <m/>
    <m/>
    <n v="20"/>
    <m/>
    <m/>
    <s v=""/>
    <n v="0"/>
    <n v="0"/>
    <n v="3079.4514423076921"/>
  </r>
  <r>
    <x v="2"/>
    <d v="2023-03-01T00:00:00"/>
    <d v="2023-03-31T00:00:00"/>
    <x v="0"/>
    <s v="Demo Company Ireland Ltd"/>
    <x v="36"/>
    <x v="0"/>
    <s v="E02534"/>
    <s v="Victoria Johnson"/>
    <s v="Sr. Manager"/>
    <s v="Accounting"/>
    <x v="2"/>
    <s v="Ireland"/>
    <s v="Permanent"/>
    <s v="Female"/>
    <n v="55"/>
    <d v="2004-05-28T00:00:00"/>
    <m/>
    <n v="40"/>
    <n v="159885"/>
    <n v="13323.75"/>
    <n v="76.867788461538467"/>
    <n v="0.1105"/>
    <n v="1472.274375"/>
    <n v="0.26100000000000001"/>
    <n v="9846.2512499999993"/>
    <s v="EUR"/>
    <n v="1"/>
    <n v="0.12"/>
    <s v=""/>
    <n v="55"/>
    <m/>
    <m/>
    <n v="20"/>
    <m/>
    <m/>
    <s v=""/>
    <n v="0"/>
    <n v="0"/>
    <n v="4227.7283653846152"/>
  </r>
  <r>
    <x v="2"/>
    <d v="2023-03-01T00:00:00"/>
    <d v="2023-03-31T00:00:00"/>
    <x v="0"/>
    <s v="Demo Company Luxembourg SA"/>
    <x v="9"/>
    <x v="0"/>
    <s v="E01238"/>
    <s v="Eloise Griffin"/>
    <s v="Network Engineer"/>
    <s v="Sales"/>
    <x v="0"/>
    <s v="Luxembourg"/>
    <s v="Temporary"/>
    <s v="Female"/>
    <n v="55"/>
    <d v="2022-10-29T00:00:00"/>
    <d v="2023-10-29T00:00:00"/>
    <n v="40"/>
    <n v="153271"/>
    <n v="12772.583333333334"/>
    <n v="73.687980769230776"/>
    <n v="0.14990000000000001"/>
    <n v="1914.6102416666668"/>
    <n v="0.20399999999999999"/>
    <n v="10166.976333333334"/>
    <s v="EUR"/>
    <n v="1"/>
    <n v="0.15"/>
    <s v=""/>
    <n v="35"/>
    <m/>
    <m/>
    <n v="20"/>
    <m/>
    <m/>
    <s v=""/>
    <n v="0"/>
    <n v="0"/>
    <n v="2579.0793269230771"/>
  </r>
  <r>
    <x v="2"/>
    <d v="2023-03-01T00:00:00"/>
    <d v="2023-03-31T00:00:00"/>
    <x v="0"/>
    <s v="Demo Company Nigeria Ltd"/>
    <x v="42"/>
    <x v="2"/>
    <s v="E01118"/>
    <s v="Roman Yang"/>
    <s v="Manager"/>
    <s v="Human Resources"/>
    <x v="0"/>
    <s v="Nigeria"/>
    <s v="Permanent"/>
    <s v="Male"/>
    <n v="42"/>
    <d v="2009-12-12T00:00:00"/>
    <m/>
    <n v="40"/>
    <n v="114242"/>
    <n v="9520.1666666666661"/>
    <n v="54.924038461538466"/>
    <n v="0.1"/>
    <n v="952.01666666666665"/>
    <n v="0.34799999999999998"/>
    <n v="6207.148666666666"/>
    <s v="NGN"/>
    <n v="486.12"/>
    <n v="0.08"/>
    <s v=""/>
    <n v="159"/>
    <m/>
    <m/>
    <n v="20"/>
    <m/>
    <m/>
    <s v=""/>
    <n v="0"/>
    <n v="0"/>
    <n v="8732.9221153846156"/>
  </r>
  <r>
    <x v="2"/>
    <d v="2023-03-01T00:00:00"/>
    <d v="2023-03-31T00:00:00"/>
    <x v="0"/>
    <s v="Demo Company Ukraine PLC"/>
    <x v="26"/>
    <x v="0"/>
    <s v="E04041"/>
    <s v="Clara Huynh"/>
    <s v="IT Coordinator"/>
    <s v="IT"/>
    <x v="1"/>
    <s v="Ukraine"/>
    <s v="Temporary"/>
    <s v="Female"/>
    <n v="39"/>
    <d v="2020-11-18T00:00:00"/>
    <d v="2023-11-18T00:00:00"/>
    <n v="32"/>
    <n v="48415"/>
    <n v="4034.5833333333335"/>
    <n v="29.095552884615383"/>
    <n v="0.22"/>
    <n v="887.60833333333335"/>
    <n v="0.45200000000000001"/>
    <n v="2210.9516666666668"/>
    <s v="UAH"/>
    <n v="39.026600000000002"/>
    <n v="0"/>
    <s v=""/>
    <n v="145"/>
    <m/>
    <m/>
    <n v="20"/>
    <m/>
    <m/>
    <s v=""/>
    <n v="0"/>
    <n v="0"/>
    <n v="4218.8551682692305"/>
  </r>
  <r>
    <x v="2"/>
    <d v="2023-03-01T00:00:00"/>
    <d v="2023-03-31T00:00:00"/>
    <x v="0"/>
    <s v="Demo Company Norway AS"/>
    <x v="21"/>
    <x v="0"/>
    <s v="E04308"/>
    <s v="Kai Flores"/>
    <s v="Development Engineer"/>
    <s v="Engineering"/>
    <x v="0"/>
    <s v="Norway"/>
    <s v="Permanent"/>
    <s v="Male"/>
    <n v="35"/>
    <d v="2017-05-23T00:00:00"/>
    <m/>
    <n v="32"/>
    <n v="65566"/>
    <n v="5463.833333333333"/>
    <n v="39.402644230769234"/>
    <n v="0.14099999999999999"/>
    <n v="770.40049999999985"/>
    <n v="0.36200000000000004"/>
    <n v="3485.9256666666661"/>
    <s v="NOK"/>
    <n v="11.2597"/>
    <n v="0"/>
    <s v=""/>
    <n v="121"/>
    <m/>
    <m/>
    <n v="20"/>
    <m/>
    <m/>
    <s v=""/>
    <n v="0"/>
    <n v="0"/>
    <n v="4767.7199519230771"/>
  </r>
  <r>
    <x v="2"/>
    <d v="2023-03-01T00:00:00"/>
    <d v="2023-03-31T00:00:00"/>
    <x v="0"/>
    <s v="Demo Company Iceland hf."/>
    <x v="22"/>
    <x v="0"/>
    <s v="E04165"/>
    <s v="Sophie Vang"/>
    <s v="Sr. Manager"/>
    <s v="Marketing"/>
    <x v="0"/>
    <s v="Iceland"/>
    <s v="Permanent"/>
    <s v="Female"/>
    <n v="25"/>
    <d v="2021-09-14T00:00:00"/>
    <m/>
    <n v="32"/>
    <n v="136810"/>
    <n v="11400.833333333334"/>
    <n v="82.21754807692308"/>
    <n v="6.3500000000000001E-2"/>
    <n v="723.95291666666674"/>
    <n v="0.31900000000000001"/>
    <n v="7763.9675000000007"/>
    <s v="ISK"/>
    <n v="149.69999999999999"/>
    <n v="0.14000000000000001"/>
    <s v=""/>
    <n v="77"/>
    <m/>
    <m/>
    <n v="20"/>
    <m/>
    <m/>
    <s v=""/>
    <n v="0"/>
    <n v="0"/>
    <n v="6330.7512019230771"/>
  </r>
  <r>
    <x v="2"/>
    <d v="2023-03-01T00:00:00"/>
    <d v="2023-03-31T00:00:00"/>
    <x v="0"/>
    <s v="Demo Company Netherlands BV"/>
    <x v="6"/>
    <x v="0"/>
    <s v="E02295"/>
    <s v="Axel Jordan"/>
    <s v="Analyst"/>
    <s v="Sales"/>
    <x v="2"/>
    <s v="Netherlands"/>
    <s v="Permanent"/>
    <s v="Male"/>
    <n v="47"/>
    <d v="2013-02-28T00:00:00"/>
    <m/>
    <n v="40"/>
    <n v="54635"/>
    <n v="4552.916666666667"/>
    <n v="26.266826923076923"/>
    <n v="0.23190000000000002"/>
    <n v="1055.8213750000002"/>
    <n v="0.41200000000000003"/>
    <n v="2677.1149999999998"/>
    <s v="EUR"/>
    <n v="1"/>
    <n v="0"/>
    <s v=""/>
    <n v="315"/>
    <m/>
    <m/>
    <n v="20"/>
    <m/>
    <n v="4.5"/>
    <s v=""/>
    <n v="0"/>
    <n v="0"/>
    <n v="8274.0504807692305"/>
  </r>
  <r>
    <x v="2"/>
    <d v="2023-03-01T00:00:00"/>
    <d v="2023-03-31T00:00:00"/>
    <x v="0"/>
    <s v="Demo Company France SARL"/>
    <x v="18"/>
    <x v="0"/>
    <s v="E04546"/>
    <s v="Jade Hunter"/>
    <s v="Cloud Infrastructure Architect"/>
    <s v="IT"/>
    <x v="2"/>
    <s v="France"/>
    <s v="Permanent"/>
    <s v="Female"/>
    <n v="42"/>
    <d v="2020-02-05T00:00:00"/>
    <d v="2023-02-04T00:00:00"/>
    <n v="32"/>
    <n v="96636"/>
    <n v="8053"/>
    <n v="58.074519230769234"/>
    <n v="8.3000000000000004E-2"/>
    <n v="668.399"/>
    <n v="0.22399999999999998"/>
    <n v="6249.1280000000006"/>
    <s v="EUR"/>
    <n v="1"/>
    <n v="0"/>
    <s v=""/>
    <n v="159"/>
    <m/>
    <m/>
    <n v="20"/>
    <m/>
    <m/>
    <s v=""/>
    <n v="0"/>
    <n v="0"/>
    <n v="9233.8485576923085"/>
  </r>
  <r>
    <x v="2"/>
    <d v="2023-03-01T00:00:00"/>
    <d v="2023-03-31T00:00:00"/>
    <x v="0"/>
    <s v="Demo Company Greece IKE"/>
    <x v="23"/>
    <x v="0"/>
    <s v="E04217"/>
    <s v="Lydia Williams"/>
    <s v="System Administrator "/>
    <s v="IT"/>
    <x v="0"/>
    <s v="Greece"/>
    <s v="Permanent"/>
    <s v="Female"/>
    <n v="35"/>
    <d v="2014-10-29T00:00:00"/>
    <m/>
    <n v="32"/>
    <n v="91592"/>
    <n v="7632.666666666667"/>
    <n v="55.043269230769234"/>
    <n v="0.24809999999999999"/>
    <n v="1893.6646000000001"/>
    <n v="0.51900000000000002"/>
    <n v="3671.3126666666667"/>
    <s v="EUR"/>
    <n v="1"/>
    <n v="0"/>
    <s v=""/>
    <n v="344"/>
    <m/>
    <m/>
    <n v="20"/>
    <m/>
    <m/>
    <s v=""/>
    <n v="0"/>
    <n v="0"/>
    <n v="18934.884615384617"/>
  </r>
  <r>
    <x v="2"/>
    <d v="2023-03-01T00:00:00"/>
    <d v="2023-03-31T00:00:00"/>
    <x v="0"/>
    <s v="Demo Company United Arab Emirates LLC"/>
    <x v="28"/>
    <x v="4"/>
    <s v="E00650"/>
    <s v="Emery Chang"/>
    <s v="Business Partner"/>
    <s v="Human Resources"/>
    <x v="3"/>
    <s v="United Arab Emirates"/>
    <s v="Permanent"/>
    <s v="Female"/>
    <n v="45"/>
    <d v="2000-08-17T00:00:00"/>
    <m/>
    <n v="40"/>
    <n v="55563"/>
    <n v="4630.25"/>
    <n v="26.712980769230768"/>
    <n v="0"/>
    <n v="0"/>
    <n v="0.159"/>
    <n v="3894.04025"/>
    <s v="AED"/>
    <n v="3.8807"/>
    <n v="0"/>
    <s v=""/>
    <n v="131"/>
    <m/>
    <m/>
    <n v="20"/>
    <m/>
    <n v="30"/>
    <s v=""/>
    <n v="0"/>
    <n v="0"/>
    <n v="3499.4004807692304"/>
  </r>
  <r>
    <x v="2"/>
    <d v="2023-03-01T00:00:00"/>
    <d v="2023-03-31T00:00:00"/>
    <x v="0"/>
    <s v="Demo Company France SARL"/>
    <x v="18"/>
    <x v="0"/>
    <s v="E00344"/>
    <s v="Savannah He"/>
    <s v="Network Engineer"/>
    <s v="IT"/>
    <x v="3"/>
    <s v="France"/>
    <s v="Permanent"/>
    <s v="Female"/>
    <n v="52"/>
    <d v="2021-02-14T00:00:00"/>
    <m/>
    <n v="32"/>
    <n v="159724"/>
    <n v="13310.333333333334"/>
    <n v="95.987980769230774"/>
    <n v="0.45"/>
    <n v="5989.6500000000005"/>
    <n v="0.60699999999999998"/>
    <n v="5230.9610000000002"/>
    <s v="EUR"/>
    <n v="1"/>
    <n v="0.23"/>
    <s v=""/>
    <n v="325"/>
    <m/>
    <m/>
    <n v="20"/>
    <m/>
    <m/>
    <s v=""/>
    <n v="0"/>
    <n v="0"/>
    <n v="31196.09375"/>
  </r>
  <r>
    <x v="2"/>
    <d v="2023-03-01T00:00:00"/>
    <d v="2023-03-31T00:00:00"/>
    <x v="0"/>
    <s v="Demo Company Netherlands BV"/>
    <x v="6"/>
    <x v="0"/>
    <s v="E04645"/>
    <s v="Elias Ahmed"/>
    <s v="Operations Engineer"/>
    <s v="Marketing"/>
    <x v="2"/>
    <s v="Netherlands"/>
    <s v="Permanent"/>
    <s v="Male"/>
    <n v="57"/>
    <d v="2017-08-04T00:00:00"/>
    <m/>
    <n v="40"/>
    <n v="183190"/>
    <n v="15265.833333333334"/>
    <n v="88.072115384615387"/>
    <n v="0.23190000000000002"/>
    <n v="3540.1467500000003"/>
    <n v="0.41200000000000003"/>
    <n v="8976.31"/>
    <s v="EUR"/>
    <n v="1"/>
    <n v="0.36"/>
    <s v=""/>
    <n v="151"/>
    <m/>
    <m/>
    <n v="20"/>
    <m/>
    <n v="9"/>
    <s v=""/>
    <n v="0"/>
    <n v="0"/>
    <n v="13298.889423076924"/>
  </r>
  <r>
    <x v="2"/>
    <d v="2023-03-01T00:00:00"/>
    <d v="2023-03-31T00:00:00"/>
    <x v="0"/>
    <s v="Demo Company Hungary Kft."/>
    <x v="17"/>
    <x v="0"/>
    <s v="E03880"/>
    <s v="Samantha Woods"/>
    <s v="Analyst"/>
    <s v="Accounting"/>
    <x v="1"/>
    <s v="Hungary"/>
    <s v="Permanent"/>
    <s v="Female"/>
    <n v="56"/>
    <d v="2019-12-25T00:00:00"/>
    <m/>
    <n v="32"/>
    <n v="54829"/>
    <n v="4569.083333333333"/>
    <n v="32.950120192307693"/>
    <n v="0.21"/>
    <n v="959.50749999999994"/>
    <n v="0.379"/>
    <n v="2837.4007499999998"/>
    <s v="HUF"/>
    <n v="378.97"/>
    <n v="0"/>
    <s v=""/>
    <n v="396"/>
    <m/>
    <m/>
    <n v="20"/>
    <m/>
    <m/>
    <s v=""/>
    <n v="0"/>
    <n v="0"/>
    <n v="13048.247596153846"/>
  </r>
  <r>
    <x v="2"/>
    <d v="2023-03-01T00:00:00"/>
    <d v="2023-03-31T00:00:00"/>
    <x v="0"/>
    <s v="Demo Company Spain S.L."/>
    <x v="24"/>
    <x v="0"/>
    <s v="E02730"/>
    <s v="Axel Soto"/>
    <s v="Quality Engineer"/>
    <s v="Engineering"/>
    <x v="2"/>
    <s v="Spain"/>
    <s v="Permanent"/>
    <s v="Male"/>
    <n v="46"/>
    <d v="2005-04-22T00:00:00"/>
    <m/>
    <n v="40"/>
    <n v="96639"/>
    <n v="8053.25"/>
    <n v="46.461057692307691"/>
    <n v="0.29899999999999999"/>
    <n v="2407.92175"/>
    <n v="0.47"/>
    <n v="4268.2224999999999"/>
    <s v="EUR"/>
    <n v="1"/>
    <n v="0"/>
    <s v=""/>
    <n v="260"/>
    <m/>
    <m/>
    <n v="20"/>
    <m/>
    <n v="22.5"/>
    <s v=""/>
    <n v="0"/>
    <n v="0"/>
    <n v="12079.875"/>
  </r>
  <r>
    <x v="2"/>
    <d v="2023-03-01T00:00:00"/>
    <d v="2023-03-31T00:00:00"/>
    <x v="0"/>
    <s v="Demo Company Ghana Ltd"/>
    <x v="33"/>
    <x v="2"/>
    <s v="E04517"/>
    <s v="Amelia Choi"/>
    <s v="Manager"/>
    <s v="Marketing"/>
    <x v="1"/>
    <s v="Ghana"/>
    <s v="Permanent"/>
    <s v="Female"/>
    <n v="43"/>
    <d v="2006-06-11T00:00:00"/>
    <m/>
    <n v="40"/>
    <n v="117278"/>
    <n v="9773.1666666666661"/>
    <n v="56.383653846153848"/>
    <n v="0.13"/>
    <n v="1270.5116666666665"/>
    <n v="0.55399999999999994"/>
    <n v="4358.8323333333337"/>
    <s v="GHS"/>
    <n v="12.6816"/>
    <n v="0.09"/>
    <s v=""/>
    <n v="314"/>
    <m/>
    <m/>
    <n v="20"/>
    <m/>
    <n v="22.5"/>
    <s v=""/>
    <n v="0"/>
    <n v="0"/>
    <n v="17704.46730769231"/>
  </r>
  <r>
    <x v="2"/>
    <d v="2023-03-01T00:00:00"/>
    <d v="2023-03-31T00:00:00"/>
    <x v="0"/>
    <s v="Demo Company United Arab Emirates LLC"/>
    <x v="28"/>
    <x v="4"/>
    <s v="E00965"/>
    <s v="Jacob Khan"/>
    <s v="Computer Systems Manager"/>
    <s v="IT"/>
    <x v="1"/>
    <s v="United Arab Emirates"/>
    <s v="Permanent"/>
    <s v="Male"/>
    <n v="53"/>
    <d v="2008-02-09T00:00:00"/>
    <m/>
    <n v="40"/>
    <n v="84193"/>
    <n v="7016.083333333333"/>
    <n v="40.477403846153848"/>
    <n v="0"/>
    <n v="0"/>
    <n v="0.159"/>
    <n v="5900.5260833333332"/>
    <s v="AED"/>
    <n v="3.8807"/>
    <n v="0.09"/>
    <s v=""/>
    <n v="121"/>
    <m/>
    <m/>
    <n v="20"/>
    <m/>
    <n v="13.5"/>
    <s v=""/>
    <n v="0"/>
    <n v="0"/>
    <n v="4897.7658653846156"/>
  </r>
  <r>
    <x v="2"/>
    <d v="2023-03-01T00:00:00"/>
    <d v="2023-03-31T00:00:00"/>
    <x v="0"/>
    <s v="Demo Company Japan Kabushiki Kaisha"/>
    <x v="31"/>
    <x v="1"/>
    <s v="E04639"/>
    <s v="Luna Taylor"/>
    <s v="Network Administrator"/>
    <s v="IT"/>
    <x v="0"/>
    <s v="Japan"/>
    <s v="Permanent"/>
    <s v="Female"/>
    <n v="47"/>
    <d v="2018-07-28T00:00:00"/>
    <m/>
    <n v="40"/>
    <n v="87806"/>
    <n v="7317.166666666667"/>
    <n v="42.214423076923076"/>
    <n v="0.15490000000000001"/>
    <n v="1133.4291166666667"/>
    <n v="0.46700000000000003"/>
    <n v="3900.0498333333335"/>
    <s v="JPY"/>
    <n v="143.86000000000001"/>
    <n v="0"/>
    <s v=""/>
    <n v="177"/>
    <n v="1"/>
    <s v="Underpayment"/>
    <n v="20"/>
    <n v="100.8"/>
    <n v="1.5"/>
    <s v=""/>
    <n v="0"/>
    <n v="0"/>
    <n v="7471.9528846153844"/>
  </r>
  <r>
    <x v="2"/>
    <d v="2023-03-01T00:00:00"/>
    <d v="2023-03-31T00:00:00"/>
    <x v="0"/>
    <s v="Demo Company Brazil Ltda."/>
    <x v="5"/>
    <x v="3"/>
    <s v="E00465"/>
    <s v="Dominic Parker"/>
    <s v="Test Engineer"/>
    <s v="Engineering"/>
    <x v="3"/>
    <s v="Brazil"/>
    <s v="Permanent"/>
    <s v="Male"/>
    <n v="62"/>
    <d v="2011-10-04T00:00:00"/>
    <m/>
    <n v="40"/>
    <n v="63959"/>
    <n v="5329.916666666667"/>
    <n v="30.749519230769231"/>
    <n v="0.28999999999999998"/>
    <n v="1545.6758333333332"/>
    <n v="0.65099999999999991"/>
    <n v="1860.1409166666672"/>
    <s v="BRL"/>
    <n v="5.4378000000000002"/>
    <n v="0"/>
    <s v=""/>
    <n v="27"/>
    <m/>
    <m/>
    <n v="20"/>
    <m/>
    <m/>
    <s v=""/>
    <n v="0"/>
    <n v="0"/>
    <n v="830.23701923076919"/>
  </r>
  <r>
    <x v="2"/>
    <d v="2023-03-01T00:00:00"/>
    <d v="2023-03-31T00:00:00"/>
    <x v="0"/>
    <s v="Demo Company Romania SRL"/>
    <x v="12"/>
    <x v="0"/>
    <s v="E03058"/>
    <s v="Angel Xiong"/>
    <s v="Operations Engineer"/>
    <s v="IT"/>
    <x v="3"/>
    <s v="Romania"/>
    <s v="Permanent"/>
    <s v="Male"/>
    <n v="35"/>
    <d v="2015-06-11T00:00:00"/>
    <m/>
    <n v="40"/>
    <n v="234723"/>
    <n v="19560.25"/>
    <n v="112.84759615384614"/>
    <n v="2.2499999999999999E-2"/>
    <n v="440.10562499999997"/>
    <n v="0.2"/>
    <n v="15648.2"/>
    <s v="RON"/>
    <n v="4.9107000000000003"/>
    <n v="0.36"/>
    <s v=""/>
    <n v="259"/>
    <m/>
    <m/>
    <n v="20"/>
    <n v="388.8"/>
    <n v="28.5"/>
    <s v=""/>
    <n v="0"/>
    <n v="0"/>
    <n v="29227.52740384615"/>
  </r>
  <r>
    <x v="2"/>
    <d v="2023-03-01T00:00:00"/>
    <d v="2023-03-31T00:00:00"/>
    <x v="0"/>
    <s v="Demo Company Croatia d.o.o."/>
    <x v="25"/>
    <x v="0"/>
    <s v="E02337"/>
    <s v="Emma Cao"/>
    <s v="Analyst"/>
    <s v="Accounting"/>
    <x v="2"/>
    <s v="Croatia"/>
    <s v="Permanent"/>
    <s v="Female"/>
    <n v="27"/>
    <d v="2019-08-24T00:00:00"/>
    <m/>
    <n v="32"/>
    <n v="50809"/>
    <n v="4234.083333333333"/>
    <n v="30.534254807692307"/>
    <n v="0.16500000000000001"/>
    <n v="698.62374999999997"/>
    <n v="0.20499999999999999"/>
    <n v="3366.0962499999996"/>
    <s v="EUR"/>
    <n v="1"/>
    <n v="0"/>
    <s v=""/>
    <n v="156"/>
    <m/>
    <m/>
    <n v="20"/>
    <m/>
    <m/>
    <s v=""/>
    <n v="0"/>
    <n v="0"/>
    <n v="4763.34375"/>
  </r>
  <r>
    <x v="2"/>
    <d v="2023-03-01T00:00:00"/>
    <d v="2023-03-31T00:00:00"/>
    <x v="0"/>
    <s v="Demo Company Romania SRL"/>
    <x v="12"/>
    <x v="0"/>
    <s v="E04927"/>
    <s v="Ezekiel Bryant"/>
    <s v="Sr. Analyst"/>
    <s v="Finance"/>
    <x v="0"/>
    <s v="Romania"/>
    <s v="Permanent"/>
    <s v="Male"/>
    <n v="55"/>
    <d v="2002-07-19T00:00:00"/>
    <m/>
    <n v="32"/>
    <n v="77396"/>
    <n v="6449.666666666667"/>
    <n v="46.512019230769234"/>
    <n v="2.2499999999999999E-2"/>
    <n v="145.11750000000001"/>
    <n v="0.2"/>
    <n v="5159.7333333333336"/>
    <s v="RON"/>
    <n v="4.9107000000000003"/>
    <n v="0"/>
    <s v=""/>
    <n v="123"/>
    <m/>
    <m/>
    <n v="20"/>
    <m/>
    <m/>
    <s v=""/>
    <n v="0"/>
    <n v="0"/>
    <n v="5720.9783653846162"/>
  </r>
  <r>
    <x v="2"/>
    <d v="2023-03-01T00:00:00"/>
    <d v="2023-03-31T00:00:00"/>
    <x v="0"/>
    <s v="Demo Company United Kingdom Ltd"/>
    <x v="27"/>
    <x v="0"/>
    <s v="E03799"/>
    <s v="Natalie Hwang"/>
    <s v="Sr. Analyst"/>
    <s v="Finance"/>
    <x v="1"/>
    <s v="United Kingdom"/>
    <s v="Temporary"/>
    <s v="Female"/>
    <n v="63"/>
    <d v="2022-12-31T00:00:00"/>
    <d v="2023-12-31T00:00:00"/>
    <n v="32"/>
    <n v="89523"/>
    <n v="7460.25"/>
    <n v="53.799879807692307"/>
    <n v="0.13800000000000001"/>
    <n v="1029.5145"/>
    <n v="0.30599999999999999"/>
    <n v="5177.4135000000006"/>
    <s v="GBP"/>
    <n v="0.88870000000000005"/>
    <n v="0"/>
    <s v=""/>
    <n v="338"/>
    <m/>
    <m/>
    <n v="20"/>
    <n v="495"/>
    <m/>
    <s v=""/>
    <n v="0"/>
    <n v="0"/>
    <n v="18184.359375"/>
  </r>
  <r>
    <x v="2"/>
    <d v="2023-03-01T00:00:00"/>
    <d v="2023-03-31T00:00:00"/>
    <x v="0"/>
    <s v="Demo Company Indonesia PT"/>
    <x v="10"/>
    <x v="1"/>
    <s v="E04538"/>
    <s v="Adeline Yang"/>
    <s v="Cloud Infrastructure Architect"/>
    <s v="IT"/>
    <x v="2"/>
    <s v="Indonesia"/>
    <s v="Permanent"/>
    <s v="Female"/>
    <n v="53"/>
    <d v="2011-07-20T00:00:00"/>
    <m/>
    <n v="40"/>
    <n v="86173"/>
    <n v="7181.083333333333"/>
    <n v="41.429326923076921"/>
    <n v="5.74E-2"/>
    <n v="412.19418333333329"/>
    <n v="0.30099999999999999"/>
    <n v="5019.5772500000003"/>
    <s v="IDR"/>
    <n v="16295.86"/>
    <n v="0"/>
    <s v=""/>
    <n v="207"/>
    <m/>
    <m/>
    <n v="20"/>
    <m/>
    <n v="1.5"/>
    <s v=""/>
    <n v="0"/>
    <n v="0"/>
    <n v="8575.8706730769227"/>
  </r>
  <r>
    <x v="2"/>
    <d v="2023-03-01T00:00:00"/>
    <d v="2023-03-31T00:00:00"/>
    <x v="0"/>
    <s v="Demo Company Luxembourg SA"/>
    <x v="9"/>
    <x v="0"/>
    <s v="E02633"/>
    <s v="Allison Roberts"/>
    <s v="Operations Engineer"/>
    <s v="Sales"/>
    <x v="0"/>
    <s v="Luxembourg"/>
    <s v="Permanent"/>
    <s v="Female"/>
    <n v="54"/>
    <d v="2000-08-19T00:00:00"/>
    <m/>
    <n v="32"/>
    <n v="222224"/>
    <n v="18518.666666666668"/>
    <n v="133.54807692307693"/>
    <n v="0.14990000000000001"/>
    <n v="2775.9481333333338"/>
    <n v="0.20399999999999999"/>
    <n v="14740.858666666667"/>
    <s v="EUR"/>
    <n v="1"/>
    <n v="0.38"/>
    <s v=""/>
    <n v="204"/>
    <m/>
    <m/>
    <n v="20"/>
    <n v="222.3"/>
    <m/>
    <s v=""/>
    <n v="0"/>
    <n v="0"/>
    <n v="27243.807692307695"/>
  </r>
  <r>
    <x v="2"/>
    <d v="2023-03-01T00:00:00"/>
    <d v="2023-03-31T00:00:00"/>
    <x v="0"/>
    <s v="Demo Company Ukraine PLC"/>
    <x v="26"/>
    <x v="0"/>
    <s v="E02965"/>
    <s v="Andrew Do"/>
    <s v="Sr. Manager"/>
    <s v="Finance"/>
    <x v="3"/>
    <s v="Ukraine"/>
    <s v="Temporary"/>
    <s v="Male"/>
    <n v="43"/>
    <d v="2021-04-17T00:00:00"/>
    <d v="2023-04-17T00:00:00"/>
    <n v="32"/>
    <n v="146140"/>
    <n v="12178.333333333334"/>
    <n v="87.824519230769226"/>
    <n v="0.22"/>
    <n v="2679.2333333333336"/>
    <n v="0.45200000000000001"/>
    <n v="6673.7266666666665"/>
    <s v="UAH"/>
    <n v="39.026600000000002"/>
    <n v="0.15"/>
    <s v=""/>
    <n v="235"/>
    <m/>
    <m/>
    <n v="20"/>
    <m/>
    <m/>
    <s v=""/>
    <n v="0"/>
    <n v="0"/>
    <n v="20638.76201923077"/>
  </r>
  <r>
    <x v="2"/>
    <d v="2023-03-01T00:00:00"/>
    <d v="2023-03-31T00:00:00"/>
    <x v="0"/>
    <s v="Demo Company Nigeria Ltd"/>
    <x v="42"/>
    <x v="2"/>
    <s v="E04345"/>
    <s v="Eliana Grant"/>
    <s v="Engineering Manager"/>
    <s v="Engineering"/>
    <x v="1"/>
    <s v="Nigeria"/>
    <s v="Temporary"/>
    <s v="Female"/>
    <n v="64"/>
    <d v="2022-06-20T00:00:00"/>
    <d v="2023-06-20T00:00:00"/>
    <n v="40"/>
    <n v="109456"/>
    <n v="9121.3333333333339"/>
    <n v="52.62307692307693"/>
    <n v="0.1"/>
    <n v="912.13333333333344"/>
    <n v="0.34799999999999998"/>
    <n v="5947.1093333333338"/>
    <s v="NGN"/>
    <n v="486.12"/>
    <n v="0.1"/>
    <s v=""/>
    <n v="398"/>
    <m/>
    <m/>
    <n v="20"/>
    <n v="511.2"/>
    <n v="12"/>
    <s v=""/>
    <n v="0"/>
    <n v="0"/>
    <n v="20943.984615384619"/>
  </r>
  <r>
    <x v="2"/>
    <d v="2023-03-01T00:00:00"/>
    <d v="2023-03-31T00:00:00"/>
    <x v="0"/>
    <s v="Demo Company Greece IKE"/>
    <x v="23"/>
    <x v="0"/>
    <s v="E02895"/>
    <s v="Mila Soto"/>
    <s v="Network Engineer"/>
    <s v="Finance"/>
    <x v="3"/>
    <s v="Greece"/>
    <s v="Permanent"/>
    <s v="Female"/>
    <n v="65"/>
    <d v="2008-10-07T00:00:00"/>
    <m/>
    <n v="32"/>
    <n v="170221"/>
    <n v="14185.083333333334"/>
    <n v="102.29627403846153"/>
    <n v="0.24809999999999999"/>
    <n v="3519.3191750000001"/>
    <n v="0.51900000000000002"/>
    <n v="6823.025083333333"/>
    <s v="EUR"/>
    <n v="1"/>
    <n v="0.15"/>
    <s v=""/>
    <n v="181"/>
    <m/>
    <m/>
    <n v="20"/>
    <m/>
    <m/>
    <s v=""/>
    <n v="0"/>
    <n v="0"/>
    <n v="18515.625600961539"/>
  </r>
  <r>
    <x v="2"/>
    <d v="2023-03-01T00:00:00"/>
    <d v="2023-03-31T00:00:00"/>
    <x v="0"/>
    <s v="Demo Company United Kingdom Ltd"/>
    <x v="27"/>
    <x v="0"/>
    <s v="E00758"/>
    <s v="Jonathan Khan"/>
    <s v="Account Representative"/>
    <s v="Sales"/>
    <x v="0"/>
    <s v="United Kingdom"/>
    <s v="Permanent"/>
    <s v="Male"/>
    <n v="35"/>
    <d v="2013-08-30T00:00:00"/>
    <m/>
    <n v="32"/>
    <n v="59646"/>
    <n v="4970.5"/>
    <n v="35.84495192307692"/>
    <n v="0.13800000000000001"/>
    <n v="685.92900000000009"/>
    <n v="0.30599999999999999"/>
    <n v="3449.527"/>
    <s v="GBP"/>
    <n v="0.88870000000000005"/>
    <n v="0"/>
    <s v=""/>
    <n v="243"/>
    <m/>
    <m/>
    <n v="20"/>
    <m/>
    <m/>
    <s v=""/>
    <n v="0"/>
    <n v="0"/>
    <n v="8710.3233173076915"/>
  </r>
  <r>
    <x v="2"/>
    <d v="2023-03-01T00:00:00"/>
    <d v="2023-03-31T00:00:00"/>
    <x v="0"/>
    <s v="Demo Company Singapore Pte Ltd"/>
    <x v="1"/>
    <x v="1"/>
    <s v="E03750"/>
    <s v="Elias Dang"/>
    <s v="Network Engineer"/>
    <s v="Engineering"/>
    <x v="1"/>
    <s v="Singapore"/>
    <s v="Temporary"/>
    <s v="Male"/>
    <n v="64"/>
    <d v="2022-08-29T00:00:00"/>
    <d v="2023-08-29T00:00:00"/>
    <n v="40"/>
    <n v="158787"/>
    <n v="13232.25"/>
    <n v="76.339903846153845"/>
    <n v="0.17"/>
    <n v="2249.4825000000001"/>
    <n v="0.21"/>
    <n v="10453.477500000001"/>
    <s v="SGD"/>
    <n v="1.4280999999999999"/>
    <n v="0.18"/>
    <s v=""/>
    <n v="101"/>
    <m/>
    <m/>
    <n v="20"/>
    <n v="404.1"/>
    <n v="12"/>
    <s v=""/>
    <n v="0"/>
    <n v="0"/>
    <n v="7710.3302884615387"/>
  </r>
  <r>
    <x v="2"/>
    <d v="2023-03-01T00:00:00"/>
    <d v="2023-03-31T00:00:00"/>
    <x v="0"/>
    <s v="Demo Company Israel Ltd"/>
    <x v="30"/>
    <x v="4"/>
    <s v="E00144"/>
    <s v="Theodore Ngo"/>
    <s v="Controls Engineer"/>
    <s v="Engineering"/>
    <x v="3"/>
    <s v="Israel"/>
    <s v="Permanent"/>
    <s v="Male"/>
    <n v="55"/>
    <d v="2018-04-29T00:00:00"/>
    <m/>
    <n v="40"/>
    <n v="83378"/>
    <n v="6948.166666666667"/>
    <n v="40.085576923076921"/>
    <n v="7.5999999999999998E-2"/>
    <n v="528.06066666666663"/>
    <n v="0.253"/>
    <n v="5190.2805000000008"/>
    <s v="ILS"/>
    <n v="3.7942999999999998"/>
    <n v="0"/>
    <s v=""/>
    <n v="297"/>
    <m/>
    <m/>
    <n v="20"/>
    <m/>
    <n v="19.5"/>
    <s v=""/>
    <n v="0"/>
    <n v="0"/>
    <n v="11905.416346153846"/>
  </r>
  <r>
    <x v="2"/>
    <d v="2023-03-01T00:00:00"/>
    <d v="2023-03-31T00:00:00"/>
    <x v="0"/>
    <s v="Demo Company Netherlands BV"/>
    <x v="6"/>
    <x v="0"/>
    <s v="E02943"/>
    <s v="Bella Lopez"/>
    <s v="Sr. Analyst"/>
    <s v="Marketing"/>
    <x v="2"/>
    <s v="Netherlands"/>
    <s v="Permanent"/>
    <s v="Female"/>
    <n v="32"/>
    <d v="2013-11-12T00:00:00"/>
    <m/>
    <n v="40"/>
    <n v="88895"/>
    <n v="7407.916666666667"/>
    <n v="42.737980769230766"/>
    <n v="0.23190000000000002"/>
    <n v="1717.8958750000002"/>
    <n v="0.41200000000000003"/>
    <n v="4355.8549999999996"/>
    <s v="EUR"/>
    <n v="1"/>
    <n v="0"/>
    <s v=""/>
    <n v="182"/>
    <m/>
    <m/>
    <n v="20"/>
    <m/>
    <n v="10.5"/>
    <s v=""/>
    <n v="0"/>
    <n v="0"/>
    <n v="7778.3124999999991"/>
  </r>
  <r>
    <x v="2"/>
    <d v="2023-03-01T00:00:00"/>
    <d v="2023-03-31T00:00:00"/>
    <x v="0"/>
    <s v="Demo Company Netherlands BV"/>
    <x v="6"/>
    <x v="0"/>
    <s v="E03901"/>
    <s v="Luca Truong"/>
    <s v="Network Engineer"/>
    <s v="Marketing"/>
    <x v="2"/>
    <s v="Netherlands"/>
    <s v="Permanent"/>
    <s v="Male"/>
    <n v="45"/>
    <d v="2004-12-11T00:00:00"/>
    <m/>
    <n v="32"/>
    <n v="168846"/>
    <n v="14070.5"/>
    <n v="101.46995192307692"/>
    <n v="0.23190000000000002"/>
    <n v="3262.9489500000004"/>
    <n v="0.41200000000000003"/>
    <n v="8273.4539999999997"/>
    <s v="EUR"/>
    <n v="1"/>
    <n v="0.24"/>
    <s v=""/>
    <n v="203"/>
    <m/>
    <m/>
    <n v="20"/>
    <m/>
    <m/>
    <s v=""/>
    <n v="0"/>
    <n v="0"/>
    <n v="20598.400240384613"/>
  </r>
  <r>
    <x v="2"/>
    <d v="2023-03-01T00:00:00"/>
    <d v="2023-03-31T00:00:00"/>
    <x v="0"/>
    <s v="Demo Company Australia Pty Ltd"/>
    <x v="14"/>
    <x v="5"/>
    <s v="E03490"/>
    <s v="Henry Campos"/>
    <s v="Sr. Manager"/>
    <s v="Human Resources"/>
    <x v="2"/>
    <s v="United States"/>
    <s v="Permanent"/>
    <s v="Male"/>
    <n v="38"/>
    <d v="2009-09-27T00:00:00"/>
    <m/>
    <n v="40"/>
    <n v="127801"/>
    <n v="10650.083333333334"/>
    <n v="61.442788461538463"/>
    <n v="0.25"/>
    <n v="2662.5208333333335"/>
    <n v="0.47399999999999998"/>
    <n v="5601.9438333333337"/>
    <s v="AUD"/>
    <n v="1.5972999999999999"/>
    <n v="0.15"/>
    <s v=""/>
    <n v="117"/>
    <m/>
    <m/>
    <n v="20"/>
    <m/>
    <n v="16.5"/>
    <s v=""/>
    <n v="0"/>
    <n v="0"/>
    <n v="7188.8062500000005"/>
  </r>
  <r>
    <x v="2"/>
    <d v="2023-03-01T00:00:00"/>
    <d v="2023-03-31T00:00:00"/>
    <x v="0"/>
    <s v="Demo Company Nigeria Ltd"/>
    <x v="42"/>
    <x v="2"/>
    <s v="E04466"/>
    <s v="Connor Bell"/>
    <s v="Network Administrator"/>
    <s v="IT"/>
    <x v="2"/>
    <s v="Nigeria"/>
    <s v="Permanent"/>
    <s v="Male"/>
    <n v="54"/>
    <d v="2000-04-01T00:00:00"/>
    <m/>
    <n v="40"/>
    <n v="76352"/>
    <n v="6362.666666666667"/>
    <n v="36.707692307692312"/>
    <n v="0.1"/>
    <n v="636.26666666666677"/>
    <n v="0.34799999999999998"/>
    <n v="4148.4586666666673"/>
    <s v="NGN"/>
    <n v="486.12"/>
    <n v="0"/>
    <s v=""/>
    <n v="242"/>
    <m/>
    <m/>
    <n v="20"/>
    <m/>
    <m/>
    <s v=""/>
    <n v="0"/>
    <n v="0"/>
    <n v="8883.2615384615401"/>
  </r>
  <r>
    <x v="2"/>
    <d v="2023-03-01T00:00:00"/>
    <d v="2023-03-31T00:00:00"/>
    <x v="0"/>
    <s v="Demo Company Hong Kong Ltd"/>
    <x v="7"/>
    <x v="1"/>
    <s v="E03226"/>
    <s v="Angel Stewart"/>
    <s v="Operations Engineer"/>
    <s v="Finance"/>
    <x v="2"/>
    <s v="Hong Kong"/>
    <s v="Permanent"/>
    <s v="Male"/>
    <n v="28"/>
    <d v="2019-06-22T00:00:00"/>
    <m/>
    <n v="40"/>
    <n v="250767"/>
    <n v="20897.25"/>
    <n v="120.56105769230768"/>
    <n v="0.25"/>
    <n v="5224.3125"/>
    <n v="0.21899999999999997"/>
    <n v="16320.752250000001"/>
    <s v="HKD"/>
    <n v="8.2957999999999998"/>
    <n v="0.38"/>
    <s v=""/>
    <n v="374"/>
    <m/>
    <m/>
    <n v="20"/>
    <n v="258.3"/>
    <n v="19.5"/>
    <s v=""/>
    <n v="0"/>
    <n v="0"/>
    <n v="45089.835576923077"/>
  </r>
  <r>
    <x v="2"/>
    <d v="2023-03-01T00:00:00"/>
    <d v="2023-03-31T00:00:00"/>
    <x v="0"/>
    <s v="Demo Company Indonesia PT"/>
    <x v="10"/>
    <x v="1"/>
    <s v="E04607"/>
    <s v="Landon Brown"/>
    <s v="Operations Engineer"/>
    <s v="Marketing"/>
    <x v="2"/>
    <s v="Indonesia"/>
    <s v="Permanent"/>
    <s v="Male"/>
    <n v="26"/>
    <d v="2020-09-27T00:00:00"/>
    <m/>
    <n v="40"/>
    <n v="223055"/>
    <n v="18587.916666666668"/>
    <n v="107.23798076923076"/>
    <n v="5.74E-2"/>
    <n v="1066.9464166666667"/>
    <n v="0.30099999999999999"/>
    <n v="12992.953750000001"/>
    <s v="IDR"/>
    <n v="16295.86"/>
    <n v="0.3"/>
    <s v=""/>
    <n v="94"/>
    <m/>
    <m/>
    <n v="20"/>
    <n v="287.10000000000002"/>
    <n v="30"/>
    <s v=""/>
    <n v="0"/>
    <n v="0"/>
    <n v="10080.370192307691"/>
  </r>
  <r>
    <x v="2"/>
    <d v="2023-03-01T00:00:00"/>
    <d v="2023-03-31T00:00:00"/>
    <x v="0"/>
    <s v="Demo Company India Pvt. Ltd."/>
    <x v="16"/>
    <x v="1"/>
    <s v="E02678"/>
    <s v="Nicholas Rivera"/>
    <s v="Network Engineer"/>
    <s v="Engineering"/>
    <x v="2"/>
    <s v="India"/>
    <s v="Permanent"/>
    <s v="Male"/>
    <n v="45"/>
    <d v="2007-04-13T00:00:00"/>
    <m/>
    <n v="40"/>
    <n v="189680"/>
    <n v="15806.666666666666"/>
    <n v="91.192307692307693"/>
    <n v="0.12"/>
    <n v="1896.8"/>
    <n v="0.49700000000000005"/>
    <n v="7950.7533333333322"/>
    <s v="INR"/>
    <n v="86.649000000000001"/>
    <n v="0.23"/>
    <s v=""/>
    <n v="322"/>
    <m/>
    <m/>
    <n v="20"/>
    <n v="176.4"/>
    <n v="24"/>
    <s v=""/>
    <n v="0"/>
    <n v="0"/>
    <n v="29363.923076923078"/>
  </r>
  <r>
    <x v="2"/>
    <d v="2023-03-01T00:00:00"/>
    <d v="2023-03-31T00:00:00"/>
    <x v="0"/>
    <s v="Demo Company Egypt SAE"/>
    <x v="38"/>
    <x v="2"/>
    <s v="E02190"/>
    <s v="Gabriel Carter"/>
    <s v="Test Engineer"/>
    <s v="Engineering"/>
    <x v="0"/>
    <s v="Egypt"/>
    <s v="Permanent"/>
    <s v="Male"/>
    <n v="57"/>
    <d v="2018-07-18T00:00:00"/>
    <m/>
    <n v="40"/>
    <n v="71167"/>
    <n v="5930.583333333333"/>
    <n v="34.214903846153845"/>
    <n v="0.26"/>
    <n v="1541.9516666666666"/>
    <n v="0.44400000000000001"/>
    <n v="3297.4043333333329"/>
    <s v="EGP"/>
    <n v="32.686700000000002"/>
    <n v="0"/>
    <s v=""/>
    <n v="62"/>
    <n v="1"/>
    <s v="Underpayment"/>
    <n v="20"/>
    <m/>
    <n v="28.5"/>
    <s v=""/>
    <n v="0"/>
    <n v="0"/>
    <n v="2121.3240384615383"/>
  </r>
  <r>
    <x v="2"/>
    <d v="2023-03-01T00:00:00"/>
    <d v="2023-03-31T00:00:00"/>
    <x v="0"/>
    <s v="Demo Company Qatar WLL"/>
    <x v="11"/>
    <x v="4"/>
    <s v="E00747"/>
    <s v="Leilani Baker"/>
    <s v="Technical Architect"/>
    <s v="IT"/>
    <x v="1"/>
    <s v="Qatar"/>
    <s v="Permanent"/>
    <s v="Female"/>
    <n v="59"/>
    <d v="2010-04-04T00:00:00"/>
    <m/>
    <n v="40"/>
    <n v="76027"/>
    <n v="6335.583333333333"/>
    <n v="36.551442307692312"/>
    <n v="0"/>
    <n v="0"/>
    <n v="0.113"/>
    <n v="5619.6624166666661"/>
    <s v="QAR"/>
    <n v="3.8468"/>
    <n v="0"/>
    <s v=""/>
    <n v="251"/>
    <m/>
    <m/>
    <n v="20"/>
    <n v="391.5"/>
    <m/>
    <s v=""/>
    <n v="0"/>
    <n v="0"/>
    <n v="9174.412019230771"/>
  </r>
  <r>
    <x v="2"/>
    <d v="2023-03-01T00:00:00"/>
    <d v="2023-03-31T00:00:00"/>
    <x v="0"/>
    <s v="Demo Company Ireland Ltd"/>
    <x v="36"/>
    <x v="0"/>
    <s v="E00268"/>
    <s v="Ian Flores"/>
    <s v="Network Engineer"/>
    <s v="Engineering"/>
    <x v="2"/>
    <s v="Ireland"/>
    <s v="Permanent"/>
    <s v="Male"/>
    <n v="48"/>
    <d v="2019-12-10T00:00:00"/>
    <m/>
    <n v="40"/>
    <n v="183113"/>
    <n v="15259.416666666666"/>
    <n v="88.035096153846155"/>
    <n v="0.1105"/>
    <n v="1686.1655416666665"/>
    <n v="0.26100000000000001"/>
    <n v="11276.708916666666"/>
    <s v="EUR"/>
    <n v="1"/>
    <n v="0.24"/>
    <s v=""/>
    <n v="82"/>
    <m/>
    <m/>
    <n v="20"/>
    <m/>
    <n v="19.5"/>
    <s v=""/>
    <n v="0"/>
    <n v="0"/>
    <n v="7218.8778846153846"/>
  </r>
  <r>
    <x v="2"/>
    <d v="2023-03-01T00:00:00"/>
    <d v="2023-03-31T00:00:00"/>
    <x v="0"/>
    <s v="Demo Company Nigeria Ltd"/>
    <x v="42"/>
    <x v="2"/>
    <s v="E01416"/>
    <s v="Hudson Thompson"/>
    <s v="Analyst II"/>
    <s v="Accounting"/>
    <x v="0"/>
    <s v="Nigeria"/>
    <s v="Permanent"/>
    <s v="Male"/>
    <n v="30"/>
    <d v="2020-10-20T00:00:00"/>
    <m/>
    <n v="40"/>
    <n v="67753"/>
    <n v="5646.083333333333"/>
    <n v="32.573557692307688"/>
    <n v="0.1"/>
    <n v="564.60833333333335"/>
    <n v="0.34799999999999998"/>
    <n v="3681.2463333333335"/>
    <s v="NGN"/>
    <n v="486.12"/>
    <n v="0"/>
    <s v=""/>
    <n v="157"/>
    <m/>
    <m/>
    <n v="20"/>
    <m/>
    <m/>
    <s v=""/>
    <n v="0"/>
    <n v="0"/>
    <n v="5114.0485576923065"/>
  </r>
  <r>
    <x v="2"/>
    <d v="2023-03-01T00:00:00"/>
    <d v="2023-03-31T00:00:00"/>
    <x v="0"/>
    <s v="Demo Company Japan Kabushiki Kaisha"/>
    <x v="31"/>
    <x v="1"/>
    <s v="E01524"/>
    <s v="Ian Miller"/>
    <s v="Computer Systems Manager"/>
    <s v="IT"/>
    <x v="2"/>
    <s v="Japan"/>
    <s v="Permanent"/>
    <s v="Male"/>
    <n v="31"/>
    <d v="2016-10-13T00:00:00"/>
    <m/>
    <n v="40"/>
    <n v="63744"/>
    <n v="5312"/>
    <n v="30.646153846153844"/>
    <n v="0.15490000000000001"/>
    <n v="822.8288"/>
    <n v="0.46700000000000003"/>
    <n v="2831.2959999999998"/>
    <s v="JPY"/>
    <n v="143.86000000000001"/>
    <n v="0.08"/>
    <s v=""/>
    <n v="148"/>
    <m/>
    <m/>
    <n v="20"/>
    <m/>
    <n v="25.5"/>
    <s v=""/>
    <n v="0"/>
    <n v="0"/>
    <n v="4535.6307692307691"/>
  </r>
  <r>
    <x v="2"/>
    <d v="2023-03-01T00:00:00"/>
    <d v="2023-03-31T00:00:00"/>
    <x v="0"/>
    <s v="Demo Company Spain S.L."/>
    <x v="24"/>
    <x v="0"/>
    <s v="E03849"/>
    <s v="Harper Chin"/>
    <s v="Quality Engineer"/>
    <s v="Engineering"/>
    <x v="0"/>
    <s v="Spain"/>
    <s v="Permanent"/>
    <s v="Female"/>
    <n v="50"/>
    <d v="2002-07-09T00:00:00"/>
    <m/>
    <n v="40"/>
    <n v="92209"/>
    <n v="7684.083333333333"/>
    <n v="44.331249999999997"/>
    <n v="0.29899999999999999"/>
    <n v="2297.5409166666664"/>
    <n v="0.47"/>
    <n v="4072.5641666666666"/>
    <s v="EUR"/>
    <n v="1"/>
    <n v="0"/>
    <s v=""/>
    <n v="298"/>
    <m/>
    <m/>
    <n v="20"/>
    <n v="450"/>
    <n v="1.5"/>
    <s v=""/>
    <n v="0"/>
    <n v="0"/>
    <n v="13210.7125"/>
  </r>
  <r>
    <x v="2"/>
    <d v="2023-03-01T00:00:00"/>
    <d v="2023-03-31T00:00:00"/>
    <x v="0"/>
    <s v="Demo Company United Kingdom Ltd"/>
    <x v="27"/>
    <x v="0"/>
    <s v="E02801"/>
    <s v="Santiago f Brooks"/>
    <s v="Sr. Manager"/>
    <s v="Sales"/>
    <x v="2"/>
    <s v="United Kingdom"/>
    <s v="Permanent"/>
    <s v="Male"/>
    <n v="51"/>
    <d v="2000-09-01T00:00:00"/>
    <m/>
    <n v="40"/>
    <n v="157487"/>
    <n v="13123.916666666666"/>
    <n v="75.714903846153845"/>
    <n v="0.13800000000000001"/>
    <n v="1811.1005"/>
    <n v="0.30599999999999999"/>
    <n v="9107.9981666666663"/>
    <s v="GBP"/>
    <n v="0.88870000000000005"/>
    <n v="0.12"/>
    <s v=""/>
    <n v="106"/>
    <m/>
    <m/>
    <n v="20"/>
    <m/>
    <n v="28.5"/>
    <s v=""/>
    <n v="0"/>
    <n v="0"/>
    <n v="8025.7798076923073"/>
  </r>
  <r>
    <x v="2"/>
    <d v="2023-03-01T00:00:00"/>
    <d v="2023-03-31T00:00:00"/>
    <x v="0"/>
    <s v="Demo Company Italy Srl"/>
    <x v="43"/>
    <x v="0"/>
    <s v="E04155"/>
    <s v="Dylan Dominguez"/>
    <s v="Sr. Analyst"/>
    <s v="Marketing"/>
    <x v="3"/>
    <s v="Italy"/>
    <s v="Permanent"/>
    <s v="Male"/>
    <n v="42"/>
    <d v="2015-04-07T00:00:00"/>
    <m/>
    <n v="32"/>
    <n v="99697"/>
    <n v="8308.0833333333339"/>
    <n v="59.9140625"/>
    <n v="0.3"/>
    <n v="2492.4250000000002"/>
    <n v="0.59099999999999997"/>
    <n v="3398.0060833333337"/>
    <s v="EUR"/>
    <n v="1"/>
    <n v="0"/>
    <s v=""/>
    <n v="368"/>
    <m/>
    <m/>
    <n v="20"/>
    <m/>
    <m/>
    <s v=""/>
    <n v="0"/>
    <n v="0"/>
    <n v="22048.375"/>
  </r>
  <r>
    <x v="2"/>
    <d v="2023-03-01T00:00:00"/>
    <d v="2023-03-31T00:00:00"/>
    <x v="0"/>
    <s v="Demo Company India Pvt. Ltd."/>
    <x v="16"/>
    <x v="1"/>
    <s v="E01952"/>
    <s v="Everett Lee"/>
    <s v="Network Administrator"/>
    <s v="IT"/>
    <x v="3"/>
    <s v="India"/>
    <s v="Permanent"/>
    <s v="Male"/>
    <n v="45"/>
    <d v="2010-02-26T00:00:00"/>
    <m/>
    <n v="40"/>
    <n v="90770"/>
    <n v="7564.166666666667"/>
    <n v="43.63942307692308"/>
    <n v="0.12"/>
    <n v="907.7"/>
    <n v="0.49700000000000005"/>
    <n v="3804.7758333333331"/>
    <s v="INR"/>
    <n v="86.649000000000001"/>
    <n v="0"/>
    <s v=""/>
    <n v="214"/>
    <m/>
    <m/>
    <n v="20"/>
    <n v="324.90000000000003"/>
    <n v="10.5"/>
    <s v=""/>
    <n v="0"/>
    <n v="0"/>
    <n v="9338.836538461539"/>
  </r>
  <r>
    <x v="2"/>
    <d v="2023-03-01T00:00:00"/>
    <d v="2023-03-31T00:00:00"/>
    <x v="0"/>
    <s v="Demo Company Netherlands BV"/>
    <x v="6"/>
    <x v="0"/>
    <s v="E00116"/>
    <s v="Madelyn Mehta"/>
    <s v="Analyst"/>
    <s v="Sales"/>
    <x v="1"/>
    <s v="Netherlands"/>
    <s v="Permanent"/>
    <s v="Female"/>
    <n v="64"/>
    <d v="2005-01-28T00:00:00"/>
    <m/>
    <n v="40"/>
    <n v="55369"/>
    <n v="4614.083333333333"/>
    <n v="26.619711538461537"/>
    <n v="0.23190000000000002"/>
    <n v="1070.0059249999999"/>
    <n v="0.41200000000000003"/>
    <n v="2713.0809999999997"/>
    <s v="EUR"/>
    <n v="1"/>
    <n v="0"/>
    <s v=""/>
    <n v="110"/>
    <m/>
    <m/>
    <n v="20"/>
    <n v="63"/>
    <n v="27"/>
    <s v=""/>
    <n v="0"/>
    <n v="0"/>
    <n v="2928.1682692307691"/>
  </r>
  <r>
    <x v="2"/>
    <d v="2023-03-01T00:00:00"/>
    <d v="2023-03-31T00:00:00"/>
    <x v="0"/>
    <s v="Demo Company Poland Sp. z o.o."/>
    <x v="3"/>
    <x v="0"/>
    <s v="E04811"/>
    <s v="Athena Vasquez"/>
    <s v="Field Engineer"/>
    <s v="Engineering"/>
    <x v="1"/>
    <s v="Poland"/>
    <s v="Permanent"/>
    <s v="Female"/>
    <n v="59"/>
    <d v="2014-09-16T00:00:00"/>
    <m/>
    <n v="32"/>
    <n v="69578"/>
    <n v="5798.166666666667"/>
    <n v="41.81370192307692"/>
    <n v="0.22140000000000001"/>
    <n v="1283.7141000000001"/>
    <n v="0.40799999999999997"/>
    <n v="3432.5146666666669"/>
    <s v="PLN"/>
    <n v="4.6844999999999999"/>
    <n v="0"/>
    <s v=""/>
    <n v="196"/>
    <m/>
    <m/>
    <n v="20"/>
    <m/>
    <m/>
    <s v=""/>
    <n v="0"/>
    <n v="0"/>
    <n v="8195.4855769230762"/>
  </r>
  <r>
    <x v="2"/>
    <d v="2023-03-01T00:00:00"/>
    <d v="2023-03-31T00:00:00"/>
    <x v="0"/>
    <s v="Demo Company Poland Sp. z o.o."/>
    <x v="3"/>
    <x v="0"/>
    <s v="E00624"/>
    <s v="William Watson"/>
    <s v="Network Engineer"/>
    <s v="Accounting"/>
    <x v="1"/>
    <s v="Poland"/>
    <s v="Permanent"/>
    <s v="Male"/>
    <n v="41"/>
    <d v="2013-06-04T00:00:00"/>
    <m/>
    <n v="40"/>
    <n v="167526"/>
    <n v="13960.5"/>
    <n v="80.541346153846149"/>
    <n v="0.22140000000000001"/>
    <n v="3090.8547000000003"/>
    <n v="0.40799999999999997"/>
    <n v="8264.616"/>
    <s v="PLN"/>
    <n v="4.6844999999999999"/>
    <n v="0.26"/>
    <s v=""/>
    <n v="31"/>
    <m/>
    <m/>
    <n v="20"/>
    <m/>
    <n v="7.5"/>
    <s v=""/>
    <n v="0"/>
    <n v="0"/>
    <n v="2496.7817307692308"/>
  </r>
  <r>
    <x v="2"/>
    <d v="2023-03-01T00:00:00"/>
    <d v="2023-03-31T00:00:00"/>
    <x v="0"/>
    <s v="Demo Company Indonesia PT"/>
    <x v="10"/>
    <x v="1"/>
    <s v="E04784"/>
    <s v="Joshua Lin"/>
    <s v="Technical Architect"/>
    <s v="IT"/>
    <x v="3"/>
    <s v="Indonesia"/>
    <s v="Permanent"/>
    <s v="Male"/>
    <n v="37"/>
    <d v="2016-02-05T00:00:00"/>
    <m/>
    <n v="40"/>
    <n v="80055"/>
    <n v="6671.25"/>
    <n v="38.487980769230766"/>
    <n v="5.74E-2"/>
    <n v="382.92975000000001"/>
    <n v="0.30099999999999999"/>
    <n v="4663.2037500000006"/>
    <s v="IDR"/>
    <n v="16295.86"/>
    <n v="0"/>
    <s v=""/>
    <n v="113"/>
    <m/>
    <m/>
    <n v="20"/>
    <m/>
    <n v="19.5"/>
    <s v=""/>
    <n v="0"/>
    <n v="0"/>
    <n v="4349.1418269230762"/>
  </r>
  <r>
    <x v="2"/>
    <d v="2023-03-01T00:00:00"/>
    <d v="2023-03-31T00:00:00"/>
    <x v="0"/>
    <s v="Demo Company Romania SRL"/>
    <x v="12"/>
    <x v="0"/>
    <s v="E00145"/>
    <s v="Alexander Rivera"/>
    <s v="Sr. Analyst"/>
    <s v="Sales"/>
    <x v="3"/>
    <s v="Romania"/>
    <s v="Permanent"/>
    <s v="Male"/>
    <n v="58"/>
    <d v="2009-04-27T00:00:00"/>
    <m/>
    <n v="32"/>
    <n v="76802"/>
    <n v="6400.166666666667"/>
    <n v="46.15504807692308"/>
    <n v="2.2499999999999999E-2"/>
    <n v="144.00375"/>
    <n v="0.2"/>
    <n v="5120.1333333333332"/>
    <s v="RON"/>
    <n v="4.9107000000000003"/>
    <n v="0"/>
    <s v=""/>
    <n v="207"/>
    <m/>
    <m/>
    <n v="20"/>
    <m/>
    <m/>
    <s v=""/>
    <n v="0"/>
    <n v="0"/>
    <n v="9554.094951923078"/>
  </r>
  <r>
    <x v="2"/>
    <d v="2023-03-01T00:00:00"/>
    <d v="2023-03-31T00:00:00"/>
    <x v="0"/>
    <s v="Demo Company Germany GmbH"/>
    <x v="15"/>
    <x v="0"/>
    <s v="E00218"/>
    <s v="David Desai"/>
    <s v="Operations Engineer"/>
    <s v="Sales"/>
    <x v="1"/>
    <s v="Germany"/>
    <s v="Permanent"/>
    <s v="Male"/>
    <n v="47"/>
    <d v="2016-11-22T00:00:00"/>
    <m/>
    <n v="40"/>
    <n v="253249"/>
    <n v="21104.083333333332"/>
    <n v="121.75432692307693"/>
    <n v="0.19879999999999998"/>
    <n v="4195.4917666666661"/>
    <n v="0.48799999999999999"/>
    <n v="10805.290666666666"/>
    <s v="EUR"/>
    <n v="1"/>
    <n v="0.31"/>
    <s v=""/>
    <n v="205"/>
    <m/>
    <m/>
    <n v="20"/>
    <m/>
    <n v="21"/>
    <s v=""/>
    <n v="0"/>
    <n v="0"/>
    <n v="24959.63701923077"/>
  </r>
  <r>
    <x v="2"/>
    <d v="2023-03-01T00:00:00"/>
    <d v="2023-03-31T00:00:00"/>
    <x v="0"/>
    <s v="Demo Company Denmark ApS"/>
    <x v="37"/>
    <x v="0"/>
    <s v="E02185"/>
    <s v="Aubrey Yoon"/>
    <s v="Sr. Business Partner"/>
    <s v="Human Resources"/>
    <x v="3"/>
    <s v="Denmark"/>
    <s v="Permanent"/>
    <s v="Female"/>
    <n v="60"/>
    <d v="2005-11-11T00:00:00"/>
    <m/>
    <n v="32"/>
    <n v="78388"/>
    <n v="6532.333333333333"/>
    <n v="47.10817307692308"/>
    <n v="0"/>
    <n v="0"/>
    <n v="0.23800000000000002"/>
    <n v="4977.6379999999999"/>
    <s v="DKK"/>
    <n v="7.4398"/>
    <n v="0"/>
    <s v=""/>
    <n v="239"/>
    <m/>
    <m/>
    <n v="20"/>
    <m/>
    <m/>
    <s v=""/>
    <n v="0"/>
    <n v="0"/>
    <n v="11258.853365384617"/>
  </r>
  <r>
    <x v="2"/>
    <d v="2023-03-01T00:00:00"/>
    <d v="2023-03-31T00:00:00"/>
    <x v="0"/>
    <s v="Demo Company Portugal Lda"/>
    <x v="4"/>
    <x v="0"/>
    <s v="E01070"/>
    <s v="Grayson Brown"/>
    <s v="Operations Engineer"/>
    <s v="IT"/>
    <x v="2"/>
    <s v="Portugal"/>
    <s v="Permanent"/>
    <s v="Male"/>
    <n v="38"/>
    <d v="2016-06-22T00:00:00"/>
    <m/>
    <n v="32"/>
    <n v="249870"/>
    <n v="20822.5"/>
    <n v="150.16225961538461"/>
    <n v="0.23749999999999999"/>
    <n v="4945.34375"/>
    <n v="0.39799999999999996"/>
    <n v="12535.145"/>
    <s v="EUR"/>
    <n v="1"/>
    <n v="0.34"/>
    <s v=""/>
    <n v="296"/>
    <m/>
    <m/>
    <n v="20"/>
    <m/>
    <m/>
    <s v=""/>
    <n v="0"/>
    <n v="0"/>
    <n v="44448.028846153844"/>
  </r>
  <r>
    <x v="2"/>
    <d v="2023-03-01T00:00:00"/>
    <d v="2023-03-31T00:00:00"/>
    <x v="0"/>
    <s v="Demo Company United States LLC"/>
    <x v="39"/>
    <x v="6"/>
    <s v="E03807"/>
    <s v="Noah Chen"/>
    <s v="Sr. Manager"/>
    <s v="Marketing"/>
    <x v="0"/>
    <s v="United States"/>
    <s v="Permanent"/>
    <s v="Male"/>
    <n v="63"/>
    <d v="2015-03-01T00:00:00"/>
    <m/>
    <n v="32"/>
    <n v="148321"/>
    <n v="12360.083333333334"/>
    <n v="89.13521634615384"/>
    <n v="7.6499999999999999E-2"/>
    <n v="945.54637500000001"/>
    <n v="0.36599999999999999"/>
    <n v="7836.2928333333339"/>
    <s v="USD"/>
    <n v="1.0568"/>
    <n v="0.15"/>
    <s v=""/>
    <n v="168"/>
    <m/>
    <m/>
    <n v="20"/>
    <m/>
    <m/>
    <s v=""/>
    <n v="0"/>
    <n v="0"/>
    <n v="14974.716346153846"/>
  </r>
  <r>
    <x v="2"/>
    <d v="2023-03-01T00:00:00"/>
    <d v="2023-03-31T00:00:00"/>
    <x v="0"/>
    <s v="Demo Company Argentina S.A."/>
    <x v="29"/>
    <x v="3"/>
    <s v="E00784"/>
    <s v="Ella Nguyen"/>
    <s v="Service Desk Analyst"/>
    <s v="IT"/>
    <x v="2"/>
    <s v="Argentina"/>
    <s v="Permanent"/>
    <s v="Female"/>
    <n v="60"/>
    <d v="2004-02-10T00:00:00"/>
    <m/>
    <n v="32"/>
    <n v="90258"/>
    <n v="7521.5"/>
    <n v="54.24158653846154"/>
    <n v="0.20399999999999999"/>
    <n v="1534.386"/>
    <n v="1.0629999999999999"/>
    <n v="-473.85449999999946"/>
    <s v="ARS"/>
    <n v="211.32830000000001"/>
    <n v="0"/>
    <s v=""/>
    <n v="298"/>
    <m/>
    <m/>
    <n v="20"/>
    <n v="356.40000000000003"/>
    <m/>
    <s v=""/>
    <n v="0"/>
    <n v="0"/>
    <n v="16163.992788461539"/>
  </r>
  <r>
    <x v="2"/>
    <d v="2023-03-01T00:00:00"/>
    <d v="2023-03-31T00:00:00"/>
    <x v="0"/>
    <s v="Demo Company Bulgaria EOOD"/>
    <x v="35"/>
    <x v="0"/>
    <s v="E04925"/>
    <s v="Athena Jordan"/>
    <s v="System Administrator "/>
    <s v="IT"/>
    <x v="0"/>
    <s v="Bulgaria"/>
    <s v="Permanent"/>
    <s v="Female"/>
    <n v="42"/>
    <d v="2011-02-19T00:00:00"/>
    <m/>
    <n v="40"/>
    <n v="72486"/>
    <n v="6040.5"/>
    <n v="34.849038461538463"/>
    <n v="0.19020000000000001"/>
    <n v="1148.9031"/>
    <n v="0.28300000000000003"/>
    <n v="4331.0384999999997"/>
    <s v="BGN"/>
    <n v="1.9574"/>
    <n v="0"/>
    <s v=""/>
    <n v="391"/>
    <m/>
    <m/>
    <n v="20"/>
    <n v="464.40000000000003"/>
    <n v="18"/>
    <s v=""/>
    <n v="0"/>
    <n v="0"/>
    <n v="13625.97403846154"/>
  </r>
  <r>
    <x v="2"/>
    <d v="2023-03-01T00:00:00"/>
    <d v="2023-03-31T00:00:00"/>
    <x v="0"/>
    <s v="Demo Company Norway AS"/>
    <x v="21"/>
    <x v="0"/>
    <s v="E04817"/>
    <s v="Zoe Sanchez"/>
    <s v="Sr. Analyst"/>
    <s v="Accounting"/>
    <x v="3"/>
    <s v="Norway"/>
    <s v="Permanent"/>
    <s v="Female"/>
    <n v="53"/>
    <d v="2004-12-23T00:00:00"/>
    <m/>
    <n v="32"/>
    <n v="90212"/>
    <n v="7517.666666666667"/>
    <n v="54.213942307692307"/>
    <n v="0.14099999999999999"/>
    <n v="1059.991"/>
    <n v="0.36200000000000004"/>
    <n v="4796.2713333333331"/>
    <s v="NOK"/>
    <n v="11.2597"/>
    <n v="0"/>
    <s v=""/>
    <n v="97"/>
    <m/>
    <m/>
    <n v="20"/>
    <m/>
    <m/>
    <s v=""/>
    <n v="0"/>
    <n v="0"/>
    <n v="5258.7524038461534"/>
  </r>
  <r>
    <x v="2"/>
    <d v="2023-03-01T00:00:00"/>
    <d v="2023-03-31T00:00:00"/>
    <x v="0"/>
    <s v="Demo Company Bulgaria EOOD"/>
    <x v="35"/>
    <x v="0"/>
    <s v="E00325"/>
    <s v="Jameson Chen"/>
    <s v="Operations Engineer"/>
    <s v="Marketing"/>
    <x v="3"/>
    <s v="Bulgaria"/>
    <s v="Permanent"/>
    <s v="Male"/>
    <n v="39"/>
    <d v="2019-12-05T00:00:00"/>
    <m/>
    <n v="32"/>
    <n v="254057"/>
    <n v="21171.416666666668"/>
    <n v="152.67848557692307"/>
    <n v="0.19020000000000001"/>
    <n v="4026.8034500000003"/>
    <n v="0.28300000000000003"/>
    <n v="15179.90575"/>
    <s v="BGN"/>
    <n v="1.9574"/>
    <n v="0.39"/>
    <s v=""/>
    <n v="95"/>
    <m/>
    <m/>
    <n v="20"/>
    <m/>
    <m/>
    <s v=""/>
    <n v="0"/>
    <n v="0"/>
    <n v="14504.456129807691"/>
  </r>
  <r>
    <x v="2"/>
    <d v="2023-03-01T00:00:00"/>
    <d v="2023-03-31T00:00:00"/>
    <x v="0"/>
    <s v="Demo Company France SARL"/>
    <x v="18"/>
    <x v="0"/>
    <s v="E00403"/>
    <s v="Liliana Soto"/>
    <s v="Business Partner"/>
    <s v="Human Resources"/>
    <x v="0"/>
    <s v="France"/>
    <s v="Permanent"/>
    <s v="Female"/>
    <n v="58"/>
    <d v="2010-10-12T00:00:00"/>
    <m/>
    <n v="32"/>
    <n v="43001"/>
    <n v="3583.4166666666665"/>
    <n v="25.841947115384617"/>
    <n v="0.45"/>
    <n v="1612.5374999999999"/>
    <n v="0.60699999999999998"/>
    <n v="1408.2827499999999"/>
    <s v="EUR"/>
    <n v="1"/>
    <n v="0"/>
    <s v=""/>
    <n v="380"/>
    <m/>
    <m/>
    <n v="20"/>
    <m/>
    <m/>
    <s v=""/>
    <n v="0"/>
    <n v="0"/>
    <n v="9819.9399038461543"/>
  </r>
  <r>
    <x v="2"/>
    <d v="2023-03-01T00:00:00"/>
    <d v="2023-03-31T00:00:00"/>
    <x v="0"/>
    <s v="Demo Company Kenya Ltd"/>
    <x v="8"/>
    <x v="2"/>
    <s v="E00436"/>
    <s v="Lincoln Reyes"/>
    <s v="Computer Systems Manager"/>
    <s v="IT"/>
    <x v="0"/>
    <s v="Kenya"/>
    <s v="Temporary"/>
    <s v="Male"/>
    <n v="60"/>
    <d v="2022-08-03T00:00:00"/>
    <d v="2023-08-03T00:00:00"/>
    <n v="40"/>
    <n v="85120"/>
    <n v="7093.333333333333"/>
    <n v="40.92307692307692"/>
    <n v="0"/>
    <n v="0"/>
    <n v="0.37200000000000005"/>
    <n v="4454.6133333333328"/>
    <s v="KES"/>
    <n v="136.33000000000001"/>
    <n v="0.09"/>
    <s v=""/>
    <n v="247"/>
    <m/>
    <m/>
    <n v="20"/>
    <m/>
    <n v="4.5"/>
    <s v=""/>
    <n v="0"/>
    <n v="0"/>
    <n v="10108"/>
  </r>
  <r>
    <x v="2"/>
    <d v="2023-03-01T00:00:00"/>
    <d v="2023-03-31T00:00:00"/>
    <x v="0"/>
    <s v="Demo Company Denmark ApS"/>
    <x v="37"/>
    <x v="0"/>
    <s v="E04358"/>
    <s v="Grayson Soto"/>
    <s v="Business Partner"/>
    <s v="Human Resources"/>
    <x v="0"/>
    <s v="Denmark"/>
    <s v="Permanent"/>
    <s v="Male"/>
    <n v="34"/>
    <d v="2015-08-03T00:00:00"/>
    <m/>
    <n v="40"/>
    <n v="52200"/>
    <n v="4350"/>
    <n v="25.096153846153847"/>
    <n v="0"/>
    <n v="0"/>
    <n v="0.23800000000000002"/>
    <n v="3314.7"/>
    <s v="DKK"/>
    <n v="7.4398"/>
    <n v="0"/>
    <s v=""/>
    <n v="199"/>
    <m/>
    <m/>
    <n v="20"/>
    <m/>
    <n v="15"/>
    <s v=""/>
    <n v="0"/>
    <n v="0"/>
    <n v="4994.1346153846152"/>
  </r>
  <r>
    <x v="2"/>
    <d v="2023-03-01T00:00:00"/>
    <d v="2023-03-31T00:00:00"/>
    <x v="0"/>
    <s v="Demo Company Canada Inc."/>
    <x v="40"/>
    <x v="6"/>
    <s v="E04662"/>
    <s v="Julia Morris"/>
    <s v="Sr. Manager"/>
    <s v="Human Resources"/>
    <x v="2"/>
    <s v="Canada"/>
    <s v="Permanent"/>
    <s v="Female"/>
    <n v="60"/>
    <d v="2008-10-18T00:00:00"/>
    <m/>
    <n v="32"/>
    <n v="150855"/>
    <n v="12571.25"/>
    <n v="90.658052884615387"/>
    <n v="7.3700000000000002E-2"/>
    <n v="926.501125"/>
    <n v="0.245"/>
    <n v="9491.2937500000007"/>
    <s v="CAD"/>
    <n v="1.4572000000000001"/>
    <n v="0.11"/>
    <s v=""/>
    <n v="313"/>
    <m/>
    <m/>
    <n v="20"/>
    <m/>
    <m/>
    <s v=""/>
    <n v="0"/>
    <n v="0"/>
    <n v="28375.970552884617"/>
  </r>
  <r>
    <x v="2"/>
    <d v="2023-03-01T00:00:00"/>
    <d v="2023-03-31T00:00:00"/>
    <x v="0"/>
    <s v="Demo Company Kenya Ltd"/>
    <x v="8"/>
    <x v="2"/>
    <s v="E01496"/>
    <s v="Ava Ortiz"/>
    <s v="Enterprise Architect"/>
    <s v="IT"/>
    <x v="0"/>
    <s v="Kenya"/>
    <s v="Permanent"/>
    <s v="Female"/>
    <n v="53"/>
    <d v="2004-07-20T00:00:00"/>
    <m/>
    <n v="40"/>
    <n v="65702"/>
    <n v="5475.166666666667"/>
    <n v="31.587499999999999"/>
    <n v="0"/>
    <n v="0"/>
    <n v="0.37200000000000005"/>
    <n v="3438.4046666666663"/>
    <s v="KES"/>
    <n v="136.33000000000001"/>
    <n v="0"/>
    <s v=""/>
    <n v="110"/>
    <m/>
    <m/>
    <n v="20"/>
    <m/>
    <n v="7.5"/>
    <s v=""/>
    <n v="0"/>
    <n v="0"/>
    <n v="3474.625"/>
  </r>
  <r>
    <x v="2"/>
    <d v="2023-03-01T00:00:00"/>
    <d v="2023-03-31T00:00:00"/>
    <x v="0"/>
    <s v="Demo Company Nigeria Ltd"/>
    <x v="42"/>
    <x v="2"/>
    <s v="E01870"/>
    <s v="Carson Chau"/>
    <s v="Network Engineer"/>
    <s v="Finance"/>
    <x v="2"/>
    <s v="Nigeria"/>
    <s v="Permanent"/>
    <s v="Male"/>
    <n v="58"/>
    <d v="2007-10-12T00:00:00"/>
    <m/>
    <n v="40"/>
    <n v="162038"/>
    <n v="13503.166666666666"/>
    <n v="77.902884615384622"/>
    <n v="0.1"/>
    <n v="1350.3166666666666"/>
    <n v="0.34799999999999998"/>
    <n v="8804.0646666666653"/>
    <s v="NGN"/>
    <n v="486.12"/>
    <n v="0.24"/>
    <s v=""/>
    <n v="286"/>
    <m/>
    <m/>
    <n v="20"/>
    <m/>
    <n v="22.5"/>
    <s v=""/>
    <n v="0"/>
    <n v="0"/>
    <n v="22280.225000000002"/>
  </r>
  <r>
    <x v="2"/>
    <d v="2023-03-01T00:00:00"/>
    <d v="2023-03-31T00:00:00"/>
    <x v="0"/>
    <s v="Demo Company Austria GmbH"/>
    <x v="41"/>
    <x v="0"/>
    <s v="E03971"/>
    <s v="Lillian Chen"/>
    <s v="Sr. Manager"/>
    <s v="Marketing"/>
    <x v="3"/>
    <s v="Austria"/>
    <s v="Permanent"/>
    <s v="Female"/>
    <n v="25"/>
    <d v="2020-04-09T00:00:00"/>
    <m/>
    <n v="32"/>
    <n v="157057"/>
    <n v="13088.083333333334"/>
    <n v="94.38521634615384"/>
    <n v="0.21379999999999999"/>
    <n v="2798.2322166666668"/>
    <n v="0.51400000000000001"/>
    <n v="6360.8085000000001"/>
    <s v="EUR"/>
    <n v="1"/>
    <n v="0.1"/>
    <s v=""/>
    <n v="35"/>
    <m/>
    <m/>
    <n v="20"/>
    <m/>
    <m/>
    <s v=""/>
    <n v="0"/>
    <n v="0"/>
    <n v="3303.4825721153843"/>
  </r>
  <r>
    <x v="2"/>
    <d v="2023-03-01T00:00:00"/>
    <d v="2023-03-31T00:00:00"/>
    <x v="0"/>
    <s v="Demo Company Brazil Ltda."/>
    <x v="5"/>
    <x v="3"/>
    <s v="E03616"/>
    <s v="Josiah Lewis"/>
    <s v="Manager"/>
    <s v="IT"/>
    <x v="3"/>
    <s v="Brazil"/>
    <s v="Permanent"/>
    <s v="Male"/>
    <n v="46"/>
    <d v="2021-08-11T00:00:00"/>
    <m/>
    <n v="32"/>
    <n v="127559"/>
    <n v="10629.916666666666"/>
    <n v="76.658052884615387"/>
    <n v="0.28999999999999998"/>
    <n v="3082.6758333333328"/>
    <n v="0.65099999999999991"/>
    <n v="3709.840916666667"/>
    <s v="BRL"/>
    <n v="5.4378000000000002"/>
    <n v="0.1"/>
    <s v=""/>
    <n v="328"/>
    <m/>
    <m/>
    <n v="20"/>
    <m/>
    <m/>
    <s v=""/>
    <n v="0"/>
    <n v="0"/>
    <n v="25143.841346153848"/>
  </r>
  <r>
    <x v="2"/>
    <d v="2023-03-01T00:00:00"/>
    <d v="2023-03-31T00:00:00"/>
    <x v="0"/>
    <s v="Demo Company Germany GmbH"/>
    <x v="15"/>
    <x v="0"/>
    <s v="E00153"/>
    <s v="Claire Jones"/>
    <s v="Field Engineer"/>
    <s v="Engineering"/>
    <x v="2"/>
    <s v="Germany"/>
    <s v="Permanent"/>
    <s v="Female"/>
    <n v="39"/>
    <d v="2019-03-12T00:00:00"/>
    <m/>
    <n v="40"/>
    <n v="62644"/>
    <n v="5220.333333333333"/>
    <n v="30.117307692307691"/>
    <n v="0.19879999999999998"/>
    <n v="1037.8022666666666"/>
    <n v="0.48799999999999999"/>
    <n v="2672.8106666666667"/>
    <s v="EUR"/>
    <n v="1"/>
    <n v="0"/>
    <s v=""/>
    <n v="366"/>
    <m/>
    <m/>
    <n v="20"/>
    <m/>
    <n v="13.5"/>
    <s v=""/>
    <n v="0"/>
    <n v="0"/>
    <n v="11022.934615384615"/>
  </r>
  <r>
    <x v="2"/>
    <d v="2023-03-01T00:00:00"/>
    <d v="2023-03-31T00:00:00"/>
    <x v="0"/>
    <s v="Demo Company Austria GmbH"/>
    <x v="41"/>
    <x v="0"/>
    <s v="E02313"/>
    <s v="Jeremiah Lu"/>
    <s v="Network Architect"/>
    <s v="IT"/>
    <x v="0"/>
    <s v="Austria"/>
    <s v="Permanent"/>
    <s v="Male"/>
    <n v="50"/>
    <d v="2001-03-06T00:00:00"/>
    <m/>
    <n v="40"/>
    <n v="73907"/>
    <n v="6158.916666666667"/>
    <n v="35.532211538461539"/>
    <n v="0.21379999999999999"/>
    <n v="1316.7763833333333"/>
    <n v="0.51400000000000001"/>
    <n v="2993.2335000000003"/>
    <s v="EUR"/>
    <n v="1"/>
    <n v="0"/>
    <s v=""/>
    <n v="276"/>
    <m/>
    <m/>
    <n v="20"/>
    <m/>
    <n v="4.5"/>
    <s v=""/>
    <n v="0"/>
    <n v="0"/>
    <n v="9806.8903846153844"/>
  </r>
  <r>
    <x v="2"/>
    <d v="2023-03-01T00:00:00"/>
    <d v="2023-03-31T00:00:00"/>
    <x v="0"/>
    <s v="Demo Company Hong Kong Ltd"/>
    <x v="7"/>
    <x v="1"/>
    <s v="E02960"/>
    <s v="Nova Hill"/>
    <s v="Sr. Analyst"/>
    <s v="Accounting"/>
    <x v="0"/>
    <s v="Hong Kong"/>
    <s v="Permanent"/>
    <s v="Female"/>
    <n v="56"/>
    <d v="2018-03-10T00:00:00"/>
    <m/>
    <n v="40"/>
    <n v="90040"/>
    <n v="7503.333333333333"/>
    <n v="43.288461538461533"/>
    <n v="0.25"/>
    <n v="1875.8333333333333"/>
    <n v="0.21899999999999997"/>
    <n v="5860.1033333333335"/>
    <s v="HKD"/>
    <n v="8.2957999999999998"/>
    <n v="0"/>
    <s v=""/>
    <n v="250"/>
    <m/>
    <m/>
    <n v="20"/>
    <m/>
    <n v="24"/>
    <s v=""/>
    <n v="0"/>
    <n v="0"/>
    <n v="10822.115384615383"/>
  </r>
  <r>
    <x v="2"/>
    <d v="2023-03-01T00:00:00"/>
    <d v="2023-03-31T00:00:00"/>
    <x v="0"/>
    <s v="Demo Company Poland Sp. z o.o."/>
    <x v="3"/>
    <x v="0"/>
    <s v="E00096"/>
    <s v="Peyton Cruz"/>
    <s v="Development Engineer"/>
    <s v="Engineering"/>
    <x v="0"/>
    <s v="Poland"/>
    <s v="Permanent"/>
    <s v="Female"/>
    <n v="30"/>
    <d v="2016-05-26T00:00:00"/>
    <m/>
    <n v="40"/>
    <n v="91134"/>
    <n v="7594.5"/>
    <n v="43.814423076923077"/>
    <n v="0.22140000000000001"/>
    <n v="1681.4223000000002"/>
    <n v="0.40799999999999997"/>
    <n v="4495.9440000000004"/>
    <s v="PLN"/>
    <n v="4.6844999999999999"/>
    <n v="0"/>
    <s v=""/>
    <n v="220"/>
    <m/>
    <m/>
    <n v="20"/>
    <m/>
    <n v="24"/>
    <s v=""/>
    <n v="0"/>
    <n v="0"/>
    <n v="9639.1730769230762"/>
  </r>
  <r>
    <x v="2"/>
    <d v="2023-03-01T00:00:00"/>
    <d v="2023-03-31T00:00:00"/>
    <x v="0"/>
    <s v="Demo Company Spain S.L."/>
    <x v="24"/>
    <x v="0"/>
    <s v="E02140"/>
    <s v="Naomi Zhao"/>
    <s v="Operations Engineer"/>
    <s v="Human Resources"/>
    <x v="1"/>
    <s v="Spain"/>
    <s v="Permanent"/>
    <s v="Female"/>
    <n v="45"/>
    <d v="2021-09-22T00:00:00"/>
    <m/>
    <n v="40"/>
    <n v="201396"/>
    <n v="16783"/>
    <n v="96.825000000000003"/>
    <n v="0.29899999999999999"/>
    <n v="5018.1170000000002"/>
    <n v="0.47"/>
    <n v="8894.9900000000016"/>
    <s v="EUR"/>
    <n v="1"/>
    <n v="0.32"/>
    <s v=""/>
    <n v="277"/>
    <m/>
    <m/>
    <n v="20"/>
    <m/>
    <n v="16.5"/>
    <s v=""/>
    <n v="0"/>
    <n v="0"/>
    <n v="26820.525000000001"/>
  </r>
  <r>
    <x v="2"/>
    <d v="2023-03-01T00:00:00"/>
    <d v="2023-03-31T00:00:00"/>
    <x v="0"/>
    <s v="Demo Company United Kingdom Ltd"/>
    <x v="27"/>
    <x v="0"/>
    <s v="E00826"/>
    <s v="Rylee Bui"/>
    <s v="Analyst"/>
    <s v="Accounting"/>
    <x v="2"/>
    <s v="United Kingdom"/>
    <s v="Permanent"/>
    <s v="Female"/>
    <n v="55"/>
    <d v="2011-12-22T00:00:00"/>
    <m/>
    <n v="40"/>
    <n v="54733"/>
    <n v="4561.083333333333"/>
    <n v="26.313942307692308"/>
    <n v="0.13800000000000001"/>
    <n v="629.42949999999996"/>
    <n v="0.30599999999999999"/>
    <n v="3165.3918333333331"/>
    <s v="GBP"/>
    <n v="0.88870000000000005"/>
    <n v="0"/>
    <s v=""/>
    <n v="42"/>
    <m/>
    <m/>
    <n v="20"/>
    <m/>
    <n v="12"/>
    <s v=""/>
    <n v="0"/>
    <n v="0"/>
    <n v="1105.185576923077"/>
  </r>
  <r>
    <x v="2"/>
    <d v="2023-03-01T00:00:00"/>
    <d v="2023-03-31T00:00:00"/>
    <x v="0"/>
    <s v="Demo Company Ireland Ltd"/>
    <x v="36"/>
    <x v="0"/>
    <s v="E02604"/>
    <s v="Brooklyn Collins"/>
    <s v="Sr. Manager"/>
    <s v="Finance"/>
    <x v="2"/>
    <s v="Ireland"/>
    <s v="Permanent"/>
    <s v="Female"/>
    <n v="59"/>
    <d v="2018-10-27T00:00:00"/>
    <m/>
    <n v="32"/>
    <n v="139208"/>
    <n v="11600.666666666666"/>
    <n v="83.65865384615384"/>
    <n v="0.1105"/>
    <n v="1281.8736666666666"/>
    <n v="0.26100000000000001"/>
    <n v="8572.8926666666666"/>
    <s v="EUR"/>
    <n v="1"/>
    <n v="0.11"/>
    <s v=""/>
    <n v="283"/>
    <m/>
    <m/>
    <n v="20"/>
    <m/>
    <m/>
    <s v=""/>
    <n v="0"/>
    <n v="0"/>
    <n v="23675.399038461535"/>
  </r>
  <r>
    <x v="2"/>
    <d v="2023-03-01T00:00:00"/>
    <d v="2023-03-31T00:00:00"/>
    <x v="0"/>
    <s v="Demo Company South Africa PTY Ltd"/>
    <x v="19"/>
    <x v="2"/>
    <s v="E02613"/>
    <s v="John Jung"/>
    <s v="Sr. Analyst"/>
    <s v="Sales"/>
    <x v="1"/>
    <s v="South Africa"/>
    <s v="Permanent"/>
    <s v="Male"/>
    <n v="63"/>
    <d v="2018-03-12T00:00:00"/>
    <m/>
    <n v="40"/>
    <n v="73200"/>
    <n v="6100"/>
    <n v="35.192307692307693"/>
    <n v="0"/>
    <n v="0"/>
    <n v="0.29199999999999998"/>
    <n v="4318.8"/>
    <s v="ZAR"/>
    <n v="19.621099999999998"/>
    <n v="0"/>
    <s v=""/>
    <n v="135"/>
    <m/>
    <m/>
    <n v="20"/>
    <m/>
    <n v="16.5"/>
    <s v=""/>
    <n v="0"/>
    <n v="0"/>
    <n v="4750.961538461539"/>
  </r>
  <r>
    <x v="2"/>
    <d v="2023-03-01T00:00:00"/>
    <d v="2023-03-31T00:00:00"/>
    <x v="0"/>
    <s v="Demo Company Kenya Ltd"/>
    <x v="8"/>
    <x v="2"/>
    <s v="E00864"/>
    <s v="Samantha Aguilar"/>
    <s v="Manager"/>
    <s v="Accounting"/>
    <x v="1"/>
    <s v="Kenya"/>
    <s v="Permanent"/>
    <s v="Female"/>
    <n v="46"/>
    <d v="2010-04-24T00:00:00"/>
    <m/>
    <n v="40"/>
    <n v="102636"/>
    <n v="8553"/>
    <n v="49.344230769230769"/>
    <n v="0"/>
    <n v="0"/>
    <n v="0.37200000000000005"/>
    <n v="5371.2839999999997"/>
    <s v="KES"/>
    <n v="136.33000000000001"/>
    <n v="0.06"/>
    <s v=""/>
    <n v="307"/>
    <m/>
    <m/>
    <n v="20"/>
    <m/>
    <n v="15"/>
    <s v=""/>
    <n v="0"/>
    <n v="0"/>
    <n v="15148.678846153845"/>
  </r>
  <r>
    <x v="2"/>
    <d v="2023-03-01T00:00:00"/>
    <d v="2023-03-31T00:00:00"/>
    <x v="0"/>
    <s v="Demo Company Ireland Ltd"/>
    <x v="36"/>
    <x v="0"/>
    <s v="E01760"/>
    <s v="Madeline Acosta"/>
    <s v="Sr. Account Representative"/>
    <s v="Sales"/>
    <x v="1"/>
    <s v="Ireland"/>
    <s v="Permanent"/>
    <s v="Female"/>
    <n v="26"/>
    <d v="2021-02-09T00:00:00"/>
    <m/>
    <n v="40"/>
    <n v="87427"/>
    <n v="7285.583333333333"/>
    <n v="42.032211538461539"/>
    <n v="0.1105"/>
    <n v="805.05695833333334"/>
    <n v="0.26100000000000001"/>
    <n v="5384.0460833333327"/>
    <s v="EUR"/>
    <n v="1"/>
    <n v="0"/>
    <s v=""/>
    <n v="34"/>
    <m/>
    <m/>
    <n v="20"/>
    <m/>
    <n v="15"/>
    <s v=""/>
    <n v="0"/>
    <n v="0"/>
    <n v="1429.0951923076923"/>
  </r>
  <r>
    <x v="2"/>
    <d v="2023-03-01T00:00:00"/>
    <d v="2023-03-31T00:00:00"/>
    <x v="0"/>
    <s v="Demo Company Australia Pty Ltd"/>
    <x v="14"/>
    <x v="5"/>
    <s v="E03223"/>
    <s v="Ethan Joseph"/>
    <s v="IT Coordinator"/>
    <s v="IT"/>
    <x v="3"/>
    <s v="Australia"/>
    <s v="Permanent"/>
    <s v="Male"/>
    <n v="45"/>
    <d v="2018-05-28T00:00:00"/>
    <m/>
    <n v="40"/>
    <n v="49219"/>
    <n v="4101.583333333333"/>
    <n v="23.662980769230767"/>
    <n v="0.25"/>
    <n v="1025.3958333333333"/>
    <n v="0.47399999999999998"/>
    <n v="2157.4328333333333"/>
    <s v="AUD"/>
    <n v="1.5972999999999999"/>
    <n v="0"/>
    <s v=""/>
    <n v="51"/>
    <m/>
    <m/>
    <n v="20"/>
    <m/>
    <n v="18"/>
    <s v=""/>
    <n v="0"/>
    <n v="0"/>
    <n v="1206.8120192307692"/>
  </r>
  <r>
    <x v="2"/>
    <d v="2023-03-01T00:00:00"/>
    <d v="2023-03-31T00:00:00"/>
    <x v="0"/>
    <s v="Demo Company Bulgaria EOOD"/>
    <x v="35"/>
    <x v="0"/>
    <s v="E01262"/>
    <s v="Miles Mehta"/>
    <s v="Manager"/>
    <s v="Finance"/>
    <x v="0"/>
    <s v="Bulgaria"/>
    <s v="Permanent"/>
    <s v="Male"/>
    <n v="50"/>
    <d v="2018-05-19T00:00:00"/>
    <m/>
    <n v="32"/>
    <n v="106437"/>
    <n v="8869.75"/>
    <n v="63.964543269230766"/>
    <n v="0.19020000000000001"/>
    <n v="1687.0264500000001"/>
    <n v="0.28300000000000003"/>
    <n v="6359.6107499999998"/>
    <s v="BGN"/>
    <n v="1.9574"/>
    <n v="7.0000000000000007E-2"/>
    <s v=""/>
    <n v="235"/>
    <m/>
    <m/>
    <n v="20"/>
    <m/>
    <m/>
    <s v=""/>
    <n v="0"/>
    <n v="0"/>
    <n v="15031.66766826923"/>
  </r>
  <r>
    <x v="2"/>
    <d v="2023-03-01T00:00:00"/>
    <d v="2023-03-31T00:00:00"/>
    <x v="0"/>
    <s v="Demo Company Germany GmbH"/>
    <x v="15"/>
    <x v="0"/>
    <s v="E01075"/>
    <s v="Joshua Juarez"/>
    <s v="Analyst II"/>
    <s v="Finance"/>
    <x v="0"/>
    <s v="Germany"/>
    <s v="Permanent"/>
    <s v="Male"/>
    <n v="46"/>
    <d v="2015-05-05T00:00:00"/>
    <m/>
    <n v="32"/>
    <n v="64364"/>
    <n v="5363.666666666667"/>
    <n v="38.68028846153846"/>
    <n v="0.19879999999999998"/>
    <n v="1066.2969333333333"/>
    <n v="0.48799999999999999"/>
    <n v="2746.1973333333335"/>
    <s v="EUR"/>
    <n v="1"/>
    <n v="0"/>
    <s v=""/>
    <n v="175"/>
    <m/>
    <m/>
    <n v="20"/>
    <m/>
    <m/>
    <s v=""/>
    <n v="0"/>
    <n v="0"/>
    <n v="6769.0504807692305"/>
  </r>
  <r>
    <x v="2"/>
    <d v="2023-03-01T00:00:00"/>
    <d v="2023-03-31T00:00:00"/>
    <x v="0"/>
    <s v="Demo Company Netherlands BV"/>
    <x v="6"/>
    <x v="0"/>
    <s v="E00364"/>
    <s v="Matthew Howard"/>
    <s v="Network Engineer"/>
    <s v="Human Resources"/>
    <x v="0"/>
    <s v="Netherlands"/>
    <s v="Permanent"/>
    <s v="Male"/>
    <n v="50"/>
    <d v="2021-10-17T00:00:00"/>
    <m/>
    <n v="40"/>
    <n v="172180"/>
    <n v="14348.333333333334"/>
    <n v="82.77884615384616"/>
    <n v="0.23190000000000002"/>
    <n v="3327.3785000000003"/>
    <n v="0.41200000000000003"/>
    <n v="8436.82"/>
    <s v="EUR"/>
    <n v="1"/>
    <n v="0.3"/>
    <s v=""/>
    <n v="59"/>
    <m/>
    <m/>
    <n v="20"/>
    <m/>
    <n v="7.5"/>
    <s v=""/>
    <n v="0"/>
    <n v="0"/>
    <n v="4883.9519230769238"/>
  </r>
  <r>
    <x v="2"/>
    <d v="2023-03-01T00:00:00"/>
    <d v="2023-03-31T00:00:00"/>
    <x v="0"/>
    <s v="Demo Company Netherlands BV"/>
    <x v="6"/>
    <x v="0"/>
    <s v="E04108"/>
    <s v="Jade Figueroa"/>
    <s v="Sr. Analyst"/>
    <s v="Sales"/>
    <x v="0"/>
    <s v="Netherlands"/>
    <s v="Permanent"/>
    <s v="Female"/>
    <n v="33"/>
    <d v="2012-05-14T00:00:00"/>
    <m/>
    <n v="40"/>
    <n v="88343"/>
    <n v="7361.916666666667"/>
    <n v="42.472596153846155"/>
    <n v="0.23190000000000002"/>
    <n v="1707.2284750000003"/>
    <n v="0.41200000000000003"/>
    <n v="4328.8069999999998"/>
    <s v="EUR"/>
    <n v="1"/>
    <n v="0"/>
    <s v=""/>
    <n v="47"/>
    <m/>
    <m/>
    <n v="20"/>
    <m/>
    <n v="10.5"/>
    <s v=""/>
    <n v="0"/>
    <n v="0"/>
    <n v="1996.2120192307693"/>
  </r>
  <r>
    <x v="2"/>
    <d v="2023-03-01T00:00:00"/>
    <d v="2023-03-31T00:00:00"/>
    <x v="0"/>
    <s v="Demo Company Ukraine PLC"/>
    <x v="26"/>
    <x v="0"/>
    <s v="E02917"/>
    <s v="Everett Morales"/>
    <s v="Solutions Architect"/>
    <s v="IT"/>
    <x v="1"/>
    <s v="Ukraine"/>
    <s v="Permanent"/>
    <s v="Male"/>
    <n v="57"/>
    <d v="2014-07-10T00:00:00"/>
    <m/>
    <n v="32"/>
    <n v="66649"/>
    <n v="5554.083333333333"/>
    <n v="40.05348557692308"/>
    <n v="0.22"/>
    <n v="1221.8983333333333"/>
    <n v="0.45200000000000001"/>
    <n v="3043.6376666666665"/>
    <s v="UAH"/>
    <n v="39.026600000000002"/>
    <n v="0"/>
    <s v=""/>
    <n v="94"/>
    <m/>
    <m/>
    <n v="20"/>
    <m/>
    <m/>
    <s v=""/>
    <n v="0"/>
    <n v="0"/>
    <n v="3765.0276442307695"/>
  </r>
  <r>
    <x v="2"/>
    <d v="2023-03-01T00:00:00"/>
    <d v="2023-03-31T00:00:00"/>
    <x v="0"/>
    <s v="Demo Company Luxembourg SA"/>
    <x v="9"/>
    <x v="0"/>
    <s v="E03720"/>
    <s v="Genesis Hunter"/>
    <s v="Manager"/>
    <s v="Finance"/>
    <x v="2"/>
    <s v="Luxembourg"/>
    <s v="Temporary"/>
    <s v="Female"/>
    <n v="48"/>
    <d v="2022-04-22T00:00:00"/>
    <d v="2023-04-22T00:00:00"/>
    <n v="40"/>
    <n v="102847"/>
    <n v="8570.5833333333339"/>
    <n v="49.445673076923079"/>
    <n v="0.14990000000000001"/>
    <n v="1284.7304416666668"/>
    <n v="0.20399999999999999"/>
    <n v="6822.1843333333336"/>
    <s v="EUR"/>
    <n v="1"/>
    <n v="0.05"/>
    <s v=""/>
    <n v="92"/>
    <m/>
    <m/>
    <n v="20"/>
    <m/>
    <n v="21"/>
    <s v=""/>
    <n v="0"/>
    <n v="0"/>
    <n v="4549.001923076923"/>
  </r>
  <r>
    <x v="2"/>
    <d v="2023-03-01T00:00:00"/>
    <d v="2023-03-31T00:00:00"/>
    <x v="0"/>
    <s v="Demo Company Netherlands BV"/>
    <x v="6"/>
    <x v="0"/>
    <s v="E03393"/>
    <s v="Henry Figueroa"/>
    <s v="Sr. Manager"/>
    <s v="Finance"/>
    <x v="0"/>
    <s v="Netherlands"/>
    <s v="Permanent"/>
    <s v="Male"/>
    <n v="46"/>
    <d v="2010-07-19T00:00:00"/>
    <m/>
    <n v="40"/>
    <n v="134881"/>
    <n v="11240.083333333334"/>
    <n v="64.846634615384616"/>
    <n v="0.23190000000000002"/>
    <n v="2606.5753250000002"/>
    <n v="0.41200000000000003"/>
    <n v="6609.1689999999999"/>
    <s v="EUR"/>
    <n v="1"/>
    <n v="0.15"/>
    <s v=""/>
    <n v="83"/>
    <m/>
    <m/>
    <n v="20"/>
    <m/>
    <n v="1.5"/>
    <s v=""/>
    <n v="0"/>
    <n v="0"/>
    <n v="5382.2706730769232"/>
  </r>
  <r>
    <x v="2"/>
    <d v="2023-03-01T00:00:00"/>
    <d v="2023-03-31T00:00:00"/>
    <x v="0"/>
    <s v="Demo Company Greece IKE"/>
    <x v="23"/>
    <x v="0"/>
    <s v="E03371"/>
    <s v="Jack Alexander"/>
    <s v="Operations Engineer"/>
    <s v="IT"/>
    <x v="0"/>
    <s v="Greece"/>
    <s v="Permanent"/>
    <s v="Male"/>
    <n v="56"/>
    <d v="2006-05-29T00:00:00"/>
    <m/>
    <n v="40"/>
    <n v="228822"/>
    <n v="19068.5"/>
    <n v="110.01057692307693"/>
    <n v="0.24809999999999999"/>
    <n v="4730.8948499999997"/>
    <n v="0.51900000000000002"/>
    <n v="9171.9485000000004"/>
    <s v="EUR"/>
    <n v="1"/>
    <n v="0.36"/>
    <s v=""/>
    <n v="359"/>
    <m/>
    <m/>
    <n v="20"/>
    <m/>
    <n v="9"/>
    <s v=""/>
    <n v="0"/>
    <n v="0"/>
    <n v="39493.797115384616"/>
  </r>
  <r>
    <x v="2"/>
    <d v="2023-03-01T00:00:00"/>
    <d v="2023-03-31T00:00:00"/>
    <x v="0"/>
    <s v="Demo Company Singapore Pte Ltd"/>
    <x v="1"/>
    <x v="1"/>
    <s v="E02531"/>
    <s v="Jameson Foster"/>
    <s v="Analyst"/>
    <s v="Marketing"/>
    <x v="0"/>
    <s v="Singapore"/>
    <s v="Permanent"/>
    <s v="Male"/>
    <n v="28"/>
    <d v="2021-07-18T00:00:00"/>
    <m/>
    <n v="40"/>
    <n v="43391"/>
    <n v="3615.9166666666665"/>
    <n v="20.861057692307693"/>
    <n v="0.17"/>
    <n v="614.70583333333332"/>
    <n v="0.21"/>
    <n v="2856.5741666666663"/>
    <s v="SGD"/>
    <n v="1.4280999999999999"/>
    <n v="0"/>
    <s v=""/>
    <n v="140"/>
    <m/>
    <m/>
    <n v="20"/>
    <m/>
    <n v="22.5"/>
    <s v=""/>
    <n v="0"/>
    <n v="0"/>
    <n v="2920.5480769230771"/>
  </r>
  <r>
    <x v="2"/>
    <d v="2023-03-01T00:00:00"/>
    <d v="2023-03-31T00:00:00"/>
    <x v="0"/>
    <s v="Demo Company France SARL"/>
    <x v="18"/>
    <x v="0"/>
    <s v="E02473"/>
    <s v="Leonardo Lo"/>
    <s v="Quality Engineer"/>
    <s v="Engineering"/>
    <x v="1"/>
    <s v="France"/>
    <s v="Temporary"/>
    <s v="Male"/>
    <n v="29"/>
    <d v="2021-11-15T00:00:00"/>
    <d v="2023-11-15T00:00:00"/>
    <n v="40"/>
    <n v="91782"/>
    <n v="7648.5"/>
    <n v="44.125961538461539"/>
    <n v="8.3000000000000004E-2"/>
    <n v="634.82550000000003"/>
    <n v="0.22399999999999998"/>
    <n v="5935.2359999999999"/>
    <s v="EUR"/>
    <n v="1"/>
    <n v="0"/>
    <s v=""/>
    <n v="221"/>
    <m/>
    <m/>
    <n v="20"/>
    <m/>
    <n v="24"/>
    <s v=""/>
    <n v="0"/>
    <n v="0"/>
    <n v="9751.8374999999996"/>
  </r>
  <r>
    <x v="2"/>
    <d v="2023-03-01T00:00:00"/>
    <d v="2023-03-31T00:00:00"/>
    <x v="0"/>
    <s v="Demo Company Côte d'Ivoire SARL"/>
    <x v="2"/>
    <x v="2"/>
    <s v="E02468"/>
    <s v="Ella Huang"/>
    <s v="Operations Engineer"/>
    <s v="Marketing"/>
    <x v="2"/>
    <s v="Côte d'Ivoire"/>
    <s v="Permanent"/>
    <s v="Female"/>
    <n v="45"/>
    <d v="2016-02-28T00:00:00"/>
    <m/>
    <n v="40"/>
    <n v="211637"/>
    <n v="17636.416666666668"/>
    <n v="101.74855769230768"/>
    <n v="0.25"/>
    <n v="4409.104166666667"/>
    <n v="0.501"/>
    <n v="8800.5719166666677"/>
    <s v="XOF"/>
    <n v="657.27"/>
    <n v="0.31"/>
    <s v=""/>
    <n v="331"/>
    <m/>
    <m/>
    <n v="20"/>
    <m/>
    <n v="13.5"/>
    <s v=""/>
    <n v="0"/>
    <n v="0"/>
    <n v="33678.772596153845"/>
  </r>
  <r>
    <x v="2"/>
    <d v="2023-03-01T00:00:00"/>
    <d v="2023-03-31T00:00:00"/>
    <x v="0"/>
    <s v="Demo Company Croatia d.o.o."/>
    <x v="25"/>
    <x v="0"/>
    <s v="E01499"/>
    <s v="Liam Jordan"/>
    <s v="Computer Systems Manager"/>
    <s v="IT"/>
    <x v="0"/>
    <s v="Croatia"/>
    <s v="Temporary"/>
    <s v="Male"/>
    <n v="28"/>
    <d v="2020-08-08T00:00:00"/>
    <d v="2023-08-08T00:00:00"/>
    <n v="32"/>
    <n v="73255"/>
    <n v="6104.583333333333"/>
    <n v="44.0234375"/>
    <n v="0.16500000000000001"/>
    <n v="1007.25625"/>
    <n v="0.20499999999999999"/>
    <n v="4853.1437499999993"/>
    <s v="EUR"/>
    <n v="1"/>
    <n v="0.09"/>
    <s v=""/>
    <n v="278"/>
    <m/>
    <m/>
    <n v="20"/>
    <m/>
    <m/>
    <s v=""/>
    <n v="0"/>
    <n v="0"/>
    <n v="12238.515625"/>
  </r>
  <r>
    <x v="2"/>
    <d v="2023-03-01T00:00:00"/>
    <d v="2023-03-31T00:00:00"/>
    <x v="0"/>
    <s v="Demo Company Ireland Ltd"/>
    <x v="36"/>
    <x v="0"/>
    <s v="E03697"/>
    <s v="Isaac Woods"/>
    <s v="Manager"/>
    <s v="Sales"/>
    <x v="2"/>
    <s v="Ireland"/>
    <s v="Permanent"/>
    <s v="Male"/>
    <n v="28"/>
    <d v="2021-01-08T00:00:00"/>
    <d v="2023-01-08T00:00:00"/>
    <n v="40"/>
    <n v="108826"/>
    <n v="9068.8333333333339"/>
    <n v="52.320192307692309"/>
    <n v="0.1105"/>
    <n v="1002.1060833333335"/>
    <n v="0.26100000000000001"/>
    <n v="6701.8678333333337"/>
    <s v="EUR"/>
    <n v="1"/>
    <n v="0.1"/>
    <s v=""/>
    <n v="193"/>
    <m/>
    <m/>
    <n v="20"/>
    <m/>
    <n v="25.5"/>
    <s v=""/>
    <n v="0"/>
    <n v="0"/>
    <n v="10097.797115384616"/>
  </r>
  <r>
    <x v="2"/>
    <d v="2023-03-01T00:00:00"/>
    <d v="2023-03-31T00:00:00"/>
    <x v="0"/>
    <s v="Demo Company Canada Inc."/>
    <x v="40"/>
    <x v="6"/>
    <s v="E00593"/>
    <s v="Luke Wilson"/>
    <s v="Solutions Architect"/>
    <s v="IT"/>
    <x v="1"/>
    <s v="Canada"/>
    <s v="Permanent"/>
    <s v="Male"/>
    <n v="34"/>
    <d v="2016-05-24T00:00:00"/>
    <m/>
    <n v="32"/>
    <n v="94352"/>
    <n v="7862.666666666667"/>
    <n v="56.70192307692308"/>
    <n v="7.3700000000000002E-2"/>
    <n v="579.47853333333342"/>
    <n v="0.245"/>
    <n v="5936.3133333333335"/>
    <s v="CAD"/>
    <n v="1.4572000000000001"/>
    <n v="0"/>
    <s v=""/>
    <n v="250"/>
    <m/>
    <m/>
    <n v="20"/>
    <m/>
    <m/>
    <s v=""/>
    <n v="0"/>
    <n v="0"/>
    <n v="14175.48076923077"/>
  </r>
  <r>
    <x v="2"/>
    <d v="2023-03-01T00:00:00"/>
    <d v="2023-03-31T00:00:00"/>
    <x v="0"/>
    <s v="Demo Company Nigeria Ltd"/>
    <x v="42"/>
    <x v="2"/>
    <s v="E01103"/>
    <s v="Lyla Alvarez"/>
    <s v="IT Systems Architect"/>
    <s v="IT"/>
    <x v="3"/>
    <s v="Nigeria"/>
    <s v="Temporary"/>
    <s v="Female"/>
    <n v="55"/>
    <d v="2022-08-30T00:00:00"/>
    <d v="2023-08-30T00:00:00"/>
    <n v="40"/>
    <n v="73955"/>
    <n v="6162.916666666667"/>
    <n v="35.555288461538467"/>
    <n v="0.1"/>
    <n v="616.29166666666674"/>
    <n v="0.34799999999999998"/>
    <n v="4018.2216666666668"/>
    <s v="NGN"/>
    <n v="486.12"/>
    <n v="0"/>
    <s v=""/>
    <n v="43"/>
    <m/>
    <m/>
    <n v="20"/>
    <m/>
    <n v="27"/>
    <s v=""/>
    <n v="0"/>
    <n v="0"/>
    <n v="1528.877403846154"/>
  </r>
  <r>
    <x v="2"/>
    <d v="2023-03-01T00:00:00"/>
    <d v="2023-03-31T00:00:00"/>
    <x v="0"/>
    <s v="Demo Company Netherlands BV"/>
    <x v="6"/>
    <x v="0"/>
    <s v="E03889"/>
    <s v="Caleb Flores"/>
    <s v="Manager"/>
    <s v="Human Resources"/>
    <x v="0"/>
    <s v="Netherlands"/>
    <s v="Permanent"/>
    <s v="Male"/>
    <n v="34"/>
    <d v="2013-08-13T00:00:00"/>
    <m/>
    <n v="40"/>
    <n v="113909"/>
    <n v="9492.4166666666661"/>
    <n v="54.763942307692311"/>
    <n v="0.23190000000000002"/>
    <n v="2201.2914249999999"/>
    <n v="0.41200000000000003"/>
    <n v="5581.5409999999993"/>
    <s v="EUR"/>
    <n v="1"/>
    <n v="0.06"/>
    <s v=""/>
    <n v="177"/>
    <m/>
    <m/>
    <n v="20"/>
    <m/>
    <n v="27"/>
    <s v=""/>
    <n v="0"/>
    <n v="0"/>
    <n v="9693.2177884615394"/>
  </r>
  <r>
    <x v="2"/>
    <d v="2023-03-01T00:00:00"/>
    <d v="2023-03-31T00:00:00"/>
    <x v="0"/>
    <s v="Demo Company Netherlands BV"/>
    <x v="6"/>
    <x v="0"/>
    <s v="E01958"/>
    <s v="Angel Lin"/>
    <s v="Network Administrator"/>
    <s v="IT"/>
    <x v="0"/>
    <s v="Netherlands"/>
    <s v="Temporary"/>
    <s v="Male"/>
    <n v="27"/>
    <d v="2020-12-24T00:00:00"/>
    <d v="2023-12-24T00:00:00"/>
    <n v="32"/>
    <n v="92321"/>
    <n v="7693.416666666667"/>
    <n v="55.481370192307693"/>
    <n v="0.23190000000000002"/>
    <n v="1784.1033250000003"/>
    <n v="0.41200000000000003"/>
    <n v="4523.7289999999994"/>
    <s v="EUR"/>
    <n v="1"/>
    <n v="0"/>
    <s v=""/>
    <n v="212"/>
    <m/>
    <m/>
    <n v="20"/>
    <m/>
    <m/>
    <s v=""/>
    <n v="0"/>
    <n v="0"/>
    <n v="11762.05048076923"/>
  </r>
  <r>
    <x v="2"/>
    <d v="2023-03-01T00:00:00"/>
    <d v="2023-03-31T00:00:00"/>
    <x v="0"/>
    <s v="Demo Company Hong Kong Ltd"/>
    <x v="7"/>
    <x v="1"/>
    <s v="E01870"/>
    <s v="Easton Moore"/>
    <s v="Computer Systems Manager"/>
    <s v="IT"/>
    <x v="3"/>
    <s v="Hong Kong"/>
    <s v="Permanent"/>
    <s v="Male"/>
    <n v="52"/>
    <d v="2013-05-23T00:00:00"/>
    <m/>
    <n v="40"/>
    <n v="99557"/>
    <n v="8296.4166666666661"/>
    <n v="47.863942307692312"/>
    <n v="0.25"/>
    <n v="2074.1041666666665"/>
    <n v="0.21899999999999997"/>
    <n v="6479.501416666666"/>
    <s v="HKD"/>
    <n v="8.2957999999999998"/>
    <n v="0.09"/>
    <s v=""/>
    <n v="101"/>
    <m/>
    <m/>
    <n v="20"/>
    <m/>
    <n v="24"/>
    <s v=""/>
    <n v="0"/>
    <n v="0"/>
    <n v="4834.2581730769234"/>
  </r>
  <r>
    <x v="2"/>
    <d v="2023-03-01T00:00:00"/>
    <d v="2023-03-31T00:00:00"/>
    <x v="0"/>
    <s v="Demo Company Australia Pty Ltd"/>
    <x v="14"/>
    <x v="5"/>
    <s v="E01167"/>
    <s v="Kinsley Collins"/>
    <s v="Automation Engineer"/>
    <s v="Engineering"/>
    <x v="1"/>
    <s v="New Zealand"/>
    <s v="Permanent"/>
    <s v="Female"/>
    <n v="28"/>
    <d v="2018-11-14T00:00:00"/>
    <m/>
    <n v="40"/>
    <n v="115854"/>
    <n v="9654.5"/>
    <n v="55.699038461538464"/>
    <n v="0.25"/>
    <n v="2413.625"/>
    <n v="0.34600000000000003"/>
    <n v="6314.0429999999997"/>
    <s v="NZD"/>
    <n v="1.7225999999999999"/>
    <n v="0"/>
    <s v=""/>
    <n v="162"/>
    <m/>
    <m/>
    <n v="20"/>
    <m/>
    <n v="13.5"/>
    <s v=""/>
    <n v="0"/>
    <n v="0"/>
    <n v="9023.2442307692309"/>
  </r>
  <r>
    <x v="2"/>
    <d v="2023-03-01T00:00:00"/>
    <d v="2023-03-31T00:00:00"/>
    <x v="0"/>
    <s v="Demo Company United States LLC"/>
    <x v="39"/>
    <x v="6"/>
    <s v="E00099"/>
    <s v="Brooklyn Salazar"/>
    <s v="IT Systems Architect"/>
    <s v="IT"/>
    <x v="0"/>
    <s v="United States"/>
    <s v="Permanent"/>
    <s v="Female"/>
    <n v="44"/>
    <d v="2011-03-01T00:00:00"/>
    <m/>
    <n v="40"/>
    <n v="82462"/>
    <n v="6871.833333333333"/>
    <n v="39.645192307692312"/>
    <n v="7.6499999999999999E-2"/>
    <n v="525.69524999999999"/>
    <n v="0.36599999999999999"/>
    <n v="4356.7423333333336"/>
    <s v="USD"/>
    <n v="1.0568"/>
    <n v="0"/>
    <s v=""/>
    <n v="309"/>
    <m/>
    <m/>
    <n v="20"/>
    <m/>
    <n v="3"/>
    <s v=""/>
    <n v="0"/>
    <n v="0"/>
    <n v="12250.364423076924"/>
  </r>
  <r>
    <x v="2"/>
    <d v="2023-03-01T00:00:00"/>
    <d v="2023-03-31T00:00:00"/>
    <x v="0"/>
    <s v="Demo Company Nigeria Ltd"/>
    <x v="42"/>
    <x v="2"/>
    <s v="E00044"/>
    <s v="Scarlett Jenkins"/>
    <s v="Operations Engineer"/>
    <s v="IT"/>
    <x v="3"/>
    <s v="Nigeria"/>
    <s v="Permanent"/>
    <s v="Female"/>
    <n v="53"/>
    <d v="2011-11-09T00:00:00"/>
    <m/>
    <n v="40"/>
    <n v="198473"/>
    <n v="16539.416666666668"/>
    <n v="95.419711538461542"/>
    <n v="0.1"/>
    <n v="1653.9416666666668"/>
    <n v="0.34799999999999998"/>
    <n v="10783.699666666667"/>
    <s v="NGN"/>
    <n v="486.12"/>
    <n v="0.32"/>
    <s v=""/>
    <n v="252"/>
    <m/>
    <m/>
    <n v="20"/>
    <m/>
    <n v="3"/>
    <s v=""/>
    <n v="0"/>
    <n v="0"/>
    <n v="24045.767307692309"/>
  </r>
  <r>
    <x v="2"/>
    <d v="2023-03-01T00:00:00"/>
    <d v="2023-03-31T00:00:00"/>
    <x v="0"/>
    <s v="Demo Company Spain S.L."/>
    <x v="24"/>
    <x v="0"/>
    <s v="E00711"/>
    <s v="Melody Chin"/>
    <s v="Sr. Manager"/>
    <s v="Finance"/>
    <x v="2"/>
    <s v="Spain"/>
    <s v="Permanent"/>
    <s v="Female"/>
    <n v="43"/>
    <d v="2006-10-15T00:00:00"/>
    <m/>
    <n v="32"/>
    <n v="153492"/>
    <n v="12791"/>
    <n v="92.242788461538467"/>
    <n v="0.29899999999999999"/>
    <n v="3824.509"/>
    <n v="0.47"/>
    <n v="6779.2300000000005"/>
    <s v="EUR"/>
    <n v="1"/>
    <n v="0.11"/>
    <s v=""/>
    <n v="229"/>
    <m/>
    <m/>
    <n v="20"/>
    <n v="65.7"/>
    <m/>
    <s v=""/>
    <n v="0"/>
    <n v="0"/>
    <n v="21123.598557692309"/>
  </r>
  <r>
    <x v="2"/>
    <d v="2023-03-01T00:00:00"/>
    <d v="2023-03-31T00:00:00"/>
    <x v="0"/>
    <s v="Demo Company France SARL"/>
    <x v="18"/>
    <x v="0"/>
    <s v="E04795"/>
    <s v="Eloise Alexander"/>
    <s v="Operations Engineer"/>
    <s v="Human Resources"/>
    <x v="2"/>
    <s v="France"/>
    <s v="Permanent"/>
    <s v="Female"/>
    <n v="28"/>
    <d v="2018-01-21T00:00:00"/>
    <m/>
    <n v="40"/>
    <n v="208210"/>
    <n v="17350.833333333332"/>
    <n v="100.10096153846153"/>
    <n v="0.45"/>
    <n v="7807.875"/>
    <n v="0.60699999999999998"/>
    <n v="6818.8775000000005"/>
    <s v="EUR"/>
    <n v="1"/>
    <n v="0.3"/>
    <s v=""/>
    <n v="152"/>
    <m/>
    <m/>
    <n v="20"/>
    <n v="379.8"/>
    <n v="15"/>
    <s v=""/>
    <n v="0"/>
    <n v="0"/>
    <n v="15215.346153846152"/>
  </r>
  <r>
    <x v="2"/>
    <d v="2023-03-01T00:00:00"/>
    <d v="2023-03-31T00:00:00"/>
    <x v="0"/>
    <s v="Demo Company Netherlands BV"/>
    <x v="6"/>
    <x v="0"/>
    <s v="E03912"/>
    <s v="Carter Turner"/>
    <s v="Sr. Analyst"/>
    <s v="Marketing"/>
    <x v="2"/>
    <s v="Netherlands"/>
    <s v="Permanent"/>
    <s v="Male"/>
    <n v="33"/>
    <d v="2015-11-17T00:00:00"/>
    <m/>
    <n v="40"/>
    <n v="91632"/>
    <n v="7636"/>
    <n v="44.053846153846152"/>
    <n v="0.23190000000000002"/>
    <n v="1770.7884000000001"/>
    <n v="0.41200000000000003"/>
    <n v="4489.9679999999998"/>
    <s v="EUR"/>
    <n v="1"/>
    <n v="0"/>
    <s v=""/>
    <n v="41"/>
    <m/>
    <m/>
    <n v="20"/>
    <n v="118.8"/>
    <n v="12"/>
    <s v=""/>
    <n v="0"/>
    <n v="0"/>
    <n v="1806.2076923076922"/>
  </r>
  <r>
    <x v="2"/>
    <d v="2023-03-01T00:00:00"/>
    <d v="2023-03-31T00:00:00"/>
    <x v="0"/>
    <s v="Demo Company United Arab Emirates LLC"/>
    <x v="28"/>
    <x v="4"/>
    <s v="E02103"/>
    <s v="Andrew Ma"/>
    <s v="HRIS Analyst"/>
    <s v="Human Resources"/>
    <x v="2"/>
    <s v="United Arab Emirates"/>
    <s v="Permanent"/>
    <s v="Male"/>
    <n v="31"/>
    <d v="2017-09-24T00:00:00"/>
    <m/>
    <n v="40"/>
    <n v="71755"/>
    <n v="5979.583333333333"/>
    <n v="34.497596153846153"/>
    <n v="0"/>
    <n v="0"/>
    <n v="0.159"/>
    <n v="5028.8295833333332"/>
    <s v="AED"/>
    <n v="3.8807"/>
    <n v="0"/>
    <s v=""/>
    <n v="391"/>
    <m/>
    <m/>
    <n v="20"/>
    <m/>
    <n v="13.5"/>
    <s v=""/>
    <n v="0"/>
    <n v="0"/>
    <n v="13488.560096153846"/>
  </r>
  <r>
    <x v="2"/>
    <d v="2023-03-01T00:00:00"/>
    <d v="2023-03-31T00:00:00"/>
    <x v="0"/>
    <s v="Demo Company Qatar WLL"/>
    <x v="11"/>
    <x v="4"/>
    <s v="E04213"/>
    <s v="Hailey Xi"/>
    <s v="Manager"/>
    <s v="Accounting"/>
    <x v="2"/>
    <s v="Qatar"/>
    <s v="Permanent"/>
    <s v="Female"/>
    <n v="52"/>
    <d v="2021-11-19T00:00:00"/>
    <m/>
    <n v="40"/>
    <n v="111006"/>
    <n v="9250.5"/>
    <n v="53.368269230769229"/>
    <n v="0"/>
    <n v="0"/>
    <n v="0.113"/>
    <n v="8205.1934999999994"/>
    <s v="QAR"/>
    <n v="3.8468"/>
    <n v="0.08"/>
    <s v=""/>
    <n v="304"/>
    <m/>
    <m/>
    <n v="20"/>
    <n v="197.1"/>
    <n v="15"/>
    <s v=""/>
    <n v="0"/>
    <n v="0"/>
    <n v="16223.953846153845"/>
  </r>
  <r>
    <x v="2"/>
    <d v="2023-03-01T00:00:00"/>
    <d v="2023-03-31T00:00:00"/>
    <x v="0"/>
    <s v="Demo Company Japan Kabushiki Kaisha"/>
    <x v="31"/>
    <x v="1"/>
    <s v="E04756"/>
    <s v="Aiden Le"/>
    <s v="Cloud Infrastructure Architect"/>
    <s v="IT"/>
    <x v="2"/>
    <s v="Japan"/>
    <s v="Temporary"/>
    <s v="Male"/>
    <n v="55"/>
    <d v="2022-12-24T00:00:00"/>
    <d v="2023-12-24T00:00:00"/>
    <n v="40"/>
    <n v="99774"/>
    <n v="8314.5"/>
    <n v="47.968269230769231"/>
    <n v="0.15490000000000001"/>
    <n v="1287.91605"/>
    <n v="0.46700000000000003"/>
    <n v="4431.6284999999998"/>
    <s v="JPY"/>
    <n v="143.86000000000001"/>
    <n v="0"/>
    <s v=""/>
    <n v="163"/>
    <m/>
    <m/>
    <n v="20"/>
    <m/>
    <n v="16.5"/>
    <s v=""/>
    <n v="0"/>
    <n v="0"/>
    <n v="7818.8278846153844"/>
  </r>
  <r>
    <x v="2"/>
    <d v="2023-03-01T00:00:00"/>
    <d v="2023-03-31T00:00:00"/>
    <x v="0"/>
    <s v="Demo Company Spain S.L."/>
    <x v="24"/>
    <x v="0"/>
    <s v="E04114"/>
    <s v="Christopher Lim"/>
    <s v="Network Engineer"/>
    <s v="IT"/>
    <x v="3"/>
    <s v="Spain"/>
    <s v="Permanent"/>
    <s v="Male"/>
    <n v="55"/>
    <d v="2007-03-13T00:00:00"/>
    <m/>
    <n v="40"/>
    <n v="184648"/>
    <n v="15387.333333333334"/>
    <n v="88.773076923076928"/>
    <n v="0.29899999999999999"/>
    <n v="4600.8126666666667"/>
    <n v="0.47"/>
    <n v="8155.2866666666678"/>
    <s v="EUR"/>
    <n v="1"/>
    <n v="0.24"/>
    <s v=""/>
    <n v="283"/>
    <m/>
    <m/>
    <n v="20"/>
    <m/>
    <n v="16.5"/>
    <s v=""/>
    <n v="0"/>
    <n v="0"/>
    <n v="25122.780769230772"/>
  </r>
  <r>
    <x v="2"/>
    <d v="2023-03-01T00:00:00"/>
    <d v="2023-03-31T00:00:00"/>
    <x v="0"/>
    <s v="Demo Company Belgium BV"/>
    <x v="13"/>
    <x v="0"/>
    <s v="E01423"/>
    <s v="James Castillo"/>
    <s v="Operations Engineer"/>
    <s v="IT"/>
    <x v="0"/>
    <s v="Belgium"/>
    <s v="Permanent"/>
    <s v="Male"/>
    <n v="51"/>
    <d v="2001-07-19T00:00:00"/>
    <m/>
    <n v="24"/>
    <n v="247874"/>
    <n v="20656.166666666668"/>
    <n v="198.61698717948718"/>
    <n v="0.27500000000000002"/>
    <n v="5680.4458333333341"/>
    <n v="0.55399999999999994"/>
    <n v="9212.6503333333349"/>
    <s v="EUR"/>
    <n v="1"/>
    <n v="0.33"/>
    <s v=""/>
    <n v="111"/>
    <m/>
    <m/>
    <n v="20"/>
    <m/>
    <m/>
    <s v=""/>
    <n v="0"/>
    <n v="0"/>
    <n v="22046.485576923078"/>
  </r>
  <r>
    <x v="2"/>
    <d v="2023-03-01T00:00:00"/>
    <d v="2023-03-31T00:00:00"/>
    <x v="0"/>
    <s v="Demo Company Finland Oy"/>
    <x v="0"/>
    <x v="0"/>
    <s v="E03181"/>
    <s v="Greyson Dang"/>
    <s v="Development Engineer"/>
    <s v="Engineering"/>
    <x v="0"/>
    <s v="Finland"/>
    <s v="Permanent"/>
    <s v="Male"/>
    <n v="60"/>
    <d v="2009-05-11T00:00:00"/>
    <m/>
    <n v="40"/>
    <n v="62239"/>
    <n v="5186.583333333333"/>
    <n v="29.922596153846154"/>
    <n v="0.20760000000000001"/>
    <n v="1076.7347"/>
    <n v="0.36599999999999999"/>
    <n v="3288.2938333333332"/>
    <s v="EUR"/>
    <n v="1"/>
    <n v="0"/>
    <s v=""/>
    <n v="36"/>
    <m/>
    <m/>
    <n v="20"/>
    <m/>
    <n v="18"/>
    <s v=""/>
    <n v="0"/>
    <n v="0"/>
    <n v="1077.2134615384616"/>
  </r>
  <r>
    <x v="2"/>
    <d v="2023-03-01T00:00:00"/>
    <d v="2023-03-31T00:00:00"/>
    <x v="0"/>
    <s v="Demo Company Netherlands BV"/>
    <x v="6"/>
    <x v="0"/>
    <s v="E03305"/>
    <s v="Hannah King"/>
    <s v="Manager"/>
    <s v="Accounting"/>
    <x v="1"/>
    <s v="Netherlands"/>
    <s v="Permanent"/>
    <s v="Female"/>
    <n v="31"/>
    <d v="2014-10-07T00:00:00"/>
    <m/>
    <n v="40"/>
    <n v="114911"/>
    <n v="9575.9166666666661"/>
    <n v="55.245673076923069"/>
    <n v="0.23190000000000002"/>
    <n v="2220.6550750000001"/>
    <n v="0.41200000000000003"/>
    <n v="5630.6389999999992"/>
    <s v="EUR"/>
    <n v="1"/>
    <n v="7.0000000000000007E-2"/>
    <s v=""/>
    <n v="276"/>
    <m/>
    <m/>
    <n v="20"/>
    <n v="461.7"/>
    <n v="3"/>
    <s v=""/>
    <n v="0"/>
    <n v="0"/>
    <n v="15247.805769230767"/>
  </r>
  <r>
    <x v="2"/>
    <d v="2023-03-01T00:00:00"/>
    <d v="2023-03-31T00:00:00"/>
    <x v="0"/>
    <s v="Demo Company Sweden AB"/>
    <x v="20"/>
    <x v="0"/>
    <s v="E00703"/>
    <s v="Wesley Dominguez"/>
    <s v="Engineering Manager"/>
    <s v="Engineering"/>
    <x v="2"/>
    <s v="Sweden"/>
    <s v="Permanent"/>
    <s v="Male"/>
    <n v="45"/>
    <d v="2018-04-27T00:00:00"/>
    <m/>
    <n v="40"/>
    <n v="115490"/>
    <n v="9624.1666666666661"/>
    <n v="55.524038461538467"/>
    <n v="0.31420000000000003"/>
    <n v="3023.9131666666667"/>
    <n v="0.49099999999999999"/>
    <n v="4898.7008333333333"/>
    <s v="SEK"/>
    <n v="11.300800000000001"/>
    <n v="0.12"/>
    <s v=""/>
    <n v="365"/>
    <m/>
    <m/>
    <n v="20"/>
    <m/>
    <n v="24"/>
    <s v=""/>
    <n v="0"/>
    <n v="0"/>
    <n v="20266.274038461539"/>
  </r>
  <r>
    <x v="2"/>
    <d v="2023-03-01T00:00:00"/>
    <d v="2023-03-31T00:00:00"/>
    <x v="0"/>
    <s v="Demo Company Germany GmbH"/>
    <x v="15"/>
    <x v="0"/>
    <s v="E04403"/>
    <s v="Dominic Hu"/>
    <s v="Manager"/>
    <s v="Accounting"/>
    <x v="1"/>
    <s v="Germany"/>
    <s v="Permanent"/>
    <s v="Male"/>
    <n v="34"/>
    <d v="2012-02-13T00:00:00"/>
    <m/>
    <n v="40"/>
    <n v="118708"/>
    <n v="9892.3333333333339"/>
    <n v="57.071153846153848"/>
    <n v="0.19879999999999998"/>
    <n v="1966.5958666666666"/>
    <n v="0.48799999999999999"/>
    <n v="5064.8746666666675"/>
    <s v="EUR"/>
    <n v="1"/>
    <n v="7.0000000000000007E-2"/>
    <s v=""/>
    <n v="46"/>
    <m/>
    <m/>
    <n v="20"/>
    <m/>
    <n v="15"/>
    <s v=""/>
    <n v="0"/>
    <n v="0"/>
    <n v="2625.273076923077"/>
  </r>
  <r>
    <x v="2"/>
    <d v="2023-03-01T00:00:00"/>
    <d v="2023-03-31T00:00:00"/>
    <x v="0"/>
    <s v="Demo Company Australia Pty Ltd"/>
    <x v="14"/>
    <x v="5"/>
    <s v="E00103"/>
    <s v="Nora Park"/>
    <s v="Network Engineer"/>
    <s v="Accounting"/>
    <x v="1"/>
    <s v="New Zealand"/>
    <s v="Permanent"/>
    <s v="Female"/>
    <n v="29"/>
    <d v="2017-06-28T00:00:00"/>
    <m/>
    <n v="40"/>
    <n v="197649"/>
    <n v="16470.75"/>
    <n v="95.023557692307691"/>
    <n v="0.25"/>
    <n v="4117.6875"/>
    <n v="0.34600000000000003"/>
    <n v="10771.870499999999"/>
    <s v="NZD"/>
    <n v="1.7225999999999999"/>
    <n v="0.2"/>
    <s v=""/>
    <n v="232"/>
    <m/>
    <m/>
    <n v="20"/>
    <m/>
    <n v="21"/>
    <s v=""/>
    <n v="0"/>
    <n v="0"/>
    <n v="22045.465384615385"/>
  </r>
  <r>
    <x v="2"/>
    <d v="2023-03-01T00:00:00"/>
    <d v="2023-03-31T00:00:00"/>
    <x v="0"/>
    <s v="Demo Company Hungary Kft."/>
    <x v="17"/>
    <x v="0"/>
    <s v="E04487"/>
    <s v="Audrey Hwang"/>
    <s v="Sr. Analyst"/>
    <s v="Accounting"/>
    <x v="1"/>
    <s v="Hungary"/>
    <s v="Temporary"/>
    <s v="Female"/>
    <n v="45"/>
    <d v="2020-06-17T00:00:00"/>
    <d v="2023-06-17T00:00:00"/>
    <n v="32"/>
    <n v="89841"/>
    <n v="7486.75"/>
    <n v="53.99098557692308"/>
    <n v="0.21"/>
    <n v="1572.2175"/>
    <n v="0.379"/>
    <n v="4649.2717499999999"/>
    <s v="HUF"/>
    <n v="378.97"/>
    <n v="0"/>
    <s v=""/>
    <n v="255"/>
    <m/>
    <m/>
    <n v="20"/>
    <m/>
    <m/>
    <s v=""/>
    <n v="0"/>
    <n v="0"/>
    <n v="13767.701322115385"/>
  </r>
  <r>
    <x v="2"/>
    <d v="2023-03-01T00:00:00"/>
    <d v="2023-03-31T00:00:00"/>
    <x v="0"/>
    <s v="Demo Company Czech Republic s.r.o."/>
    <x v="34"/>
    <x v="0"/>
    <s v="E01194"/>
    <s v="Ella Jenkins"/>
    <s v="Analyst II"/>
    <s v="Finance"/>
    <x v="1"/>
    <s v="Czech Republic"/>
    <s v="Permanent"/>
    <s v="Female"/>
    <n v="52"/>
    <d v="2019-12-20T00:00:00"/>
    <m/>
    <n v="32"/>
    <n v="61026"/>
    <n v="5085.5"/>
    <n v="36.674278846153847"/>
    <n v="0.33799999999999997"/>
    <n v="1718.8989999999999"/>
    <n v="0.46100000000000002"/>
    <n v="2741.0844999999999"/>
    <s v="CZK"/>
    <n v="23.619"/>
    <n v="0"/>
    <s v=""/>
    <n v="322"/>
    <m/>
    <m/>
    <n v="20"/>
    <m/>
    <m/>
    <s v=""/>
    <n v="0"/>
    <n v="0"/>
    <n v="11809.117788461539"/>
  </r>
  <r>
    <x v="2"/>
    <d v="2023-03-01T00:00:00"/>
    <d v="2023-03-31T00:00:00"/>
    <x v="0"/>
    <s v="Demo Company Ireland Ltd"/>
    <x v="36"/>
    <x v="0"/>
    <s v="E02179"/>
    <s v="Peyton Owens"/>
    <s v="Controls Engineer"/>
    <s v="Engineering"/>
    <x v="1"/>
    <s v="Ireland"/>
    <s v="Permanent"/>
    <s v="Female"/>
    <n v="48"/>
    <d v="2014-09-25T00:00:00"/>
    <m/>
    <n v="24"/>
    <n v="96693"/>
    <n v="8057.75"/>
    <n v="77.478365384615387"/>
    <n v="0.1105"/>
    <n v="890.38137500000005"/>
    <n v="0.26100000000000001"/>
    <n v="5954.6772499999997"/>
    <s v="EUR"/>
    <n v="1"/>
    <n v="0"/>
    <s v=""/>
    <n v="365"/>
    <m/>
    <m/>
    <n v="20"/>
    <n v="245.70000000000002"/>
    <m/>
    <s v=""/>
    <n v="0"/>
    <n v="0"/>
    <n v="28279.603365384617"/>
  </r>
  <r>
    <x v="2"/>
    <d v="2023-03-01T00:00:00"/>
    <d v="2023-03-31T00:00:00"/>
    <x v="0"/>
    <s v="Demo Company Luxembourg SA"/>
    <x v="9"/>
    <x v="0"/>
    <s v="E04242"/>
    <s v="Alice Lopez"/>
    <s v="Test Engineer"/>
    <s v="Engineering"/>
    <x v="1"/>
    <s v="Luxembourg"/>
    <s v="Permanent"/>
    <s v="Female"/>
    <n v="48"/>
    <d v="2009-06-27T00:00:00"/>
    <m/>
    <n v="24"/>
    <n v="82907"/>
    <n v="6908.916666666667"/>
    <n v="66.431891025641022"/>
    <n v="0.14990000000000001"/>
    <n v="1035.6466083333335"/>
    <n v="0.20399999999999999"/>
    <n v="5499.4976666666671"/>
    <s v="EUR"/>
    <n v="1"/>
    <n v="0"/>
    <s v=""/>
    <n v="144"/>
    <m/>
    <m/>
    <n v="20"/>
    <m/>
    <m/>
    <s v=""/>
    <n v="0"/>
    <n v="0"/>
    <n v="9566.1923076923067"/>
  </r>
  <r>
    <x v="2"/>
    <d v="2023-03-01T00:00:00"/>
    <d v="2023-03-31T00:00:00"/>
    <x v="0"/>
    <s v="Demo Company Luxembourg SA"/>
    <x v="9"/>
    <x v="0"/>
    <s v="E01371"/>
    <s v="Dominic Le"/>
    <s v="Operations Engineer"/>
    <s v="Marketing"/>
    <x v="2"/>
    <s v="Luxembourg"/>
    <s v="Permanent"/>
    <s v="Male"/>
    <n v="41"/>
    <d v="2014-10-04T00:00:00"/>
    <m/>
    <n v="40"/>
    <n v="257194"/>
    <n v="21432.833333333332"/>
    <n v="123.65096153846154"/>
    <n v="0.14990000000000001"/>
    <n v="3212.7817166666664"/>
    <n v="0.20399999999999999"/>
    <n v="17060.535333333333"/>
    <s v="EUR"/>
    <n v="1"/>
    <n v="0.35"/>
    <s v=""/>
    <n v="365"/>
    <m/>
    <m/>
    <n v="20"/>
    <m/>
    <n v="18"/>
    <s v=""/>
    <n v="0"/>
    <n v="0"/>
    <n v="45132.600961538461"/>
  </r>
  <r>
    <x v="2"/>
    <d v="2023-03-01T00:00:00"/>
    <d v="2023-03-31T00:00:00"/>
    <x v="0"/>
    <s v="Demo Company Indonesia PT"/>
    <x v="10"/>
    <x v="1"/>
    <s v="E03065"/>
    <s v="Ezra Ortiz"/>
    <s v="Quality Engineer"/>
    <s v="Engineering"/>
    <x v="3"/>
    <s v="Indonesia"/>
    <s v="Permanent"/>
    <s v="Male"/>
    <n v="41"/>
    <d v="2012-01-21T00:00:00"/>
    <m/>
    <n v="40"/>
    <n v="94658"/>
    <n v="7888.166666666667"/>
    <n v="45.508653846153848"/>
    <n v="5.74E-2"/>
    <n v="452.78076666666669"/>
    <n v="0.30099999999999999"/>
    <n v="5513.8284999999996"/>
    <s v="IDR"/>
    <n v="16295.86"/>
    <n v="0"/>
    <s v=""/>
    <n v="277"/>
    <m/>
    <m/>
    <n v="20"/>
    <m/>
    <n v="22.5"/>
    <s v=""/>
    <n v="0"/>
    <n v="0"/>
    <n v="12605.897115384616"/>
  </r>
  <r>
    <x v="2"/>
    <d v="2023-03-01T00:00:00"/>
    <d v="2023-03-31T00:00:00"/>
    <x v="0"/>
    <s v="Demo Company Morocco SARL"/>
    <x v="32"/>
    <x v="2"/>
    <s v="E01377"/>
    <s v="Grayson Luu"/>
    <s v="Quality Engineer"/>
    <s v="Engineering"/>
    <x v="3"/>
    <s v="Morocco"/>
    <s v="Permanent"/>
    <s v="Male"/>
    <n v="55"/>
    <d v="2011-04-30T00:00:00"/>
    <m/>
    <n v="40"/>
    <n v="89419"/>
    <n v="7451.583333333333"/>
    <n v="42.989903846153844"/>
    <n v="0.2109"/>
    <n v="1571.5389250000001"/>
    <n v="0.45799999999999996"/>
    <n v="4038.758166666667"/>
    <s v="MAD"/>
    <n v="11.0573"/>
    <n v="0"/>
    <s v=""/>
    <n v="50"/>
    <m/>
    <m/>
    <n v="20"/>
    <n v="357.3"/>
    <n v="13.5"/>
    <s v=""/>
    <n v="0"/>
    <n v="0"/>
    <n v="2149.4951923076924"/>
  </r>
  <r>
    <x v="2"/>
    <d v="2023-03-01T00:00:00"/>
    <d v="2023-03-31T00:00:00"/>
    <x v="0"/>
    <s v="Demo Company Hong Kong Ltd"/>
    <x v="7"/>
    <x v="1"/>
    <s v="E03097"/>
    <s v="Brooks Stewart"/>
    <s v="HRIS Analyst"/>
    <s v="Human Resources"/>
    <x v="0"/>
    <s v="Hong Kong"/>
    <s v="Permanent"/>
    <s v="Male"/>
    <n v="45"/>
    <d v="2015-12-19T00:00:00"/>
    <m/>
    <n v="40"/>
    <n v="51983"/>
    <n v="4331.916666666667"/>
    <n v="24.991826923076921"/>
    <n v="0.25"/>
    <n v="1082.9791666666667"/>
    <n v="0.21899999999999997"/>
    <n v="3383.226916666667"/>
    <s v="HKD"/>
    <n v="8.2957999999999998"/>
    <n v="0"/>
    <s v=""/>
    <n v="375"/>
    <m/>
    <m/>
    <n v="20"/>
    <m/>
    <n v="15"/>
    <s v=""/>
    <n v="0"/>
    <n v="0"/>
    <n v="9371.9350961538457"/>
  </r>
  <r>
    <x v="2"/>
    <d v="2023-03-01T00:00:00"/>
    <d v="2023-03-31T00:00:00"/>
    <x v="0"/>
    <s v="Demo Company Luxembourg SA"/>
    <x v="9"/>
    <x v="0"/>
    <s v="E01668"/>
    <s v="Naomi Xi"/>
    <s v="Network Engineer"/>
    <s v="Finance"/>
    <x v="2"/>
    <s v="Luxembourg"/>
    <s v="Permanent"/>
    <s v="Female"/>
    <n v="53"/>
    <d v="2002-02-17T00:00:00"/>
    <m/>
    <n v="40"/>
    <n v="179494"/>
    <n v="14957.833333333334"/>
    <n v="86.295192307692304"/>
    <n v="0.14990000000000001"/>
    <n v="2242.1792166666669"/>
    <n v="0.20399999999999999"/>
    <n v="11906.435333333335"/>
    <s v="EUR"/>
    <n v="1"/>
    <n v="0.2"/>
    <s v=""/>
    <n v="32"/>
    <m/>
    <m/>
    <n v="20"/>
    <m/>
    <m/>
    <s v=""/>
    <n v="0"/>
    <n v="0"/>
    <n v="2761.4461538461537"/>
  </r>
  <r>
    <x v="2"/>
    <d v="2023-03-01T00:00:00"/>
    <d v="2023-03-31T00:00:00"/>
    <x v="0"/>
    <s v="Demo Company Netherlands BV"/>
    <x v="6"/>
    <x v="0"/>
    <s v="E03354"/>
    <s v="Silas Estrada"/>
    <s v="IT Systems Architect"/>
    <s v="IT"/>
    <x v="2"/>
    <s v="Netherlands"/>
    <s v="Permanent"/>
    <s v="Male"/>
    <n v="49"/>
    <d v="2016-06-24T00:00:00"/>
    <m/>
    <n v="40"/>
    <n v="68426"/>
    <n v="5702.166666666667"/>
    <n v="32.89711538461539"/>
    <n v="0.23190000000000002"/>
    <n v="1322.3324500000001"/>
    <n v="0.41200000000000003"/>
    <n v="3352.8739999999998"/>
    <s v="EUR"/>
    <n v="1"/>
    <n v="0"/>
    <s v=""/>
    <n v="42"/>
    <m/>
    <m/>
    <n v="20"/>
    <m/>
    <n v="15"/>
    <s v=""/>
    <n v="0"/>
    <n v="0"/>
    <n v="1381.6788461538463"/>
  </r>
  <r>
    <x v="2"/>
    <d v="2023-03-01T00:00:00"/>
    <d v="2023-03-31T00:00:00"/>
    <x v="0"/>
    <s v="Demo Company Netherlands BV"/>
    <x v="6"/>
    <x v="0"/>
    <s v="E02088"/>
    <s v="Skylar Ayala"/>
    <s v="Sr. Manager"/>
    <s v="Finance"/>
    <x v="2"/>
    <s v="Netherlands"/>
    <s v="Permanent"/>
    <s v="Female"/>
    <n v="55"/>
    <d v="2017-02-06T00:00:00"/>
    <m/>
    <n v="32"/>
    <n v="144986"/>
    <n v="12082.166666666666"/>
    <n v="87.131009615384613"/>
    <n v="0.23190000000000002"/>
    <n v="2801.8544500000003"/>
    <n v="0.41200000000000003"/>
    <n v="7104.3139999999994"/>
    <s v="EUR"/>
    <n v="1"/>
    <n v="0.12"/>
    <s v=""/>
    <n v="305"/>
    <m/>
    <m/>
    <n v="20"/>
    <m/>
    <m/>
    <s v=""/>
    <n v="0"/>
    <n v="0"/>
    <n v="26574.957932692309"/>
  </r>
  <r>
    <x v="2"/>
    <d v="2023-03-01T00:00:00"/>
    <d v="2023-03-31T00:00:00"/>
    <x v="0"/>
    <s v="Demo Company Ukraine PLC"/>
    <x v="26"/>
    <x v="0"/>
    <s v="E03980"/>
    <s v="Lydia Huynh"/>
    <s v="Account Representative"/>
    <s v="Sales"/>
    <x v="1"/>
    <s v="Ukraine"/>
    <s v="Permanent"/>
    <s v="Female"/>
    <n v="45"/>
    <d v="2000-08-16T00:00:00"/>
    <m/>
    <n v="24"/>
    <n v="60113"/>
    <n v="5009.416666666667"/>
    <n v="48.167467948717949"/>
    <n v="0.22"/>
    <n v="1102.0716666666667"/>
    <n v="0.45200000000000001"/>
    <n v="2745.1603333333333"/>
    <s v="UAH"/>
    <n v="39.026600000000002"/>
    <n v="0"/>
    <s v=""/>
    <n v="380"/>
    <m/>
    <m/>
    <n v="20"/>
    <m/>
    <m/>
    <s v=""/>
    <n v="0"/>
    <n v="0"/>
    <n v="18303.63782051282"/>
  </r>
  <r>
    <x v="2"/>
    <d v="2023-03-01T00:00:00"/>
    <d v="2023-03-31T00:00:00"/>
    <x v="0"/>
    <s v="Demo Company Australia Pty Ltd"/>
    <x v="14"/>
    <x v="5"/>
    <s v="E00972"/>
    <s v="Hazel Cortez"/>
    <s v="HRIS Analyst"/>
    <s v="Human Resources"/>
    <x v="3"/>
    <s v="New Zealand"/>
    <s v="Permanent"/>
    <s v="Female"/>
    <n v="52"/>
    <d v="2021-04-18T00:00:00"/>
    <m/>
    <n v="40"/>
    <n v="50548"/>
    <n v="4212.333333333333"/>
    <n v="24.301923076923078"/>
    <n v="0.25"/>
    <n v="1053.0833333333333"/>
    <n v="0.34600000000000003"/>
    <n v="2754.866"/>
    <s v="NZD"/>
    <n v="1.7225999999999999"/>
    <n v="0"/>
    <s v=""/>
    <n v="141"/>
    <n v="1"/>
    <s v="Underpayment"/>
    <n v="20"/>
    <m/>
    <n v="16.5"/>
    <s v=""/>
    <n v="0"/>
    <n v="0"/>
    <n v="3426.5711538461542"/>
  </r>
  <r>
    <x v="2"/>
    <d v="2023-03-01T00:00:00"/>
    <d v="2023-03-31T00:00:00"/>
    <x v="0"/>
    <s v="Demo Company Ukraine PLC"/>
    <x v="26"/>
    <x v="0"/>
    <s v="E00824"/>
    <s v="Everleigh Adams"/>
    <s v="Analyst II"/>
    <s v="Marketing"/>
    <x v="0"/>
    <s v="Ukraine"/>
    <s v="Permanent"/>
    <s v="Female"/>
    <n v="33"/>
    <d v="2020-03-14T00:00:00"/>
    <m/>
    <n v="40"/>
    <n v="68846"/>
    <n v="5737.166666666667"/>
    <n v="33.099038461538463"/>
    <n v="0.22"/>
    <n v="1262.1766666666667"/>
    <n v="0.45200000000000001"/>
    <n v="3143.9673333333335"/>
    <s v="UAH"/>
    <n v="39.026600000000002"/>
    <n v="0"/>
    <s v=""/>
    <n v="300"/>
    <m/>
    <m/>
    <n v="20"/>
    <m/>
    <n v="21"/>
    <s v=""/>
    <n v="0"/>
    <n v="0"/>
    <n v="9929.711538461539"/>
  </r>
  <r>
    <x v="2"/>
    <d v="2023-03-01T00:00:00"/>
    <d v="2023-03-31T00:00:00"/>
    <x v="0"/>
    <s v="Demo Company Luxembourg SA"/>
    <x v="9"/>
    <x v="0"/>
    <s v="E04359"/>
    <s v="Layla Salazar"/>
    <s v="Solutions Architect"/>
    <s v="IT"/>
    <x v="2"/>
    <s v="Luxembourg"/>
    <s v="Permanent"/>
    <s v="Female"/>
    <n v="59"/>
    <d v="2014-03-19T00:00:00"/>
    <m/>
    <n v="24"/>
    <n v="90901"/>
    <n v="7575.083333333333"/>
    <n v="72.837339743589737"/>
    <n v="0.14990000000000001"/>
    <n v="1135.5049916666667"/>
    <n v="0.20399999999999999"/>
    <n v="6029.766333333333"/>
    <s v="EUR"/>
    <n v="1"/>
    <n v="0"/>
    <s v=""/>
    <n v="377"/>
    <m/>
    <m/>
    <n v="20"/>
    <m/>
    <m/>
    <s v=""/>
    <n v="0"/>
    <n v="0"/>
    <n v="27459.677083333332"/>
  </r>
  <r>
    <x v="2"/>
    <d v="2023-03-01T00:00:00"/>
    <d v="2023-03-31T00:00:00"/>
    <x v="0"/>
    <s v="Demo Company United States LLC"/>
    <x v="39"/>
    <x v="6"/>
    <s v="E03113"/>
    <s v="Willow Chen"/>
    <s v="Manager"/>
    <s v="Accounting"/>
    <x v="2"/>
    <s v="United States"/>
    <s v="Permanent"/>
    <s v="Female"/>
    <n v="50"/>
    <d v="2012-09-03T00:00:00"/>
    <m/>
    <n v="32"/>
    <n v="102033"/>
    <n v="8502.75"/>
    <n v="61.317908653846153"/>
    <n v="7.6499999999999999E-2"/>
    <n v="650.460375"/>
    <n v="0.36599999999999999"/>
    <n v="5390.7435000000005"/>
    <s v="USD"/>
    <n v="1.0568"/>
    <n v="0.08"/>
    <s v=""/>
    <n v="115"/>
    <m/>
    <m/>
    <n v="20"/>
    <n v="262.8"/>
    <m/>
    <s v=""/>
    <n v="0"/>
    <n v="0"/>
    <n v="7051.5594951923076"/>
  </r>
  <r>
    <x v="2"/>
    <d v="2023-03-01T00:00:00"/>
    <d v="2023-03-31T00:00:00"/>
    <x v="0"/>
    <s v="Demo Company United States LLC"/>
    <x v="39"/>
    <x v="6"/>
    <s v="E01488"/>
    <s v="Penelope Griffin"/>
    <s v="Network Engineer"/>
    <s v="Sales"/>
    <x v="0"/>
    <s v="United States"/>
    <s v="Permanent"/>
    <s v="Female"/>
    <n v="61"/>
    <d v="2021-01-23T00:00:00"/>
    <d v="2023-01-23T00:00:00"/>
    <n v="40"/>
    <n v="151783"/>
    <n v="12648.583333333334"/>
    <n v="72.972596153846155"/>
    <n v="7.6499999999999999E-2"/>
    <n v="967.616625"/>
    <n v="0.36599999999999999"/>
    <n v="8019.2018333333335"/>
    <s v="USD"/>
    <n v="1.0568"/>
    <n v="0.26"/>
    <s v=""/>
    <n v="236"/>
    <m/>
    <m/>
    <n v="20"/>
    <n v="457.2"/>
    <n v="25.5"/>
    <s v=""/>
    <n v="0"/>
    <n v="0"/>
    <n v="17221.532692307694"/>
  </r>
  <r>
    <x v="2"/>
    <d v="2023-03-01T00:00:00"/>
    <d v="2023-03-31T00:00:00"/>
    <x v="0"/>
    <s v="Demo Company Netherlands BV"/>
    <x v="6"/>
    <x v="0"/>
    <s v="E01787"/>
    <s v="Lillian Romero"/>
    <s v="Network Engineer"/>
    <s v="Engineering"/>
    <x v="2"/>
    <s v="Netherlands"/>
    <s v="Permanent"/>
    <s v="Female"/>
    <n v="27"/>
    <d v="2018-12-07T00:00:00"/>
    <m/>
    <n v="40"/>
    <n v="170164"/>
    <n v="14180.333333333334"/>
    <n v="81.809615384615384"/>
    <n v="0.23190000000000002"/>
    <n v="3288.4193000000005"/>
    <n v="0.41200000000000003"/>
    <n v="8338.0360000000001"/>
    <s v="EUR"/>
    <n v="1"/>
    <n v="0.17"/>
    <s v=""/>
    <n v="264"/>
    <m/>
    <m/>
    <n v="20"/>
    <m/>
    <n v="22.5"/>
    <s v=""/>
    <n v="0"/>
    <n v="0"/>
    <n v="21597.738461538462"/>
  </r>
  <r>
    <x v="2"/>
    <d v="2023-03-01T00:00:00"/>
    <d v="2023-03-31T00:00:00"/>
    <x v="0"/>
    <s v="Demo Company Argentina S.A."/>
    <x v="29"/>
    <x v="3"/>
    <s v="E03550"/>
    <s v="Stella Wu"/>
    <s v="Sr. Manager"/>
    <s v="Marketing"/>
    <x v="1"/>
    <s v="Spain"/>
    <s v="Permanent"/>
    <s v="Female"/>
    <n v="35"/>
    <d v="2014-02-20T00:00:00"/>
    <m/>
    <n v="24"/>
    <n v="155905"/>
    <n v="12992.083333333334"/>
    <n v="124.92387820512822"/>
    <n v="0.20399999999999999"/>
    <n v="2650.3849999999998"/>
    <n v="1.0629999999999999"/>
    <n v="-818.50124999999935"/>
    <s v="ARS"/>
    <n v="211.32830000000001"/>
    <n v="0.14000000000000001"/>
    <s v=""/>
    <n v="357"/>
    <m/>
    <m/>
    <n v="20"/>
    <m/>
    <m/>
    <s v=""/>
    <n v="0"/>
    <n v="0"/>
    <n v="44597.824519230773"/>
  </r>
  <r>
    <x v="2"/>
    <d v="2023-03-01T00:00:00"/>
    <d v="2023-03-31T00:00:00"/>
    <x v="0"/>
    <s v="Demo Company Côte d'Ivoire SARL"/>
    <x v="2"/>
    <x v="2"/>
    <s v="E01052"/>
    <s v="Parker Vang"/>
    <s v="Analyst"/>
    <s v="Sales"/>
    <x v="2"/>
    <s v="Côte d'Ivoire"/>
    <s v="Permanent"/>
    <s v="Male"/>
    <n v="40"/>
    <d v="2016-12-17T00:00:00"/>
    <m/>
    <n v="40"/>
    <n v="50733"/>
    <n v="4227.75"/>
    <n v="24.390865384615385"/>
    <n v="0.25"/>
    <n v="1056.9375"/>
    <n v="0.501"/>
    <n v="2109.64725"/>
    <s v="XOF"/>
    <n v="657.27"/>
    <n v="0"/>
    <s v=""/>
    <n v="179"/>
    <m/>
    <m/>
    <n v="20"/>
    <m/>
    <n v="6"/>
    <s v=""/>
    <n v="0"/>
    <n v="0"/>
    <n v="4365.9649038461539"/>
  </r>
  <r>
    <x v="2"/>
    <d v="2023-03-01T00:00:00"/>
    <d v="2023-03-31T00:00:00"/>
    <x v="0"/>
    <s v="Demo Company Canada Inc."/>
    <x v="40"/>
    <x v="6"/>
    <s v="E04799"/>
    <s v="Mila Roberts"/>
    <s v="Sr. Business Partner"/>
    <s v="Human Resources"/>
    <x v="2"/>
    <s v="Canada"/>
    <s v="Permanent"/>
    <s v="Female"/>
    <n v="30"/>
    <d v="2017-01-26T00:00:00"/>
    <m/>
    <n v="24"/>
    <n v="88663"/>
    <n v="7388.583333333333"/>
    <n v="71.044070512820511"/>
    <n v="7.3700000000000002E-2"/>
    <n v="544.53859166666666"/>
    <n v="0.245"/>
    <n v="5578.3804166666669"/>
    <s v="CAD"/>
    <n v="1.4572000000000001"/>
    <n v="0"/>
    <s v=""/>
    <n v="378"/>
    <m/>
    <m/>
    <n v="20"/>
    <m/>
    <m/>
    <s v=""/>
    <n v="0"/>
    <n v="0"/>
    <n v="26854.658653846152"/>
  </r>
  <r>
    <x v="2"/>
    <d v="2023-03-01T00:00:00"/>
    <d v="2023-03-31T00:00:00"/>
    <x v="0"/>
    <s v="Demo Company Ireland Ltd"/>
    <x v="36"/>
    <x v="0"/>
    <s v="E03402"/>
    <s v="Isaac Liu"/>
    <s v="Field Engineer"/>
    <s v="Engineering"/>
    <x v="0"/>
    <s v="Ireland"/>
    <s v="Permanent"/>
    <s v="Male"/>
    <n v="60"/>
    <d v="2021-10-13T00:00:00"/>
    <m/>
    <n v="40"/>
    <n v="88213"/>
    <n v="7351.083333333333"/>
    <n v="42.410096153846155"/>
    <n v="0.1105"/>
    <n v="812.29470833333335"/>
    <n v="0.26100000000000001"/>
    <n v="5432.4505833333333"/>
    <s v="EUR"/>
    <n v="1"/>
    <n v="0"/>
    <s v=""/>
    <n v="188"/>
    <m/>
    <m/>
    <n v="20"/>
    <m/>
    <n v="15"/>
    <s v=""/>
    <n v="0"/>
    <n v="0"/>
    <n v="7973.0980769230773"/>
  </r>
  <r>
    <x v="2"/>
    <d v="2023-03-01T00:00:00"/>
    <d v="2023-03-31T00:00:00"/>
    <x v="0"/>
    <s v="Demo Company Netherlands BV"/>
    <x v="6"/>
    <x v="0"/>
    <s v="E04128"/>
    <s v="Jacob Doan"/>
    <s v="Analyst II"/>
    <s v="Sales"/>
    <x v="1"/>
    <s v="Netherlands"/>
    <s v="Temporary"/>
    <s v="Male"/>
    <n v="55"/>
    <d v="2021-08-02T00:00:00"/>
    <d v="2023-08-02T00:00:00"/>
    <n v="40"/>
    <n v="67130"/>
    <n v="5594.166666666667"/>
    <n v="32.274038461538467"/>
    <n v="0.23190000000000002"/>
    <n v="1297.2872500000001"/>
    <n v="0.41200000000000003"/>
    <n v="3289.37"/>
    <s v="EUR"/>
    <n v="1"/>
    <n v="0"/>
    <s v=""/>
    <n v="84"/>
    <m/>
    <m/>
    <n v="20"/>
    <m/>
    <n v="1.5"/>
    <s v=""/>
    <n v="0"/>
    <n v="0"/>
    <n v="2711.0192307692314"/>
  </r>
  <r>
    <x v="2"/>
    <d v="2023-03-01T00:00:00"/>
    <d v="2023-03-31T00:00:00"/>
    <x v="0"/>
    <s v="Demo Company Germany GmbH"/>
    <x v="15"/>
    <x v="0"/>
    <s v="E00013"/>
    <s v="Raelynn Ma"/>
    <s v="Sr. Analyst"/>
    <s v="Finance"/>
    <x v="1"/>
    <s v="Germany"/>
    <s v="Permanent"/>
    <s v="Female"/>
    <n v="33"/>
    <d v="2015-10-08T00:00:00"/>
    <m/>
    <n v="40"/>
    <n v="94876"/>
    <n v="7906.333333333333"/>
    <n v="45.613461538461536"/>
    <n v="0.19879999999999998"/>
    <n v="1571.7790666666665"/>
    <n v="0.48799999999999999"/>
    <n v="4048.0426666666667"/>
    <s v="EUR"/>
    <n v="1"/>
    <n v="0"/>
    <s v=""/>
    <n v="396"/>
    <m/>
    <m/>
    <n v="20"/>
    <m/>
    <n v="16.5"/>
    <s v=""/>
    <n v="0"/>
    <n v="0"/>
    <n v="18062.930769230767"/>
  </r>
  <r>
    <x v="2"/>
    <d v="2023-03-01T00:00:00"/>
    <d v="2023-03-31T00:00:00"/>
    <x v="0"/>
    <s v="Demo Company Netherlands BV"/>
    <x v="6"/>
    <x v="0"/>
    <s v="E03114"/>
    <s v="Jameson Juarez"/>
    <s v="Development Engineer"/>
    <s v="Engineering"/>
    <x v="1"/>
    <s v="Netherlands"/>
    <s v="Temporary"/>
    <s v="Male"/>
    <n v="62"/>
    <d v="2022-10-09T00:00:00"/>
    <d v="2023-10-09T00:00:00"/>
    <n v="32"/>
    <n v="98230"/>
    <n v="8185.833333333333"/>
    <n v="59.03245192307692"/>
    <n v="0.23190000000000002"/>
    <n v="1898.29475"/>
    <n v="0.41200000000000003"/>
    <n v="4813.2699999999995"/>
    <s v="EUR"/>
    <n v="1"/>
    <n v="0"/>
    <s v=""/>
    <n v="99"/>
    <m/>
    <m/>
    <n v="20"/>
    <m/>
    <m/>
    <s v=""/>
    <n v="0"/>
    <n v="0"/>
    <n v="5844.2127403846152"/>
  </r>
  <r>
    <x v="2"/>
    <d v="2023-03-01T00:00:00"/>
    <d v="2023-03-31T00:00:00"/>
    <x v="0"/>
    <s v="Demo Company Canada Inc."/>
    <x v="40"/>
    <x v="6"/>
    <s v="E04004"/>
    <s v="Everleigh Shah"/>
    <s v="Test Engineer"/>
    <s v="Engineering"/>
    <x v="3"/>
    <s v="Canada"/>
    <s v="Permanent"/>
    <s v="Female"/>
    <n v="36"/>
    <d v="2018-12-14T00:00:00"/>
    <m/>
    <n v="24"/>
    <n v="96757"/>
    <n v="8063.083333333333"/>
    <n v="77.529647435897445"/>
    <n v="7.3700000000000002E-2"/>
    <n v="594.24924166666665"/>
    <n v="0.245"/>
    <n v="6087.6279166666664"/>
    <s v="CAD"/>
    <n v="1.4572000000000001"/>
    <n v="0"/>
    <s v=""/>
    <n v="116"/>
    <m/>
    <m/>
    <n v="20"/>
    <m/>
    <m/>
    <s v=""/>
    <n v="0"/>
    <n v="0"/>
    <n v="8993.4391025641035"/>
  </r>
  <r>
    <x v="2"/>
    <d v="2023-03-01T00:00:00"/>
    <d v="2023-03-31T00:00:00"/>
    <x v="0"/>
    <s v="Demo Company Hungary Kft."/>
    <x v="17"/>
    <x v="0"/>
    <s v="E04472"/>
    <s v="Alexander Foster"/>
    <s v="Analyst II"/>
    <s v="Marketing"/>
    <x v="0"/>
    <s v="Hungary"/>
    <s v="Temporary"/>
    <s v="Male"/>
    <n v="35"/>
    <d v="2020-07-03T00:00:00"/>
    <d v="2023-07-03T00:00:00"/>
    <n v="40"/>
    <n v="51513"/>
    <n v="4292.75"/>
    <n v="24.765865384615385"/>
    <n v="0.21"/>
    <n v="901.47749999999996"/>
    <n v="0.379"/>
    <n v="2665.7977499999997"/>
    <s v="HUF"/>
    <n v="378.97"/>
    <n v="0"/>
    <s v=""/>
    <n v="85"/>
    <m/>
    <m/>
    <n v="20"/>
    <m/>
    <n v="25.5"/>
    <s v=""/>
    <n v="0"/>
    <n v="0"/>
    <n v="2105.0985576923076"/>
  </r>
  <r>
    <x v="2"/>
    <d v="2023-03-01T00:00:00"/>
    <d v="2023-03-31T00:00:00"/>
    <x v="0"/>
    <s v="Demo Company Croatia d.o.o."/>
    <x v="25"/>
    <x v="0"/>
    <s v="E00161"/>
    <s v="Ryan Ha"/>
    <s v="Operations Engineer"/>
    <s v="Marketing"/>
    <x v="2"/>
    <s v="Croatia"/>
    <s v="Permanent"/>
    <s v="Male"/>
    <n v="60"/>
    <d v="2007-01-27T00:00:00"/>
    <m/>
    <n v="32"/>
    <n v="234311"/>
    <n v="19525.916666666668"/>
    <n v="140.81189903846155"/>
    <n v="0.16500000000000001"/>
    <n v="3221.7762500000003"/>
    <n v="0.20499999999999999"/>
    <n v="15523.103750000002"/>
    <s v="EUR"/>
    <n v="1"/>
    <n v="0.37"/>
    <s v=""/>
    <n v="274"/>
    <m/>
    <m/>
    <n v="20"/>
    <m/>
    <m/>
    <s v=""/>
    <n v="0"/>
    <n v="0"/>
    <n v="38582.460336538461"/>
  </r>
  <r>
    <x v="2"/>
    <d v="2023-03-01T00:00:00"/>
    <d v="2023-03-31T00:00:00"/>
    <x v="0"/>
    <s v="Demo Company South Africa PTY Ltd"/>
    <x v="19"/>
    <x v="2"/>
    <s v="E04417"/>
    <s v="Chloe Salazar"/>
    <s v="Sr. Manager"/>
    <s v="Human Resources"/>
    <x v="1"/>
    <s v="South Africa"/>
    <s v="Permanent"/>
    <s v="Female"/>
    <n v="45"/>
    <d v="2011-05-22T00:00:00"/>
    <m/>
    <n v="40"/>
    <n v="152353"/>
    <n v="12696.083333333334"/>
    <n v="73.246634615384622"/>
    <n v="0"/>
    <n v="0"/>
    <n v="0.29199999999999998"/>
    <n v="8988.8270000000011"/>
    <s v="ZAR"/>
    <n v="19.621099999999998"/>
    <n v="0.14000000000000001"/>
    <s v=""/>
    <n v="352"/>
    <n v="1"/>
    <s v="Underpayment"/>
    <n v="20"/>
    <m/>
    <n v="30"/>
    <s v=""/>
    <n v="0"/>
    <n v="0"/>
    <n v="25782.815384615387"/>
  </r>
  <r>
    <x v="2"/>
    <d v="2023-03-01T00:00:00"/>
    <d v="2023-03-31T00:00:00"/>
    <x v="0"/>
    <s v="Demo Company Côte d'Ivoire SARL"/>
    <x v="2"/>
    <x v="2"/>
    <s v="E04536"/>
    <s v="Layla Scott"/>
    <s v="Sr. Manager"/>
    <s v="Accounting"/>
    <x v="1"/>
    <s v="Côte d'Ivoire"/>
    <s v="Permanent"/>
    <s v="Female"/>
    <n v="48"/>
    <d v="2010-07-30T00:00:00"/>
    <m/>
    <n v="40"/>
    <n v="124774"/>
    <n v="10397.833333333334"/>
    <n v="59.987499999999997"/>
    <n v="0.25"/>
    <n v="2599.4583333333335"/>
    <n v="0.501"/>
    <n v="5188.5188333333335"/>
    <s v="XOF"/>
    <n v="657.27"/>
    <n v="0.12"/>
    <s v=""/>
    <n v="247"/>
    <m/>
    <m/>
    <n v="20"/>
    <m/>
    <n v="21"/>
    <s v=""/>
    <n v="0"/>
    <n v="0"/>
    <n v="14816.912499999999"/>
  </r>
  <r>
    <x v="2"/>
    <d v="2023-03-01T00:00:00"/>
    <d v="2023-03-31T00:00:00"/>
    <x v="0"/>
    <s v="Demo Company Nigeria Ltd"/>
    <x v="42"/>
    <x v="2"/>
    <s v="E02534"/>
    <s v="Leah Khan"/>
    <s v="Network Engineer"/>
    <s v="Marketing"/>
    <x v="2"/>
    <s v="Nigeria"/>
    <s v="Permanent"/>
    <s v="Female"/>
    <n v="36"/>
    <d v="2010-09-13T00:00:00"/>
    <m/>
    <n v="40"/>
    <n v="157070"/>
    <n v="13089.166666666666"/>
    <n v="75.514423076923066"/>
    <n v="0.1"/>
    <n v="1308.9166666666667"/>
    <n v="0.34799999999999998"/>
    <n v="8534.1366666666654"/>
    <s v="NGN"/>
    <n v="486.12"/>
    <n v="0.28000000000000003"/>
    <s v=""/>
    <n v="135"/>
    <m/>
    <m/>
    <n v="20"/>
    <m/>
    <n v="6"/>
    <s v=""/>
    <n v="0"/>
    <n v="0"/>
    <n v="10194.447115384613"/>
  </r>
  <r>
    <x v="2"/>
    <d v="2023-03-01T00:00:00"/>
    <d v="2023-03-31T00:00:00"/>
    <x v="0"/>
    <s v="Demo Company Bulgaria EOOD"/>
    <x v="35"/>
    <x v="0"/>
    <s v="E03059"/>
    <s v="Hailey Dang"/>
    <s v="Manager"/>
    <s v="Marketing"/>
    <x v="0"/>
    <s v="Bulgaria"/>
    <s v="Permanent"/>
    <s v="Female"/>
    <n v="64"/>
    <d v="2019-09-21T00:00:00"/>
    <m/>
    <n v="40"/>
    <n v="108780"/>
    <n v="9065"/>
    <n v="52.298076923076927"/>
    <n v="0.19020000000000001"/>
    <n v="1724.163"/>
    <n v="0.28300000000000003"/>
    <n v="6499.6049999999996"/>
    <s v="BGN"/>
    <n v="1.9574"/>
    <n v="0.06"/>
    <s v=""/>
    <n v="325"/>
    <m/>
    <m/>
    <n v="20"/>
    <m/>
    <m/>
    <s v=""/>
    <n v="0"/>
    <n v="0"/>
    <n v="16996.875"/>
  </r>
  <r>
    <x v="2"/>
    <d v="2023-03-01T00:00:00"/>
    <d v="2023-03-31T00:00:00"/>
    <x v="0"/>
    <s v="Demo Company Argentina S.A."/>
    <x v="29"/>
    <x v="3"/>
    <s v="E02477"/>
    <s v="Amelia Bui"/>
    <s v="Network Engineer"/>
    <s v="Engineering"/>
    <x v="1"/>
    <s v="Argentina"/>
    <s v="Temporary"/>
    <s v="Female"/>
    <n v="46"/>
    <d v="2020-10-21T00:00:00"/>
    <d v="2023-10-21T00:00:00"/>
    <n v="40"/>
    <n v="151853"/>
    <n v="12654.416666666666"/>
    <n v="73.006249999999994"/>
    <n v="0.20399999999999999"/>
    <n v="2581.5009999999997"/>
    <n v="1.0629999999999999"/>
    <n v="-797.22825000000012"/>
    <s v="ARS"/>
    <n v="211.32830000000001"/>
    <n v="0.16"/>
    <s v=""/>
    <n v="181"/>
    <m/>
    <m/>
    <n v="20"/>
    <m/>
    <n v="12"/>
    <s v=""/>
    <n v="0"/>
    <n v="0"/>
    <n v="13214.131249999999"/>
  </r>
  <r>
    <x v="2"/>
    <d v="2023-03-01T00:00:00"/>
    <d v="2023-03-31T00:00:00"/>
    <x v="0"/>
    <s v="Demo Company Bulgaria EOOD"/>
    <x v="35"/>
    <x v="0"/>
    <s v="E00022"/>
    <s v="Elena Her"/>
    <s v="Account Representative"/>
    <s v="Sales"/>
    <x v="0"/>
    <s v="Bulgaria"/>
    <s v="Permanent"/>
    <s v="Female"/>
    <n v="62"/>
    <d v="2006-09-17T00:00:00"/>
    <m/>
    <n v="32"/>
    <n v="64669"/>
    <n v="5389.083333333333"/>
    <n v="38.863581730769234"/>
    <n v="0.19020000000000001"/>
    <n v="1025.0036499999999"/>
    <n v="0.28300000000000003"/>
    <n v="3863.9727499999999"/>
    <s v="BGN"/>
    <n v="1.9574"/>
    <n v="0"/>
    <s v=""/>
    <n v="219"/>
    <m/>
    <m/>
    <n v="20"/>
    <m/>
    <m/>
    <s v=""/>
    <n v="0"/>
    <n v="0"/>
    <n v="8511.1243990384628"/>
  </r>
  <r>
    <x v="2"/>
    <d v="2023-03-01T00:00:00"/>
    <d v="2023-03-31T00:00:00"/>
    <x v="0"/>
    <s v="Demo Company Denmark ApS"/>
    <x v="37"/>
    <x v="0"/>
    <s v="E03370"/>
    <s v="Ian Cortez"/>
    <s v="Analyst II"/>
    <s v="Marketing"/>
    <x v="3"/>
    <s v="Denmark"/>
    <s v="Permanent"/>
    <s v="Male"/>
    <n v="61"/>
    <d v="2008-04-30T00:00:00"/>
    <m/>
    <n v="24"/>
    <n v="69352"/>
    <n v="5779.333333333333"/>
    <n v="55.570512820512818"/>
    <n v="0"/>
    <n v="0"/>
    <n v="0.23800000000000002"/>
    <n v="4403.8519999999999"/>
    <s v="DKK"/>
    <n v="7.4398"/>
    <n v="0"/>
    <s v=""/>
    <n v="153"/>
    <m/>
    <m/>
    <n v="20"/>
    <m/>
    <m/>
    <s v=""/>
    <n v="0"/>
    <n v="0"/>
    <n v="8502.288461538461"/>
  </r>
  <r>
    <x v="2"/>
    <d v="2023-03-01T00:00:00"/>
    <d v="2023-03-31T00:00:00"/>
    <x v="0"/>
    <s v="Demo Company Czech Republic s.r.o."/>
    <x v="34"/>
    <x v="0"/>
    <s v="E00555"/>
    <s v="Christian Ali"/>
    <s v="Analyst II"/>
    <s v="Marketing"/>
    <x v="3"/>
    <s v="Czech Republic"/>
    <s v="Permanent"/>
    <s v="Male"/>
    <n v="65"/>
    <d v="2001-10-17T00:00:00"/>
    <m/>
    <n v="32"/>
    <n v="74631"/>
    <n v="6219.25"/>
    <n v="44.85036057692308"/>
    <n v="0.33799999999999997"/>
    <n v="2102.1064999999999"/>
    <n v="0.46100000000000002"/>
    <n v="3352.1757499999999"/>
    <s v="CZK"/>
    <n v="23.619"/>
    <n v="0"/>
    <s v=""/>
    <n v="338"/>
    <m/>
    <m/>
    <n v="20"/>
    <m/>
    <m/>
    <s v=""/>
    <n v="0"/>
    <n v="0"/>
    <n v="15159.421875000002"/>
  </r>
  <r>
    <x v="2"/>
    <d v="2023-03-01T00:00:00"/>
    <d v="2023-03-31T00:00:00"/>
    <x v="0"/>
    <s v="Demo Company Japan Kabushiki Kaisha"/>
    <x v="31"/>
    <x v="1"/>
    <s v="E03160"/>
    <s v="Carter Ortiz"/>
    <s v="Quality Engineer"/>
    <s v="Engineering"/>
    <x v="1"/>
    <s v="Japan"/>
    <s v="Permanent"/>
    <s v="Male"/>
    <n v="54"/>
    <d v="2012-04-29T00:00:00"/>
    <m/>
    <n v="40"/>
    <n v="96441"/>
    <n v="8036.75"/>
    <n v="46.36586538461539"/>
    <n v="0.15490000000000001"/>
    <n v="1244.8925750000001"/>
    <n v="0.46700000000000003"/>
    <n v="4283.5877499999997"/>
    <s v="JPY"/>
    <n v="143.86000000000001"/>
    <n v="0"/>
    <s v=""/>
    <n v="236"/>
    <m/>
    <m/>
    <n v="20"/>
    <m/>
    <n v="28.5"/>
    <s v=""/>
    <n v="0"/>
    <n v="0"/>
    <n v="10942.344230769231"/>
  </r>
  <r>
    <x v="2"/>
    <d v="2023-03-01T00:00:00"/>
    <d v="2023-03-31T00:00:00"/>
    <x v="0"/>
    <s v="Demo Company United States LLC"/>
    <x v="39"/>
    <x v="6"/>
    <s v="E03919"/>
    <s v="Grayson Chan"/>
    <s v="Engineering Manager"/>
    <s v="Engineering"/>
    <x v="1"/>
    <s v="United States"/>
    <s v="Permanent"/>
    <s v="Male"/>
    <n v="46"/>
    <d v="2011-10-20T00:00:00"/>
    <m/>
    <n v="40"/>
    <n v="114250"/>
    <n v="9520.8333333333339"/>
    <n v="54.92788461538462"/>
    <n v="7.6499999999999999E-2"/>
    <n v="728.34375"/>
    <n v="0.36599999999999999"/>
    <n v="6036.2083333333339"/>
    <s v="USD"/>
    <n v="1.0568"/>
    <n v="0.14000000000000001"/>
    <s v=""/>
    <n v="254"/>
    <m/>
    <m/>
    <n v="20"/>
    <m/>
    <n v="4.5"/>
    <s v=""/>
    <n v="0"/>
    <n v="0"/>
    <n v="13951.682692307693"/>
  </r>
  <r>
    <x v="2"/>
    <d v="2023-03-01T00:00:00"/>
    <d v="2023-03-31T00:00:00"/>
    <x v="0"/>
    <s v="Demo Company India Pvt. Ltd."/>
    <x v="16"/>
    <x v="1"/>
    <s v="E01724"/>
    <s v="Nolan Molina"/>
    <s v="Computer Systems Manager"/>
    <s v="IT"/>
    <x v="2"/>
    <s v="India"/>
    <s v="Temporary"/>
    <s v="Male"/>
    <n v="36"/>
    <d v="2020-12-27T00:00:00"/>
    <d v="2023-12-27T00:00:00"/>
    <n v="40"/>
    <n v="70165"/>
    <n v="5847.083333333333"/>
    <n v="33.73317307692308"/>
    <n v="0.12"/>
    <n v="701.65"/>
    <n v="0.49700000000000005"/>
    <n v="2941.0829166666663"/>
    <s v="INR"/>
    <n v="86.649000000000001"/>
    <n v="7.0000000000000007E-2"/>
    <s v=""/>
    <n v="251"/>
    <m/>
    <m/>
    <n v="20"/>
    <n v="371.7"/>
    <n v="7.5"/>
    <s v=""/>
    <n v="0"/>
    <n v="0"/>
    <n v="8467.0264423076933"/>
  </r>
  <r>
    <x v="2"/>
    <d v="2023-03-01T00:00:00"/>
    <d v="2023-03-31T00:00:00"/>
    <x v="0"/>
    <s v="Demo Company Netherlands BV"/>
    <x v="6"/>
    <x v="0"/>
    <s v="E04087"/>
    <s v="Adam Kaur"/>
    <s v="Manager"/>
    <s v="IT"/>
    <x v="2"/>
    <s v="Netherlands"/>
    <s v="Permanent"/>
    <s v="Male"/>
    <n v="60"/>
    <d v="2000-01-29T00:00:00"/>
    <m/>
    <n v="40"/>
    <n v="109059"/>
    <n v="9088.25"/>
    <n v="52.432211538461537"/>
    <n v="0.23190000000000002"/>
    <n v="2107.5651750000002"/>
    <n v="0.41200000000000003"/>
    <n v="5343.8909999999996"/>
    <s v="EUR"/>
    <n v="1"/>
    <n v="7.0000000000000007E-2"/>
    <s v=""/>
    <n v="102"/>
    <m/>
    <m/>
    <n v="20"/>
    <m/>
    <n v="25.5"/>
    <s v=""/>
    <n v="0"/>
    <n v="0"/>
    <n v="5348.0855769230766"/>
  </r>
  <r>
    <x v="2"/>
    <d v="2023-03-01T00:00:00"/>
    <d v="2023-03-31T00:00:00"/>
    <x v="0"/>
    <s v="Demo Company Netherlands BV"/>
    <x v="6"/>
    <x v="0"/>
    <s v="E02856"/>
    <s v="Amelia Kaur"/>
    <s v="Operations Engineer"/>
    <s v="Engineering"/>
    <x v="3"/>
    <s v="Netherlands"/>
    <s v="Permanent"/>
    <s v="Female"/>
    <n v="30"/>
    <d v="2015-11-14T00:00:00"/>
    <m/>
    <n v="40"/>
    <n v="77442"/>
    <n v="6453.5"/>
    <n v="37.231730769230765"/>
    <n v="0.23190000000000002"/>
    <n v="1496.5666500000002"/>
    <n v="0.41200000000000003"/>
    <n v="3794.6579999999999"/>
    <s v="EUR"/>
    <n v="1"/>
    <n v="0"/>
    <s v=""/>
    <n v="51"/>
    <m/>
    <m/>
    <n v="20"/>
    <n v="108"/>
    <n v="1.5"/>
    <s v=""/>
    <n v="0"/>
    <n v="0"/>
    <n v="1898.8182692307689"/>
  </r>
  <r>
    <x v="2"/>
    <d v="2023-03-01T00:00:00"/>
    <d v="2023-03-31T00:00:00"/>
    <x v="0"/>
    <s v="Demo Company Netherlands BV"/>
    <x v="6"/>
    <x v="0"/>
    <s v="E03805"/>
    <s v="Autumn Gonzales"/>
    <s v="Analyst II"/>
    <s v="Sales"/>
    <x v="2"/>
    <s v="Netherlands"/>
    <s v="Permanent"/>
    <s v="Female"/>
    <n v="34"/>
    <d v="2012-06-06T00:00:00"/>
    <m/>
    <n v="40"/>
    <n v="72126"/>
    <n v="6010.5"/>
    <n v="34.675961538461536"/>
    <n v="0.23190000000000002"/>
    <n v="1393.8349500000002"/>
    <n v="0.41200000000000003"/>
    <n v="3534.174"/>
    <s v="EUR"/>
    <n v="1"/>
    <n v="0"/>
    <s v=""/>
    <n v="258"/>
    <m/>
    <m/>
    <n v="20"/>
    <n v="414"/>
    <n v="16.5"/>
    <s v=""/>
    <n v="0"/>
    <n v="0"/>
    <n v="8946.3980769230766"/>
  </r>
  <r>
    <x v="2"/>
    <d v="2023-03-01T00:00:00"/>
    <d v="2023-03-31T00:00:00"/>
    <x v="0"/>
    <s v="Demo Company Bulgaria EOOD"/>
    <x v="35"/>
    <x v="0"/>
    <s v="E00319"/>
    <s v="Ezra Wilson"/>
    <s v="Service Desk Analyst"/>
    <s v="IT"/>
    <x v="0"/>
    <s v="Bulgaria"/>
    <s v="Permanent"/>
    <s v="Male"/>
    <n v="55"/>
    <d v="2013-10-18T00:00:00"/>
    <m/>
    <n v="32"/>
    <n v="70334"/>
    <n v="5861.166666666667"/>
    <n v="42.268028846153847"/>
    <n v="0.19020000000000001"/>
    <n v="1114.7939000000001"/>
    <n v="0.28300000000000003"/>
    <n v="4202.4565000000002"/>
    <s v="BGN"/>
    <n v="1.9574"/>
    <n v="0"/>
    <s v=""/>
    <n v="305"/>
    <m/>
    <m/>
    <n v="20"/>
    <m/>
    <m/>
    <s v=""/>
    <n v="0"/>
    <n v="0"/>
    <n v="12891.748798076924"/>
  </r>
  <r>
    <x v="2"/>
    <d v="2023-03-01T00:00:00"/>
    <d v="2023-03-31T00:00:00"/>
    <x v="0"/>
    <s v="Demo Company Bulgaria EOOD"/>
    <x v="35"/>
    <x v="0"/>
    <s v="E01090"/>
    <s v="Jacob Cheng"/>
    <s v="Quality Engineer"/>
    <s v="Engineering"/>
    <x v="3"/>
    <s v="Bulgaria"/>
    <s v="Permanent"/>
    <s v="Male"/>
    <n v="59"/>
    <d v="2009-12-23T00:00:00"/>
    <m/>
    <n v="32"/>
    <n v="78006"/>
    <n v="6500.5"/>
    <n v="46.878605769230766"/>
    <n v="0.19020000000000001"/>
    <n v="1236.3951"/>
    <n v="0.28300000000000003"/>
    <n v="4660.8585000000003"/>
    <s v="BGN"/>
    <n v="1.9574"/>
    <n v="0"/>
    <s v=""/>
    <n v="340"/>
    <m/>
    <m/>
    <n v="20"/>
    <m/>
    <m/>
    <s v=""/>
    <n v="0"/>
    <n v="0"/>
    <n v="15938.725961538461"/>
  </r>
  <r>
    <x v="2"/>
    <d v="2023-03-01T00:00:00"/>
    <d v="2023-03-31T00:00:00"/>
    <x v="0"/>
    <s v="Demo Company Netherlands BV"/>
    <x v="6"/>
    <x v="0"/>
    <s v="E02687"/>
    <s v="Caroline Nelson"/>
    <s v="Operations Engineer"/>
    <s v="Finance"/>
    <x v="2"/>
    <s v="Netherlands"/>
    <s v="Permanent"/>
    <s v="Female"/>
    <n v="36"/>
    <d v="2014-01-11T00:00:00"/>
    <m/>
    <n v="40"/>
    <n v="202323"/>
    <n v="16860.25"/>
    <n v="97.270673076923075"/>
    <n v="0.23190000000000002"/>
    <n v="3909.8919750000005"/>
    <n v="0.41200000000000003"/>
    <n v="9913.8269999999993"/>
    <s v="EUR"/>
    <n v="1"/>
    <n v="0.39"/>
    <s v=""/>
    <n v="349"/>
    <m/>
    <m/>
    <n v="20"/>
    <m/>
    <n v="28.5"/>
    <s v=""/>
    <n v="0"/>
    <n v="0"/>
    <n v="33947.46490384615"/>
  </r>
  <r>
    <x v="2"/>
    <d v="2023-03-01T00:00:00"/>
    <d v="2023-03-31T00:00:00"/>
    <x v="0"/>
    <s v="Demo Company Greece IKE"/>
    <x v="23"/>
    <x v="0"/>
    <s v="E01407"/>
    <s v="Ellie Guerrero"/>
    <s v="Sr. Manager"/>
    <s v="Human Resources"/>
    <x v="2"/>
    <s v="Greece"/>
    <s v="Temporary"/>
    <s v="Female"/>
    <n v="29"/>
    <d v="2020-07-13T00:00:00"/>
    <d v="2023-07-13T00:00:00"/>
    <n v="32"/>
    <n v="141555"/>
    <n v="11796.25"/>
    <n v="85.06911057692308"/>
    <n v="0.24809999999999999"/>
    <n v="2926.649625"/>
    <n v="0.51900000000000002"/>
    <n v="5673.9962500000001"/>
    <s v="EUR"/>
    <n v="1"/>
    <n v="0.11"/>
    <s v=""/>
    <n v="197"/>
    <m/>
    <m/>
    <n v="20"/>
    <n v="435.6"/>
    <m/>
    <s v=""/>
    <n v="0"/>
    <n v="0"/>
    <n v="16758.614783653848"/>
  </r>
  <r>
    <x v="2"/>
    <d v="2023-03-01T00:00:00"/>
    <d v="2023-03-31T00:00:00"/>
    <x v="0"/>
    <s v="Demo Company United Kingdom Ltd"/>
    <x v="27"/>
    <x v="0"/>
    <s v="E02748"/>
    <s v="Genesis Zhu"/>
    <s v="Network Engineer"/>
    <s v="Finance"/>
    <x v="1"/>
    <s v="United Kingdom"/>
    <s v="Temporary"/>
    <s v="Female"/>
    <n v="34"/>
    <d v="2020-07-20T00:00:00"/>
    <d v="2023-07-20T00:00:00"/>
    <n v="40"/>
    <n v="184960"/>
    <n v="15413.333333333334"/>
    <n v="88.923076923076934"/>
    <n v="0.13800000000000001"/>
    <n v="2127.0400000000004"/>
    <n v="0.30599999999999999"/>
    <n v="10696.853333333333"/>
    <s v="GBP"/>
    <n v="0.88870000000000005"/>
    <n v="0.18"/>
    <s v=""/>
    <n v="93"/>
    <m/>
    <m/>
    <n v="20"/>
    <n v="335.7"/>
    <n v="12"/>
    <s v=""/>
    <n v="0"/>
    <n v="0"/>
    <n v="8269.8461538461543"/>
  </r>
  <r>
    <x v="2"/>
    <d v="2023-03-01T00:00:00"/>
    <d v="2023-03-31T00:00:00"/>
    <x v="0"/>
    <s v="Demo Company Croatia d.o.o."/>
    <x v="25"/>
    <x v="0"/>
    <s v="E01995"/>
    <s v="Jonathan Ho"/>
    <s v="Operations Engineer"/>
    <s v="IT"/>
    <x v="0"/>
    <s v="Croatia"/>
    <s v="Permanent"/>
    <s v="Male"/>
    <n v="37"/>
    <d v="2011-06-25T00:00:00"/>
    <m/>
    <n v="40"/>
    <n v="221592"/>
    <n v="18466"/>
    <n v="106.53461538461538"/>
    <n v="0.16500000000000001"/>
    <n v="3046.8900000000003"/>
    <n v="0.20499999999999999"/>
    <n v="14680.470000000001"/>
    <s v="EUR"/>
    <n v="1"/>
    <n v="0.31"/>
    <s v=""/>
    <n v="47"/>
    <m/>
    <m/>
    <n v="20"/>
    <m/>
    <n v="30"/>
    <s v=""/>
    <n v="0"/>
    <n v="0"/>
    <n v="5007.126923076923"/>
  </r>
  <r>
    <x v="2"/>
    <d v="2023-03-01T00:00:00"/>
    <d v="2023-03-31T00:00:00"/>
    <x v="0"/>
    <s v="Demo Company Qatar WLL"/>
    <x v="11"/>
    <x v="4"/>
    <s v="E01714"/>
    <s v="Savannah Park"/>
    <s v="HRIS Analyst"/>
    <s v="Human Resources"/>
    <x v="0"/>
    <s v="Qatar"/>
    <s v="Permanent"/>
    <s v="Female"/>
    <n v="44"/>
    <d v="2009-01-28T00:00:00"/>
    <m/>
    <n v="40"/>
    <n v="53301"/>
    <n v="4441.75"/>
    <n v="25.625480769230769"/>
    <n v="0"/>
    <n v="0"/>
    <n v="0.113"/>
    <n v="3939.8322499999999"/>
    <s v="QAR"/>
    <n v="3.8468"/>
    <n v="0"/>
    <s v=""/>
    <n v="322"/>
    <m/>
    <m/>
    <n v="20"/>
    <m/>
    <n v="1.5"/>
    <s v=""/>
    <n v="0"/>
    <n v="0"/>
    <n v="8251.4048076923082"/>
  </r>
  <r>
    <x v="2"/>
    <d v="2023-03-01T00:00:00"/>
    <d v="2023-03-31T00:00:00"/>
    <x v="0"/>
    <s v="Demo Company South Africa PTY Ltd"/>
    <x v="19"/>
    <x v="2"/>
    <s v="E04491"/>
    <s v="Nathan Chan"/>
    <s v="Cloud Infrastructure Architect"/>
    <s v="IT"/>
    <x v="2"/>
    <s v="South Africa"/>
    <s v="Permanent"/>
    <s v="Male"/>
    <n v="45"/>
    <d v="2000-03-02T00:00:00"/>
    <m/>
    <n v="40"/>
    <n v="91276"/>
    <n v="7606.333333333333"/>
    <n v="43.882692307692309"/>
    <n v="0"/>
    <n v="0"/>
    <n v="0.29199999999999998"/>
    <n v="5385.2839999999997"/>
    <s v="ZAR"/>
    <n v="19.621099999999998"/>
    <n v="0"/>
    <s v=""/>
    <n v="361"/>
    <m/>
    <m/>
    <n v="20"/>
    <n v="325.8"/>
    <n v="3"/>
    <s v=""/>
    <n v="0"/>
    <n v="0"/>
    <n v="15841.651923076925"/>
  </r>
  <r>
    <x v="2"/>
    <d v="2023-03-01T00:00:00"/>
    <d v="2023-03-31T00:00:00"/>
    <x v="0"/>
    <s v="Demo Company United Kingdom Ltd"/>
    <x v="27"/>
    <x v="0"/>
    <s v="E01076"/>
    <s v="Sofia Vu"/>
    <s v="Sr. Manager"/>
    <s v="Human Resources"/>
    <x v="3"/>
    <s v="United Kingdom"/>
    <s v="Permanent"/>
    <s v="Female"/>
    <n v="52"/>
    <d v="2017-09-05T00:00:00"/>
    <m/>
    <n v="24"/>
    <n v="140042"/>
    <n v="11670.166666666666"/>
    <n v="112.21314102564104"/>
    <n v="0.13800000000000001"/>
    <n v="1610.4829999999999"/>
    <n v="0.30599999999999999"/>
    <n v="8099.0956666666661"/>
    <s v="GBP"/>
    <n v="0.88870000000000005"/>
    <n v="0.13"/>
    <s v=""/>
    <n v="111"/>
    <m/>
    <m/>
    <n v="20"/>
    <m/>
    <m/>
    <s v=""/>
    <n v="0"/>
    <n v="0"/>
    <n v="12455.658653846154"/>
  </r>
  <r>
    <x v="2"/>
    <d v="2023-03-01T00:00:00"/>
    <d v="2023-03-31T00:00:00"/>
    <x v="0"/>
    <s v="Demo Company Singapore Pte Ltd"/>
    <x v="1"/>
    <x v="1"/>
    <s v="E04131"/>
    <s v="Ruby Choi"/>
    <s v="Analyst"/>
    <s v="Accounting"/>
    <x v="0"/>
    <s v="Singapore"/>
    <s v="Permanent"/>
    <s v="Female"/>
    <n v="40"/>
    <d v="2018-12-06T00:00:00"/>
    <m/>
    <n v="40"/>
    <n v="57225"/>
    <n v="4768.75"/>
    <n v="27.512019230769234"/>
    <n v="0.17"/>
    <n v="810.68750000000011"/>
    <n v="0.21"/>
    <n v="3767.3125"/>
    <s v="SGD"/>
    <n v="1.4280999999999999"/>
    <n v="0"/>
    <s v=""/>
    <n v="129"/>
    <m/>
    <m/>
    <n v="20"/>
    <m/>
    <n v="28.5"/>
    <s v=""/>
    <n v="0"/>
    <n v="0"/>
    <n v="3549.0504807692309"/>
  </r>
  <r>
    <x v="2"/>
    <d v="2023-03-01T00:00:00"/>
    <d v="2023-03-31T00:00:00"/>
    <x v="0"/>
    <s v="Demo Company Hong Kong Ltd"/>
    <x v="7"/>
    <x v="1"/>
    <s v="E02843"/>
    <s v="Lily Pena"/>
    <s v="Manager"/>
    <s v="Human Resources"/>
    <x v="1"/>
    <s v="Hong Kong"/>
    <s v="Permanent"/>
    <s v="Female"/>
    <n v="55"/>
    <d v="2010-02-24T00:00:00"/>
    <m/>
    <n v="40"/>
    <n v="102839"/>
    <n v="8569.9166666666661"/>
    <n v="49.441826923076924"/>
    <n v="0.25"/>
    <n v="2142.4791666666665"/>
    <n v="0.21899999999999997"/>
    <n v="6693.1049166666662"/>
    <s v="HKD"/>
    <n v="8.2957999999999998"/>
    <n v="0.05"/>
    <s v=""/>
    <n v="101"/>
    <m/>
    <m/>
    <n v="20"/>
    <n v="421.2"/>
    <n v="12"/>
    <s v=""/>
    <n v="0"/>
    <n v="0"/>
    <n v="4993.6245192307697"/>
  </r>
  <r>
    <x v="2"/>
    <d v="2023-03-01T00:00:00"/>
    <d v="2023-03-31T00:00:00"/>
    <x v="0"/>
    <s v="Demo Company Australia Pty Ltd"/>
    <x v="14"/>
    <x v="5"/>
    <s v="E02063"/>
    <s v="Ian Gutierrez"/>
    <s v="Sr. Business Partner"/>
    <s v="Human Resources"/>
    <x v="3"/>
    <s v="New Zealand"/>
    <s v="Permanent"/>
    <s v="Male"/>
    <n v="32"/>
    <d v="2021-04-09T00:00:00"/>
    <m/>
    <n v="40"/>
    <n v="70980"/>
    <n v="5915"/>
    <n v="34.125"/>
    <n v="0.25"/>
    <n v="1478.75"/>
    <n v="0.34600000000000003"/>
    <n v="3868.41"/>
    <s v="NZD"/>
    <n v="1.7225999999999999"/>
    <n v="0"/>
    <s v=""/>
    <n v="324"/>
    <m/>
    <m/>
    <n v="20"/>
    <m/>
    <n v="13.5"/>
    <s v=""/>
    <n v="0"/>
    <n v="0"/>
    <n v="11056.5"/>
  </r>
  <r>
    <x v="2"/>
    <d v="2023-03-01T00:00:00"/>
    <d v="2023-03-31T00:00:00"/>
    <x v="0"/>
    <s v="Demo Company Qatar WLL"/>
    <x v="11"/>
    <x v="4"/>
    <s v="E00638"/>
    <s v="David Simmons"/>
    <s v="Manager"/>
    <s v="Marketing"/>
    <x v="2"/>
    <s v="Qatar"/>
    <s v="Permanent"/>
    <s v="Male"/>
    <n v="51"/>
    <d v="2022-01-26T00:00:00"/>
    <d v="2023-01-26T00:00:00"/>
    <n v="40"/>
    <n v="104431"/>
    <n v="8702.5833333333339"/>
    <n v="50.207211538461536"/>
    <n v="0"/>
    <n v="0"/>
    <n v="0.113"/>
    <n v="7719.1914166666675"/>
    <s v="QAR"/>
    <n v="3.8468"/>
    <n v="7.0000000000000007E-2"/>
    <s v=""/>
    <n v="93"/>
    <m/>
    <m/>
    <n v="20"/>
    <n v="497.7"/>
    <n v="18"/>
    <s v=""/>
    <n v="0"/>
    <n v="0"/>
    <n v="4669.2706730769232"/>
  </r>
  <r>
    <x v="2"/>
    <d v="2023-03-01T00:00:00"/>
    <d v="2023-03-31T00:00:00"/>
    <x v="0"/>
    <s v="Demo Company Morocco SARL"/>
    <x v="32"/>
    <x v="2"/>
    <s v="E03571"/>
    <s v="Lincoln Henderson"/>
    <s v="Business Partner"/>
    <s v="Human Resources"/>
    <x v="1"/>
    <s v="Morocco"/>
    <s v="Temporary"/>
    <s v="Male"/>
    <n v="28"/>
    <d v="2021-06-27T00:00:00"/>
    <d v="2023-06-27T00:00:00"/>
    <n v="40"/>
    <n v="48510"/>
    <n v="4042.5"/>
    <n v="23.322115384615383"/>
    <n v="0.2109"/>
    <n v="852.56325000000004"/>
    <n v="0.45799999999999996"/>
    <n v="2191.0349999999999"/>
    <s v="MAD"/>
    <n v="11.0573"/>
    <n v="0"/>
    <s v=""/>
    <n v="328"/>
    <m/>
    <m/>
    <n v="20"/>
    <m/>
    <n v="12"/>
    <s v=""/>
    <n v="0"/>
    <n v="0"/>
    <n v="7649.6538461538457"/>
  </r>
  <r>
    <x v="2"/>
    <d v="2023-03-01T00:00:00"/>
    <d v="2023-03-31T00:00:00"/>
    <x v="0"/>
    <s v="Demo Company United Arab Emirates LLC"/>
    <x v="28"/>
    <x v="4"/>
    <s v="E01712"/>
    <s v="James Singh"/>
    <s v="Network Engineer"/>
    <s v="Marketing"/>
    <x v="2"/>
    <s v="United Arab Emirates"/>
    <s v="Permanent"/>
    <s v="Male"/>
    <n v="45"/>
    <d v="2008-03-12T00:00:00"/>
    <m/>
    <n v="40"/>
    <n v="186138"/>
    <n v="15511.5"/>
    <n v="89.489423076923075"/>
    <n v="0"/>
    <n v="0"/>
    <n v="0.159"/>
    <n v="13045.1715"/>
    <s v="AED"/>
    <n v="3.8807"/>
    <n v="0.28000000000000003"/>
    <s v=""/>
    <n v="203"/>
    <m/>
    <m/>
    <n v="20"/>
    <m/>
    <n v="16.5"/>
    <s v=""/>
    <n v="0"/>
    <n v="0"/>
    <n v="18166.352884615386"/>
  </r>
  <r>
    <x v="2"/>
    <d v="2023-03-01T00:00:00"/>
    <d v="2023-03-31T00:00:00"/>
    <x v="0"/>
    <s v="Demo Company Ukraine PLC"/>
    <x v="26"/>
    <x v="0"/>
    <s v="E00184"/>
    <s v="Kayden Ortega"/>
    <s v="Analyst"/>
    <s v="Accounting"/>
    <x v="0"/>
    <s v="Ukraine"/>
    <s v="Permanent"/>
    <s v="Male"/>
    <n v="58"/>
    <d v="2010-04-19T00:00:00"/>
    <m/>
    <n v="40"/>
    <n v="56350"/>
    <n v="4695.833333333333"/>
    <n v="27.091346153846153"/>
    <n v="0.22"/>
    <n v="1033.0833333333333"/>
    <n v="0.45200000000000001"/>
    <n v="2573.3166666666666"/>
    <s v="UAH"/>
    <n v="39.026600000000002"/>
    <n v="0"/>
    <s v=""/>
    <n v="95"/>
    <m/>
    <m/>
    <n v="20"/>
    <m/>
    <n v="28.5"/>
    <s v=""/>
    <n v="0"/>
    <n v="0"/>
    <n v="2573.6778846153848"/>
  </r>
  <r>
    <x v="2"/>
    <d v="2023-03-01T00:00:00"/>
    <d v="2023-03-31T00:00:00"/>
    <x v="0"/>
    <s v="Demo Company Greece IKE"/>
    <x v="23"/>
    <x v="0"/>
    <s v="E02706"/>
    <s v="Lucy Figueroa"/>
    <s v="Sr. Manager"/>
    <s v="Finance"/>
    <x v="3"/>
    <s v="Greece"/>
    <s v="Permanent"/>
    <s v="Female"/>
    <n v="45"/>
    <d v="2016-01-10T00:00:00"/>
    <m/>
    <n v="32"/>
    <n v="149761"/>
    <n v="12480.083333333334"/>
    <n v="90.000600961538467"/>
    <n v="0.24809999999999999"/>
    <n v="3096.3086749999998"/>
    <n v="0.51900000000000002"/>
    <n v="6002.9200833333334"/>
    <s v="EUR"/>
    <n v="1"/>
    <n v="0.12"/>
    <s v=""/>
    <n v="388"/>
    <m/>
    <m/>
    <n v="20"/>
    <m/>
    <m/>
    <s v=""/>
    <n v="0"/>
    <n v="0"/>
    <n v="34920.233173076922"/>
  </r>
  <r>
    <x v="2"/>
    <d v="2023-03-01T00:00:00"/>
    <d v="2023-03-31T00:00:00"/>
    <x v="0"/>
    <s v="Demo Company United Kingdom Ltd"/>
    <x v="27"/>
    <x v="0"/>
    <s v="E02899"/>
    <s v="Joshua Cortez"/>
    <s v="Sr. Manager"/>
    <s v="Finance"/>
    <x v="2"/>
    <s v="United Kingdom"/>
    <s v="Permanent"/>
    <s v="Male"/>
    <n v="44"/>
    <d v="2007-08-11T00:00:00"/>
    <m/>
    <n v="32"/>
    <n v="126277"/>
    <n v="10523.083333333334"/>
    <n v="75.887620192307693"/>
    <n v="0.13800000000000001"/>
    <n v="1452.1855000000003"/>
    <n v="0.30599999999999999"/>
    <n v="7303.0198333333337"/>
    <s v="GBP"/>
    <n v="0.88870000000000005"/>
    <n v="0.13"/>
    <s v=""/>
    <n v="310"/>
    <m/>
    <m/>
    <n v="20"/>
    <n v="181.8"/>
    <m/>
    <s v=""/>
    <n v="0"/>
    <n v="0"/>
    <n v="23525.162259615387"/>
  </r>
  <r>
    <x v="2"/>
    <d v="2023-03-01T00:00:00"/>
    <d v="2023-03-31T00:00:00"/>
    <x v="0"/>
    <s v="Demo Company Israel Ltd"/>
    <x v="30"/>
    <x v="4"/>
    <s v="E02478"/>
    <s v="Alexander Morris"/>
    <s v="Manager"/>
    <s v="Sales"/>
    <x v="1"/>
    <s v="Israel"/>
    <s v="Permanent"/>
    <s v="Male"/>
    <n v="33"/>
    <d v="2013-06-21T00:00:00"/>
    <m/>
    <n v="40"/>
    <n v="119631"/>
    <n v="9969.25"/>
    <n v="57.514903846153842"/>
    <n v="7.5999999999999998E-2"/>
    <n v="757.66300000000001"/>
    <n v="0.253"/>
    <n v="7447.0297499999997"/>
    <s v="ILS"/>
    <n v="3.7942999999999998"/>
    <n v="0.06"/>
    <s v=""/>
    <n v="237"/>
    <m/>
    <m/>
    <n v="20"/>
    <m/>
    <n v="6"/>
    <s v=""/>
    <n v="0"/>
    <n v="0"/>
    <n v="13631.032211538461"/>
  </r>
  <r>
    <x v="2"/>
    <d v="2023-03-01T00:00:00"/>
    <d v="2023-03-31T00:00:00"/>
    <x v="0"/>
    <s v="Demo Company Italy Srl"/>
    <x v="43"/>
    <x v="0"/>
    <s v="E04170"/>
    <s v="Grayson Chin"/>
    <s v="Operations Engineer"/>
    <s v="IT"/>
    <x v="3"/>
    <s v="Italy"/>
    <s v="Permanent"/>
    <s v="Male"/>
    <n v="26"/>
    <d v="2020-05-09T00:00:00"/>
    <m/>
    <n v="40"/>
    <n v="256561"/>
    <n v="21380.083333333332"/>
    <n v="123.34663461538462"/>
    <n v="0.3"/>
    <n v="6414.0249999999996"/>
    <n v="0.59099999999999997"/>
    <n v="8744.454083333334"/>
    <s v="EUR"/>
    <n v="1"/>
    <n v="0.39"/>
    <s v=""/>
    <n v="33"/>
    <m/>
    <m/>
    <n v="20"/>
    <m/>
    <n v="16.5"/>
    <s v=""/>
    <n v="0"/>
    <n v="0"/>
    <n v="4070.4389423076923"/>
  </r>
  <r>
    <x v="2"/>
    <d v="2023-03-01T00:00:00"/>
    <d v="2023-03-31T00:00:00"/>
    <x v="0"/>
    <s v="Demo Company Netherlands BV"/>
    <x v="6"/>
    <x v="0"/>
    <s v="E00929"/>
    <s v="Allison Espinoza"/>
    <s v="Solutions Architect"/>
    <s v="IT"/>
    <x v="1"/>
    <s v="Netherlands"/>
    <s v="Temporary"/>
    <s v="Female"/>
    <n v="45"/>
    <d v="2020-04-16T00:00:00"/>
    <d v="2023-04-16T00:00:00"/>
    <n v="24"/>
    <n v="66958"/>
    <n v="5579.833333333333"/>
    <n v="53.652243589743591"/>
    <n v="0.23190000000000002"/>
    <n v="1293.96335"/>
    <n v="0.41200000000000003"/>
    <n v="3280.9419999999996"/>
    <s v="EUR"/>
    <n v="1"/>
    <n v="0"/>
    <s v=""/>
    <n v="141"/>
    <m/>
    <m/>
    <n v="20"/>
    <m/>
    <m/>
    <s v=""/>
    <n v="0"/>
    <n v="0"/>
    <n v="7564.9663461538466"/>
  </r>
  <r>
    <x v="2"/>
    <d v="2023-03-01T00:00:00"/>
    <d v="2023-03-31T00:00:00"/>
    <x v="0"/>
    <s v="Demo Company Finland Oy"/>
    <x v="0"/>
    <x v="0"/>
    <s v="E00530"/>
    <s v="Naomi Chu"/>
    <s v="Sr. Manager"/>
    <s v="Sales"/>
    <x v="0"/>
    <s v="Finland"/>
    <s v="Permanent"/>
    <s v="Female"/>
    <n v="46"/>
    <d v="2004-02-29T00:00:00"/>
    <m/>
    <n v="40"/>
    <n v="158897"/>
    <n v="13241.416666666666"/>
    <n v="76.392788461538458"/>
    <n v="0.20760000000000001"/>
    <n v="2748.9180999999999"/>
    <n v="0.36599999999999999"/>
    <n v="8395.0581666666658"/>
    <s v="EUR"/>
    <n v="1"/>
    <n v="0.1"/>
    <s v=""/>
    <n v="216"/>
    <m/>
    <m/>
    <n v="20"/>
    <n v="361.8"/>
    <n v="4.5"/>
    <s v=""/>
    <n v="0"/>
    <n v="0"/>
    <n v="16500.842307692306"/>
  </r>
  <r>
    <x v="2"/>
    <d v="2023-03-01T00:00:00"/>
    <d v="2023-03-31T00:00:00"/>
    <x v="0"/>
    <s v="Demo Company Netherlands BV"/>
    <x v="6"/>
    <x v="0"/>
    <s v="E03824"/>
    <s v="Jameson Martin"/>
    <s v="Technical Architect"/>
    <s v="IT"/>
    <x v="2"/>
    <s v="Netherlands"/>
    <s v="Permanent"/>
    <s v="Male"/>
    <n v="37"/>
    <d v="2008-02-15T00:00:00"/>
    <m/>
    <n v="32"/>
    <n v="71695"/>
    <n v="5974.583333333333"/>
    <n v="43.0859375"/>
    <n v="0.23190000000000002"/>
    <n v="1385.5058750000001"/>
    <n v="0.41200000000000003"/>
    <n v="3513.0549999999998"/>
    <s v="EUR"/>
    <n v="1"/>
    <n v="0"/>
    <s v=""/>
    <n v="146"/>
    <m/>
    <m/>
    <n v="20"/>
    <m/>
    <m/>
    <s v=""/>
    <n v="0"/>
    <n v="0"/>
    <n v="6290.546875"/>
  </r>
  <r>
    <x v="2"/>
    <d v="2023-03-01T00:00:00"/>
    <d v="2023-03-31T00:00:00"/>
    <x v="0"/>
    <s v="Demo Company Ukraine PLC"/>
    <x v="26"/>
    <x v="0"/>
    <s v="E01733"/>
    <s v="Eloise Pham"/>
    <s v="Manager"/>
    <s v="Sales"/>
    <x v="1"/>
    <s v="Ukraine"/>
    <s v="Permanent"/>
    <s v="Female"/>
    <n v="45"/>
    <d v="2011-10-20T00:00:00"/>
    <m/>
    <n v="24"/>
    <n v="123640"/>
    <n v="10303.333333333334"/>
    <n v="99.070512820512818"/>
    <n v="0.22"/>
    <n v="2266.7333333333336"/>
    <n v="0.45200000000000001"/>
    <n v="5646.2266666666665"/>
    <s v="UAH"/>
    <n v="39.026600000000002"/>
    <n v="7.0000000000000007E-2"/>
    <s v=""/>
    <n v="209"/>
    <m/>
    <m/>
    <n v="20"/>
    <m/>
    <m/>
    <s v=""/>
    <n v="0"/>
    <n v="0"/>
    <n v="20705.73717948718"/>
  </r>
  <r>
    <x v="2"/>
    <d v="2023-03-01T00:00:00"/>
    <d v="2023-03-31T00:00:00"/>
    <x v="0"/>
    <s v="Demo Company United Arab Emirates LLC"/>
    <x v="28"/>
    <x v="4"/>
    <s v="E02857"/>
    <s v="Valentina Davis"/>
    <s v="Analyst"/>
    <s v="Sales"/>
    <x v="1"/>
    <s v="United Arab Emirates"/>
    <s v="Permanent"/>
    <s v="Female"/>
    <n v="33"/>
    <d v="2014-04-13T00:00:00"/>
    <m/>
    <n v="40"/>
    <n v="46878"/>
    <n v="3906.5"/>
    <n v="22.537500000000001"/>
    <n v="0"/>
    <n v="0"/>
    <n v="0.159"/>
    <n v="3285.3665000000001"/>
    <s v="AED"/>
    <n v="3.8807"/>
    <n v="0"/>
    <s v=""/>
    <n v="322"/>
    <m/>
    <m/>
    <n v="20"/>
    <m/>
    <n v="4.5"/>
    <s v=""/>
    <n v="0"/>
    <n v="0"/>
    <n v="7257.0750000000007"/>
  </r>
  <r>
    <x v="2"/>
    <d v="2023-03-01T00:00:00"/>
    <d v="2023-03-31T00:00:00"/>
    <x v="0"/>
    <s v="Demo Company Nigeria Ltd"/>
    <x v="42"/>
    <x v="2"/>
    <s v="E04938"/>
    <s v="Brooklyn Daniels"/>
    <s v="Analyst"/>
    <s v="Marketing"/>
    <x v="1"/>
    <s v="Nigeria"/>
    <s v="Permanent"/>
    <s v="Female"/>
    <n v="64"/>
    <d v="2003-02-10T00:00:00"/>
    <m/>
    <n v="40"/>
    <n v="57032"/>
    <n v="4752.666666666667"/>
    <n v="27.419230769230769"/>
    <n v="0.1"/>
    <n v="475.26666666666671"/>
    <n v="0.34799999999999998"/>
    <n v="3098.7386666666671"/>
    <s v="NGN"/>
    <n v="486.12"/>
    <n v="0"/>
    <s v=""/>
    <n v="343"/>
    <m/>
    <m/>
    <n v="20"/>
    <m/>
    <n v="7.5"/>
    <s v=""/>
    <n v="0"/>
    <n v="0"/>
    <n v="9404.7961538461532"/>
  </r>
  <r>
    <x v="2"/>
    <d v="2023-03-01T00:00:00"/>
    <d v="2023-03-31T00:00:00"/>
    <x v="0"/>
    <s v="Demo Company Finland Oy"/>
    <x v="0"/>
    <x v="0"/>
    <s v="E04952"/>
    <s v="Paisley Gomez"/>
    <s v="Sr. Analyst"/>
    <s v="Sales"/>
    <x v="0"/>
    <s v="Finland"/>
    <s v="Permanent"/>
    <s v="Female"/>
    <n v="57"/>
    <d v="2007-10-02T00:00:00"/>
    <m/>
    <n v="40"/>
    <n v="98150"/>
    <n v="8179.166666666667"/>
    <n v="47.1875"/>
    <n v="0.20760000000000001"/>
    <n v="1697.9950000000001"/>
    <n v="0.36599999999999999"/>
    <n v="5185.5916666666672"/>
    <s v="EUR"/>
    <n v="1"/>
    <n v="0"/>
    <s v=""/>
    <n v="343"/>
    <m/>
    <m/>
    <n v="20"/>
    <m/>
    <n v="28.5"/>
    <s v=""/>
    <n v="0"/>
    <n v="0"/>
    <n v="16185.3125"/>
  </r>
  <r>
    <x v="2"/>
    <d v="2023-03-01T00:00:00"/>
    <d v="2023-03-31T00:00:00"/>
    <x v="0"/>
    <s v="Demo Company Qatar WLL"/>
    <x v="11"/>
    <x v="4"/>
    <s v="E01639"/>
    <s v="Everleigh Simmons"/>
    <s v="Analyst"/>
    <s v="Finance"/>
    <x v="0"/>
    <s v="Qatar"/>
    <s v="Temporary"/>
    <s v="Female"/>
    <n v="55"/>
    <d v="2021-04-16T00:00:00"/>
    <d v="2023-04-16T00:00:00"/>
    <n v="40"/>
    <n v="48266"/>
    <n v="4022.1666666666665"/>
    <n v="23.204807692307693"/>
    <n v="0"/>
    <n v="0"/>
    <n v="0.113"/>
    <n v="3567.6618333333331"/>
    <s v="QAR"/>
    <n v="3.8468"/>
    <n v="0"/>
    <s v=""/>
    <n v="35"/>
    <m/>
    <m/>
    <n v="20"/>
    <m/>
    <n v="6"/>
    <s v=""/>
    <n v="0"/>
    <n v="0"/>
    <n v="812.16826923076928"/>
  </r>
  <r>
    <x v="2"/>
    <d v="2023-03-01T00:00:00"/>
    <d v="2023-03-31T00:00:00"/>
    <x v="0"/>
    <s v="Demo Company Israel Ltd"/>
    <x v="30"/>
    <x v="4"/>
    <s v="E03947"/>
    <s v="Logan Soto"/>
    <s v="Operations Engineer"/>
    <s v="Finance"/>
    <x v="3"/>
    <s v="Israel"/>
    <s v="Permanent"/>
    <s v="Male"/>
    <n v="36"/>
    <d v="2018-08-18T00:00:00"/>
    <m/>
    <n v="40"/>
    <n v="223404"/>
    <n v="18617"/>
    <n v="107.40576923076924"/>
    <n v="7.5999999999999998E-2"/>
    <n v="1414.8920000000001"/>
    <n v="0.253"/>
    <n v="13906.899000000001"/>
    <s v="ILS"/>
    <n v="3.7942999999999998"/>
    <n v="0.32"/>
    <s v=""/>
    <n v="44"/>
    <m/>
    <m/>
    <n v="20"/>
    <n v="100.8"/>
    <n v="10.5"/>
    <s v=""/>
    <n v="0"/>
    <n v="0"/>
    <n v="4725.8538461538465"/>
  </r>
  <r>
    <x v="2"/>
    <d v="2023-03-01T00:00:00"/>
    <d v="2023-03-31T00:00:00"/>
    <x v="0"/>
    <s v="Demo Company Australia Pty Ltd"/>
    <x v="14"/>
    <x v="5"/>
    <s v="E04535"/>
    <s v="Charlotte Vo"/>
    <s v="System Administrator "/>
    <s v="IT"/>
    <x v="1"/>
    <s v="New Zealand"/>
    <s v="Permanent"/>
    <s v="Female"/>
    <n v="57"/>
    <d v="2014-01-10T00:00:00"/>
    <m/>
    <n v="40"/>
    <n v="74854"/>
    <n v="6237.833333333333"/>
    <n v="35.987499999999997"/>
    <n v="0.25"/>
    <n v="1559.4583333333333"/>
    <n v="0.34600000000000003"/>
    <n v="4079.5429999999997"/>
    <s v="NZD"/>
    <n v="1.7225999999999999"/>
    <n v="0"/>
    <s v=""/>
    <n v="349"/>
    <m/>
    <m/>
    <n v="20"/>
    <n v="102.60000000000001"/>
    <n v="15"/>
    <s v=""/>
    <n v="0"/>
    <n v="0"/>
    <n v="12559.637499999999"/>
  </r>
  <r>
    <x v="2"/>
    <d v="2023-03-01T00:00:00"/>
    <d v="2023-03-31T00:00:00"/>
    <x v="0"/>
    <s v="Demo Company Portugal Lda"/>
    <x v="4"/>
    <x v="0"/>
    <s v="E00380"/>
    <s v="Alice Thompson"/>
    <s v="Operations Engineer"/>
    <s v="Accounting"/>
    <x v="1"/>
    <s v="Portugal"/>
    <s v="Permanent"/>
    <s v="Female"/>
    <n v="48"/>
    <d v="2007-04-25T00:00:00"/>
    <m/>
    <n v="40"/>
    <n v="217783"/>
    <n v="18148.583333333332"/>
    <n v="104.70336538461538"/>
    <n v="0.23749999999999999"/>
    <n v="4310.2885416666659"/>
    <n v="0.39799999999999996"/>
    <n v="10925.447166666667"/>
    <s v="EUR"/>
    <n v="1"/>
    <n v="0.36"/>
    <s v=""/>
    <n v="210"/>
    <m/>
    <m/>
    <n v="20"/>
    <m/>
    <n v="16.5"/>
    <s v=""/>
    <n v="0"/>
    <n v="0"/>
    <n v="21987.70673076923"/>
  </r>
  <r>
    <x v="2"/>
    <d v="2023-03-01T00:00:00"/>
    <d v="2023-03-31T00:00:00"/>
    <x v="0"/>
    <s v="Demo Company Bulgaria EOOD"/>
    <x v="35"/>
    <x v="0"/>
    <s v="E01432"/>
    <s v="Peyton Garza"/>
    <s v="Systems Analyst"/>
    <s v="IT"/>
    <x v="0"/>
    <s v="Bulgaria"/>
    <s v="Permanent"/>
    <s v="Female"/>
    <n v="53"/>
    <d v="2004-08-15T00:00:00"/>
    <m/>
    <n v="24"/>
    <n v="44735"/>
    <n v="3727.9166666666665"/>
    <n v="35.845352564102562"/>
    <n v="0.19020000000000001"/>
    <n v="709.04975000000002"/>
    <n v="0.28300000000000003"/>
    <n v="2672.9162499999998"/>
    <s v="BGN"/>
    <n v="1.9574"/>
    <n v="0"/>
    <s v=""/>
    <n v="35"/>
    <m/>
    <m/>
    <n v="20"/>
    <m/>
    <m/>
    <s v=""/>
    <n v="0"/>
    <n v="0"/>
    <n v="1254.5873397435896"/>
  </r>
  <r>
    <x v="2"/>
    <d v="2023-03-01T00:00:00"/>
    <d v="2023-03-31T00:00:00"/>
    <x v="0"/>
    <s v="Demo Company Japan Kabushiki Kaisha"/>
    <x v="31"/>
    <x v="1"/>
    <s v="E02628"/>
    <s v="Nora Nelson"/>
    <s v="Analyst II"/>
    <s v="Finance"/>
    <x v="0"/>
    <s v="Japan"/>
    <s v="Permanent"/>
    <s v="Female"/>
    <n v="41"/>
    <d v="2007-01-09T00:00:00"/>
    <m/>
    <n v="40"/>
    <n v="50685"/>
    <n v="4223.75"/>
    <n v="24.36778846153846"/>
    <n v="0.15490000000000001"/>
    <n v="654.25887499999999"/>
    <n v="0.46700000000000003"/>
    <n v="2251.25875"/>
    <s v="JPY"/>
    <n v="143.86000000000001"/>
    <n v="0"/>
    <s v=""/>
    <n v="309"/>
    <m/>
    <m/>
    <n v="20"/>
    <m/>
    <n v="4.5"/>
    <s v=""/>
    <n v="0"/>
    <n v="0"/>
    <n v="7529.6466346153838"/>
  </r>
  <r>
    <x v="2"/>
    <d v="2023-03-01T00:00:00"/>
    <d v="2023-03-31T00:00:00"/>
    <x v="0"/>
    <s v="Demo Company Japan Kabushiki Kaisha"/>
    <x v="31"/>
    <x v="1"/>
    <s v="E03578"/>
    <s v="Maverick Li"/>
    <s v="Analyst II"/>
    <s v="Sales"/>
    <x v="3"/>
    <s v="Japan"/>
    <s v="Permanent"/>
    <s v="Male"/>
    <n v="34"/>
    <d v="2018-03-10T00:00:00"/>
    <m/>
    <n v="40"/>
    <n v="58993"/>
    <n v="4916.083333333333"/>
    <n v="28.362019230769231"/>
    <n v="0.15490000000000001"/>
    <n v="761.50130833333333"/>
    <n v="0.46700000000000003"/>
    <n v="2620.2724166666662"/>
    <s v="JPY"/>
    <n v="143.86000000000001"/>
    <n v="0"/>
    <s v=""/>
    <n v="356"/>
    <m/>
    <m/>
    <n v="20"/>
    <m/>
    <n v="21"/>
    <s v=""/>
    <n v="0"/>
    <n v="0"/>
    <n v="10096.878846153846"/>
  </r>
  <r>
    <x v="2"/>
    <d v="2023-03-01T00:00:00"/>
    <d v="2023-03-31T00:00:00"/>
    <x v="0"/>
    <s v="Demo Company France SARL"/>
    <x v="18"/>
    <x v="0"/>
    <s v="E02781"/>
    <s v="Athena Vu"/>
    <s v="Network Engineer"/>
    <s v="Accounting"/>
    <x v="0"/>
    <s v="France"/>
    <s v="Permanent"/>
    <s v="Female"/>
    <n v="63"/>
    <d v="2007-03-06T00:00:00"/>
    <m/>
    <n v="40"/>
    <n v="193044"/>
    <n v="16087"/>
    <n v="92.809615384615384"/>
    <n v="8.3000000000000004E-2"/>
    <n v="1335.221"/>
    <n v="0.22399999999999998"/>
    <n v="12483.512000000001"/>
    <s v="EUR"/>
    <n v="1"/>
    <n v="0.15"/>
    <s v=""/>
    <n v="303"/>
    <m/>
    <m/>
    <n v="20"/>
    <m/>
    <n v="18"/>
    <s v=""/>
    <n v="0"/>
    <n v="0"/>
    <n v="28121.313461538462"/>
  </r>
  <r>
    <x v="2"/>
    <d v="2023-03-01T00:00:00"/>
    <d v="2023-03-31T00:00:00"/>
    <x v="0"/>
    <s v="Demo Company Kenya Ltd"/>
    <x v="8"/>
    <x v="2"/>
    <s v="E02665"/>
    <s v="Bella Butler"/>
    <s v="Sr. Manager"/>
    <s v="Finance"/>
    <x v="0"/>
    <s v="Kenya"/>
    <s v="Permanent"/>
    <s v="Female"/>
    <n v="33"/>
    <d v="2019-10-25T00:00:00"/>
    <m/>
    <n v="40"/>
    <n v="131652"/>
    <n v="10971"/>
    <n v="63.294230769230772"/>
    <n v="0"/>
    <n v="0"/>
    <n v="0.37200000000000005"/>
    <n v="6889.7879999999996"/>
    <s v="KES"/>
    <n v="136.33000000000001"/>
    <n v="0.11"/>
    <s v=""/>
    <n v="215"/>
    <m/>
    <m/>
    <n v="20"/>
    <n v="322.2"/>
    <n v="16.5"/>
    <s v=""/>
    <n v="0"/>
    <n v="0"/>
    <n v="13608.259615384615"/>
  </r>
  <r>
    <x v="2"/>
    <d v="2023-03-01T00:00:00"/>
    <d v="2023-03-31T00:00:00"/>
    <x v="0"/>
    <s v="Demo Company Netherlands BV"/>
    <x v="6"/>
    <x v="0"/>
    <s v="E04132"/>
    <s v="Kinsley Henry"/>
    <s v="Network Engineer"/>
    <s v="Marketing"/>
    <x v="0"/>
    <s v="Netherlands"/>
    <s v="Permanent"/>
    <s v="Female"/>
    <n v="45"/>
    <d v="2008-02-29T00:00:00"/>
    <m/>
    <n v="24"/>
    <n v="150577"/>
    <n v="12548.083333333334"/>
    <n v="120.65464743589745"/>
    <n v="0.23190000000000002"/>
    <n v="2909.9005250000005"/>
    <n v="0.41200000000000003"/>
    <n v="7378.2730000000001"/>
    <s v="EUR"/>
    <n v="1"/>
    <n v="0.25"/>
    <s v=""/>
    <n v="388"/>
    <m/>
    <m/>
    <n v="20"/>
    <m/>
    <m/>
    <s v=""/>
    <n v="0"/>
    <n v="0"/>
    <n v="46814.003205128211"/>
  </r>
  <r>
    <x v="2"/>
    <d v="2023-03-01T00:00:00"/>
    <d v="2023-03-31T00:00:00"/>
    <x v="0"/>
    <s v="Demo Company Portugal Lda"/>
    <x v="4"/>
    <x v="0"/>
    <s v="E00276"/>
    <s v="Kennedy Romero"/>
    <s v="Engineering Manager"/>
    <s v="Engineering"/>
    <x v="3"/>
    <s v="Portugal"/>
    <s v="Permanent"/>
    <s v="Female"/>
    <n v="37"/>
    <d v="2018-12-27T00:00:00"/>
    <m/>
    <n v="24"/>
    <n v="87359"/>
    <n v="7279.916666666667"/>
    <n v="69.999198717948715"/>
    <n v="0.23749999999999999"/>
    <n v="1728.9802083333334"/>
    <n v="0.39799999999999996"/>
    <n v="4382.5098333333335"/>
    <s v="EUR"/>
    <n v="1"/>
    <n v="0.11"/>
    <s v=""/>
    <n v="336"/>
    <m/>
    <m/>
    <n v="20"/>
    <m/>
    <m/>
    <s v=""/>
    <n v="0"/>
    <n v="0"/>
    <n v="23519.73076923077"/>
  </r>
  <r>
    <x v="2"/>
    <d v="2023-03-01T00:00:00"/>
    <d v="2023-03-31T00:00:00"/>
    <x v="0"/>
    <s v="Demo Company Portugal Lda"/>
    <x v="4"/>
    <x v="0"/>
    <s v="E04277"/>
    <s v="Zoe Do"/>
    <s v="Analyst II"/>
    <s v="Sales"/>
    <x v="1"/>
    <s v="Portugal"/>
    <s v="Permanent"/>
    <s v="Female"/>
    <n v="60"/>
    <d v="2014-01-08T00:00:00"/>
    <m/>
    <n v="32"/>
    <n v="51877"/>
    <n v="4323.083333333333"/>
    <n v="31.17608173076923"/>
    <n v="0.23749999999999999"/>
    <n v="1026.7322916666665"/>
    <n v="0.39799999999999996"/>
    <n v="2602.4961666666668"/>
    <s v="EUR"/>
    <n v="1"/>
    <n v="0"/>
    <s v=""/>
    <n v="198"/>
    <m/>
    <m/>
    <n v="20"/>
    <n v="147.6"/>
    <m/>
    <s v=""/>
    <n v="0"/>
    <n v="0"/>
    <n v="6172.8641826923076"/>
  </r>
  <r>
    <x v="2"/>
    <d v="2023-03-01T00:00:00"/>
    <d v="2023-03-31T00:00:00"/>
    <x v="0"/>
    <s v="Demo Company Poland Sp. z o.o."/>
    <x v="3"/>
    <x v="0"/>
    <s v="E03890"/>
    <s v="Everett Khan"/>
    <s v="Solutions Architect"/>
    <s v="IT"/>
    <x v="0"/>
    <s v="Poland"/>
    <s v="Permanent"/>
    <s v="Male"/>
    <n v="43"/>
    <d v="2017-01-18T00:00:00"/>
    <m/>
    <n v="40"/>
    <n v="86417"/>
    <n v="7201.416666666667"/>
    <n v="41.546634615384612"/>
    <n v="0.22140000000000001"/>
    <n v="1594.3936500000002"/>
    <n v="0.40799999999999997"/>
    <n v="4263.2386666666671"/>
    <s v="PLN"/>
    <n v="4.6844999999999999"/>
    <n v="0"/>
    <s v=""/>
    <n v="171"/>
    <m/>
    <m/>
    <n v="20"/>
    <m/>
    <m/>
    <s v=""/>
    <n v="0"/>
    <n v="0"/>
    <n v="7104.4745192307682"/>
  </r>
  <r>
    <x v="2"/>
    <d v="2023-03-01T00:00:00"/>
    <d v="2023-03-31T00:00:00"/>
    <x v="0"/>
    <s v="Demo Company Netherlands BV"/>
    <x v="6"/>
    <x v="0"/>
    <s v="E02012"/>
    <s v="Anna Han"/>
    <s v="System Administrator "/>
    <s v="IT"/>
    <x v="3"/>
    <s v="Netherlands"/>
    <s v="Permanent"/>
    <s v="Female"/>
    <n v="65"/>
    <d v="2003-05-08T00:00:00"/>
    <m/>
    <n v="40"/>
    <n v="96548"/>
    <n v="8045.666666666667"/>
    <n v="46.417307692307688"/>
    <n v="0.23190000000000002"/>
    <n v="1865.7901000000002"/>
    <n v="0.41200000000000003"/>
    <n v="4730.8519999999999"/>
    <s v="EUR"/>
    <n v="1"/>
    <n v="0"/>
    <s v=""/>
    <n v="378"/>
    <m/>
    <m/>
    <n v="20"/>
    <n v="325.8"/>
    <n v="28.5"/>
    <s v=""/>
    <n v="0"/>
    <n v="0"/>
    <n v="17545.742307692304"/>
  </r>
  <r>
    <x v="2"/>
    <d v="2023-03-01T00:00:00"/>
    <d v="2023-03-31T00:00:00"/>
    <x v="0"/>
    <s v="Demo Company Hungary Kft."/>
    <x v="17"/>
    <x v="0"/>
    <s v="E02881"/>
    <s v="Leilani Sharma"/>
    <s v="Sr. Analyst"/>
    <s v="Accounting"/>
    <x v="0"/>
    <s v="Hungary"/>
    <s v="Permanent"/>
    <s v="Female"/>
    <n v="43"/>
    <d v="2014-01-23T00:00:00"/>
    <m/>
    <n v="24"/>
    <n v="92940"/>
    <n v="7745"/>
    <n v="74.471153846153854"/>
    <n v="0.21"/>
    <n v="1626.45"/>
    <n v="0.379"/>
    <n v="4809.6450000000004"/>
    <s v="HUF"/>
    <n v="378.97"/>
    <n v="0"/>
    <s v=""/>
    <n v="57"/>
    <m/>
    <m/>
    <n v="20"/>
    <m/>
    <m/>
    <s v=""/>
    <n v="0"/>
    <n v="0"/>
    <n v="4244.8557692307695"/>
  </r>
  <r>
    <x v="2"/>
    <d v="2023-03-01T00:00:00"/>
    <d v="2023-03-31T00:00:00"/>
    <x v="0"/>
    <s v="Demo Company United States LLC"/>
    <x v="39"/>
    <x v="6"/>
    <s v="E03750"/>
    <s v="Jordan Cho"/>
    <s v="Analyst II"/>
    <s v="Accounting"/>
    <x v="1"/>
    <s v="United States"/>
    <s v="Permanent"/>
    <s v="Male"/>
    <n v="28"/>
    <d v="2018-08-24T00:00:00"/>
    <m/>
    <n v="40"/>
    <n v="61410"/>
    <n v="5117.5"/>
    <n v="29.524038461538463"/>
    <n v="7.6499999999999999E-2"/>
    <n v="391.48874999999998"/>
    <n v="0.36599999999999999"/>
    <n v="3244.4949999999999"/>
    <s v="USD"/>
    <n v="1.0568"/>
    <n v="0"/>
    <s v=""/>
    <n v="173"/>
    <m/>
    <m/>
    <n v="20"/>
    <m/>
    <n v="7.5"/>
    <s v=""/>
    <n v="0"/>
    <n v="0"/>
    <n v="5107.6586538461543"/>
  </r>
  <r>
    <x v="2"/>
    <d v="2023-03-01T00:00:00"/>
    <d v="2023-03-31T00:00:00"/>
    <x v="0"/>
    <s v="Demo Company Singapore Pte Ltd"/>
    <x v="1"/>
    <x v="1"/>
    <s v="E00605"/>
    <s v="Nova Williams"/>
    <s v="Manager"/>
    <s v="Finance"/>
    <x v="1"/>
    <s v="Singapore"/>
    <s v="Permanent"/>
    <s v="Female"/>
    <n v="61"/>
    <d v="2010-04-25T00:00:00"/>
    <m/>
    <n v="40"/>
    <n v="110302"/>
    <n v="9191.8333333333339"/>
    <n v="53.029807692307692"/>
    <n v="0.17"/>
    <n v="1562.6116666666669"/>
    <n v="0.21"/>
    <n v="7261.5483333333341"/>
    <s v="SGD"/>
    <n v="1.4280999999999999"/>
    <n v="0.06"/>
    <s v=""/>
    <n v="396"/>
    <m/>
    <m/>
    <n v="20"/>
    <n v="481.5"/>
    <n v="3"/>
    <s v=""/>
    <n v="0"/>
    <n v="0"/>
    <n v="20999.803846153845"/>
  </r>
  <r>
    <x v="2"/>
    <d v="2023-03-01T00:00:00"/>
    <d v="2023-03-31T00:00:00"/>
    <x v="0"/>
    <s v="Demo Company United Arab Emirates LLC"/>
    <x v="28"/>
    <x v="4"/>
    <s v="E01019"/>
    <s v="Dominic Scott"/>
    <s v="Sr. Analyst"/>
    <s v="Sales"/>
    <x v="2"/>
    <s v="United Arab Emirates"/>
    <s v="Permanent"/>
    <s v="Male"/>
    <n v="45"/>
    <d v="2011-03-16T00:00:00"/>
    <m/>
    <n v="40"/>
    <n v="81687"/>
    <n v="6807.25"/>
    <n v="39.272596153846152"/>
    <n v="0"/>
    <n v="0"/>
    <n v="0.159"/>
    <n v="5724.89725"/>
    <s v="AED"/>
    <n v="3.8807"/>
    <n v="0"/>
    <s v=""/>
    <n v="122"/>
    <n v="1"/>
    <s v="Underpayment"/>
    <n v="20"/>
    <n v="245.70000000000002"/>
    <n v="10.5"/>
    <s v=""/>
    <n v="0"/>
    <n v="0"/>
    <n v="4791.2567307692307"/>
  </r>
  <r>
    <x v="2"/>
    <d v="2023-03-01T00:00:00"/>
    <d v="2023-03-31T00:00:00"/>
    <x v="0"/>
    <s v="Demo Company Netherlands BV"/>
    <x v="6"/>
    <x v="0"/>
    <s v="E01519"/>
    <s v="Anthony Marquez"/>
    <s v="Operations Engineer"/>
    <s v="IT"/>
    <x v="1"/>
    <s v="Netherlands"/>
    <s v="Permanent"/>
    <s v="Male"/>
    <n v="54"/>
    <d v="2009-08-15T00:00:00"/>
    <m/>
    <n v="24"/>
    <n v="241083"/>
    <n v="20090.25"/>
    <n v="193.17548076923075"/>
    <n v="0.23190000000000002"/>
    <n v="4658.9289750000007"/>
    <n v="0.41200000000000003"/>
    <n v="11813.066999999999"/>
    <s v="EUR"/>
    <n v="1"/>
    <n v="0.39"/>
    <s v=""/>
    <n v="260"/>
    <m/>
    <m/>
    <n v="20"/>
    <m/>
    <m/>
    <s v=""/>
    <n v="0"/>
    <n v="0"/>
    <n v="50225.624999999993"/>
  </r>
  <r>
    <x v="2"/>
    <d v="2023-03-01T00:00:00"/>
    <d v="2023-03-31T00:00:00"/>
    <x v="0"/>
    <s v="Demo Company Netherlands BV"/>
    <x v="6"/>
    <x v="0"/>
    <s v="E03694"/>
    <s v="Elena Patterson"/>
    <s v="Operations Engineer"/>
    <s v="Finance"/>
    <x v="1"/>
    <s v="Netherlands"/>
    <s v="Permanent"/>
    <s v="Female"/>
    <n v="38"/>
    <d v="2018-11-09T00:00:00"/>
    <m/>
    <n v="40"/>
    <n v="223805"/>
    <n v="18650.416666666668"/>
    <n v="107.59855769230769"/>
    <n v="0.23190000000000002"/>
    <n v="4325.0316250000005"/>
    <n v="0.41200000000000003"/>
    <n v="10966.445"/>
    <s v="EUR"/>
    <n v="1"/>
    <n v="0.36"/>
    <s v=""/>
    <n v="40"/>
    <m/>
    <m/>
    <n v="20"/>
    <m/>
    <n v="3"/>
    <s v=""/>
    <n v="0"/>
    <n v="0"/>
    <n v="4303.9423076923076"/>
  </r>
  <r>
    <x v="2"/>
    <d v="2023-03-01T00:00:00"/>
    <d v="2023-03-31T00:00:00"/>
    <x v="0"/>
    <s v="Demo Company Germany GmbH"/>
    <x v="15"/>
    <x v="0"/>
    <s v="E01123"/>
    <s v="Madison Nelson"/>
    <s v="Network Engineer"/>
    <s v="Accounting"/>
    <x v="2"/>
    <s v="Germany"/>
    <s v="Permanent"/>
    <s v="Female"/>
    <n v="27"/>
    <d v="2021-07-16T00:00:00"/>
    <m/>
    <n v="24"/>
    <n v="161759"/>
    <n v="13479.916666666666"/>
    <n v="129.61458333333334"/>
    <n v="0.19879999999999998"/>
    <n v="2679.8074333333329"/>
    <n v="0.48799999999999999"/>
    <n v="6901.717333333333"/>
    <s v="EUR"/>
    <n v="1"/>
    <n v="0.16"/>
    <s v=""/>
    <n v="38"/>
    <m/>
    <m/>
    <n v="20"/>
    <n v="424.8"/>
    <m/>
    <s v=""/>
    <n v="0"/>
    <n v="0"/>
    <n v="4925.354166666667"/>
  </r>
  <r>
    <x v="2"/>
    <d v="2023-03-01T00:00:00"/>
    <d v="2023-03-31T00:00:00"/>
    <x v="0"/>
    <s v="Demo Company United Arab Emirates LLC"/>
    <x v="28"/>
    <x v="4"/>
    <s v="E04005"/>
    <s v="Lincoln Wong"/>
    <s v="Sr. Analyst"/>
    <s v="Finance"/>
    <x v="2"/>
    <s v="United Arab Emirates"/>
    <s v="Permanent"/>
    <s v="Male"/>
    <n v="49"/>
    <d v="2019-06-07T00:00:00"/>
    <m/>
    <n v="40"/>
    <n v="80700"/>
    <n v="6725"/>
    <n v="38.79807692307692"/>
    <n v="0"/>
    <n v="0"/>
    <n v="0.159"/>
    <n v="5655.7250000000004"/>
    <s v="AED"/>
    <n v="3.8807"/>
    <n v="0"/>
    <s v=""/>
    <n v="111"/>
    <m/>
    <m/>
    <n v="20"/>
    <n v="472.5"/>
    <n v="12"/>
    <s v=""/>
    <n v="0"/>
    <n v="0"/>
    <n v="4306.5865384615381"/>
  </r>
  <r>
    <x v="2"/>
    <d v="2023-03-01T00:00:00"/>
    <d v="2023-03-31T00:00:00"/>
    <x v="0"/>
    <s v="Demo Company Kenya Ltd"/>
    <x v="8"/>
    <x v="2"/>
    <s v="E02770"/>
    <s v="James Huang"/>
    <s v="Manager"/>
    <s v="Human Resources"/>
    <x v="1"/>
    <s v="Kenya"/>
    <s v="Temporary"/>
    <s v="Male"/>
    <n v="54"/>
    <d v="2022-03-11T00:00:00"/>
    <d v="2023-03-11T00:00:00"/>
    <n v="40"/>
    <n v="128136"/>
    <n v="10678"/>
    <n v="61.603846153846156"/>
    <n v="0"/>
    <n v="0"/>
    <n v="0.37200000000000005"/>
    <n v="6705.7839999999997"/>
    <s v="KES"/>
    <n v="136.33000000000001"/>
    <n v="0.05"/>
    <d v="2023-03-11T00:00:00"/>
    <n v="360"/>
    <m/>
    <m/>
    <n v="20"/>
    <m/>
    <n v="7.5"/>
    <s v=""/>
    <n v="0"/>
    <n v="1"/>
    <n v="22177.384615384617"/>
  </r>
  <r>
    <x v="2"/>
    <d v="2023-03-01T00:00:00"/>
    <d v="2023-03-31T00:00:00"/>
    <x v="0"/>
    <s v="Demo Company Netherlands BV"/>
    <x v="6"/>
    <x v="0"/>
    <s v="E04018"/>
    <s v="Emery Ford"/>
    <s v="Analyst II"/>
    <s v="Marketing"/>
    <x v="2"/>
    <s v="Netherlands"/>
    <s v="Permanent"/>
    <s v="Female"/>
    <n v="39"/>
    <d v="2017-04-18T00:00:00"/>
    <m/>
    <n v="32"/>
    <n v="58745"/>
    <n v="4895.416666666667"/>
    <n v="35.30348557692308"/>
    <n v="0.23190000000000002"/>
    <n v="1135.2471250000001"/>
    <n v="0.41200000000000003"/>
    <n v="2878.5050000000001"/>
    <s v="EUR"/>
    <n v="1"/>
    <n v="0"/>
    <s v=""/>
    <n v="86"/>
    <m/>
    <m/>
    <n v="20"/>
    <m/>
    <m/>
    <s v=""/>
    <n v="0"/>
    <n v="0"/>
    <n v="3036.0997596153848"/>
  </r>
  <r>
    <x v="2"/>
    <d v="2023-03-01T00:00:00"/>
    <d v="2023-03-31T00:00:00"/>
    <x v="0"/>
    <s v="Demo Company India Pvt. Ltd."/>
    <x v="16"/>
    <x v="1"/>
    <s v="E04940"/>
    <s v="Hudson Williams"/>
    <s v="Operations Engineer"/>
    <s v="Sales"/>
    <x v="1"/>
    <s v="India"/>
    <s v="Permanent"/>
    <s v="Male"/>
    <n v="36"/>
    <d v="2018-03-19T00:00:00"/>
    <m/>
    <n v="40"/>
    <n v="195200"/>
    <n v="16266.666666666666"/>
    <n v="93.84615384615384"/>
    <n v="0.12"/>
    <n v="1951.9999999999998"/>
    <n v="0.49700000000000005"/>
    <n v="8182.1333333333323"/>
    <s v="INR"/>
    <n v="86.649000000000001"/>
    <n v="0.36"/>
    <s v=""/>
    <n v="390"/>
    <m/>
    <m/>
    <n v="20"/>
    <m/>
    <m/>
    <s v=""/>
    <n v="0"/>
    <n v="0"/>
    <n v="36600"/>
  </r>
  <r>
    <x v="2"/>
    <d v="2023-03-01T00:00:00"/>
    <d v="2023-03-31T00:00:00"/>
    <x v="0"/>
    <s v="Demo Company Belgium BV"/>
    <x v="13"/>
    <x v="0"/>
    <s v="E03465"/>
    <s v="Harper Phan"/>
    <s v="Analyst II"/>
    <s v="Finance"/>
    <x v="0"/>
    <s v="Belgium"/>
    <s v="Permanent"/>
    <s v="Female"/>
    <n v="45"/>
    <d v="2016-12-07T00:00:00"/>
    <m/>
    <n v="24"/>
    <n v="71454"/>
    <n v="5954.5"/>
    <n v="57.254807692307686"/>
    <n v="0.27500000000000002"/>
    <n v="1637.4875000000002"/>
    <n v="0.55399999999999994"/>
    <n v="2655.7070000000003"/>
    <s v="EUR"/>
    <n v="1"/>
    <n v="0"/>
    <s v=""/>
    <n v="204"/>
    <m/>
    <m/>
    <n v="20"/>
    <n v="447.3"/>
    <m/>
    <s v=""/>
    <n v="0"/>
    <n v="0"/>
    <n v="11679.980769230768"/>
  </r>
  <r>
    <x v="2"/>
    <d v="2023-03-01T00:00:00"/>
    <d v="2023-03-31T00:00:00"/>
    <x v="0"/>
    <s v="Demo Company Germany GmbH"/>
    <x v="15"/>
    <x v="0"/>
    <s v="E01927"/>
    <s v="Charles Moore"/>
    <s v="Technical Architect"/>
    <s v="IT"/>
    <x v="0"/>
    <s v="Germany"/>
    <s v="Permanent"/>
    <s v="Male"/>
    <n v="34"/>
    <d v="2016-02-16T00:00:00"/>
    <m/>
    <n v="32"/>
    <n v="63411"/>
    <n v="5284.25"/>
    <n v="38.107572115384613"/>
    <n v="0.19879999999999998"/>
    <n v="1050.5088999999998"/>
    <n v="0.48799999999999999"/>
    <n v="2705.5360000000001"/>
    <s v="EUR"/>
    <n v="1"/>
    <n v="0"/>
    <s v=""/>
    <n v="163"/>
    <m/>
    <m/>
    <n v="20"/>
    <m/>
    <m/>
    <s v=""/>
    <n v="0"/>
    <n v="0"/>
    <n v="6211.5342548076924"/>
  </r>
  <r>
    <x v="2"/>
    <d v="2023-03-01T00:00:00"/>
    <d v="2023-03-31T00:00:00"/>
    <x v="0"/>
    <s v="Demo Company Netherlands BV"/>
    <x v="6"/>
    <x v="0"/>
    <s v="E01883"/>
    <s v="Isla Guzman"/>
    <s v="Sr. Manager"/>
    <s v="Accounting"/>
    <x v="1"/>
    <s v="Netherlands"/>
    <s v="Permanent"/>
    <s v="Female"/>
    <n v="28"/>
    <d v="2019-07-06T00:00:00"/>
    <m/>
    <n v="24"/>
    <n v="152036"/>
    <n v="12669.666666666666"/>
    <n v="121.82371794871796"/>
    <n v="0.23190000000000002"/>
    <n v="2938.0957000000003"/>
    <n v="0.41200000000000003"/>
    <n v="7449.7639999999992"/>
    <s v="EUR"/>
    <n v="1"/>
    <n v="0.15"/>
    <s v=""/>
    <n v="178"/>
    <m/>
    <m/>
    <n v="20"/>
    <n v="213.3"/>
    <m/>
    <s v=""/>
    <n v="0"/>
    <n v="0"/>
    <n v="21684.621794871797"/>
  </r>
  <r>
    <x v="2"/>
    <d v="2023-03-01T00:00:00"/>
    <d v="2023-03-31T00:00:00"/>
    <x v="0"/>
    <s v="Demo Company Spain S.L."/>
    <x v="24"/>
    <x v="0"/>
    <s v="E03984"/>
    <s v="Hailey Foster"/>
    <s v="Controls Engineer"/>
    <s v="Engineering"/>
    <x v="0"/>
    <s v="Spain"/>
    <s v="Temporary"/>
    <s v="Female"/>
    <n v="55"/>
    <d v="2021-03-21T00:00:00"/>
    <d v="2023-03-21T00:00:00"/>
    <n v="40"/>
    <n v="95562"/>
    <n v="7963.5"/>
    <n v="45.943269230769232"/>
    <n v="0.29899999999999999"/>
    <n v="2381.0864999999999"/>
    <n v="0.47"/>
    <n v="4220.6550000000007"/>
    <s v="EUR"/>
    <n v="1"/>
    <n v="0"/>
    <s v=""/>
    <n v="272"/>
    <m/>
    <m/>
    <n v="20"/>
    <m/>
    <n v="4.5"/>
    <s v="Check Contract"/>
    <n v="0"/>
    <n v="0"/>
    <n v="12496.569230769232"/>
  </r>
  <r>
    <x v="2"/>
    <d v="2023-03-01T00:00:00"/>
    <d v="2023-03-31T00:00:00"/>
    <x v="0"/>
    <s v="Demo Company Spain S.L."/>
    <x v="24"/>
    <x v="0"/>
    <s v="E00446"/>
    <s v="Hudson Hill"/>
    <s v="Sr. Analyst"/>
    <s v="Sales"/>
    <x v="3"/>
    <s v="Spain"/>
    <s v="Permanent"/>
    <s v="Male"/>
    <n v="30"/>
    <d v="2019-11-04T00:00:00"/>
    <m/>
    <n v="32"/>
    <n v="96092"/>
    <n v="8007.666666666667"/>
    <n v="57.747596153846153"/>
    <n v="0.29899999999999999"/>
    <n v="2394.2923333333333"/>
    <n v="0.47"/>
    <n v="4244.0633333333335"/>
    <s v="EUR"/>
    <n v="1"/>
    <n v="0"/>
    <s v=""/>
    <n v="173"/>
    <m/>
    <m/>
    <n v="20"/>
    <m/>
    <m/>
    <s v=""/>
    <n v="0"/>
    <n v="0"/>
    <n v="9990.3341346153848"/>
  </r>
  <r>
    <x v="2"/>
    <d v="2023-03-01T00:00:00"/>
    <d v="2023-03-31T00:00:00"/>
    <x v="0"/>
    <s v="Demo Company Egypt SAE"/>
    <x v="38"/>
    <x v="2"/>
    <s v="E02825"/>
    <s v="Wyatt Li"/>
    <s v="Operations Engineer"/>
    <s v="Engineering"/>
    <x v="0"/>
    <s v="Egypt"/>
    <s v="Permanent"/>
    <s v="Male"/>
    <n v="63"/>
    <d v="2013-06-03T00:00:00"/>
    <m/>
    <n v="40"/>
    <n v="254289"/>
    <n v="21190.75"/>
    <n v="122.25432692307693"/>
    <n v="0.26"/>
    <n v="5509.5950000000003"/>
    <n v="0.44400000000000001"/>
    <n v="11782.057000000001"/>
    <s v="EGP"/>
    <n v="32.686700000000002"/>
    <n v="0.39"/>
    <s v=""/>
    <n v="291"/>
    <m/>
    <m/>
    <n v="20"/>
    <m/>
    <n v="10.5"/>
    <s v=""/>
    <n v="0"/>
    <n v="0"/>
    <n v="35576.009134615386"/>
  </r>
  <r>
    <x v="2"/>
    <d v="2023-03-01T00:00:00"/>
    <d v="2023-03-31T00:00:00"/>
    <x v="0"/>
    <s v="Demo Company Norway AS"/>
    <x v="21"/>
    <x v="0"/>
    <s v="E04174"/>
    <s v="Maverick Henry"/>
    <s v="Computer Systems Manager"/>
    <s v="IT"/>
    <x v="3"/>
    <s v="Norway"/>
    <s v="Permanent"/>
    <s v="Male"/>
    <n v="26"/>
    <d v="2019-07-10T00:00:00"/>
    <m/>
    <n v="24"/>
    <n v="69110"/>
    <n v="5759.166666666667"/>
    <n v="55.376602564102562"/>
    <n v="0.14099999999999999"/>
    <n v="812.04250000000002"/>
    <n v="0.36200000000000004"/>
    <n v="3674.3483333333334"/>
    <s v="NOK"/>
    <n v="11.2597"/>
    <n v="0.05"/>
    <s v=""/>
    <n v="204"/>
    <m/>
    <m/>
    <n v="20"/>
    <m/>
    <m/>
    <s v=""/>
    <n v="0"/>
    <n v="0"/>
    <n v="11296.826923076922"/>
  </r>
  <r>
    <x v="2"/>
    <d v="2023-03-01T00:00:00"/>
    <d v="2023-03-31T00:00:00"/>
    <x v="0"/>
    <s v="Demo Company Netherlands BV"/>
    <x v="6"/>
    <x v="0"/>
    <s v="E01899"/>
    <s v="Xavier Jackson"/>
    <s v="Operations Engineer"/>
    <s v="Marketing"/>
    <x v="1"/>
    <s v="Netherlands"/>
    <s v="Permanent"/>
    <s v="Male"/>
    <n v="52"/>
    <d v="2002-06-11T00:00:00"/>
    <m/>
    <n v="32"/>
    <n v="236314"/>
    <n v="19692.833333333332"/>
    <n v="142.015625"/>
    <n v="0.23190000000000002"/>
    <n v="4566.7680500000006"/>
    <n v="0.41200000000000003"/>
    <n v="11579.385999999999"/>
    <s v="EUR"/>
    <n v="1"/>
    <n v="0.34"/>
    <s v=""/>
    <n v="186"/>
    <m/>
    <m/>
    <n v="20"/>
    <m/>
    <m/>
    <s v=""/>
    <n v="0"/>
    <n v="0"/>
    <n v="26414.90625"/>
  </r>
  <r>
    <x v="2"/>
    <d v="2023-03-01T00:00:00"/>
    <d v="2023-03-31T00:00:00"/>
    <x v="0"/>
    <s v="Demo Company United Arab Emirates LLC"/>
    <x v="28"/>
    <x v="4"/>
    <s v="E02562"/>
    <s v="Christian Medina"/>
    <s v="Analyst"/>
    <s v="Marketing"/>
    <x v="2"/>
    <s v="United Arab Emirates"/>
    <s v="Permanent"/>
    <s v="Male"/>
    <n v="51"/>
    <d v="2007-06-19T00:00:00"/>
    <m/>
    <n v="40"/>
    <n v="45206"/>
    <n v="3767.1666666666665"/>
    <n v="21.733653846153846"/>
    <n v="0"/>
    <n v="0"/>
    <n v="0.159"/>
    <n v="3168.1871666666666"/>
    <s v="AED"/>
    <n v="3.8807"/>
    <n v="0"/>
    <s v=""/>
    <n v="142"/>
    <m/>
    <m/>
    <n v="20"/>
    <m/>
    <n v="9"/>
    <s v=""/>
    <n v="0"/>
    <n v="0"/>
    <n v="3086.1788461538463"/>
  </r>
  <r>
    <x v="2"/>
    <d v="2023-03-01T00:00:00"/>
    <d v="2023-03-31T00:00:00"/>
    <x v="0"/>
    <s v="Demo Company Indonesia PT"/>
    <x v="10"/>
    <x v="1"/>
    <s v="E01006"/>
    <s v="Autumn Leung"/>
    <s v="Operations Engineer"/>
    <s v="Finance"/>
    <x v="3"/>
    <s v="Indonesia"/>
    <s v="Permanent"/>
    <s v="Female"/>
    <n v="25"/>
    <d v="2021-11-15T00:00:00"/>
    <m/>
    <n v="40"/>
    <n v="210708"/>
    <n v="17559"/>
    <n v="101.30192307692307"/>
    <n v="5.74E-2"/>
    <n v="1007.8866"/>
    <n v="0.30099999999999999"/>
    <n v="12273.741"/>
    <s v="IDR"/>
    <n v="16295.86"/>
    <n v="0.33"/>
    <s v=""/>
    <n v="55"/>
    <m/>
    <m/>
    <n v="20"/>
    <m/>
    <n v="21"/>
    <s v=""/>
    <n v="0"/>
    <n v="0"/>
    <n v="5571.6057692307695"/>
  </r>
  <r>
    <x v="2"/>
    <d v="2023-03-01T00:00:00"/>
    <d v="2023-03-31T00:00:00"/>
    <x v="0"/>
    <s v="Demo Company Japan Kabushiki Kaisha"/>
    <x v="31"/>
    <x v="1"/>
    <s v="E02903"/>
    <s v="Robert Vazquez"/>
    <s v="System Administrator "/>
    <s v="IT"/>
    <x v="2"/>
    <s v="Japan"/>
    <s v="Temporary"/>
    <s v="Male"/>
    <n v="40"/>
    <d v="2021-09-26T00:00:00"/>
    <d v="2023-09-26T00:00:00"/>
    <n v="40"/>
    <n v="87770"/>
    <n v="7314.166666666667"/>
    <n v="42.197115384615387"/>
    <n v="0.15490000000000001"/>
    <n v="1132.9644166666667"/>
    <n v="0.46700000000000003"/>
    <n v="3898.4508333333333"/>
    <s v="JPY"/>
    <n v="143.86000000000001"/>
    <n v="0"/>
    <s v=""/>
    <n v="213"/>
    <m/>
    <m/>
    <n v="20"/>
    <m/>
    <n v="1.5"/>
    <s v=""/>
    <n v="0"/>
    <n v="0"/>
    <n v="8987.985576923078"/>
  </r>
  <r>
    <x v="2"/>
    <d v="2023-03-01T00:00:00"/>
    <d v="2023-03-31T00:00:00"/>
    <x v="0"/>
    <s v="Demo Company France SARL"/>
    <x v="18"/>
    <x v="0"/>
    <s v="E03642"/>
    <s v="Aria Roberts"/>
    <s v="Manager"/>
    <s v="Accounting"/>
    <x v="2"/>
    <s v="France"/>
    <s v="Permanent"/>
    <s v="Female"/>
    <n v="38"/>
    <d v="2015-08-12T00:00:00"/>
    <m/>
    <n v="32"/>
    <n v="106858"/>
    <n v="8904.8333333333339"/>
    <n v="64.21754807692308"/>
    <n v="8.3000000000000004E-2"/>
    <n v="739.1011666666667"/>
    <n v="0.22399999999999998"/>
    <n v="6910.1506666666673"/>
    <s v="EUR"/>
    <n v="1"/>
    <n v="0.05"/>
    <s v=""/>
    <n v="213"/>
    <m/>
    <m/>
    <n v="20"/>
    <m/>
    <m/>
    <s v=""/>
    <n v="0"/>
    <n v="0"/>
    <n v="13678.337740384615"/>
  </r>
  <r>
    <x v="2"/>
    <d v="2023-03-01T00:00:00"/>
    <d v="2023-03-31T00:00:00"/>
    <x v="0"/>
    <s v="Demo Company Poland Sp. z o.o."/>
    <x v="3"/>
    <x v="0"/>
    <s v="E02884"/>
    <s v="Axel Johnson"/>
    <s v="Network Engineer"/>
    <s v="Human Resources"/>
    <x v="2"/>
    <s v="Poland"/>
    <s v="Permanent"/>
    <s v="Male"/>
    <n v="60"/>
    <d v="2015-04-14T00:00:00"/>
    <m/>
    <n v="24"/>
    <n v="155788"/>
    <n v="12982.333333333334"/>
    <n v="124.83012820512822"/>
    <n v="0.22140000000000001"/>
    <n v="2874.2886000000003"/>
    <n v="0.40799999999999997"/>
    <n v="7685.5413333333345"/>
    <s v="PLN"/>
    <n v="4.6844999999999999"/>
    <n v="0.17"/>
    <s v=""/>
    <n v="89"/>
    <m/>
    <m/>
    <n v="20"/>
    <m/>
    <m/>
    <s v=""/>
    <n v="0"/>
    <n v="0"/>
    <n v="11109.881410256412"/>
  </r>
  <r>
    <x v="2"/>
    <d v="2023-03-01T00:00:00"/>
    <d v="2023-03-31T00:00:00"/>
    <x v="0"/>
    <s v="Demo Company Egypt SAE"/>
    <x v="38"/>
    <x v="2"/>
    <s v="E00701"/>
    <s v="Madeline Garcia"/>
    <s v="Sr. Business Partner"/>
    <s v="Human Resources"/>
    <x v="1"/>
    <s v="Egypt"/>
    <s v="Permanent"/>
    <s v="Female"/>
    <n v="45"/>
    <d v="2019-04-26T00:00:00"/>
    <m/>
    <n v="40"/>
    <n v="74891"/>
    <n v="6240.916666666667"/>
    <n v="36.005288461538463"/>
    <n v="0.26"/>
    <n v="1622.6383333333335"/>
    <n v="0.44400000000000001"/>
    <n v="3469.9496666666669"/>
    <s v="EGP"/>
    <n v="32.686700000000002"/>
    <n v="0"/>
    <s v=""/>
    <n v="291"/>
    <m/>
    <m/>
    <n v="20"/>
    <m/>
    <n v="4.5"/>
    <s v=""/>
    <n v="0"/>
    <n v="0"/>
    <n v="10477.538942307692"/>
  </r>
  <r>
    <x v="2"/>
    <d v="2023-03-01T00:00:00"/>
    <d v="2023-03-31T00:00:00"/>
    <x v="0"/>
    <s v="Demo Company Morocco SARL"/>
    <x v="32"/>
    <x v="2"/>
    <s v="E04720"/>
    <s v="Christopher Chung"/>
    <s v="Controls Engineer"/>
    <s v="Engineering"/>
    <x v="2"/>
    <s v="Morocco"/>
    <s v="Temporary"/>
    <s v="Male"/>
    <n v="28"/>
    <d v="2021-12-18T00:00:00"/>
    <d v="2023-12-18T00:00:00"/>
    <n v="40"/>
    <n v="95670"/>
    <n v="7972.5"/>
    <n v="45.995192307692307"/>
    <n v="0.2109"/>
    <n v="1681.4002500000001"/>
    <n v="0.45799999999999996"/>
    <n v="4321.0950000000003"/>
    <s v="MAD"/>
    <n v="11.0573"/>
    <n v="0"/>
    <s v=""/>
    <n v="317"/>
    <m/>
    <m/>
    <n v="20"/>
    <m/>
    <n v="18"/>
    <s v=""/>
    <n v="0"/>
    <n v="0"/>
    <n v="14580.475961538461"/>
  </r>
  <r>
    <x v="2"/>
    <d v="2023-03-01T00:00:00"/>
    <d v="2023-03-31T00:00:00"/>
    <x v="0"/>
    <s v="Demo Company Netherlands BV"/>
    <x v="6"/>
    <x v="0"/>
    <s v="E01985"/>
    <s v="Eliana Turner"/>
    <s v="Account Representative"/>
    <s v="Sales"/>
    <x v="3"/>
    <s v="Netherlands"/>
    <s v="Permanent"/>
    <s v="Female"/>
    <n v="65"/>
    <d v="2000-09-29T00:00:00"/>
    <m/>
    <n v="32"/>
    <n v="67837"/>
    <n v="5653.083333333333"/>
    <n v="40.767427884615387"/>
    <n v="0.23190000000000002"/>
    <n v="1310.9500250000001"/>
    <n v="0.41200000000000003"/>
    <n v="3324.0129999999995"/>
    <s v="EUR"/>
    <n v="1"/>
    <n v="0"/>
    <s v=""/>
    <n v="170"/>
    <m/>
    <m/>
    <n v="20"/>
    <m/>
    <m/>
    <s v=""/>
    <n v="0"/>
    <n v="0"/>
    <n v="6930.4627403846162"/>
  </r>
  <r>
    <x v="2"/>
    <d v="2023-03-01T00:00:00"/>
    <d v="2023-03-31T00:00:00"/>
    <x v="0"/>
    <s v="Demo Company Poland Sp. z o.o."/>
    <x v="3"/>
    <x v="0"/>
    <s v="E03273"/>
    <s v="Daniel Shah"/>
    <s v="Analyst II"/>
    <s v="Sales"/>
    <x v="3"/>
    <s v="Poland"/>
    <s v="Permanent"/>
    <s v="Male"/>
    <n v="41"/>
    <d v="2010-06-04T00:00:00"/>
    <m/>
    <n v="32"/>
    <n v="72425"/>
    <n v="6035.416666666667"/>
    <n v="43.52463942307692"/>
    <n v="0.22140000000000001"/>
    <n v="1336.24125"/>
    <n v="0.40799999999999997"/>
    <n v="3572.9666666666672"/>
    <s v="PLN"/>
    <n v="4.6844999999999999"/>
    <n v="0"/>
    <s v=""/>
    <n v="30"/>
    <m/>
    <m/>
    <n v="20"/>
    <n v="322.2"/>
    <m/>
    <s v=""/>
    <n v="0"/>
    <n v="0"/>
    <n v="1305.7391826923076"/>
  </r>
  <r>
    <x v="2"/>
    <d v="2023-03-01T00:00:00"/>
    <d v="2023-03-31T00:00:00"/>
    <x v="0"/>
    <s v="Demo Company Italy Srl"/>
    <x v="43"/>
    <x v="0"/>
    <s v="E02415"/>
    <s v="Penelope Gonzalez"/>
    <s v="Sr. Analyst"/>
    <s v="Sales"/>
    <x v="2"/>
    <s v="Italy"/>
    <s v="Temporary"/>
    <s v="Female"/>
    <n v="52"/>
    <d v="2022-10-16T00:00:00"/>
    <d v="2023-10-16T00:00:00"/>
    <n v="32"/>
    <n v="93103"/>
    <n v="7758.583333333333"/>
    <n v="55.951322115384613"/>
    <n v="0.3"/>
    <n v="2327.5749999999998"/>
    <n v="0.59099999999999997"/>
    <n v="3173.2605833333337"/>
    <s v="EUR"/>
    <n v="1"/>
    <n v="0"/>
    <s v=""/>
    <n v="396"/>
    <m/>
    <m/>
    <n v="20"/>
    <m/>
    <m/>
    <s v=""/>
    <n v="0"/>
    <n v="0"/>
    <n v="22156.723557692309"/>
  </r>
  <r>
    <x v="2"/>
    <d v="2023-03-01T00:00:00"/>
    <d v="2023-03-31T00:00:00"/>
    <x v="0"/>
    <s v="Demo Company Portugal Lda"/>
    <x v="4"/>
    <x v="0"/>
    <s v="E00091"/>
    <s v="Emilia Chu"/>
    <s v="Analyst II"/>
    <s v="Finance"/>
    <x v="0"/>
    <s v="Portugal"/>
    <s v="Permanent"/>
    <s v="Female"/>
    <n v="48"/>
    <d v="2003-06-24T00:00:00"/>
    <m/>
    <n v="32"/>
    <n v="55760"/>
    <n v="4646.666666666667"/>
    <n v="33.509615384615387"/>
    <n v="0.23749999999999999"/>
    <n v="1103.5833333333333"/>
    <n v="0.39799999999999996"/>
    <n v="2797.293333333334"/>
    <s v="EUR"/>
    <n v="1"/>
    <n v="0"/>
    <s v=""/>
    <n v="302"/>
    <m/>
    <m/>
    <n v="20"/>
    <n v="56.7"/>
    <m/>
    <s v=""/>
    <n v="0"/>
    <n v="0"/>
    <n v="10119.903846153848"/>
  </r>
  <r>
    <x v="2"/>
    <d v="2023-03-01T00:00:00"/>
    <d v="2023-03-31T00:00:00"/>
    <x v="0"/>
    <s v="Demo Company Sweden AB"/>
    <x v="20"/>
    <x v="0"/>
    <s v="E02563"/>
    <s v="Emily Clark"/>
    <s v="Operations Engineer"/>
    <s v="Accounting"/>
    <x v="2"/>
    <s v="Sweden"/>
    <s v="Permanent"/>
    <s v="Female"/>
    <n v="36"/>
    <d v="2020-01-13T00:00:00"/>
    <m/>
    <n v="24"/>
    <n v="253294"/>
    <n v="21107.833333333332"/>
    <n v="202.95993589743591"/>
    <n v="0.31420000000000003"/>
    <n v="6632.0812333333333"/>
    <n v="0.49099999999999999"/>
    <n v="10743.887166666666"/>
    <s v="SEK"/>
    <n v="11.300800000000001"/>
    <n v="0.4"/>
    <s v=""/>
    <n v="287"/>
    <m/>
    <m/>
    <n v="20"/>
    <m/>
    <m/>
    <s v=""/>
    <n v="0"/>
    <n v="0"/>
    <n v="58249.501602564109"/>
  </r>
  <r>
    <x v="2"/>
    <d v="2023-03-01T00:00:00"/>
    <d v="2023-03-31T00:00:00"/>
    <x v="0"/>
    <s v="Demo Company Iceland hf."/>
    <x v="22"/>
    <x v="0"/>
    <s v="E04221"/>
    <s v="Roman King"/>
    <s v="Analyst II"/>
    <s v="Finance"/>
    <x v="2"/>
    <s v="Iceland"/>
    <s v="Permanent"/>
    <s v="Male"/>
    <n v="60"/>
    <d v="2007-08-16T00:00:00"/>
    <m/>
    <n v="40"/>
    <n v="58671"/>
    <n v="4889.25"/>
    <n v="28.207211538461536"/>
    <n v="6.3500000000000001E-2"/>
    <n v="310.467375"/>
    <n v="0.31900000000000001"/>
    <n v="3329.5792499999998"/>
    <s v="ISK"/>
    <n v="149.69999999999999"/>
    <n v="0"/>
    <s v=""/>
    <n v="121"/>
    <m/>
    <m/>
    <n v="20"/>
    <m/>
    <n v="22.5"/>
    <s v=""/>
    <n v="0"/>
    <n v="0"/>
    <n v="3413.072596153846"/>
  </r>
  <r>
    <x v="2"/>
    <d v="2023-03-01T00:00:00"/>
    <d v="2023-03-31T00:00:00"/>
    <x v="0"/>
    <s v="Demo Company Finland Oy"/>
    <x v="0"/>
    <x v="0"/>
    <s v="E04887"/>
    <s v="Emery Do"/>
    <s v="Account Representative"/>
    <s v="Sales"/>
    <x v="3"/>
    <s v="Finland"/>
    <s v="Permanent"/>
    <s v="Female"/>
    <n v="40"/>
    <d v="2018-03-16T00:00:00"/>
    <m/>
    <n v="40"/>
    <n v="55457"/>
    <n v="4621.416666666667"/>
    <n v="26.662019230769232"/>
    <n v="0.20760000000000001"/>
    <n v="959.40610000000004"/>
    <n v="0.36599999999999999"/>
    <n v="2929.9781666666668"/>
    <s v="EUR"/>
    <n v="1"/>
    <n v="0"/>
    <s v=""/>
    <n v="147"/>
    <m/>
    <m/>
    <n v="20"/>
    <m/>
    <n v="7.5"/>
    <s v=""/>
    <n v="0"/>
    <n v="0"/>
    <n v="3919.3168269230773"/>
  </r>
  <r>
    <x v="2"/>
    <d v="2023-03-01T00:00:00"/>
    <d v="2023-03-31T00:00:00"/>
    <x v="0"/>
    <s v="Demo Company Greece IKE"/>
    <x v="23"/>
    <x v="0"/>
    <s v="E01636"/>
    <s v="Naomi Coleman"/>
    <s v="Manager"/>
    <s v="Marketing"/>
    <x v="2"/>
    <s v="Greece"/>
    <s v="Permanent"/>
    <s v="Female"/>
    <n v="29"/>
    <d v="2016-11-02T00:00:00"/>
    <m/>
    <n v="40"/>
    <n v="122054"/>
    <n v="10171.166666666666"/>
    <n v="58.679807692307691"/>
    <n v="0.24809999999999999"/>
    <n v="2523.4664499999999"/>
    <n v="0.51900000000000002"/>
    <n v="4892.3311666666659"/>
    <s v="EUR"/>
    <n v="1"/>
    <n v="0.06"/>
    <s v=""/>
    <n v="373"/>
    <m/>
    <m/>
    <n v="20"/>
    <m/>
    <m/>
    <s v=""/>
    <n v="0"/>
    <n v="0"/>
    <n v="21887.568269230767"/>
  </r>
  <r>
    <x v="2"/>
    <d v="2023-03-01T00:00:00"/>
    <d v="2023-03-31T00:00:00"/>
    <x v="0"/>
    <s v="Demo Company Czech Republic s.r.o."/>
    <x v="34"/>
    <x v="0"/>
    <s v="E01387"/>
    <s v="Cora Zheng"/>
    <s v="Network Engineer"/>
    <s v="IT"/>
    <x v="0"/>
    <s v="Czech Republic"/>
    <s v="Permanent"/>
    <s v="Female"/>
    <n v="27"/>
    <d v="2018-01-03T00:00:00"/>
    <m/>
    <n v="32"/>
    <n v="167100"/>
    <n v="13925"/>
    <n v="100.42067307692308"/>
    <n v="0.33799999999999997"/>
    <n v="4706.6499999999996"/>
    <n v="0.46100000000000002"/>
    <n v="7505.5749999999998"/>
    <s v="CZK"/>
    <n v="23.619"/>
    <n v="0.2"/>
    <s v=""/>
    <n v="355"/>
    <m/>
    <m/>
    <n v="20"/>
    <m/>
    <m/>
    <s v=""/>
    <n v="0"/>
    <n v="0"/>
    <n v="35649.338942307695"/>
  </r>
  <r>
    <x v="2"/>
    <d v="2023-03-01T00:00:00"/>
    <d v="2023-03-31T00:00:00"/>
    <x v="0"/>
    <s v="Demo Company Ghana Ltd"/>
    <x v="33"/>
    <x v="2"/>
    <s v="E01363"/>
    <s v="Ayla Daniels"/>
    <s v="Technical Architect"/>
    <s v="IT"/>
    <x v="2"/>
    <s v="Ghana"/>
    <s v="Temporary"/>
    <s v="Female"/>
    <n v="53"/>
    <d v="2022-04-23T00:00:00"/>
    <d v="2023-04-23T00:00:00"/>
    <n v="40"/>
    <n v="78153"/>
    <n v="6512.75"/>
    <n v="37.573557692307688"/>
    <n v="0.13"/>
    <n v="846.65750000000003"/>
    <n v="0.55399999999999994"/>
    <n v="2904.6865000000003"/>
    <s v="GHS"/>
    <n v="12.6816"/>
    <n v="0"/>
    <s v=""/>
    <n v="195"/>
    <m/>
    <m/>
    <n v="20"/>
    <n v="552.6"/>
    <n v="1.5"/>
    <s v=""/>
    <n v="0"/>
    <n v="0"/>
    <n v="7326.8437499999991"/>
  </r>
  <r>
    <x v="2"/>
    <d v="2023-03-01T00:00:00"/>
    <d v="2023-03-31T00:00:00"/>
    <x v="0"/>
    <s v="Demo Company Australia Pty Ltd"/>
    <x v="14"/>
    <x v="5"/>
    <s v="E02249"/>
    <s v="Allison Daniels"/>
    <s v="Manager"/>
    <s v="Finance"/>
    <x v="0"/>
    <s v="New Zealand"/>
    <s v="Temporary"/>
    <s v="Female"/>
    <n v="37"/>
    <d v="2020-04-14T00:00:00"/>
    <d v="2023-04-14T00:00:00"/>
    <n v="40"/>
    <n v="103524"/>
    <n v="8627"/>
    <n v="49.771153846153844"/>
    <n v="0.25"/>
    <n v="2156.75"/>
    <n v="0.34600000000000003"/>
    <n v="5642.0579999999991"/>
    <s v="NZD"/>
    <n v="1.7225999999999999"/>
    <n v="0.09"/>
    <s v=""/>
    <n v="192"/>
    <m/>
    <m/>
    <n v="20"/>
    <m/>
    <n v="15"/>
    <s v=""/>
    <n v="0"/>
    <n v="0"/>
    <n v="9556.0615384615376"/>
  </r>
  <r>
    <x v="2"/>
    <d v="2023-03-01T00:00:00"/>
    <d v="2023-03-31T00:00:00"/>
    <x v="0"/>
    <s v="Demo Company France SARL"/>
    <x v="18"/>
    <x v="0"/>
    <s v="E02987"/>
    <s v="Mateo Harris"/>
    <s v="Manager"/>
    <s v="IT"/>
    <x v="2"/>
    <s v="France"/>
    <s v="Permanent"/>
    <s v="Male"/>
    <n v="30"/>
    <d v="2017-08-05T00:00:00"/>
    <m/>
    <n v="24"/>
    <n v="119906"/>
    <n v="9992.1666666666661"/>
    <n v="96.078525641025635"/>
    <n v="0.45"/>
    <n v="4496.4749999999995"/>
    <n v="0.60699999999999998"/>
    <n v="3926.9214999999995"/>
    <s v="EUR"/>
    <n v="1"/>
    <n v="0.05"/>
    <s v=""/>
    <n v="76"/>
    <m/>
    <m/>
    <n v="20"/>
    <n v="531.9"/>
    <m/>
    <s v=""/>
    <n v="0"/>
    <n v="0"/>
    <n v="7301.9679487179483"/>
  </r>
  <r>
    <x v="2"/>
    <d v="2023-03-01T00:00:00"/>
    <d v="2023-03-31T00:00:00"/>
    <x v="0"/>
    <s v="Demo Company Singapore Pte Ltd"/>
    <x v="1"/>
    <x v="1"/>
    <s v="E03655"/>
    <s v="Samantha Rogers"/>
    <s v="Analyst"/>
    <s v="Marketing"/>
    <x v="1"/>
    <s v="Singapore"/>
    <s v="Permanent"/>
    <s v="Female"/>
    <n v="28"/>
    <d v="2020-01-17T00:00:00"/>
    <m/>
    <n v="40"/>
    <n v="45061"/>
    <n v="3755.0833333333335"/>
    <n v="21.663942307692306"/>
    <n v="0.17"/>
    <n v="638.36416666666673"/>
    <n v="0.21"/>
    <n v="2966.5158333333334"/>
    <s v="SGD"/>
    <n v="1.4280999999999999"/>
    <n v="0"/>
    <s v=""/>
    <n v="245"/>
    <m/>
    <m/>
    <n v="20"/>
    <m/>
    <n v="30"/>
    <s v=""/>
    <n v="0"/>
    <n v="0"/>
    <n v="5307.6658653846152"/>
  </r>
  <r>
    <x v="2"/>
    <d v="2023-03-01T00:00:00"/>
    <d v="2023-03-31T00:00:00"/>
    <x v="0"/>
    <s v="Demo Company Australia Pty Ltd"/>
    <x v="14"/>
    <x v="5"/>
    <s v="E04048"/>
    <s v="Julian Lee"/>
    <s v="IT Systems Architect"/>
    <s v="IT"/>
    <x v="2"/>
    <s v="Australia"/>
    <s v="Permanent"/>
    <s v="Male"/>
    <n v="51"/>
    <d v="2003-01-17T00:00:00"/>
    <m/>
    <n v="40"/>
    <n v="91399"/>
    <n v="7616.583333333333"/>
    <n v="43.941826923076924"/>
    <n v="0.25"/>
    <n v="1904.1458333333333"/>
    <n v="0.47399999999999998"/>
    <n v="4006.3228333333332"/>
    <s v="AUD"/>
    <n v="1.5972999999999999"/>
    <n v="0"/>
    <s v=""/>
    <n v="383"/>
    <m/>
    <m/>
    <n v="20"/>
    <n v="342.90000000000003"/>
    <n v="7.5"/>
    <s v=""/>
    <n v="0"/>
    <n v="0"/>
    <n v="16829.719711538462"/>
  </r>
  <r>
    <x v="2"/>
    <d v="2023-03-01T00:00:00"/>
    <d v="2023-03-31T00:00:00"/>
    <x v="0"/>
    <s v="Demo Company Australia Pty Ltd"/>
    <x v="14"/>
    <x v="5"/>
    <s v="E03626"/>
    <s v="Nicholas Avila"/>
    <s v="Enterprise Architect"/>
    <s v="IT"/>
    <x v="3"/>
    <s v="New Zealand"/>
    <s v="Permanent"/>
    <s v="Male"/>
    <n v="28"/>
    <d v="2017-09-28T00:00:00"/>
    <m/>
    <n v="40"/>
    <n v="97336"/>
    <n v="8111.333333333333"/>
    <n v="46.796153846153842"/>
    <n v="0.25"/>
    <n v="2027.8333333333333"/>
    <n v="0.34600000000000003"/>
    <n v="5304.8119999999999"/>
    <s v="NZD"/>
    <n v="1.7225999999999999"/>
    <n v="0"/>
    <s v=""/>
    <n v="308"/>
    <m/>
    <m/>
    <n v="20"/>
    <n v="313.2"/>
    <n v="4.5"/>
    <s v=""/>
    <n v="0"/>
    <n v="0"/>
    <n v="14413.215384615383"/>
  </r>
  <r>
    <x v="2"/>
    <d v="2023-03-01T00:00:00"/>
    <d v="2023-03-31T00:00:00"/>
    <x v="0"/>
    <s v="Demo Company Côte d'Ivoire SARL"/>
    <x v="2"/>
    <x v="2"/>
    <s v="E03694"/>
    <s v="Hailey Watson"/>
    <s v="Sr. Manager"/>
    <s v="Accounting"/>
    <x v="2"/>
    <s v="Côte d'Ivoire"/>
    <s v="Permanent"/>
    <s v="Female"/>
    <n v="31"/>
    <d v="2017-01-20T00:00:00"/>
    <m/>
    <n v="40"/>
    <n v="124629"/>
    <n v="10385.75"/>
    <n v="59.917788461538464"/>
    <n v="0.25"/>
    <n v="2596.4375"/>
    <n v="0.501"/>
    <n v="5182.4892499999996"/>
    <s v="XOF"/>
    <n v="657.27"/>
    <n v="0.1"/>
    <s v=""/>
    <n v="210"/>
    <m/>
    <m/>
    <n v="20"/>
    <m/>
    <n v="30"/>
    <s v=""/>
    <n v="0"/>
    <n v="0"/>
    <n v="12582.735576923078"/>
  </r>
  <r>
    <x v="2"/>
    <d v="2023-03-01T00:00:00"/>
    <d v="2023-03-31T00:00:00"/>
    <x v="0"/>
    <s v="Demo Company Indonesia PT"/>
    <x v="10"/>
    <x v="1"/>
    <s v="E02920"/>
    <s v="Willow Woods"/>
    <s v="Operations Engineer"/>
    <s v="Human Resources"/>
    <x v="1"/>
    <s v="Indonesia"/>
    <s v="Permanent"/>
    <s v="Female"/>
    <n v="28"/>
    <d v="2021-07-25T00:00:00"/>
    <m/>
    <n v="40"/>
    <n v="231850"/>
    <n v="19320.833333333332"/>
    <n v="111.46634615384615"/>
    <n v="5.74E-2"/>
    <n v="1109.0158333333331"/>
    <n v="0.30099999999999999"/>
    <n v="13505.262499999999"/>
    <s v="IDR"/>
    <n v="16295.86"/>
    <n v="0.39"/>
    <s v=""/>
    <n v="207"/>
    <m/>
    <m/>
    <n v="20"/>
    <m/>
    <n v="7.5"/>
    <s v=""/>
    <n v="0"/>
    <n v="0"/>
    <n v="23073.533653846152"/>
  </r>
  <r>
    <x v="2"/>
    <d v="2023-03-01T00:00:00"/>
    <d v="2023-03-31T00:00:00"/>
    <x v="0"/>
    <s v="Demo Company France SARL"/>
    <x v="18"/>
    <x v="0"/>
    <s v="E03220"/>
    <s v="Alexander Gonzales"/>
    <s v="Manager"/>
    <s v="Accounting"/>
    <x v="3"/>
    <s v="France"/>
    <s v="Permanent"/>
    <s v="Male"/>
    <n v="34"/>
    <d v="2018-06-04T00:00:00"/>
    <m/>
    <n v="40"/>
    <n v="128329"/>
    <n v="10694.083333333334"/>
    <n v="61.696634615384617"/>
    <n v="0.45"/>
    <n v="4812.3375000000005"/>
    <n v="0.60699999999999998"/>
    <n v="4202.7747500000005"/>
    <s v="EUR"/>
    <n v="1"/>
    <n v="0.08"/>
    <s v=""/>
    <n v="90"/>
    <m/>
    <m/>
    <n v="20"/>
    <n v="72.900000000000006"/>
    <n v="7.5"/>
    <s v=""/>
    <n v="0"/>
    <n v="0"/>
    <n v="5552.6971153846152"/>
  </r>
  <r>
    <x v="2"/>
    <d v="2023-03-01T00:00:00"/>
    <d v="2023-03-31T00:00:00"/>
    <x v="0"/>
    <s v="Demo Company Romania SRL"/>
    <x v="12"/>
    <x v="0"/>
    <s v="E01347"/>
    <s v="Aiden Gonzales"/>
    <s v="Operations Engineer"/>
    <s v="Marketing"/>
    <x v="1"/>
    <s v="Romania"/>
    <s v="Temporary"/>
    <s v="Male"/>
    <n v="44"/>
    <d v="2021-03-28T00:00:00"/>
    <d v="2023-03-28T00:00:00"/>
    <n v="24"/>
    <n v="186033"/>
    <n v="15502.75"/>
    <n v="149.06490384615384"/>
    <n v="2.2499999999999999E-2"/>
    <n v="348.81187499999999"/>
    <n v="0.2"/>
    <n v="12402.2"/>
    <s v="RON"/>
    <n v="4.9107000000000003"/>
    <n v="0.34"/>
    <s v=""/>
    <n v="226"/>
    <m/>
    <m/>
    <n v="20"/>
    <n v="85.5"/>
    <m/>
    <s v="Check Contract"/>
    <n v="0"/>
    <n v="0"/>
    <n v="33688.668269230766"/>
  </r>
  <r>
    <x v="2"/>
    <d v="2023-03-01T00:00:00"/>
    <d v="2023-03-31T00:00:00"/>
    <x v="0"/>
    <s v="Demo Company Qatar WLL"/>
    <x v="11"/>
    <x v="4"/>
    <s v="E03968"/>
    <s v="Joshua Chin"/>
    <s v="Sr. Manager"/>
    <s v="Marketing"/>
    <x v="0"/>
    <s v="Qatar"/>
    <s v="Permanent"/>
    <s v="Male"/>
    <n v="60"/>
    <d v="2021-07-26T00:00:00"/>
    <m/>
    <n v="40"/>
    <n v="121480"/>
    <n v="10123.333333333334"/>
    <n v="58.403846153846153"/>
    <n v="0"/>
    <n v="0"/>
    <n v="0.113"/>
    <n v="8979.3966666666674"/>
    <s v="QAR"/>
    <n v="3.8468"/>
    <n v="0.14000000000000001"/>
    <s v=""/>
    <n v="345"/>
    <m/>
    <m/>
    <n v="20"/>
    <m/>
    <n v="30"/>
    <s v=""/>
    <n v="0"/>
    <n v="0"/>
    <n v="20149.326923076922"/>
  </r>
  <r>
    <x v="2"/>
    <d v="2023-03-01T00:00:00"/>
    <d v="2023-03-31T00:00:00"/>
    <x v="0"/>
    <s v="Demo Company Sweden AB"/>
    <x v="20"/>
    <x v="0"/>
    <s v="E04299"/>
    <s v="Paisley Hall"/>
    <s v="Network Engineer"/>
    <s v="Human Resources"/>
    <x v="1"/>
    <s v="Sweden"/>
    <s v="Permanent"/>
    <s v="Female"/>
    <n v="41"/>
    <d v="2010-05-21T00:00:00"/>
    <m/>
    <n v="32"/>
    <n v="153275"/>
    <n v="12772.916666666666"/>
    <n v="92.112379807692307"/>
    <n v="0.31420000000000003"/>
    <n v="4013.2504166666668"/>
    <n v="0.49099999999999999"/>
    <n v="6501.4145833333332"/>
    <s v="SEK"/>
    <n v="11.300800000000001"/>
    <n v="0.24"/>
    <s v=""/>
    <n v="195"/>
    <m/>
    <m/>
    <n v="20"/>
    <m/>
    <m/>
    <s v=""/>
    <n v="0"/>
    <n v="0"/>
    <n v="17961.9140625"/>
  </r>
  <r>
    <x v="2"/>
    <d v="2023-03-01T00:00:00"/>
    <d v="2023-03-31T00:00:00"/>
    <x v="0"/>
    <s v="Demo Company Ireland Ltd"/>
    <x v="36"/>
    <x v="0"/>
    <s v="E01150"/>
    <s v="Allison Leung"/>
    <s v="Sr. Analyst"/>
    <s v="Sales"/>
    <x v="3"/>
    <s v="Ireland"/>
    <s v="Temporary"/>
    <s v="Female"/>
    <n v="62"/>
    <d v="2020-05-18T00:00:00"/>
    <d v="2023-05-18T00:00:00"/>
    <n v="24"/>
    <n v="97830"/>
    <n v="8152.5"/>
    <n v="78.38942307692308"/>
    <n v="0.1105"/>
    <n v="900.85125000000005"/>
    <n v="0.26100000000000001"/>
    <n v="6024.6975000000002"/>
    <s v="EUR"/>
    <n v="1"/>
    <n v="0"/>
    <s v=""/>
    <n v="251"/>
    <m/>
    <m/>
    <n v="20"/>
    <n v="414"/>
    <m/>
    <s v=""/>
    <n v="0"/>
    <n v="0"/>
    <n v="19675.745192307691"/>
  </r>
  <r>
    <x v="2"/>
    <d v="2023-03-01T00:00:00"/>
    <d v="2023-03-31T00:00:00"/>
    <x v="0"/>
    <s v="Demo Company Ukraine PLC"/>
    <x v="26"/>
    <x v="0"/>
    <s v="E03774"/>
    <s v="Hannah Mejia"/>
    <s v="Operations Engineer"/>
    <s v="Marketing"/>
    <x v="2"/>
    <s v="Ukraine"/>
    <s v="Temporary"/>
    <s v="Female"/>
    <n v="47"/>
    <d v="2022-03-13T00:00:00"/>
    <d v="2023-03-13T00:00:00"/>
    <n v="40"/>
    <n v="239394"/>
    <n v="19949.5"/>
    <n v="115.09326923076924"/>
    <n v="0.22"/>
    <n v="4388.8900000000003"/>
    <n v="0.45200000000000001"/>
    <n v="10932.325999999999"/>
    <s v="UAH"/>
    <n v="39.026600000000002"/>
    <n v="0.32"/>
    <s v=""/>
    <n v="67"/>
    <n v="1"/>
    <s v="Underpayment"/>
    <n v="20"/>
    <m/>
    <n v="25.5"/>
    <s v="Check Contract"/>
    <n v="0"/>
    <n v="0"/>
    <n v="7711.2490384615394"/>
  </r>
  <r>
    <x v="2"/>
    <d v="2023-03-01T00:00:00"/>
    <d v="2023-03-31T00:00:00"/>
    <x v="0"/>
    <s v="Demo Company United Arab Emirates LLC"/>
    <x v="28"/>
    <x v="4"/>
    <s v="E01638"/>
    <s v="Elizabeth Huang"/>
    <s v="Analyst"/>
    <s v="Finance"/>
    <x v="1"/>
    <s v="United Arab Emirates"/>
    <s v="Permanent"/>
    <s v="Female"/>
    <n v="62"/>
    <d v="2002-09-20T00:00:00"/>
    <m/>
    <n v="40"/>
    <n v="49738"/>
    <n v="4144.833333333333"/>
    <n v="23.912500000000001"/>
    <n v="0"/>
    <n v="0"/>
    <n v="0.159"/>
    <n v="3485.8048333333331"/>
    <s v="AED"/>
    <n v="3.8807"/>
    <n v="0"/>
    <s v=""/>
    <n v="233"/>
    <m/>
    <m/>
    <n v="20"/>
    <m/>
    <n v="3"/>
    <s v=""/>
    <n v="0"/>
    <n v="0"/>
    <n v="5571.6125000000002"/>
  </r>
  <r>
    <x v="2"/>
    <d v="2023-03-01T00:00:00"/>
    <d v="2023-03-31T00:00:00"/>
    <x v="0"/>
    <s v="Demo Company Croatia d.o.o."/>
    <x v="25"/>
    <x v="0"/>
    <s v="E01877"/>
    <s v="Abigail Garza"/>
    <s v="Analyst"/>
    <s v="Accounting"/>
    <x v="0"/>
    <s v="Croatia"/>
    <s v="Permanent"/>
    <s v="Female"/>
    <n v="33"/>
    <d v="2018-05-27T00:00:00"/>
    <m/>
    <n v="32"/>
    <n v="45049"/>
    <n v="3754.0833333333335"/>
    <n v="27.072716346153847"/>
    <n v="0.16500000000000001"/>
    <n v="619.42375000000004"/>
    <n v="0.20499999999999999"/>
    <n v="2984.4962500000001"/>
    <s v="EUR"/>
    <n v="1"/>
    <n v="0"/>
    <s v=""/>
    <n v="152"/>
    <m/>
    <m/>
    <n v="20"/>
    <n v="538.20000000000005"/>
    <m/>
    <s v=""/>
    <n v="0"/>
    <n v="0"/>
    <n v="4115.0528846153848"/>
  </r>
  <r>
    <x v="2"/>
    <d v="2023-03-01T00:00:00"/>
    <d v="2023-03-31T00:00:00"/>
    <x v="0"/>
    <s v="Demo Company Croatia d.o.o."/>
    <x v="25"/>
    <x v="0"/>
    <s v="E01422"/>
    <s v="Lydia Espinoza"/>
    <s v="Sr. Manager"/>
    <s v="Marketing"/>
    <x v="1"/>
    <s v="Croatia"/>
    <s v="Permanent"/>
    <s v="Female"/>
    <n v="29"/>
    <d v="2020-05-15T00:00:00"/>
    <m/>
    <n v="40"/>
    <n v="137106"/>
    <n v="11425.5"/>
    <n v="65.916346153846149"/>
    <n v="0.16500000000000001"/>
    <n v="1885.2075"/>
    <n v="0.20499999999999999"/>
    <n v="9083.2724999999991"/>
    <s v="EUR"/>
    <n v="1"/>
    <n v="0.12"/>
    <s v=""/>
    <n v="76"/>
    <m/>
    <m/>
    <n v="20"/>
    <m/>
    <n v="12"/>
    <s v=""/>
    <n v="0"/>
    <n v="0"/>
    <n v="5009.6423076923074"/>
  </r>
  <r>
    <x v="2"/>
    <d v="2023-03-01T00:00:00"/>
    <d v="2023-03-31T00:00:00"/>
    <x v="0"/>
    <s v="Demo Company Qatar WLL"/>
    <x v="11"/>
    <x v="4"/>
    <s v="E00440"/>
    <s v="Adeline Thao"/>
    <s v="Operations Engineer"/>
    <s v="Finance"/>
    <x v="2"/>
    <s v="Qatar"/>
    <s v="Permanent"/>
    <s v="Female"/>
    <n v="54"/>
    <d v="2007-09-05T00:00:00"/>
    <m/>
    <n v="40"/>
    <n v="183239"/>
    <n v="15269.916666666666"/>
    <n v="88.095673076923077"/>
    <n v="0"/>
    <n v="0"/>
    <n v="0.113"/>
    <n v="13544.416083333334"/>
    <s v="QAR"/>
    <n v="3.8468"/>
    <n v="0.32"/>
    <s v=""/>
    <n v="363"/>
    <m/>
    <m/>
    <n v="20"/>
    <m/>
    <n v="10.5"/>
    <s v=""/>
    <n v="0"/>
    <n v="0"/>
    <n v="31978.729326923076"/>
  </r>
  <r>
    <x v="2"/>
    <d v="2023-03-01T00:00:00"/>
    <d v="2023-03-31T00:00:00"/>
    <x v="0"/>
    <s v="Demo Company Australia Pty Ltd"/>
    <x v="14"/>
    <x v="5"/>
    <s v="E00145"/>
    <s v="Kinsley Dixon"/>
    <s v="Analyst"/>
    <s v="Accounting"/>
    <x v="0"/>
    <s v="New Zealand"/>
    <s v="Permanent"/>
    <s v="Female"/>
    <n v="28"/>
    <d v="2019-05-25T00:00:00"/>
    <m/>
    <n v="40"/>
    <n v="45819"/>
    <n v="3818.25"/>
    <n v="22.028365384615384"/>
    <n v="0.25"/>
    <n v="954.5625"/>
    <n v="0.34600000000000003"/>
    <n v="2497.1354999999999"/>
    <s v="NZD"/>
    <n v="1.7225999999999999"/>
    <n v="0"/>
    <s v=""/>
    <n v="355"/>
    <m/>
    <m/>
    <n v="20"/>
    <m/>
    <n v="18"/>
    <s v=""/>
    <n v="0"/>
    <n v="0"/>
    <n v="7820.069711538461"/>
  </r>
  <r>
    <x v="2"/>
    <d v="2023-03-01T00:00:00"/>
    <d v="2023-03-31T00:00:00"/>
    <x v="0"/>
    <s v="Demo Company Belgium BV"/>
    <x v="13"/>
    <x v="0"/>
    <s v="E04150"/>
    <s v="Natalia Vu"/>
    <s v="Analyst"/>
    <s v="Accounting"/>
    <x v="3"/>
    <s v="Belgium"/>
    <s v="Permanent"/>
    <s v="Female"/>
    <n v="54"/>
    <d v="2006-12-29T00:00:00"/>
    <m/>
    <n v="32"/>
    <n v="55518"/>
    <n v="4626.5"/>
    <n v="33.364182692307693"/>
    <n v="0.27500000000000002"/>
    <n v="1272.2875000000001"/>
    <n v="0.55399999999999994"/>
    <n v="2063.4190000000003"/>
    <s v="EUR"/>
    <n v="1"/>
    <n v="0"/>
    <s v=""/>
    <n v="86"/>
    <m/>
    <m/>
    <n v="20"/>
    <m/>
    <m/>
    <s v=""/>
    <n v="0"/>
    <n v="0"/>
    <n v="2869.3197115384614"/>
  </r>
  <r>
    <x v="2"/>
    <d v="2023-03-01T00:00:00"/>
    <d v="2023-03-31T00:00:00"/>
    <x v="0"/>
    <s v="Demo Company Czech Republic s.r.o."/>
    <x v="34"/>
    <x v="0"/>
    <s v="E02846"/>
    <s v="Julia Mai"/>
    <s v="Manager"/>
    <s v="Marketing"/>
    <x v="0"/>
    <s v="Czech Republic"/>
    <s v="Permanent"/>
    <s v="Female"/>
    <n v="50"/>
    <d v="2012-03-11T00:00:00"/>
    <m/>
    <n v="32"/>
    <n v="108134"/>
    <n v="9011.1666666666661"/>
    <n v="64.984375"/>
    <n v="0.33799999999999997"/>
    <n v="3045.7743333333328"/>
    <n v="0.46100000000000002"/>
    <n v="4857.0188333333326"/>
    <s v="CZK"/>
    <n v="23.619"/>
    <n v="0.1"/>
    <s v=""/>
    <n v="255"/>
    <m/>
    <m/>
    <n v="20"/>
    <n v="350.1"/>
    <m/>
    <s v=""/>
    <n v="0"/>
    <n v="0"/>
    <n v="16571.015625"/>
  </r>
  <r>
    <x v="2"/>
    <d v="2023-03-01T00:00:00"/>
    <d v="2023-03-31T00:00:00"/>
    <x v="0"/>
    <s v="Demo Company Côte d'Ivoire SARL"/>
    <x v="2"/>
    <x v="2"/>
    <s v="E04247"/>
    <s v="Camila Evans"/>
    <s v="Manager"/>
    <s v="Marketing"/>
    <x v="3"/>
    <s v="Côte d'Ivoire"/>
    <s v="Permanent"/>
    <s v="Female"/>
    <n v="55"/>
    <d v="2021-12-20T00:00:00"/>
    <m/>
    <n v="40"/>
    <n v="113950"/>
    <n v="9495.8333333333339"/>
    <n v="54.783653846153847"/>
    <n v="0.25"/>
    <n v="2373.9583333333335"/>
    <n v="0.501"/>
    <n v="4738.4208333333336"/>
    <s v="XOF"/>
    <n v="657.27"/>
    <n v="0.09"/>
    <s v=""/>
    <n v="357"/>
    <m/>
    <m/>
    <n v="20"/>
    <m/>
    <n v="21"/>
    <s v=""/>
    <n v="0"/>
    <n v="0"/>
    <n v="19557.764423076922"/>
  </r>
  <r>
    <x v="2"/>
    <d v="2023-03-01T00:00:00"/>
    <d v="2023-03-31T00:00:00"/>
    <x v="0"/>
    <s v="Demo Company India Pvt. Ltd."/>
    <x v="16"/>
    <x v="1"/>
    <s v="E02613"/>
    <s v="Everly Lai"/>
    <s v="Operations Engineer"/>
    <s v="Marketing"/>
    <x v="1"/>
    <s v="India"/>
    <s v="Temporary"/>
    <s v="Female"/>
    <n v="52"/>
    <d v="2022-04-01T00:00:00"/>
    <d v="2023-04-01T00:00:00"/>
    <n v="40"/>
    <n v="182035"/>
    <n v="15169.583333333334"/>
    <n v="87.516826923076934"/>
    <n v="0.12"/>
    <n v="1820.35"/>
    <n v="0.49700000000000005"/>
    <n v="7630.300416666666"/>
    <s v="INR"/>
    <n v="86.649000000000001"/>
    <n v="0.3"/>
    <s v=""/>
    <n v="384"/>
    <m/>
    <m/>
    <n v="20"/>
    <n v="306"/>
    <n v="18"/>
    <s v=""/>
    <n v="0"/>
    <n v="0"/>
    <n v="33606.461538461546"/>
  </r>
  <r>
    <x v="2"/>
    <d v="2023-03-01T00:00:00"/>
    <d v="2023-03-31T00:00:00"/>
    <x v="0"/>
    <s v="Demo Company Austria GmbH"/>
    <x v="41"/>
    <x v="0"/>
    <s v="E03349"/>
    <s v="Adam He"/>
    <s v="Network Engineer"/>
    <s v="Accounting"/>
    <x v="1"/>
    <s v="Austria"/>
    <s v="Permanent"/>
    <s v="Male"/>
    <n v="35"/>
    <d v="2017-08-16T00:00:00"/>
    <m/>
    <n v="32"/>
    <n v="181356"/>
    <n v="15113"/>
    <n v="108.98798076923077"/>
    <n v="0.21379999999999999"/>
    <n v="3231.1594"/>
    <n v="0.51400000000000001"/>
    <n v="7344.9179999999997"/>
    <s v="EUR"/>
    <n v="1"/>
    <n v="0.23"/>
    <s v=""/>
    <n v="236"/>
    <m/>
    <m/>
    <n v="20"/>
    <m/>
    <m/>
    <s v=""/>
    <n v="0"/>
    <n v="0"/>
    <n v="25721.163461538461"/>
  </r>
  <r>
    <x v="2"/>
    <d v="2023-03-01T00:00:00"/>
    <d v="2023-03-31T00:00:00"/>
    <x v="0"/>
    <s v="Demo Company Ukraine PLC"/>
    <x v="26"/>
    <x v="0"/>
    <s v="E03648"/>
    <s v="Vivian Hunter"/>
    <s v="Account Representative"/>
    <s v="Sales"/>
    <x v="2"/>
    <s v="Ukraine"/>
    <s v="Permanent"/>
    <s v="Female"/>
    <n v="26"/>
    <d v="2019-08-21T00:00:00"/>
    <m/>
    <n v="40"/>
    <n v="66084"/>
    <n v="5507"/>
    <n v="31.771153846153844"/>
    <n v="0.22"/>
    <n v="1211.54"/>
    <n v="0.45200000000000001"/>
    <n v="3017.8359999999998"/>
    <s v="UAH"/>
    <n v="39.026600000000002"/>
    <n v="0"/>
    <s v=""/>
    <n v="384"/>
    <m/>
    <m/>
    <n v="20"/>
    <m/>
    <n v="30"/>
    <s v=""/>
    <n v="0"/>
    <n v="0"/>
    <n v="12200.123076923075"/>
  </r>
  <r>
    <x v="2"/>
    <d v="2023-03-01T00:00:00"/>
    <d v="2023-03-31T00:00:00"/>
    <x v="0"/>
    <s v="Demo Company Hungary Kft."/>
    <x v="17"/>
    <x v="0"/>
    <s v="E02192"/>
    <s v="Lucy Avila"/>
    <s v="Solutions Architect"/>
    <s v="IT"/>
    <x v="1"/>
    <s v="Hungary"/>
    <s v="Permanent"/>
    <s v="Female"/>
    <n v="43"/>
    <d v="2010-04-22T00:00:00"/>
    <m/>
    <n v="40"/>
    <n v="76912"/>
    <n v="6409.333333333333"/>
    <n v="36.976923076923079"/>
    <n v="0.21"/>
    <n v="1345.9599999999998"/>
    <n v="0.379"/>
    <n v="3980.1959999999999"/>
    <s v="HUF"/>
    <n v="378.97"/>
    <n v="0"/>
    <s v=""/>
    <n v="259"/>
    <m/>
    <m/>
    <n v="20"/>
    <n v="423"/>
    <n v="12"/>
    <s v=""/>
    <n v="0"/>
    <n v="0"/>
    <n v="9577.0230769230766"/>
  </r>
  <r>
    <x v="2"/>
    <d v="2023-03-01T00:00:00"/>
    <d v="2023-03-31T00:00:00"/>
    <x v="0"/>
    <s v="Demo Company Australia Pty Ltd"/>
    <x v="14"/>
    <x v="5"/>
    <s v="E03981"/>
    <s v="Eliana Li"/>
    <s v="Test Engineer"/>
    <s v="Engineering"/>
    <x v="3"/>
    <s v="Australia"/>
    <s v="Permanent"/>
    <s v="Female"/>
    <n v="63"/>
    <d v="2018-05-07T00:00:00"/>
    <m/>
    <n v="40"/>
    <n v="67987"/>
    <n v="5665.583333333333"/>
    <n v="32.686057692307692"/>
    <n v="0.25"/>
    <n v="1416.3958333333333"/>
    <n v="0.47399999999999998"/>
    <n v="2980.0968333333335"/>
    <s v="AUD"/>
    <n v="1.5972999999999999"/>
    <n v="0"/>
    <s v=""/>
    <n v="383"/>
    <m/>
    <m/>
    <n v="20"/>
    <m/>
    <m/>
    <s v=""/>
    <n v="0"/>
    <n v="0"/>
    <n v="12518.760096153846"/>
  </r>
  <r>
    <x v="2"/>
    <d v="2023-03-01T00:00:00"/>
    <d v="2023-03-31T00:00:00"/>
    <x v="0"/>
    <s v="Demo Company Netherlands BV"/>
    <x v="6"/>
    <x v="0"/>
    <s v="E03262"/>
    <s v="Logan Mitchell"/>
    <s v="Analyst II"/>
    <s v="Marketing"/>
    <x v="0"/>
    <s v="Netherlands"/>
    <s v="Permanent"/>
    <s v="Male"/>
    <n v="65"/>
    <d v="2005-08-20T00:00:00"/>
    <m/>
    <n v="32"/>
    <n v="59833"/>
    <n v="4986.083333333333"/>
    <n v="35.957331730769234"/>
    <n v="0.23190000000000002"/>
    <n v="1156.272725"/>
    <n v="0.41200000000000003"/>
    <n v="2931.8169999999996"/>
    <s v="EUR"/>
    <n v="1"/>
    <n v="0"/>
    <s v=""/>
    <n v="260"/>
    <m/>
    <m/>
    <n v="20"/>
    <m/>
    <m/>
    <s v=""/>
    <n v="0"/>
    <n v="0"/>
    <n v="9348.90625"/>
  </r>
  <r>
    <x v="2"/>
    <d v="2023-03-01T00:00:00"/>
    <d v="2023-03-31T00:00:00"/>
    <x v="0"/>
    <s v="Demo Company Romania SRL"/>
    <x v="12"/>
    <x v="0"/>
    <s v="E02716"/>
    <s v="Dominic Dinh"/>
    <s v="Sr. Manager"/>
    <s v="Marketing"/>
    <x v="1"/>
    <s v="Romania"/>
    <s v="Permanent"/>
    <s v="Male"/>
    <n v="45"/>
    <d v="2005-04-11T00:00:00"/>
    <m/>
    <n v="24"/>
    <n v="128468"/>
    <n v="10705.666666666666"/>
    <n v="102.93910256410255"/>
    <n v="2.2499999999999999E-2"/>
    <n v="240.87749999999997"/>
    <n v="0.2"/>
    <n v="8564.5333333333328"/>
    <s v="RON"/>
    <n v="4.9107000000000003"/>
    <n v="0.11"/>
    <s v=""/>
    <n v="169"/>
    <m/>
    <m/>
    <n v="20"/>
    <m/>
    <m/>
    <s v=""/>
    <n v="0"/>
    <n v="0"/>
    <n v="17396.708333333332"/>
  </r>
  <r>
    <x v="2"/>
    <d v="2023-03-01T00:00:00"/>
    <d v="2023-03-31T00:00:00"/>
    <x v="0"/>
    <s v="Demo Company Hong Kong Ltd"/>
    <x v="7"/>
    <x v="1"/>
    <s v="E00245"/>
    <s v="Lucas Daniels"/>
    <s v="Manager"/>
    <s v="Sales"/>
    <x v="2"/>
    <s v="Hong Kong"/>
    <s v="Permanent"/>
    <s v="Male"/>
    <n v="42"/>
    <d v="2011-05-29T00:00:00"/>
    <m/>
    <n v="40"/>
    <n v="102440"/>
    <n v="8536.6666666666661"/>
    <n v="49.25"/>
    <n v="0.25"/>
    <n v="2134.1666666666665"/>
    <n v="0.21899999999999997"/>
    <n v="6667.1366666666663"/>
    <s v="HKD"/>
    <n v="8.2957999999999998"/>
    <n v="0.06"/>
    <s v=""/>
    <n v="366"/>
    <m/>
    <m/>
    <n v="20"/>
    <m/>
    <n v="15"/>
    <s v=""/>
    <n v="0"/>
    <n v="0"/>
    <n v="18025.5"/>
  </r>
  <r>
    <x v="2"/>
    <d v="2023-03-01T00:00:00"/>
    <d v="2023-03-31T00:00:00"/>
    <x v="0"/>
    <s v="Demo Company Belgium BV"/>
    <x v="13"/>
    <x v="0"/>
    <s v="E04123"/>
    <s v="Andrew Holmes"/>
    <s v="Operations Engineer"/>
    <s v="IT"/>
    <x v="1"/>
    <s v="Belgium"/>
    <s v="Permanent"/>
    <s v="Male"/>
    <n v="59"/>
    <d v="2010-12-30T00:00:00"/>
    <m/>
    <n v="24"/>
    <n v="246619"/>
    <n v="20551.583333333332"/>
    <n v="197.6113782051282"/>
    <n v="0.27500000000000002"/>
    <n v="5651.6854166666672"/>
    <n v="0.55399999999999994"/>
    <n v="9166.0061666666679"/>
    <s v="EUR"/>
    <n v="1"/>
    <n v="0.36"/>
    <s v=""/>
    <n v="48"/>
    <m/>
    <m/>
    <n v="20"/>
    <m/>
    <m/>
    <s v=""/>
    <n v="0"/>
    <n v="0"/>
    <n v="9485.3461538461543"/>
  </r>
  <r>
    <x v="2"/>
    <d v="2023-03-01T00:00:00"/>
    <d v="2023-03-31T00:00:00"/>
    <x v="0"/>
    <s v="Demo Company Sweden AB"/>
    <x v="20"/>
    <x v="0"/>
    <s v="E03471"/>
    <s v="Julia Sandoval"/>
    <s v="Manager"/>
    <s v="Human Resources"/>
    <x v="2"/>
    <s v="Sweden"/>
    <s v="Permanent"/>
    <s v="Female"/>
    <n v="42"/>
    <d v="2017-11-19T00:00:00"/>
    <m/>
    <n v="40"/>
    <n v="101143"/>
    <n v="8428.5833333333339"/>
    <n v="48.626442307692308"/>
    <n v="0.31420000000000003"/>
    <n v="2648.2608833333338"/>
    <n v="0.49099999999999999"/>
    <n v="4290.148916666667"/>
    <s v="SEK"/>
    <n v="11.300800000000001"/>
    <n v="0.06"/>
    <s v=""/>
    <n v="288"/>
    <n v="1"/>
    <s v="Underpayment"/>
    <n v="20"/>
    <m/>
    <n v="27"/>
    <s v=""/>
    <n v="0"/>
    <n v="0"/>
    <n v="14004.415384615384"/>
  </r>
  <r>
    <x v="2"/>
    <d v="2023-03-01T00:00:00"/>
    <d v="2023-03-31T00:00:00"/>
    <x v="0"/>
    <s v="Demo Company Czech Republic s.r.o."/>
    <x v="34"/>
    <x v="0"/>
    <s v="E01966"/>
    <s v="Thomas Williams"/>
    <s v="Field Engineer"/>
    <s v="Engineering"/>
    <x v="1"/>
    <s v="Czech Republic"/>
    <s v="Permanent"/>
    <s v="Male"/>
    <n v="45"/>
    <d v="2015-11-21T00:00:00"/>
    <m/>
    <n v="24"/>
    <n v="87292"/>
    <n v="7274.333333333333"/>
    <n v="69.945512820512818"/>
    <n v="0.33799999999999997"/>
    <n v="2458.7246666666665"/>
    <n v="0.46100000000000002"/>
    <n v="3920.8656666666661"/>
    <s v="CZK"/>
    <n v="23.619"/>
    <n v="0"/>
    <s v=""/>
    <n v="364"/>
    <m/>
    <m/>
    <n v="20"/>
    <m/>
    <m/>
    <s v=""/>
    <n v="0"/>
    <n v="0"/>
    <n v="25460.166666666664"/>
  </r>
  <r>
    <x v="2"/>
    <d v="2023-03-01T00:00:00"/>
    <d v="2023-03-31T00:00:00"/>
    <x v="0"/>
    <s v="Demo Company Ghana Ltd"/>
    <x v="33"/>
    <x v="2"/>
    <s v="E03683"/>
    <s v="Raelynn Hong"/>
    <s v="Network Engineer"/>
    <s v="Marketing"/>
    <x v="1"/>
    <s v="Ghana"/>
    <s v="Permanent"/>
    <s v="Female"/>
    <n v="28"/>
    <d v="2019-12-11T00:00:00"/>
    <m/>
    <n v="40"/>
    <n v="182321"/>
    <n v="15193.416666666666"/>
    <n v="87.654326923076923"/>
    <n v="0.13"/>
    <n v="1975.1441666666667"/>
    <n v="0.55399999999999994"/>
    <n v="6776.2638333333343"/>
    <s v="GHS"/>
    <n v="12.6816"/>
    <n v="0.28000000000000003"/>
    <s v=""/>
    <n v="192"/>
    <m/>
    <m/>
    <n v="20"/>
    <n v="304.2"/>
    <n v="13.5"/>
    <s v=""/>
    <n v="0"/>
    <n v="0"/>
    <n v="16829.630769230767"/>
  </r>
  <r>
    <x v="2"/>
    <d v="2023-03-01T00:00:00"/>
    <d v="2023-03-31T00:00:00"/>
    <x v="0"/>
    <s v="Demo Company Spain S.L."/>
    <x v="24"/>
    <x v="0"/>
    <s v="E04766"/>
    <s v="Lyla Yoon"/>
    <s v="Operations Engineer"/>
    <s v="Accounting"/>
    <x v="0"/>
    <s v="Spain"/>
    <s v="Permanent"/>
    <s v="Female"/>
    <n v="38"/>
    <d v="2012-12-13T00:00:00"/>
    <m/>
    <n v="40"/>
    <n v="191571"/>
    <n v="15964.25"/>
    <n v="92.101442307692309"/>
    <n v="0.29899999999999999"/>
    <n v="4773.3107499999996"/>
    <n v="0.47"/>
    <n v="8461.0525000000016"/>
    <s v="EUR"/>
    <n v="1"/>
    <n v="0.32"/>
    <s v=""/>
    <n v="360"/>
    <m/>
    <m/>
    <n v="20"/>
    <n v="72.900000000000006"/>
    <n v="22.5"/>
    <s v=""/>
    <n v="0"/>
    <n v="0"/>
    <n v="33156.519230769234"/>
  </r>
  <r>
    <x v="2"/>
    <d v="2023-03-01T00:00:00"/>
    <d v="2023-03-31T00:00:00"/>
    <x v="0"/>
    <s v="Demo Company Croatia d.o.o."/>
    <x v="25"/>
    <x v="0"/>
    <s v="E01465"/>
    <s v="Hannah White"/>
    <s v="Sr. Manager"/>
    <s v="Accounting"/>
    <x v="2"/>
    <s v="Croatia"/>
    <s v="Permanent"/>
    <s v="Female"/>
    <n v="62"/>
    <d v="2009-01-30T00:00:00"/>
    <m/>
    <n v="32"/>
    <n v="150555"/>
    <n v="12546.25"/>
    <n v="90.47776442307692"/>
    <n v="0.16500000000000001"/>
    <n v="2070.1312499999999"/>
    <n v="0.20499999999999999"/>
    <n v="9974.2687499999993"/>
    <s v="EUR"/>
    <n v="1"/>
    <n v="0.13"/>
    <s v=""/>
    <n v="119"/>
    <m/>
    <m/>
    <n v="20"/>
    <m/>
    <m/>
    <s v=""/>
    <n v="0"/>
    <n v="0"/>
    <n v="10766.853966346154"/>
  </r>
  <r>
    <x v="2"/>
    <d v="2023-03-01T00:00:00"/>
    <d v="2023-03-31T00:00:00"/>
    <x v="0"/>
    <s v="Demo Company France SARL"/>
    <x v="18"/>
    <x v="0"/>
    <s v="E00206"/>
    <s v="Theodore Xi"/>
    <s v="Manager"/>
    <s v="Finance"/>
    <x v="2"/>
    <s v="France"/>
    <s v="Permanent"/>
    <s v="Male"/>
    <n v="52"/>
    <d v="2009-10-05T00:00:00"/>
    <m/>
    <n v="24"/>
    <n v="122890"/>
    <n v="10240.833333333334"/>
    <n v="98.469551282051285"/>
    <n v="8.3000000000000004E-2"/>
    <n v="849.98916666666673"/>
    <n v="0.22399999999999998"/>
    <n v="7946.8866666666672"/>
    <s v="EUR"/>
    <n v="1"/>
    <n v="7.0000000000000007E-2"/>
    <s v=""/>
    <n v="281"/>
    <m/>
    <m/>
    <n v="20"/>
    <m/>
    <m/>
    <s v=""/>
    <n v="0"/>
    <n v="0"/>
    <n v="27669.94391025641"/>
  </r>
  <r>
    <x v="2"/>
    <d v="2023-03-01T00:00:00"/>
    <d v="2023-03-31T00:00:00"/>
    <x v="0"/>
    <s v="Demo Company Ukraine PLC"/>
    <x v="26"/>
    <x v="0"/>
    <s v="E04088"/>
    <s v="Ezra Liang"/>
    <s v="Operations Engineer"/>
    <s v="Finance"/>
    <x v="3"/>
    <s v="Ukraine"/>
    <s v="Temporary"/>
    <s v="Male"/>
    <n v="52"/>
    <d v="2022-05-26T00:00:00"/>
    <d v="2023-05-26T00:00:00"/>
    <n v="24"/>
    <n v="216999"/>
    <n v="18083.25"/>
    <n v="173.87740384615384"/>
    <n v="0.22"/>
    <n v="3978.3150000000001"/>
    <n v="0.45200000000000001"/>
    <n v="9909.6209999999992"/>
    <s v="UAH"/>
    <n v="39.026600000000002"/>
    <n v="0.37"/>
    <s v=""/>
    <n v="367"/>
    <m/>
    <m/>
    <n v="20"/>
    <m/>
    <m/>
    <s v=""/>
    <n v="0"/>
    <n v="0"/>
    <n v="63813.007211538461"/>
  </r>
  <r>
    <x v="2"/>
    <d v="2023-03-01T00:00:00"/>
    <d v="2023-03-31T00:00:00"/>
    <x v="0"/>
    <s v="Demo Company Brazil Ltda."/>
    <x v="5"/>
    <x v="3"/>
    <s v="E02066"/>
    <s v="Grayson Yee"/>
    <s v="Manager"/>
    <s v="Human Resources"/>
    <x v="2"/>
    <s v="Brazil"/>
    <s v="Permanent"/>
    <s v="Male"/>
    <n v="48"/>
    <d v="2015-07-16T00:00:00"/>
    <m/>
    <n v="24"/>
    <n v="110565"/>
    <n v="9213.75"/>
    <n v="88.59375"/>
    <n v="0.28999999999999998"/>
    <n v="2671.9874999999997"/>
    <n v="0.65099999999999991"/>
    <n v="3215.598750000001"/>
    <s v="BRL"/>
    <n v="5.4378000000000002"/>
    <n v="0.09"/>
    <s v=""/>
    <n v="232"/>
    <m/>
    <m/>
    <n v="20"/>
    <m/>
    <m/>
    <s v=""/>
    <n v="0"/>
    <n v="0"/>
    <n v="20553.75"/>
  </r>
  <r>
    <x v="2"/>
    <d v="2023-03-01T00:00:00"/>
    <d v="2023-03-31T00:00:00"/>
    <x v="0"/>
    <s v="Demo Company Singapore Pte Ltd"/>
    <x v="1"/>
    <x v="1"/>
    <s v="E03227"/>
    <s v="Eli Richardson"/>
    <s v="IT Coordinator"/>
    <s v="IT"/>
    <x v="1"/>
    <s v="Singapore"/>
    <s v="Permanent"/>
    <s v="Male"/>
    <n v="38"/>
    <d v="2015-04-19T00:00:00"/>
    <m/>
    <n v="40"/>
    <n v="48762"/>
    <n v="4063.5"/>
    <n v="23.443269230769232"/>
    <n v="0.17"/>
    <n v="690.79500000000007"/>
    <n v="0.21"/>
    <n v="3210.165"/>
    <s v="SGD"/>
    <n v="1.4280999999999999"/>
    <n v="0"/>
    <s v=""/>
    <n v="174"/>
    <m/>
    <m/>
    <n v="20"/>
    <m/>
    <n v="15"/>
    <s v=""/>
    <n v="0"/>
    <n v="0"/>
    <n v="4079.1288461538466"/>
  </r>
  <r>
    <x v="2"/>
    <d v="2023-03-01T00:00:00"/>
    <d v="2023-03-31T00:00:00"/>
    <x v="0"/>
    <s v="Demo Company Netherlands BV"/>
    <x v="6"/>
    <x v="0"/>
    <s v="E03364"/>
    <s v="Audrey Lee"/>
    <s v="Development Engineer"/>
    <s v="Engineering"/>
    <x v="1"/>
    <s v="Netherlands"/>
    <s v="Permanent"/>
    <s v="Female"/>
    <n v="51"/>
    <d v="2017-02-11T00:00:00"/>
    <m/>
    <n v="40"/>
    <n v="87036"/>
    <n v="7253"/>
    <n v="41.844230769230769"/>
    <n v="0.23190000000000002"/>
    <n v="1681.9707000000001"/>
    <n v="0.41200000000000003"/>
    <n v="4264.7639999999992"/>
    <s v="EUR"/>
    <n v="1"/>
    <n v="0"/>
    <s v=""/>
    <n v="205"/>
    <m/>
    <m/>
    <n v="20"/>
    <n v="468.90000000000003"/>
    <n v="24"/>
    <s v=""/>
    <n v="0"/>
    <n v="0"/>
    <n v="8578.0673076923085"/>
  </r>
  <r>
    <x v="2"/>
    <d v="2023-03-01T00:00:00"/>
    <d v="2023-03-31T00:00:00"/>
    <x v="0"/>
    <s v="Demo Company Netherlands BV"/>
    <x v="6"/>
    <x v="0"/>
    <s v="E00607"/>
    <s v="Jameson Allen"/>
    <s v="Network Engineer"/>
    <s v="Marketing"/>
    <x v="1"/>
    <s v="Netherlands"/>
    <s v="Permanent"/>
    <s v="Male"/>
    <n v="32"/>
    <d v="2016-11-28T00:00:00"/>
    <m/>
    <n v="32"/>
    <n v="177443"/>
    <n v="14786.916666666666"/>
    <n v="106.63641826923077"/>
    <n v="0.23190000000000002"/>
    <n v="3429.0859750000004"/>
    <n v="0.41200000000000003"/>
    <n v="8694.7069999999985"/>
    <s v="EUR"/>
    <n v="1"/>
    <n v="0.16"/>
    <s v=""/>
    <n v="294"/>
    <m/>
    <m/>
    <n v="20"/>
    <m/>
    <m/>
    <s v=""/>
    <n v="0"/>
    <n v="0"/>
    <n v="31351.106971153848"/>
  </r>
  <r>
    <x v="2"/>
    <d v="2023-03-01T00:00:00"/>
    <d v="2023-03-31T00:00:00"/>
    <x v="0"/>
    <s v="Demo Company Netherlands BV"/>
    <x v="6"/>
    <x v="0"/>
    <s v="E02258"/>
    <s v="Eliza Chen"/>
    <s v="Enterprise Architect"/>
    <s v="IT"/>
    <x v="3"/>
    <s v="Netherlands"/>
    <s v="Permanent"/>
    <s v="Female"/>
    <n v="36"/>
    <d v="2016-04-29T00:00:00"/>
    <m/>
    <n v="24"/>
    <n v="75862"/>
    <n v="6321.833333333333"/>
    <n v="60.786858974358978"/>
    <n v="0.23190000000000002"/>
    <n v="1466.03315"/>
    <n v="0.41200000000000003"/>
    <n v="3717.2379999999998"/>
    <s v="EUR"/>
    <n v="1"/>
    <n v="0"/>
    <s v=""/>
    <n v="230"/>
    <m/>
    <m/>
    <n v="20"/>
    <m/>
    <m/>
    <s v=""/>
    <n v="0"/>
    <n v="0"/>
    <n v="13980.977564102564"/>
  </r>
  <r>
    <x v="2"/>
    <d v="2023-03-01T00:00:00"/>
    <d v="2023-03-31T00:00:00"/>
    <x v="0"/>
    <s v="Demo Company Brazil Ltda."/>
    <x v="5"/>
    <x v="3"/>
    <s v="E03681"/>
    <s v="Lyla Chen"/>
    <s v="Sr. Business Partner"/>
    <s v="Human Resources"/>
    <x v="3"/>
    <s v="Brazil"/>
    <s v="Permanent"/>
    <s v="Female"/>
    <n v="45"/>
    <d v="2019-04-26T00:00:00"/>
    <m/>
    <n v="40"/>
    <n v="90870"/>
    <n v="7572.5"/>
    <n v="43.6875"/>
    <n v="0.28999999999999998"/>
    <n v="2196.0249999999996"/>
    <n v="0.65099999999999991"/>
    <n v="2642.8025000000007"/>
    <s v="BRL"/>
    <n v="5.4378000000000002"/>
    <n v="0"/>
    <s v=""/>
    <n v="57"/>
    <m/>
    <m/>
    <n v="20"/>
    <n v="179.1"/>
    <n v="22.5"/>
    <s v=""/>
    <n v="0"/>
    <n v="0"/>
    <n v="2490.1875"/>
  </r>
  <r>
    <x v="2"/>
    <d v="2023-03-01T00:00:00"/>
    <d v="2023-03-31T00:00:00"/>
    <x v="0"/>
    <s v="Demo Company Singapore Pte Ltd"/>
    <x v="1"/>
    <x v="1"/>
    <s v="E02298"/>
    <s v="Emily Doan"/>
    <s v="Engineering Manager"/>
    <s v="Engineering"/>
    <x v="2"/>
    <s v="Singapore"/>
    <s v="Permanent"/>
    <s v="Female"/>
    <n v="32"/>
    <d v="2014-12-04T00:00:00"/>
    <m/>
    <n v="40"/>
    <n v="99202"/>
    <n v="8266.8333333333339"/>
    <n v="47.693269230769232"/>
    <n v="0.17"/>
    <n v="1405.3616666666669"/>
    <n v="0.21"/>
    <n v="6530.7983333333341"/>
    <s v="SGD"/>
    <n v="1.4280999999999999"/>
    <n v="0.11"/>
    <s v=""/>
    <n v="165"/>
    <m/>
    <m/>
    <n v="20"/>
    <m/>
    <n v="15"/>
    <s v=""/>
    <n v="0"/>
    <n v="0"/>
    <n v="7869.3894230769229"/>
  </r>
  <r>
    <x v="2"/>
    <d v="2023-03-01T00:00:00"/>
    <d v="2023-03-31T00:00:00"/>
    <x v="0"/>
    <s v="Demo Company Netherlands BV"/>
    <x v="6"/>
    <x v="0"/>
    <s v="E02984"/>
    <s v="Jack Mai"/>
    <s v="Sr. Analyst"/>
    <s v="Marketing"/>
    <x v="2"/>
    <s v="Netherlands"/>
    <s v="Permanent"/>
    <s v="Male"/>
    <n v="45"/>
    <d v="2007-09-22T00:00:00"/>
    <m/>
    <n v="24"/>
    <n v="92293"/>
    <n v="7691.083333333333"/>
    <n v="73.952724358974351"/>
    <n v="0.23190000000000002"/>
    <n v="1783.5622250000001"/>
    <n v="0.41200000000000003"/>
    <n v="4522.357"/>
    <s v="EUR"/>
    <n v="1"/>
    <n v="0"/>
    <s v=""/>
    <n v="120"/>
    <m/>
    <m/>
    <n v="20"/>
    <m/>
    <m/>
    <s v=""/>
    <n v="0"/>
    <n v="0"/>
    <n v="8874.326923076922"/>
  </r>
  <r>
    <x v="2"/>
    <d v="2023-03-01T00:00:00"/>
    <d v="2023-03-31T00:00:00"/>
    <x v="0"/>
    <s v="Demo Company Ireland Ltd"/>
    <x v="36"/>
    <x v="0"/>
    <s v="E01649"/>
    <s v="Eva Alvarado"/>
    <s v="Computer Systems Manager"/>
    <s v="IT"/>
    <x v="0"/>
    <s v="Ireland"/>
    <s v="Permanent"/>
    <s v="Female"/>
    <n v="46"/>
    <d v="2017-04-24T00:00:00"/>
    <m/>
    <n v="40"/>
    <n v="77461"/>
    <n v="6455.083333333333"/>
    <n v="37.24086538461539"/>
    <n v="0.1105"/>
    <n v="713.28670833333331"/>
    <n v="0.26100000000000001"/>
    <n v="4770.306583333333"/>
    <s v="EUR"/>
    <n v="1"/>
    <n v="0.09"/>
    <s v=""/>
    <n v="205"/>
    <m/>
    <m/>
    <n v="20"/>
    <n v="448.2"/>
    <n v="24"/>
    <s v=""/>
    <n v="0"/>
    <n v="0"/>
    <n v="7634.3774038461552"/>
  </r>
  <r>
    <x v="2"/>
    <d v="2023-03-01T00:00:00"/>
    <d v="2023-03-31T00:00:00"/>
    <x v="0"/>
    <s v="Demo Company Netherlands BV"/>
    <x v="6"/>
    <x v="0"/>
    <s v="E04969"/>
    <s v="Abigail Vang"/>
    <s v="Operations Engineer"/>
    <s v="Engineering"/>
    <x v="3"/>
    <s v="Netherlands"/>
    <s v="Permanent"/>
    <s v="Female"/>
    <n v="40"/>
    <d v="2016-09-09T00:00:00"/>
    <m/>
    <n v="40"/>
    <n v="109680"/>
    <n v="9140"/>
    <n v="52.730769230769226"/>
    <n v="0.23190000000000002"/>
    <n v="2119.5660000000003"/>
    <n v="0.41200000000000003"/>
    <n v="5374.32"/>
    <s v="EUR"/>
    <n v="1"/>
    <n v="0"/>
    <s v=""/>
    <n v="126"/>
    <m/>
    <m/>
    <n v="20"/>
    <n v="324"/>
    <n v="25.5"/>
    <s v=""/>
    <n v="0"/>
    <n v="0"/>
    <n v="6644.0769230769229"/>
  </r>
  <r>
    <x v="2"/>
    <d v="2023-03-01T00:00:00"/>
    <d v="2023-03-31T00:00:00"/>
    <x v="0"/>
    <s v="Demo Company Israel Ltd"/>
    <x v="30"/>
    <x v="4"/>
    <s v="E00170"/>
    <s v="Claire Adams"/>
    <s v="Network Engineer"/>
    <s v="Sales"/>
    <x v="0"/>
    <s v="Israel"/>
    <s v="Temporary"/>
    <s v="Female"/>
    <n v="61"/>
    <d v="2022-08-19T00:00:00"/>
    <d v="2023-08-19T00:00:00"/>
    <n v="40"/>
    <n v="159567"/>
    <n v="13297.25"/>
    <n v="76.714903846153845"/>
    <n v="7.5999999999999998E-2"/>
    <n v="1010.591"/>
    <n v="0.253"/>
    <n v="9933.0457499999993"/>
    <s v="ILS"/>
    <n v="3.7942999999999998"/>
    <n v="0.28000000000000003"/>
    <s v=""/>
    <n v="374"/>
    <m/>
    <m/>
    <n v="20"/>
    <m/>
    <n v="1.5"/>
    <s v=""/>
    <n v="0"/>
    <n v="0"/>
    <n v="28691.374038461538"/>
  </r>
  <r>
    <x v="2"/>
    <d v="2023-03-01T00:00:00"/>
    <d v="2023-03-31T00:00:00"/>
    <x v="0"/>
    <s v="Demo Company Denmark ApS"/>
    <x v="37"/>
    <x v="0"/>
    <s v="E00955"/>
    <s v="Theodore Marquez"/>
    <s v="Development Engineer"/>
    <s v="Engineering"/>
    <x v="1"/>
    <s v="Denmark"/>
    <s v="Permanent"/>
    <s v="Male"/>
    <n v="54"/>
    <d v="2012-11-24T00:00:00"/>
    <m/>
    <n v="40"/>
    <n v="94407"/>
    <n v="7867.25"/>
    <n v="45.387980769230765"/>
    <n v="0"/>
    <n v="0"/>
    <n v="0.23800000000000002"/>
    <n v="5994.8445000000002"/>
    <s v="DKK"/>
    <n v="7.4398"/>
    <n v="0"/>
    <s v=""/>
    <n v="266"/>
    <m/>
    <m/>
    <n v="20"/>
    <m/>
    <n v="30"/>
    <s v=""/>
    <n v="0"/>
    <n v="0"/>
    <n v="12073.202884615384"/>
  </r>
  <r>
    <x v="2"/>
    <d v="2023-03-01T00:00:00"/>
    <d v="2023-03-31T00:00:00"/>
    <x v="0"/>
    <s v="Demo Company Greece IKE"/>
    <x v="23"/>
    <x v="0"/>
    <s v="E00810"/>
    <s v="Hunter Nunez"/>
    <s v="Operations Engineer"/>
    <s v="Human Resources"/>
    <x v="2"/>
    <s v="Greece"/>
    <s v="Permanent"/>
    <s v="Male"/>
    <n v="62"/>
    <d v="2002-08-16T00:00:00"/>
    <m/>
    <n v="40"/>
    <n v="234594"/>
    <n v="19549.5"/>
    <n v="112.78557692307693"/>
    <n v="0.24809999999999999"/>
    <n v="4850.2309500000001"/>
    <n v="0.51900000000000002"/>
    <n v="9403.3094999999994"/>
    <s v="EUR"/>
    <n v="1"/>
    <n v="0.33"/>
    <s v=""/>
    <n v="190"/>
    <m/>
    <m/>
    <n v="20"/>
    <m/>
    <n v="7.5"/>
    <s v=""/>
    <n v="0"/>
    <n v="0"/>
    <n v="21429.259615384617"/>
  </r>
  <r>
    <x v="2"/>
    <d v="2023-03-01T00:00:00"/>
    <d v="2023-03-31T00:00:00"/>
    <x v="0"/>
    <s v="Demo Company Poland Sp. z o.o."/>
    <x v="3"/>
    <x v="0"/>
    <s v="E02798"/>
    <s v="Charles Henderson"/>
    <s v="Systems Analyst"/>
    <s v="IT"/>
    <x v="1"/>
    <s v="Poland"/>
    <s v="Permanent"/>
    <s v="Male"/>
    <n v="48"/>
    <d v="2002-02-11T00:00:00"/>
    <m/>
    <n v="24"/>
    <n v="43080"/>
    <n v="3590"/>
    <n v="34.519230769230766"/>
    <n v="0.22140000000000001"/>
    <n v="794.82600000000002"/>
    <n v="0.40799999999999997"/>
    <n v="2125.2800000000002"/>
    <s v="PLN"/>
    <n v="4.6844999999999999"/>
    <n v="0"/>
    <s v=""/>
    <n v="387"/>
    <m/>
    <m/>
    <n v="20"/>
    <n v="514.80000000000007"/>
    <m/>
    <s v=""/>
    <n v="0"/>
    <n v="0"/>
    <n v="13358.942307692307"/>
  </r>
  <r>
    <x v="2"/>
    <d v="2023-03-01T00:00:00"/>
    <d v="2023-03-31T00:00:00"/>
    <x v="0"/>
    <s v="Demo Company Portugal Lda"/>
    <x v="4"/>
    <x v="0"/>
    <s v="E02907"/>
    <s v="Jose Singh"/>
    <s v="Sr. Manager"/>
    <s v="Finance"/>
    <x v="1"/>
    <s v="Portugal"/>
    <s v="Permanent"/>
    <s v="Male"/>
    <n v="44"/>
    <d v="2010-04-06T00:00:00"/>
    <m/>
    <n v="24"/>
    <n v="142878"/>
    <n v="11906.5"/>
    <n v="114.48557692307692"/>
    <n v="0.23749999999999999"/>
    <n v="2827.7937499999998"/>
    <n v="0.39799999999999996"/>
    <n v="7167.7130000000006"/>
    <s v="EUR"/>
    <n v="1"/>
    <n v="0.12"/>
    <s v=""/>
    <n v="85"/>
    <m/>
    <m/>
    <n v="20"/>
    <m/>
    <m/>
    <s v=""/>
    <n v="0"/>
    <n v="0"/>
    <n v="9731.274038461539"/>
  </r>
  <r>
    <x v="2"/>
    <d v="2023-03-01T00:00:00"/>
    <d v="2023-03-31T00:00:00"/>
    <x v="0"/>
    <s v="Demo Company Singapore Pte Ltd"/>
    <x v="1"/>
    <x v="1"/>
    <s v="E00023"/>
    <s v="Gabriel Joseph"/>
    <s v="Network Engineer"/>
    <s v="Engineering"/>
    <x v="0"/>
    <s v="Singapore"/>
    <s v="Permanent"/>
    <s v="Male"/>
    <n v="52"/>
    <d v="2006-10-28T00:00:00"/>
    <m/>
    <n v="40"/>
    <n v="187992"/>
    <n v="15666"/>
    <n v="90.380769230769232"/>
    <n v="0.17"/>
    <n v="2663.2200000000003"/>
    <n v="0.21"/>
    <n v="12376.14"/>
    <s v="SGD"/>
    <n v="1.4280999999999999"/>
    <n v="0.28000000000000003"/>
    <s v=""/>
    <n v="285"/>
    <m/>
    <m/>
    <n v="20"/>
    <n v="571.5"/>
    <n v="6"/>
    <s v=""/>
    <n v="0"/>
    <n v="0"/>
    <n v="25758.51923076923"/>
  </r>
  <r>
    <x v="2"/>
    <d v="2023-03-01T00:00:00"/>
    <d v="2023-03-31T00:00:00"/>
    <x v="0"/>
    <s v="Demo Company Finland Oy"/>
    <x v="0"/>
    <x v="0"/>
    <s v="E02391"/>
    <s v="Natalia Santos"/>
    <s v="Operations Engineer"/>
    <s v="Human Resources"/>
    <x v="1"/>
    <s v="Finland"/>
    <s v="Permanent"/>
    <s v="Female"/>
    <n v="45"/>
    <d v="2019-02-25T00:00:00"/>
    <m/>
    <n v="24"/>
    <n v="249801"/>
    <n v="20816.75"/>
    <n v="200.16105769230771"/>
    <n v="0.20760000000000001"/>
    <n v="4321.5573000000004"/>
    <n v="0.36599999999999999"/>
    <n v="13197.819500000001"/>
    <s v="EUR"/>
    <n v="1"/>
    <n v="0.39"/>
    <s v=""/>
    <n v="196"/>
    <m/>
    <m/>
    <n v="20"/>
    <m/>
    <m/>
    <s v=""/>
    <n v="0"/>
    <n v="0"/>
    <n v="39231.567307692312"/>
  </r>
  <r>
    <x v="2"/>
    <d v="2023-03-01T00:00:00"/>
    <d v="2023-03-31T00:00:00"/>
    <x v="0"/>
    <s v="Demo Company Japan Kabushiki Kaisha"/>
    <x v="31"/>
    <x v="1"/>
    <s v="E00494"/>
    <s v="Robert Alvarez"/>
    <s v="Service Desk Analyst"/>
    <s v="IT"/>
    <x v="2"/>
    <s v="Japan"/>
    <s v="Permanent"/>
    <s v="Male"/>
    <n v="39"/>
    <d v="2016-10-21T00:00:00"/>
    <m/>
    <n v="40"/>
    <n v="84297"/>
    <n v="7024.75"/>
    <n v="40.527403846153845"/>
    <n v="0.15490000000000001"/>
    <n v="1088.133775"/>
    <n v="0.46700000000000003"/>
    <n v="3744.19175"/>
    <s v="JPY"/>
    <n v="143.86000000000001"/>
    <n v="0"/>
    <s v=""/>
    <n v="276"/>
    <m/>
    <m/>
    <n v="20"/>
    <m/>
    <n v="7.5"/>
    <s v=""/>
    <n v="0"/>
    <n v="0"/>
    <n v="11185.563461538461"/>
  </r>
  <r>
    <x v="2"/>
    <d v="2023-03-01T00:00:00"/>
    <d v="2023-03-31T00:00:00"/>
    <x v="0"/>
    <s v="Demo Company Sweden AB"/>
    <x v="20"/>
    <x v="0"/>
    <s v="E01249"/>
    <s v="Samuel Bailey"/>
    <s v="Operations Engineer"/>
    <s v="Accounting"/>
    <x v="1"/>
    <s v="Sweden"/>
    <s v="Permanent"/>
    <s v="Male"/>
    <n v="41"/>
    <d v="2013-08-17T00:00:00"/>
    <m/>
    <n v="24"/>
    <n v="235619"/>
    <n v="19634.916666666668"/>
    <n v="188.79727564102564"/>
    <n v="0.31420000000000003"/>
    <n v="6169.2908166666675"/>
    <n v="0.49099999999999999"/>
    <n v="9994.1725833333348"/>
    <s v="SEK"/>
    <n v="11.300800000000001"/>
    <n v="0.3"/>
    <s v=""/>
    <n v="151"/>
    <m/>
    <m/>
    <n v="20"/>
    <n v="218.70000000000002"/>
    <m/>
    <s v=""/>
    <n v="0"/>
    <n v="0"/>
    <n v="28508.388621794871"/>
  </r>
  <r>
    <x v="2"/>
    <d v="2023-03-01T00:00:00"/>
    <d v="2023-03-31T00:00:00"/>
    <x v="0"/>
    <s v="Demo Company Germany GmbH"/>
    <x v="15"/>
    <x v="0"/>
    <s v="E04683"/>
    <s v="Ezekiel Delgado"/>
    <s v="Network Engineer"/>
    <s v="Engineering"/>
    <x v="1"/>
    <s v="Germany"/>
    <s v="Temporary"/>
    <s v="Male"/>
    <n v="40"/>
    <d v="2020-02-07T00:00:00"/>
    <d v="2023-02-06T00:00:00"/>
    <n v="24"/>
    <n v="187187"/>
    <n v="15598.916666666666"/>
    <n v="149.98958333333334"/>
    <n v="0.19879999999999998"/>
    <n v="3101.0646333333329"/>
    <n v="0.48799999999999999"/>
    <n v="7986.6453333333329"/>
    <s v="EUR"/>
    <n v="1"/>
    <n v="0.18"/>
    <s v=""/>
    <n v="342"/>
    <m/>
    <m/>
    <n v="20"/>
    <m/>
    <m/>
    <s v="Check Contract"/>
    <n v="0"/>
    <n v="0"/>
    <n v="51296.4375"/>
  </r>
  <r>
    <x v="2"/>
    <d v="2023-03-01T00:00:00"/>
    <d v="2023-03-31T00:00:00"/>
    <x v="0"/>
    <s v="Demo Company Singapore Pte Ltd"/>
    <x v="1"/>
    <x v="1"/>
    <s v="E02923"/>
    <s v="Ethan Tang"/>
    <s v="Sr. Analyst"/>
    <s v="Accounting"/>
    <x v="1"/>
    <s v="Singapore"/>
    <s v="Permanent"/>
    <s v="Male"/>
    <n v="54"/>
    <d v="2016-05-04T00:00:00"/>
    <m/>
    <n v="40"/>
    <n v="93668"/>
    <n v="7805.666666666667"/>
    <n v="45.032692307692308"/>
    <n v="0.17"/>
    <n v="1326.9633333333334"/>
    <n v="0.21"/>
    <n v="6166.4766666666674"/>
    <s v="SGD"/>
    <n v="1.4280999999999999"/>
    <n v="0"/>
    <s v=""/>
    <n v="27"/>
    <m/>
    <m/>
    <n v="20"/>
    <n v="216"/>
    <n v="24"/>
    <s v=""/>
    <n v="0"/>
    <n v="0"/>
    <n v="1215.8826923076924"/>
  </r>
  <r>
    <x v="2"/>
    <d v="2023-03-01T00:00:00"/>
    <d v="2023-03-31T00:00:00"/>
    <x v="0"/>
    <s v="Demo Company Italy Srl"/>
    <x v="43"/>
    <x v="0"/>
    <s v="E00981"/>
    <s v="Miles Thao"/>
    <s v="System Administrator "/>
    <s v="IT"/>
    <x v="2"/>
    <s v="Italy"/>
    <s v="Permanent"/>
    <s v="Male"/>
    <n v="57"/>
    <d v="2003-06-26T00:00:00"/>
    <m/>
    <n v="32"/>
    <n v="63318"/>
    <n v="5276.5"/>
    <n v="38.051682692307693"/>
    <n v="0.3"/>
    <n v="1582.95"/>
    <n v="0.59099999999999997"/>
    <n v="2158.0885000000003"/>
    <s v="EUR"/>
    <n v="1"/>
    <n v="0"/>
    <s v=""/>
    <n v="219"/>
    <m/>
    <m/>
    <n v="20"/>
    <m/>
    <m/>
    <s v=""/>
    <n v="0"/>
    <n v="0"/>
    <n v="8333.3185096153848"/>
  </r>
  <r>
    <x v="2"/>
    <d v="2023-03-01T00:00:00"/>
    <d v="2023-03-31T00:00:00"/>
    <x v="0"/>
    <s v="Demo Company Nigeria Ltd"/>
    <x v="42"/>
    <x v="2"/>
    <s v="E04157"/>
    <s v="William Cao"/>
    <s v="Sr. Analyst"/>
    <s v="Marketing"/>
    <x v="0"/>
    <s v="Nigeria"/>
    <s v="Permanent"/>
    <s v="Male"/>
    <n v="63"/>
    <d v="2017-02-12T00:00:00"/>
    <m/>
    <n v="40"/>
    <n v="77629"/>
    <n v="6469.083333333333"/>
    <n v="37.32163461538461"/>
    <n v="0.1"/>
    <n v="646.9083333333333"/>
    <n v="0.34799999999999998"/>
    <n v="4217.842333333334"/>
    <s v="NGN"/>
    <n v="486.12"/>
    <n v="0"/>
    <s v=""/>
    <n v="93"/>
    <m/>
    <m/>
    <n v="20"/>
    <m/>
    <n v="4.5"/>
    <s v=""/>
    <n v="0"/>
    <n v="0"/>
    <n v="3470.9120192307687"/>
  </r>
  <r>
    <x v="2"/>
    <d v="2023-03-01T00:00:00"/>
    <d v="2023-03-31T00:00:00"/>
    <x v="0"/>
    <s v="Demo Company Ukraine PLC"/>
    <x v="26"/>
    <x v="0"/>
    <s v="E03528"/>
    <s v="Leo Hsu"/>
    <s v="Sr. Manager"/>
    <s v="Human Resources"/>
    <x v="0"/>
    <s v="Ukraine"/>
    <s v="Permanent"/>
    <s v="Male"/>
    <n v="62"/>
    <d v="2017-11-22T00:00:00"/>
    <m/>
    <n v="40"/>
    <n v="138808"/>
    <n v="11567.333333333334"/>
    <n v="66.734615384615381"/>
    <n v="0.22"/>
    <n v="2544.8133333333335"/>
    <n v="0.45200000000000001"/>
    <n v="6338.8986666666669"/>
    <s v="UAH"/>
    <n v="39.026600000000002"/>
    <n v="0.15"/>
    <s v=""/>
    <n v="345"/>
    <m/>
    <m/>
    <n v="20"/>
    <m/>
    <n v="21"/>
    <s v=""/>
    <n v="0"/>
    <n v="0"/>
    <n v="23023.442307692305"/>
  </r>
  <r>
    <x v="2"/>
    <d v="2023-03-01T00:00:00"/>
    <d v="2023-03-31T00:00:00"/>
    <x v="0"/>
    <s v="Demo Company Finland Oy"/>
    <x v="0"/>
    <x v="0"/>
    <s v="E04547"/>
    <s v="Avery Grant"/>
    <s v="Enterprise Architect"/>
    <s v="IT"/>
    <x v="3"/>
    <s v="Finland"/>
    <s v="Permanent"/>
    <s v="Female"/>
    <n v="49"/>
    <d v="2014-03-05T00:00:00"/>
    <m/>
    <n v="40"/>
    <n v="88777"/>
    <n v="7398.083333333333"/>
    <n v="42.681249999999999"/>
    <n v="0.20760000000000001"/>
    <n v="1535.8421000000001"/>
    <n v="0.36599999999999999"/>
    <n v="4690.3848333333335"/>
    <s v="EUR"/>
    <n v="1"/>
    <n v="0"/>
    <s v=""/>
    <n v="384"/>
    <m/>
    <m/>
    <n v="20"/>
    <m/>
    <n v="13.5"/>
    <s v=""/>
    <n v="0"/>
    <n v="0"/>
    <n v="16389.599999999999"/>
  </r>
  <r>
    <x v="2"/>
    <d v="2023-03-01T00:00:00"/>
    <d v="2023-03-31T00:00:00"/>
    <x v="0"/>
    <s v="Demo Company Ghana Ltd"/>
    <x v="33"/>
    <x v="2"/>
    <s v="E04415"/>
    <s v="Penelope Fong"/>
    <s v="Network Engineer"/>
    <s v="Accounting"/>
    <x v="2"/>
    <s v="Ghana"/>
    <s v="Permanent"/>
    <s v="Female"/>
    <n v="60"/>
    <d v="2004-05-14T00:00:00"/>
    <m/>
    <n v="40"/>
    <n v="186378"/>
    <n v="15531.5"/>
    <n v="89.604807692307688"/>
    <n v="0.13"/>
    <n v="2019.095"/>
    <n v="0.55399999999999994"/>
    <n v="6927.0490000000009"/>
    <s v="GHS"/>
    <n v="12.6816"/>
    <n v="0.26"/>
    <s v=""/>
    <n v="67"/>
    <m/>
    <m/>
    <n v="20"/>
    <m/>
    <n v="6"/>
    <s v=""/>
    <n v="0"/>
    <n v="0"/>
    <n v="6003.5221153846151"/>
  </r>
  <r>
    <x v="2"/>
    <d v="2023-03-01T00:00:00"/>
    <d v="2023-03-31T00:00:00"/>
    <x v="0"/>
    <s v="Demo Company Italy Srl"/>
    <x v="43"/>
    <x v="0"/>
    <s v="E04484"/>
    <s v="Vivian Thao"/>
    <s v="Quality Engineer"/>
    <s v="Engineering"/>
    <x v="3"/>
    <s v="Italy"/>
    <s v="Permanent"/>
    <s v="Female"/>
    <n v="45"/>
    <d v="2015-04-23T00:00:00"/>
    <m/>
    <n v="24"/>
    <n v="60017"/>
    <n v="5001.416666666667"/>
    <n v="48.090544871794869"/>
    <n v="0.3"/>
    <n v="1500.425"/>
    <n v="0.59099999999999997"/>
    <n v="2045.5794166666669"/>
    <s v="EUR"/>
    <n v="1"/>
    <n v="0"/>
    <s v=""/>
    <n v="114"/>
    <m/>
    <m/>
    <n v="20"/>
    <n v="218.70000000000002"/>
    <m/>
    <s v=""/>
    <n v="0"/>
    <n v="0"/>
    <n v="5482.3221153846152"/>
  </r>
  <r>
    <x v="2"/>
    <d v="2023-03-01T00:00:00"/>
    <d v="2023-03-31T00:00:00"/>
    <x v="0"/>
    <s v="Demo Company Iceland hf."/>
    <x v="22"/>
    <x v="0"/>
    <s v="E02800"/>
    <s v="Eva Estrada"/>
    <s v="Sr. Manager"/>
    <s v="Sales"/>
    <x v="1"/>
    <s v="Iceland"/>
    <s v="Permanent"/>
    <s v="Female"/>
    <n v="45"/>
    <d v="2018-07-24T00:00:00"/>
    <m/>
    <n v="40"/>
    <n v="148991"/>
    <n v="12415.916666666666"/>
    <n v="71.63028846153847"/>
    <n v="6.3500000000000001E-2"/>
    <n v="788.41070833333333"/>
    <n v="0.31900000000000001"/>
    <n v="8455.2392499999987"/>
    <s v="ISK"/>
    <n v="149.69999999999999"/>
    <n v="0.12"/>
    <s v=""/>
    <n v="301"/>
    <m/>
    <m/>
    <n v="20"/>
    <m/>
    <n v="25.5"/>
    <s v=""/>
    <n v="0"/>
    <n v="0"/>
    <n v="21560.716826923079"/>
  </r>
  <r>
    <x v="2"/>
    <d v="2023-03-01T00:00:00"/>
    <d v="2023-03-31T00:00:00"/>
    <x v="0"/>
    <s v="Demo Company Ireland Ltd"/>
    <x v="36"/>
    <x v="0"/>
    <s v="E04926"/>
    <s v="Emma Luna"/>
    <s v="Field Engineer"/>
    <s v="Engineering"/>
    <x v="1"/>
    <s v="Ireland"/>
    <s v="Permanent"/>
    <s v="Female"/>
    <n v="52"/>
    <d v="2008-03-25T00:00:00"/>
    <m/>
    <n v="40"/>
    <n v="97398"/>
    <n v="8116.5"/>
    <n v="46.825961538461534"/>
    <n v="0.1105"/>
    <n v="896.87324999999998"/>
    <n v="0.26100000000000001"/>
    <n v="5998.0934999999999"/>
    <s v="EUR"/>
    <n v="1"/>
    <n v="0"/>
    <s v=""/>
    <n v="190"/>
    <m/>
    <m/>
    <n v="20"/>
    <m/>
    <n v="28.5"/>
    <s v=""/>
    <n v="0"/>
    <n v="0"/>
    <n v="8896.9326923076915"/>
  </r>
  <r>
    <x v="2"/>
    <d v="2023-03-01T00:00:00"/>
    <d v="2023-03-31T00:00:00"/>
    <x v="0"/>
    <s v="Demo Company Brazil Ltda."/>
    <x v="5"/>
    <x v="3"/>
    <s v="E01268"/>
    <s v="Charlotte Wu"/>
    <s v="Sr. Business Partner"/>
    <s v="Human Resources"/>
    <x v="0"/>
    <s v="Brazil"/>
    <s v="Permanent"/>
    <s v="Female"/>
    <n v="63"/>
    <d v="2007-05-02T00:00:00"/>
    <m/>
    <n v="24"/>
    <n v="72805"/>
    <n v="6067.083333333333"/>
    <n v="58.337339743589745"/>
    <n v="0.28999999999999998"/>
    <n v="1759.4541666666664"/>
    <n v="0.65099999999999991"/>
    <n v="2117.4120833333336"/>
    <s v="BRL"/>
    <n v="5.4378000000000002"/>
    <n v="0"/>
    <s v=""/>
    <n v="259"/>
    <m/>
    <m/>
    <n v="20"/>
    <m/>
    <m/>
    <s v=""/>
    <n v="0"/>
    <n v="0"/>
    <n v="15109.370993589744"/>
  </r>
  <r>
    <x v="2"/>
    <d v="2023-03-01T00:00:00"/>
    <d v="2023-03-31T00:00:00"/>
    <x v="0"/>
    <s v="Demo Company Morocco SARL"/>
    <x v="32"/>
    <x v="2"/>
    <s v="E04853"/>
    <s v="Vivian Chu"/>
    <s v="Sr. Account Representative"/>
    <s v="Sales"/>
    <x v="3"/>
    <s v="Morocco"/>
    <s v="Temporary"/>
    <s v="Female"/>
    <n v="46"/>
    <d v="2021-01-17T00:00:00"/>
    <d v="2023-01-17T00:00:00"/>
    <n v="40"/>
    <n v="72131"/>
    <n v="6010.916666666667"/>
    <n v="34.67836538461539"/>
    <n v="0.2109"/>
    <n v="1267.7023250000002"/>
    <n v="0.45799999999999996"/>
    <n v="3257.9168333333337"/>
    <s v="MAD"/>
    <n v="11.0573"/>
    <n v="0"/>
    <s v=""/>
    <n v="278"/>
    <m/>
    <m/>
    <n v="20"/>
    <m/>
    <n v="10.5"/>
    <s v="Check Contract"/>
    <n v="0"/>
    <n v="0"/>
    <n v="9640.5855769230784"/>
  </r>
  <r>
    <x v="2"/>
    <d v="2023-03-01T00:00:00"/>
    <d v="2023-03-31T00:00:00"/>
    <x v="0"/>
    <s v="Demo Company Poland Sp. z o.o."/>
    <x v="3"/>
    <x v="0"/>
    <s v="E01209"/>
    <s v="Jayden Williams"/>
    <s v="Manager"/>
    <s v="Human Resources"/>
    <x v="0"/>
    <s v="Poland"/>
    <s v="Permanent"/>
    <s v="Male"/>
    <n v="64"/>
    <d v="2021-12-26T00:00:00"/>
    <m/>
    <n v="24"/>
    <n v="104668"/>
    <n v="8722.3333333333339"/>
    <n v="83.868589743589737"/>
    <n v="0.22140000000000001"/>
    <n v="1931.1246000000003"/>
    <n v="0.40799999999999997"/>
    <n v="5163.6213333333344"/>
    <s v="PLN"/>
    <n v="4.6844999999999999"/>
    <n v="0.08"/>
    <s v=""/>
    <n v="100"/>
    <m/>
    <m/>
    <n v="20"/>
    <m/>
    <m/>
    <s v=""/>
    <n v="0"/>
    <n v="0"/>
    <n v="8386.8589743589746"/>
  </r>
  <r>
    <x v="2"/>
    <d v="2023-03-01T00:00:00"/>
    <d v="2023-03-31T00:00:00"/>
    <x v="0"/>
    <s v="Demo Company Sweden AB"/>
    <x v="20"/>
    <x v="0"/>
    <s v="E02024"/>
    <s v="Amelia Bell"/>
    <s v="Sr. Analyst"/>
    <s v="Sales"/>
    <x v="0"/>
    <s v="Sweden"/>
    <s v="Permanent"/>
    <s v="Female"/>
    <n v="53"/>
    <d v="2017-08-05T00:00:00"/>
    <m/>
    <n v="24"/>
    <n v="89769"/>
    <n v="7480.75"/>
    <n v="71.930288461538467"/>
    <n v="0.31420000000000003"/>
    <n v="2350.4516500000004"/>
    <n v="0.49099999999999999"/>
    <n v="3807.7017500000002"/>
    <s v="SEK"/>
    <n v="11.300800000000001"/>
    <n v="0"/>
    <s v=""/>
    <n v="367"/>
    <m/>
    <m/>
    <n v="20"/>
    <m/>
    <m/>
    <s v=""/>
    <n v="0"/>
    <n v="0"/>
    <n v="26398.415865384617"/>
  </r>
  <r>
    <x v="2"/>
    <d v="2023-03-01T00:00:00"/>
    <d v="2023-03-31T00:00:00"/>
    <x v="0"/>
    <s v="Demo Company United Kingdom Ltd"/>
    <x v="27"/>
    <x v="0"/>
    <s v="E02427"/>
    <s v="Addison Mehta"/>
    <s v="Manager"/>
    <s v="Sales"/>
    <x v="2"/>
    <s v="United Kingdom"/>
    <s v="Permanent"/>
    <s v="Female"/>
    <n v="27"/>
    <d v="2018-09-15T00:00:00"/>
    <m/>
    <n v="24"/>
    <n v="127616"/>
    <n v="10634.666666666666"/>
    <n v="102.25641025641026"/>
    <n v="0.13800000000000001"/>
    <n v="1467.5840000000001"/>
    <n v="0.30599999999999999"/>
    <n v="7380.4586666666664"/>
    <s v="GBP"/>
    <n v="0.88870000000000005"/>
    <n v="7.0000000000000007E-2"/>
    <s v=""/>
    <n v="317"/>
    <m/>
    <m/>
    <n v="20"/>
    <m/>
    <m/>
    <s v=""/>
    <n v="0"/>
    <n v="0"/>
    <n v="32415.282051282054"/>
  </r>
  <r>
    <x v="2"/>
    <d v="2023-03-01T00:00:00"/>
    <d v="2023-03-31T00:00:00"/>
    <x v="0"/>
    <s v="Demo Company Switzerland AG"/>
    <x v="44"/>
    <x v="0"/>
    <s v="E00276"/>
    <s v="Alexander Jackson"/>
    <s v="Manager"/>
    <s v="Human Resources"/>
    <x v="2"/>
    <s v="Switzerland"/>
    <s v="Permanent"/>
    <s v="Male"/>
    <n v="45"/>
    <d v="2012-07-09T00:00:00"/>
    <m/>
    <n v="32"/>
    <n v="109883"/>
    <n v="9156.9166666666661"/>
    <n v="66.035456730769226"/>
    <n v="0.06"/>
    <n v="549.41499999999996"/>
    <n v="0.28800000000000003"/>
    <n v="6519.7246666666661"/>
    <s v="CHF"/>
    <n v="0.99060000000000004"/>
    <n v="7.0000000000000007E-2"/>
    <s v=""/>
    <n v="106"/>
    <m/>
    <m/>
    <n v="20"/>
    <m/>
    <m/>
    <s v=""/>
    <n v="0"/>
    <n v="0"/>
    <n v="6999.7584134615381"/>
  </r>
  <r>
    <x v="2"/>
    <d v="2023-03-01T00:00:00"/>
    <d v="2023-03-31T00:00:00"/>
    <x v="0"/>
    <s v="Demo Company Romania SRL"/>
    <x v="12"/>
    <x v="0"/>
    <s v="E00951"/>
    <s v="Everly Lin"/>
    <s v="Business Partner"/>
    <s v="Human Resources"/>
    <x v="0"/>
    <s v="Romania"/>
    <s v="Permanent"/>
    <s v="Female"/>
    <n v="25"/>
    <d v="2021-03-15T00:00:00"/>
    <m/>
    <n v="24"/>
    <n v="47974"/>
    <n v="3997.8333333333335"/>
    <n v="38.440705128205131"/>
    <n v="2.2499999999999999E-2"/>
    <n v="89.951250000000002"/>
    <n v="0.2"/>
    <n v="3198.2666666666669"/>
    <s v="RON"/>
    <n v="4.9107000000000003"/>
    <n v="0"/>
    <s v=""/>
    <n v="192"/>
    <m/>
    <m/>
    <n v="20"/>
    <n v="400.5"/>
    <m/>
    <s v=""/>
    <n v="0"/>
    <n v="0"/>
    <n v="7380.6153846153848"/>
  </r>
  <r>
    <x v="2"/>
    <d v="2023-03-01T00:00:00"/>
    <d v="2023-03-31T00:00:00"/>
    <x v="0"/>
    <s v="Demo Company Ireland Ltd"/>
    <x v="36"/>
    <x v="0"/>
    <s v="E03248"/>
    <s v="Lyla Stewart"/>
    <s v="Sr. Manager"/>
    <s v="IT"/>
    <x v="1"/>
    <s v="Ireland"/>
    <s v="Permanent"/>
    <s v="Female"/>
    <n v="43"/>
    <d v="2015-03-27T00:00:00"/>
    <m/>
    <n v="24"/>
    <n v="120321"/>
    <n v="10026.75"/>
    <n v="96.411057692307693"/>
    <n v="0.1105"/>
    <n v="1107.9558750000001"/>
    <n v="0.26100000000000001"/>
    <n v="7409.7682500000001"/>
    <s v="EUR"/>
    <n v="1"/>
    <n v="0.12"/>
    <s v=""/>
    <n v="116"/>
    <m/>
    <m/>
    <n v="20"/>
    <m/>
    <m/>
    <s v=""/>
    <n v="0"/>
    <n v="0"/>
    <n v="11183.682692307693"/>
  </r>
  <r>
    <x v="2"/>
    <d v="2023-03-01T00:00:00"/>
    <d v="2023-03-31T00:00:00"/>
    <x v="0"/>
    <s v="Demo Company Netherlands BV"/>
    <x v="6"/>
    <x v="0"/>
    <s v="E04444"/>
    <s v="Brooklyn Ruiz"/>
    <s v="IT Coordinator"/>
    <s v="IT"/>
    <x v="0"/>
    <s v="Netherlands"/>
    <s v="Permanent"/>
    <s v="Female"/>
    <n v="61"/>
    <d v="2014-08-10T00:00:00"/>
    <m/>
    <n v="32"/>
    <n v="57446"/>
    <n v="4787.166666666667"/>
    <n v="34.52283653846154"/>
    <n v="0.23190000000000002"/>
    <n v="1110.1439500000001"/>
    <n v="0.41200000000000003"/>
    <n v="2814.8540000000003"/>
    <s v="EUR"/>
    <n v="1"/>
    <n v="0"/>
    <s v=""/>
    <n v="200"/>
    <m/>
    <m/>
    <n v="20"/>
    <n v="330.3"/>
    <m/>
    <s v=""/>
    <n v="0"/>
    <n v="0"/>
    <n v="6904.5673076923076"/>
  </r>
  <r>
    <x v="2"/>
    <d v="2023-03-01T00:00:00"/>
    <d v="2023-03-31T00:00:00"/>
    <x v="0"/>
    <s v="Demo Company Australia Pty Ltd"/>
    <x v="14"/>
    <x v="5"/>
    <s v="E02307"/>
    <s v="Skylar Evans"/>
    <s v="Network Engineer"/>
    <s v="Accounting"/>
    <x v="3"/>
    <s v="New Zealand"/>
    <s v="Permanent"/>
    <s v="Female"/>
    <n v="42"/>
    <d v="2009-06-04T00:00:00"/>
    <m/>
    <n v="40"/>
    <n v="174099"/>
    <n v="14508.25"/>
    <n v="83.701442307692304"/>
    <n v="0.25"/>
    <n v="3627.0625"/>
    <n v="0.34600000000000003"/>
    <n v="9488.3954999999987"/>
    <s v="NZD"/>
    <n v="1.7225999999999999"/>
    <n v="0.26"/>
    <s v=""/>
    <n v="213"/>
    <m/>
    <m/>
    <n v="20"/>
    <m/>
    <n v="30"/>
    <s v=""/>
    <n v="0"/>
    <n v="0"/>
    <n v="17828.407211538462"/>
  </r>
  <r>
    <x v="2"/>
    <d v="2023-03-01T00:00:00"/>
    <d v="2023-03-31T00:00:00"/>
    <x v="0"/>
    <s v="Demo Company United States LLC"/>
    <x v="39"/>
    <x v="6"/>
    <s v="E02375"/>
    <s v="Lincoln Huynh"/>
    <s v="Sr. Manager"/>
    <s v="Finance"/>
    <x v="0"/>
    <s v="United States"/>
    <s v="Permanent"/>
    <s v="Male"/>
    <n v="63"/>
    <d v="2002-02-08T00:00:00"/>
    <m/>
    <n v="24"/>
    <n v="128703"/>
    <n v="10725.25"/>
    <n v="103.12740384615385"/>
    <n v="7.6499999999999999E-2"/>
    <n v="820.48162500000001"/>
    <n v="0.36599999999999999"/>
    <n v="6799.8085000000001"/>
    <s v="USD"/>
    <n v="1.0568"/>
    <n v="0.13"/>
    <s v=""/>
    <n v="335"/>
    <m/>
    <m/>
    <n v="20"/>
    <m/>
    <m/>
    <s v=""/>
    <n v="0"/>
    <n v="0"/>
    <n v="34547.680288461539"/>
  </r>
  <r>
    <x v="2"/>
    <d v="2023-03-01T00:00:00"/>
    <d v="2023-03-31T00:00:00"/>
    <x v="0"/>
    <s v="Demo Company United States LLC"/>
    <x v="39"/>
    <x v="6"/>
    <s v="E02276"/>
    <s v="Hazel Griffin"/>
    <s v="Field Engineer"/>
    <s v="Engineering"/>
    <x v="2"/>
    <s v="United States"/>
    <s v="Permanent"/>
    <s v="Female"/>
    <n v="32"/>
    <d v="2015-11-09T00:00:00"/>
    <m/>
    <n v="24"/>
    <n v="65247"/>
    <n v="5437.25"/>
    <n v="52.28125"/>
    <n v="7.6499999999999999E-2"/>
    <n v="415.94962499999997"/>
    <n v="0.36599999999999999"/>
    <n v="3447.2165"/>
    <s v="USD"/>
    <n v="1.0568"/>
    <n v="0"/>
    <s v=""/>
    <n v="338"/>
    <m/>
    <m/>
    <n v="20"/>
    <m/>
    <m/>
    <s v=""/>
    <n v="0"/>
    <n v="0"/>
    <n v="17671.0625"/>
  </r>
  <r>
    <x v="2"/>
    <d v="2023-03-01T00:00:00"/>
    <d v="2023-03-31T00:00:00"/>
    <x v="0"/>
    <s v="Demo Company Belgium BV"/>
    <x v="13"/>
    <x v="0"/>
    <s v="E02649"/>
    <s v="Charles Gonzalez"/>
    <s v="Quality Engineer"/>
    <s v="Engineering"/>
    <x v="3"/>
    <s v="Belgium"/>
    <s v="Permanent"/>
    <s v="Male"/>
    <n v="27"/>
    <d v="2018-09-28T00:00:00"/>
    <m/>
    <n v="24"/>
    <n v="64247"/>
    <n v="5353.916666666667"/>
    <n v="51.479967948717949"/>
    <n v="0.27500000000000002"/>
    <n v="1472.3270833333336"/>
    <n v="0.55399999999999994"/>
    <n v="2387.846833333334"/>
    <s v="EUR"/>
    <n v="1"/>
    <n v="0"/>
    <s v=""/>
    <n v="264"/>
    <m/>
    <m/>
    <n v="20"/>
    <m/>
    <m/>
    <s v=""/>
    <n v="0"/>
    <n v="0"/>
    <n v="13590.711538461539"/>
  </r>
  <r>
    <x v="2"/>
    <d v="2023-03-01T00:00:00"/>
    <d v="2023-03-31T00:00:00"/>
    <x v="0"/>
    <s v="Demo Company Italy Srl"/>
    <x v="43"/>
    <x v="0"/>
    <s v="E00503"/>
    <s v="Leah Patterson"/>
    <s v="Manager"/>
    <s v="Human Resources"/>
    <x v="3"/>
    <s v="Italy"/>
    <s v="Permanent"/>
    <s v="Female"/>
    <n v="33"/>
    <d v="2012-06-11T00:00:00"/>
    <m/>
    <n v="40"/>
    <n v="118253"/>
    <n v="9854.4166666666661"/>
    <n v="56.852403846153848"/>
    <n v="0.3"/>
    <n v="2956.3249999999998"/>
    <n v="0.59099999999999997"/>
    <n v="4030.4564166666669"/>
    <s v="EUR"/>
    <n v="1"/>
    <n v="0.08"/>
    <s v=""/>
    <n v="272"/>
    <m/>
    <m/>
    <n v="20"/>
    <m/>
    <n v="19.5"/>
    <s v=""/>
    <n v="0"/>
    <n v="0"/>
    <n v="15463.853846153846"/>
  </r>
  <r>
    <x v="2"/>
    <d v="2023-03-01T00:00:00"/>
    <d v="2023-03-31T00:00:00"/>
    <x v="0"/>
    <s v="Demo Company Japan Kabushiki Kaisha"/>
    <x v="31"/>
    <x v="1"/>
    <s v="E01706"/>
    <s v="Avery Sun"/>
    <s v="Operations Engineer"/>
    <s v="Engineering"/>
    <x v="0"/>
    <s v="Japan"/>
    <s v="Permanent"/>
    <s v="Female"/>
    <n v="45"/>
    <d v="2004-03-11T00:00:00"/>
    <m/>
    <n v="40"/>
    <n v="109422"/>
    <n v="9118.5"/>
    <n v="52.606730769230772"/>
    <n v="0.15490000000000001"/>
    <n v="1412.4556500000001"/>
    <n v="0.46700000000000003"/>
    <n v="4860.1605"/>
    <s v="JPY"/>
    <n v="143.86000000000001"/>
    <n v="0"/>
    <s v=""/>
    <n v="209"/>
    <m/>
    <m/>
    <n v="20"/>
    <m/>
    <n v="3"/>
    <s v=""/>
    <n v="0"/>
    <n v="0"/>
    <n v="10994.806730769231"/>
  </r>
  <r>
    <x v="2"/>
    <d v="2023-03-01T00:00:00"/>
    <d v="2023-03-31T00:00:00"/>
    <x v="0"/>
    <s v="Demo Company France SARL"/>
    <x v="18"/>
    <x v="0"/>
    <s v="E00676"/>
    <s v="Isaac Yoon"/>
    <s v="Manager"/>
    <s v="Human Resources"/>
    <x v="2"/>
    <s v="France"/>
    <s v="Permanent"/>
    <s v="Male"/>
    <n v="41"/>
    <d v="2019-02-06T00:00:00"/>
    <m/>
    <n v="24"/>
    <n v="126950"/>
    <n v="10579.166666666666"/>
    <n v="101.72275641025641"/>
    <n v="0.45"/>
    <n v="4760.625"/>
    <n v="0.60699999999999998"/>
    <n v="4157.6125000000002"/>
    <s v="EUR"/>
    <n v="1"/>
    <n v="0.1"/>
    <s v=""/>
    <n v="203"/>
    <m/>
    <m/>
    <n v="20"/>
    <n v="576.9"/>
    <m/>
    <s v=""/>
    <n v="0"/>
    <n v="0"/>
    <n v="20649.719551282051"/>
  </r>
  <r>
    <x v="2"/>
    <d v="2023-03-01T00:00:00"/>
    <d v="2023-03-31T00:00:00"/>
    <x v="0"/>
    <s v="Demo Company Croatia d.o.o."/>
    <x v="25"/>
    <x v="0"/>
    <s v="E02005"/>
    <s v="Isabella Bui"/>
    <s v="Enterprise Architect"/>
    <s v="IT"/>
    <x v="0"/>
    <s v="Croatia"/>
    <s v="Permanent"/>
    <s v="Female"/>
    <n v="36"/>
    <d v="2014-11-21T00:00:00"/>
    <m/>
    <n v="32"/>
    <n v="97500"/>
    <n v="8125"/>
    <n v="58.59375"/>
    <n v="0.16500000000000001"/>
    <n v="1340.625"/>
    <n v="0.20499999999999999"/>
    <n v="6459.375"/>
    <s v="EUR"/>
    <n v="1"/>
    <n v="0"/>
    <s v=""/>
    <n v="61"/>
    <m/>
    <m/>
    <n v="20"/>
    <m/>
    <m/>
    <s v=""/>
    <n v="0"/>
    <n v="0"/>
    <n v="3574.21875"/>
  </r>
  <r>
    <x v="2"/>
    <d v="2023-03-01T00:00:00"/>
    <d v="2023-03-31T00:00:00"/>
    <x v="0"/>
    <s v="Demo Company Netherlands BV"/>
    <x v="6"/>
    <x v="0"/>
    <s v="E01895"/>
    <s v="Gabriel Zhou"/>
    <s v="IT Coordinator"/>
    <s v="IT"/>
    <x v="0"/>
    <s v="Netherlands"/>
    <s v="Temporary"/>
    <s v="Male"/>
    <n v="25"/>
    <d v="2021-01-17T00:00:00"/>
    <d v="2023-01-17T00:00:00"/>
    <n v="40"/>
    <n v="41844"/>
    <n v="3487"/>
    <n v="20.117307692307694"/>
    <n v="0.23190000000000002"/>
    <n v="808.63530000000003"/>
    <n v="0.41200000000000003"/>
    <n v="2050.3559999999998"/>
    <s v="EUR"/>
    <n v="1"/>
    <n v="0"/>
    <s v=""/>
    <n v="398"/>
    <m/>
    <m/>
    <n v="20"/>
    <m/>
    <m/>
    <s v="Check Contract"/>
    <n v="0"/>
    <n v="0"/>
    <n v="8006.6884615384624"/>
  </r>
  <r>
    <x v="2"/>
    <d v="2023-03-01T00:00:00"/>
    <d v="2023-03-31T00:00:00"/>
    <x v="0"/>
    <s v="Demo Company Belgium BV"/>
    <x v="13"/>
    <x v="0"/>
    <s v="E01396"/>
    <s v="Jack Vu"/>
    <s v="Analyst II"/>
    <s v="Accounting"/>
    <x v="3"/>
    <s v="Belgium"/>
    <s v="Permanent"/>
    <s v="Male"/>
    <n v="43"/>
    <d v="2014-02-10T00:00:00"/>
    <m/>
    <n v="40"/>
    <n v="58875"/>
    <n v="4906.25"/>
    <n v="28.305288461538463"/>
    <n v="0.27500000000000002"/>
    <n v="1349.21875"/>
    <n v="0.55399999999999994"/>
    <n v="2188.1875000000005"/>
    <s v="EUR"/>
    <n v="1"/>
    <n v="0"/>
    <s v=""/>
    <n v="179"/>
    <m/>
    <m/>
    <n v="20"/>
    <m/>
    <m/>
    <s v=""/>
    <n v="0"/>
    <n v="0"/>
    <n v="5066.6466346153848"/>
  </r>
  <r>
    <x v="2"/>
    <d v="2023-03-01T00:00:00"/>
    <d v="2023-03-31T00:00:00"/>
    <x v="0"/>
    <s v="Demo Company Norway AS"/>
    <x v="21"/>
    <x v="0"/>
    <s v="E01413"/>
    <s v="Caroline Nelson"/>
    <s v="Sr. Account Representative"/>
    <s v="Sales"/>
    <x v="1"/>
    <s v="Norway"/>
    <s v="Temporary"/>
    <s v="Female"/>
    <n v="60"/>
    <d v="2022-07-30T00:00:00"/>
    <d v="2023-07-30T00:00:00"/>
    <n v="32"/>
    <n v="71677"/>
    <n v="5973.083333333333"/>
    <n v="43.075120192307693"/>
    <n v="0.14099999999999999"/>
    <n v="842.20474999999988"/>
    <n v="0.36200000000000004"/>
    <n v="3810.827166666666"/>
    <s v="NOK"/>
    <n v="11.2597"/>
    <n v="0"/>
    <s v=""/>
    <n v="254"/>
    <m/>
    <m/>
    <n v="20"/>
    <n v="328.5"/>
    <m/>
    <s v=""/>
    <n v="0"/>
    <n v="0"/>
    <n v="10941.080528846154"/>
  </r>
  <r>
    <x v="2"/>
    <d v="2023-03-01T00:00:00"/>
    <d v="2023-03-31T00:00:00"/>
    <x v="0"/>
    <s v="Demo Company Bulgaria EOOD"/>
    <x v="35"/>
    <x v="0"/>
    <s v="E03928"/>
    <s v="Miles Dang"/>
    <s v="IT Coordinator"/>
    <s v="IT"/>
    <x v="1"/>
    <s v="Bulgaria"/>
    <s v="Permanent"/>
    <s v="Male"/>
    <n v="61"/>
    <d v="2000-09-24T00:00:00"/>
    <m/>
    <n v="32"/>
    <n v="40063"/>
    <n v="3338.5833333333335"/>
    <n v="24.076322115384617"/>
    <n v="0.19020000000000001"/>
    <n v="634.99855000000002"/>
    <n v="0.28300000000000003"/>
    <n v="2393.7642500000002"/>
    <s v="BGN"/>
    <n v="1.9574"/>
    <n v="0"/>
    <s v=""/>
    <n v="25"/>
    <m/>
    <m/>
    <n v="20"/>
    <m/>
    <m/>
    <s v=""/>
    <n v="0"/>
    <n v="0"/>
    <n v="601.90805288461547"/>
  </r>
  <r>
    <x v="2"/>
    <d v="2023-03-01T00:00:00"/>
    <d v="2023-03-31T00:00:00"/>
    <x v="0"/>
    <s v="Demo Company Qatar WLL"/>
    <x v="11"/>
    <x v="4"/>
    <s v="E04109"/>
    <s v="Leah Bryant"/>
    <s v="IT Coordinator"/>
    <s v="IT"/>
    <x v="0"/>
    <s v="Qatar"/>
    <s v="Permanent"/>
    <s v="Female"/>
    <n v="55"/>
    <d v="2004-04-30T00:00:00"/>
    <m/>
    <n v="40"/>
    <n v="40124"/>
    <n v="3343.6666666666665"/>
    <n v="19.290384615384617"/>
    <n v="0"/>
    <n v="0"/>
    <n v="0.113"/>
    <n v="2965.8323333333333"/>
    <s v="QAR"/>
    <n v="3.8468"/>
    <n v="0"/>
    <s v=""/>
    <n v="43"/>
    <m/>
    <m/>
    <n v="20"/>
    <m/>
    <n v="12"/>
    <s v=""/>
    <n v="0"/>
    <n v="0"/>
    <n v="829.48653846153854"/>
  </r>
  <r>
    <x v="2"/>
    <d v="2023-03-01T00:00:00"/>
    <d v="2023-03-31T00:00:00"/>
    <x v="0"/>
    <s v="Demo Company Italy Srl"/>
    <x v="43"/>
    <x v="0"/>
    <s v="E00639"/>
    <s v="Benjamin Mai"/>
    <s v="System Administrator "/>
    <s v="IT"/>
    <x v="2"/>
    <s v="Italy"/>
    <s v="Temporary"/>
    <s v="Male"/>
    <n v="54"/>
    <d v="2022-06-15T00:00:00"/>
    <d v="2023-06-15T00:00:00"/>
    <n v="32"/>
    <n v="95239"/>
    <n v="7936.583333333333"/>
    <n v="57.23497596153846"/>
    <n v="0.3"/>
    <n v="2380.9749999999999"/>
    <n v="0.59099999999999997"/>
    <n v="3246.0625833333334"/>
    <s v="EUR"/>
    <n v="1"/>
    <n v="0"/>
    <s v=""/>
    <n v="354"/>
    <m/>
    <m/>
    <n v="20"/>
    <m/>
    <m/>
    <s v=""/>
    <n v="0"/>
    <n v="0"/>
    <n v="20261.181490384613"/>
  </r>
  <r>
    <x v="2"/>
    <d v="2023-03-01T00:00:00"/>
    <d v="2023-03-31T00:00:00"/>
    <x v="0"/>
    <s v="Demo Company Morocco SARL"/>
    <x v="32"/>
    <x v="2"/>
    <s v="E00608"/>
    <s v="Anna Han"/>
    <s v="Development Engineer"/>
    <s v="Engineering"/>
    <x v="0"/>
    <s v="Morocco"/>
    <s v="Permanent"/>
    <s v="Female"/>
    <n v="29"/>
    <d v="2019-11-09T00:00:00"/>
    <m/>
    <n v="40"/>
    <n v="75012"/>
    <n v="6251"/>
    <n v="36.063461538461539"/>
    <n v="0.2109"/>
    <n v="1318.3359"/>
    <n v="0.45799999999999996"/>
    <n v="3388.0420000000004"/>
    <s v="MAD"/>
    <n v="11.0573"/>
    <n v="0"/>
    <s v=""/>
    <n v="66"/>
    <m/>
    <m/>
    <n v="20"/>
    <m/>
    <n v="27"/>
    <s v=""/>
    <n v="0"/>
    <n v="0"/>
    <n v="2380.1884615384615"/>
  </r>
  <r>
    <x v="2"/>
    <d v="2023-03-01T00:00:00"/>
    <d v="2023-03-31T00:00:00"/>
    <x v="0"/>
    <s v="Demo Company Netherlands BV"/>
    <x v="6"/>
    <x v="0"/>
    <s v="E04189"/>
    <s v="Ariana Kim"/>
    <s v="Network Architect"/>
    <s v="IT"/>
    <x v="0"/>
    <s v="Netherlands"/>
    <s v="Permanent"/>
    <s v="Female"/>
    <n v="33"/>
    <d v="2014-06-29T00:00:00"/>
    <m/>
    <n v="32"/>
    <n v="96366"/>
    <n v="8030.5"/>
    <n v="57.912259615384613"/>
    <n v="0.23190000000000002"/>
    <n v="1862.2729500000003"/>
    <n v="0.41200000000000003"/>
    <n v="4721.9339999999993"/>
    <s v="EUR"/>
    <n v="1"/>
    <n v="0"/>
    <s v=""/>
    <n v="275"/>
    <m/>
    <m/>
    <n v="20"/>
    <m/>
    <m/>
    <s v=""/>
    <n v="0"/>
    <n v="0"/>
    <n v="15925.87139423077"/>
  </r>
  <r>
    <x v="2"/>
    <d v="2023-03-01T00:00:00"/>
    <d v="2023-03-31T00:00:00"/>
    <x v="0"/>
    <s v="Demo Company Nigeria Ltd"/>
    <x v="42"/>
    <x v="2"/>
    <s v="E02732"/>
    <s v="Alice Tran"/>
    <s v="Analyst"/>
    <s v="Marketing"/>
    <x v="2"/>
    <s v="Nigeria"/>
    <s v="Permanent"/>
    <s v="Female"/>
    <n v="39"/>
    <d v="2014-07-29T00:00:00"/>
    <m/>
    <n v="40"/>
    <n v="40897"/>
    <n v="3408.0833333333335"/>
    <n v="19.662019230769232"/>
    <n v="0.1"/>
    <n v="340.80833333333339"/>
    <n v="0.34799999999999998"/>
    <n v="2222.0703333333336"/>
    <s v="NGN"/>
    <n v="486.12"/>
    <n v="0"/>
    <s v=""/>
    <n v="39"/>
    <n v="1"/>
    <s v="Underpayment"/>
    <n v="20"/>
    <m/>
    <n v="7.5"/>
    <s v=""/>
    <n v="0"/>
    <n v="0"/>
    <n v="766.81875000000002"/>
  </r>
  <r>
    <x v="2"/>
    <d v="2023-03-01T00:00:00"/>
    <d v="2023-03-31T00:00:00"/>
    <x v="0"/>
    <s v="Demo Company Japan Kabushiki Kaisha"/>
    <x v="31"/>
    <x v="1"/>
    <s v="E00324"/>
    <s v="Hailey Song"/>
    <s v="Manager"/>
    <s v="Finance"/>
    <x v="3"/>
    <s v="Japan"/>
    <s v="Permanent"/>
    <s v="Female"/>
    <n v="37"/>
    <d v="2016-08-23T00:00:00"/>
    <m/>
    <n v="40"/>
    <n v="124928"/>
    <n v="10410.666666666666"/>
    <n v="60.061538461538461"/>
    <n v="0.15490000000000001"/>
    <n v="1612.6122666666668"/>
    <n v="0.46700000000000003"/>
    <n v="5548.8853333333327"/>
    <s v="JPY"/>
    <n v="143.86000000000001"/>
    <n v="0.06"/>
    <s v=""/>
    <n v="389"/>
    <m/>
    <m/>
    <n v="20"/>
    <m/>
    <n v="7.5"/>
    <s v=""/>
    <n v="0"/>
    <n v="0"/>
    <n v="23363.938461538462"/>
  </r>
  <r>
    <x v="2"/>
    <d v="2023-03-01T00:00:00"/>
    <d v="2023-03-31T00:00:00"/>
    <x v="0"/>
    <s v="Demo Company Poland Sp. z o.o."/>
    <x v="3"/>
    <x v="0"/>
    <s v="E00518"/>
    <s v="Lydia Morales"/>
    <s v="Manager"/>
    <s v="Finance"/>
    <x v="1"/>
    <s v="Poland"/>
    <s v="Permanent"/>
    <s v="Female"/>
    <n v="51"/>
    <d v="2013-06-14T00:00:00"/>
    <m/>
    <n v="24"/>
    <n v="108221"/>
    <n v="9018.4166666666661"/>
    <n v="86.715544871794876"/>
    <n v="0.22140000000000001"/>
    <n v="1996.6774499999999"/>
    <n v="0.40799999999999997"/>
    <n v="5338.9026666666668"/>
    <s v="PLN"/>
    <n v="4.6844999999999999"/>
    <n v="0.05"/>
    <s v=""/>
    <n v="151"/>
    <m/>
    <m/>
    <n v="20"/>
    <m/>
    <m/>
    <s v=""/>
    <n v="0"/>
    <n v="0"/>
    <n v="13094.047275641025"/>
  </r>
  <r>
    <x v="2"/>
    <d v="2023-03-01T00:00:00"/>
    <d v="2023-03-31T00:00:00"/>
    <x v="0"/>
    <s v="Demo Company Qatar WLL"/>
    <x v="11"/>
    <x v="4"/>
    <s v="E01286"/>
    <s v="Liam Sanders"/>
    <s v="Sr. Business Partner"/>
    <s v="Human Resources"/>
    <x v="2"/>
    <s v="Qatar"/>
    <s v="Permanent"/>
    <s v="Male"/>
    <n v="46"/>
    <d v="2007-02-20T00:00:00"/>
    <m/>
    <n v="40"/>
    <n v="75579"/>
    <n v="6298.25"/>
    <n v="36.336057692307691"/>
    <n v="0"/>
    <n v="0"/>
    <n v="0.113"/>
    <n v="5586.5477499999997"/>
    <s v="QAR"/>
    <n v="3.8468"/>
    <n v="0"/>
    <s v=""/>
    <n v="284"/>
    <m/>
    <m/>
    <n v="20"/>
    <m/>
    <n v="1.5"/>
    <s v=""/>
    <n v="0"/>
    <n v="0"/>
    <n v="10319.440384615384"/>
  </r>
  <r>
    <x v="2"/>
    <d v="2023-03-01T00:00:00"/>
    <d v="2023-03-31T00:00:00"/>
    <x v="0"/>
    <s v="Demo Company Netherlands BV"/>
    <x v="6"/>
    <x v="0"/>
    <s v="E04564"/>
    <s v="Luke Sanchez"/>
    <s v="Sr. Manager"/>
    <s v="Human Resources"/>
    <x v="0"/>
    <s v="Netherlands"/>
    <s v="Permanent"/>
    <s v="Male"/>
    <n v="41"/>
    <d v="2015-12-27T00:00:00"/>
    <m/>
    <n v="32"/>
    <n v="129903"/>
    <n v="10825.25"/>
    <n v="78.066706730769226"/>
    <n v="0.23190000000000002"/>
    <n v="2510.3754750000003"/>
    <n v="0.41200000000000003"/>
    <n v="6365.2469999999994"/>
    <s v="EUR"/>
    <n v="1"/>
    <n v="0.13"/>
    <s v=""/>
    <n v="41"/>
    <m/>
    <m/>
    <n v="20"/>
    <m/>
    <m/>
    <s v=""/>
    <n v="0"/>
    <n v="0"/>
    <n v="3200.7349759615381"/>
  </r>
  <r>
    <x v="2"/>
    <d v="2023-03-01T00:00:00"/>
    <d v="2023-03-31T00:00:00"/>
    <x v="0"/>
    <s v="Demo Company Qatar WLL"/>
    <x v="11"/>
    <x v="4"/>
    <s v="E02033"/>
    <s v="Grace Sun"/>
    <s v="Network Engineer"/>
    <s v="Finance"/>
    <x v="3"/>
    <s v="Qatar"/>
    <s v="Permanent"/>
    <s v="Female"/>
    <n v="25"/>
    <d v="2021-04-17T00:00:00"/>
    <m/>
    <n v="40"/>
    <n v="186870"/>
    <n v="15572.5"/>
    <n v="89.84134615384616"/>
    <n v="0"/>
    <n v="0"/>
    <n v="0.113"/>
    <n v="13812.807499999999"/>
    <s v="QAR"/>
    <n v="3.8468"/>
    <n v="0.2"/>
    <s v=""/>
    <n v="103"/>
    <m/>
    <m/>
    <n v="20"/>
    <m/>
    <n v="21"/>
    <s v=""/>
    <n v="0"/>
    <n v="0"/>
    <n v="9253.6586538461543"/>
  </r>
  <r>
    <x v="2"/>
    <d v="2023-03-01T00:00:00"/>
    <d v="2023-03-31T00:00:00"/>
    <x v="0"/>
    <s v="Demo Company Switzerland AG"/>
    <x v="44"/>
    <x v="0"/>
    <s v="E00412"/>
    <s v="Ezra Banks"/>
    <s v="Analyst II"/>
    <s v="Sales"/>
    <x v="3"/>
    <s v="Switzerland"/>
    <s v="Permanent"/>
    <s v="Male"/>
    <n v="37"/>
    <d v="2010-04-23T00:00:00"/>
    <m/>
    <n v="32"/>
    <n v="57531"/>
    <n v="4794.25"/>
    <n v="34.573918269230766"/>
    <n v="0.06"/>
    <n v="287.65499999999997"/>
    <n v="0.28800000000000003"/>
    <n v="3413.5059999999999"/>
    <s v="CHF"/>
    <n v="0.99060000000000004"/>
    <n v="0"/>
    <s v=""/>
    <n v="93"/>
    <m/>
    <m/>
    <n v="20"/>
    <m/>
    <m/>
    <s v=""/>
    <n v="0"/>
    <n v="0"/>
    <n v="3215.3743990384614"/>
  </r>
  <r>
    <x v="2"/>
    <d v="2023-03-01T00:00:00"/>
    <d v="2023-03-31T00:00:00"/>
    <x v="0"/>
    <s v="Demo Company Poland Sp. z o.o."/>
    <x v="3"/>
    <x v="0"/>
    <s v="E01844"/>
    <s v="Jayden Kang"/>
    <s v="Analyst"/>
    <s v="Finance"/>
    <x v="3"/>
    <s v="Poland"/>
    <s v="Permanent"/>
    <s v="Male"/>
    <n v="46"/>
    <d v="2011-04-24T00:00:00"/>
    <m/>
    <n v="24"/>
    <n v="55894"/>
    <n v="4657.833333333333"/>
    <n v="44.786858974358978"/>
    <n v="0.22140000000000001"/>
    <n v="1031.2443000000001"/>
    <n v="0.40799999999999997"/>
    <n v="2757.4373333333333"/>
    <s v="PLN"/>
    <n v="4.6844999999999999"/>
    <n v="0"/>
    <s v=""/>
    <n v="397"/>
    <m/>
    <m/>
    <n v="20"/>
    <m/>
    <m/>
    <s v=""/>
    <n v="0"/>
    <n v="0"/>
    <n v="17780.383012820515"/>
  </r>
  <r>
    <x v="2"/>
    <d v="2023-03-01T00:00:00"/>
    <d v="2023-03-31T00:00:00"/>
    <x v="0"/>
    <s v="Demo Company Norway AS"/>
    <x v="21"/>
    <x v="0"/>
    <s v="E00667"/>
    <s v="Skylar Shah"/>
    <s v="Field Engineer"/>
    <s v="Engineering"/>
    <x v="0"/>
    <s v="Norway"/>
    <s v="Permanent"/>
    <s v="Female"/>
    <n v="42"/>
    <d v="2012-04-27T00:00:00"/>
    <m/>
    <n v="32"/>
    <n v="72903"/>
    <n v="6075.25"/>
    <n v="43.81189903846154"/>
    <n v="0.14099999999999999"/>
    <n v="856.61024999999995"/>
    <n v="0.36200000000000004"/>
    <n v="3876.0094999999997"/>
    <s v="NOK"/>
    <n v="11.2597"/>
    <n v="0"/>
    <s v=""/>
    <n v="202"/>
    <m/>
    <m/>
    <n v="20"/>
    <m/>
    <m/>
    <s v=""/>
    <n v="0"/>
    <n v="0"/>
    <n v="8850.0036057692305"/>
  </r>
  <r>
    <x v="2"/>
    <d v="2023-03-01T00:00:00"/>
    <d v="2023-03-31T00:00:00"/>
    <x v="0"/>
    <s v="Demo Company Sweden AB"/>
    <x v="20"/>
    <x v="0"/>
    <s v="E02639"/>
    <s v="Sebastian Le"/>
    <s v="Analyst"/>
    <s v="Finance"/>
    <x v="2"/>
    <s v="Sweden"/>
    <s v="Permanent"/>
    <s v="Male"/>
    <n v="37"/>
    <d v="2015-11-09T00:00:00"/>
    <m/>
    <n v="32"/>
    <n v="45369"/>
    <n v="3780.75"/>
    <n v="27.26502403846154"/>
    <n v="0.31420000000000003"/>
    <n v="1187.9116500000002"/>
    <n v="0.49099999999999999"/>
    <n v="1924.40175"/>
    <s v="SEK"/>
    <n v="11.300800000000001"/>
    <n v="0"/>
    <s v=""/>
    <n v="173"/>
    <n v="1"/>
    <s v="Underpayment"/>
    <n v="20"/>
    <n v="138.6"/>
    <m/>
    <s v=""/>
    <n v="0"/>
    <n v="0"/>
    <n v="4716.8491586538466"/>
  </r>
  <r>
    <x v="2"/>
    <d v="2023-03-01T00:00:00"/>
    <d v="2023-03-31T00:00:00"/>
    <x v="0"/>
    <s v="Demo Company Greece IKE"/>
    <x v="23"/>
    <x v="0"/>
    <s v="E00287"/>
    <s v="Luca Nelson"/>
    <s v="Manager"/>
    <s v="Finance"/>
    <x v="1"/>
    <s v="Greece"/>
    <s v="Permanent"/>
    <s v="Male"/>
    <n v="60"/>
    <d v="2010-06-15T00:00:00"/>
    <m/>
    <n v="32"/>
    <n v="106578"/>
    <n v="8881.5"/>
    <n v="64.04927884615384"/>
    <n v="0.24809999999999999"/>
    <n v="2203.5001499999998"/>
    <n v="0.51900000000000002"/>
    <n v="4272.0014999999994"/>
    <s v="EUR"/>
    <n v="1"/>
    <n v="0.09"/>
    <s v=""/>
    <n v="26"/>
    <m/>
    <m/>
    <n v="20"/>
    <m/>
    <m/>
    <s v=""/>
    <n v="0"/>
    <n v="0"/>
    <n v="1665.2812499999998"/>
  </r>
  <r>
    <x v="2"/>
    <d v="2023-03-01T00:00:00"/>
    <d v="2023-03-31T00:00:00"/>
    <x v="0"/>
    <s v="Demo Company France SARL"/>
    <x v="18"/>
    <x v="0"/>
    <s v="E02235"/>
    <s v="Riley Ramirez"/>
    <s v="Sr. Business Partner"/>
    <s v="Human Resources"/>
    <x v="3"/>
    <s v="France"/>
    <s v="Temporary"/>
    <s v="Female"/>
    <n v="52"/>
    <d v="2022-09-13T00:00:00"/>
    <d v="2023-09-13T00:00:00"/>
    <n v="24"/>
    <n v="92994"/>
    <n v="7749.5"/>
    <n v="74.51442307692308"/>
    <n v="8.3000000000000004E-2"/>
    <n v="643.20850000000007"/>
    <n v="0.22399999999999998"/>
    <n v="6013.6120000000001"/>
    <s v="EUR"/>
    <n v="1"/>
    <n v="0"/>
    <s v=""/>
    <n v="58"/>
    <m/>
    <m/>
    <n v="20"/>
    <n v="114.3"/>
    <m/>
    <s v=""/>
    <n v="0"/>
    <n v="0"/>
    <n v="4321.836538461539"/>
  </r>
  <r>
    <x v="2"/>
    <d v="2023-03-01T00:00:00"/>
    <d v="2023-03-31T00:00:00"/>
    <x v="0"/>
    <s v="Demo Company United Kingdom Ltd"/>
    <x v="27"/>
    <x v="0"/>
    <s v="E02720"/>
    <s v="Jaxon Fong"/>
    <s v="Sr. Analyst"/>
    <s v="Sales"/>
    <x v="1"/>
    <s v="United Kingdom"/>
    <s v="Temporary"/>
    <s v="Male"/>
    <n v="59"/>
    <d v="2022-03-13T00:00:00"/>
    <d v="2023-03-13T00:00:00"/>
    <n v="40"/>
    <n v="83685"/>
    <n v="6973.75"/>
    <n v="40.23317307692308"/>
    <n v="0.13800000000000001"/>
    <n v="962.37750000000005"/>
    <n v="0.30599999999999999"/>
    <n v="4839.7825000000003"/>
    <s v="GBP"/>
    <n v="0.88870000000000005"/>
    <n v="0"/>
    <s v=""/>
    <n v="201"/>
    <m/>
    <m/>
    <n v="20"/>
    <m/>
    <n v="25.5"/>
    <s v="Check Contract"/>
    <n v="0"/>
    <n v="0"/>
    <n v="8086.867788461539"/>
  </r>
  <r>
    <x v="2"/>
    <d v="2023-03-01T00:00:00"/>
    <d v="2023-03-31T00:00:00"/>
    <x v="0"/>
    <s v="Demo Company Singapore Pte Ltd"/>
    <x v="1"/>
    <x v="1"/>
    <s v="E03583"/>
    <s v="Kayden Jordan"/>
    <s v="Cloud Infrastructure Architect"/>
    <s v="IT"/>
    <x v="3"/>
    <s v="Singapore"/>
    <s v="Permanent"/>
    <s v="Male"/>
    <n v="48"/>
    <d v="2010-09-14T00:00:00"/>
    <m/>
    <n v="40"/>
    <n v="99335"/>
    <n v="8277.9166666666661"/>
    <n v="47.757211538461533"/>
    <n v="0.17"/>
    <n v="1407.2458333333334"/>
    <n v="0.21"/>
    <n v="6539.5541666666668"/>
    <s v="SGD"/>
    <n v="1.4280999999999999"/>
    <n v="0"/>
    <s v=""/>
    <n v="31"/>
    <m/>
    <m/>
    <n v="20"/>
    <m/>
    <n v="3"/>
    <s v=""/>
    <n v="0"/>
    <n v="0"/>
    <n v="1480.4735576923076"/>
  </r>
  <r>
    <x v="2"/>
    <d v="2023-03-01T00:00:00"/>
    <d v="2023-03-31T00:00:00"/>
    <x v="0"/>
    <s v="Demo Company Luxembourg SA"/>
    <x v="9"/>
    <x v="0"/>
    <s v="E01188"/>
    <s v="Alexander James"/>
    <s v="Sr. Manager"/>
    <s v="Human Resources"/>
    <x v="0"/>
    <s v="Luxembourg"/>
    <s v="Permanent"/>
    <s v="Male"/>
    <n v="42"/>
    <d v="2013-04-18T00:00:00"/>
    <m/>
    <n v="40"/>
    <n v="131179"/>
    <n v="10931.583333333334"/>
    <n v="63.066826923076931"/>
    <n v="0.14990000000000001"/>
    <n v="1638.6443416666668"/>
    <n v="0.20399999999999999"/>
    <n v="8701.5403333333343"/>
    <s v="EUR"/>
    <n v="1"/>
    <n v="0.15"/>
    <s v=""/>
    <n v="252"/>
    <m/>
    <m/>
    <n v="20"/>
    <m/>
    <n v="6"/>
    <s v=""/>
    <n v="0"/>
    <n v="0"/>
    <n v="15892.840384615387"/>
  </r>
  <r>
    <x v="2"/>
    <d v="2023-03-01T00:00:00"/>
    <d v="2023-03-31T00:00:00"/>
    <x v="0"/>
    <s v="Demo Company Poland Sp. z o.o."/>
    <x v="3"/>
    <x v="0"/>
    <s v="E02428"/>
    <s v="Connor Luu"/>
    <s v="Computer Systems Manager"/>
    <s v="IT"/>
    <x v="1"/>
    <s v="Poland"/>
    <s v="Permanent"/>
    <s v="Male"/>
    <n v="35"/>
    <d v="2016-05-03T00:00:00"/>
    <m/>
    <n v="40"/>
    <n v="73899"/>
    <n v="6158.25"/>
    <n v="35.528365384615384"/>
    <n v="0.22140000000000001"/>
    <n v="1363.4365500000001"/>
    <n v="0.40799999999999997"/>
    <n v="3645.6840000000002"/>
    <s v="PLN"/>
    <n v="4.6844999999999999"/>
    <n v="0.05"/>
    <s v=""/>
    <n v="137"/>
    <m/>
    <m/>
    <n v="20"/>
    <m/>
    <m/>
    <s v=""/>
    <n v="0"/>
    <n v="0"/>
    <n v="4867.386057692308"/>
  </r>
  <r>
    <x v="2"/>
    <d v="2023-03-01T00:00:00"/>
    <d v="2023-03-31T00:00:00"/>
    <x v="0"/>
    <s v="Demo Company Egypt SAE"/>
    <x v="38"/>
    <x v="2"/>
    <s v="E03289"/>
    <s v="Christopher Lam"/>
    <s v="Operations Engineer"/>
    <s v="Accounting"/>
    <x v="0"/>
    <s v="Egypt"/>
    <s v="Permanent"/>
    <s v="Male"/>
    <n v="64"/>
    <d v="2013-03-29T00:00:00"/>
    <m/>
    <n v="40"/>
    <n v="252325"/>
    <n v="21027.083333333332"/>
    <n v="121.31009615384615"/>
    <n v="0.26"/>
    <n v="5467.041666666667"/>
    <n v="0.44400000000000001"/>
    <n v="11691.058333333332"/>
    <s v="EGP"/>
    <n v="32.686700000000002"/>
    <n v="0.4"/>
    <s v=""/>
    <n v="52"/>
    <m/>
    <m/>
    <n v="20"/>
    <n v="500.40000000000003"/>
    <n v="10.5"/>
    <s v=""/>
    <n v="0"/>
    <n v="0"/>
    <n v="6308.125"/>
  </r>
  <r>
    <x v="2"/>
    <d v="2023-03-01T00:00:00"/>
    <d v="2023-03-31T00:00:00"/>
    <x v="0"/>
    <s v="Demo Company Japan Kabushiki Kaisha"/>
    <x v="31"/>
    <x v="1"/>
    <s v="E01947"/>
    <s v="Sophie Owens"/>
    <s v="Analyst II"/>
    <s v="Finance"/>
    <x v="3"/>
    <s v="Japan"/>
    <s v="Permanent"/>
    <s v="Female"/>
    <n v="30"/>
    <d v="2015-03-05T00:00:00"/>
    <m/>
    <n v="40"/>
    <n v="52697"/>
    <n v="4391.416666666667"/>
    <n v="25.335096153846155"/>
    <n v="0.15490000000000001"/>
    <n v="680.23044166666671"/>
    <n v="0.46700000000000003"/>
    <n v="2340.6250833333334"/>
    <s v="JPY"/>
    <n v="143.86000000000001"/>
    <n v="0"/>
    <s v=""/>
    <n v="150"/>
    <m/>
    <m/>
    <n v="20"/>
    <m/>
    <n v="3"/>
    <s v=""/>
    <n v="0"/>
    <n v="0"/>
    <n v="3800.2644230769233"/>
  </r>
  <r>
    <x v="2"/>
    <d v="2023-03-01T00:00:00"/>
    <d v="2023-03-31T00:00:00"/>
    <x v="0"/>
    <s v="Demo Company Indonesia PT"/>
    <x v="10"/>
    <x v="1"/>
    <s v="E02024"/>
    <s v="Addison Perez"/>
    <s v="Operations Engineer"/>
    <s v="Engineering"/>
    <x v="1"/>
    <s v="Indonesia"/>
    <s v="Permanent"/>
    <s v="Female"/>
    <n v="29"/>
    <d v="2020-09-25T00:00:00"/>
    <m/>
    <n v="40"/>
    <n v="123588"/>
    <n v="10299"/>
    <n v="59.417307692307688"/>
    <n v="5.74E-2"/>
    <n v="591.1626"/>
    <n v="0.30099999999999999"/>
    <n v="7199.0010000000002"/>
    <s v="IDR"/>
    <n v="16295.86"/>
    <n v="0"/>
    <s v=""/>
    <n v="247"/>
    <m/>
    <m/>
    <n v="20"/>
    <n v="499.5"/>
    <n v="27"/>
    <s v=""/>
    <n v="0"/>
    <n v="0"/>
    <n v="14676.074999999999"/>
  </r>
  <r>
    <x v="2"/>
    <d v="2023-03-01T00:00:00"/>
    <d v="2023-03-31T00:00:00"/>
    <x v="0"/>
    <s v="Demo Company Finland Oy"/>
    <x v="0"/>
    <x v="0"/>
    <s v="E04249"/>
    <s v="Hadley Dang"/>
    <s v="Operations Engineer"/>
    <s v="Accounting"/>
    <x v="2"/>
    <s v="Finland"/>
    <s v="Permanent"/>
    <s v="Female"/>
    <n v="47"/>
    <d v="2021-12-26T00:00:00"/>
    <m/>
    <n v="24"/>
    <n v="243568"/>
    <n v="20297.333333333332"/>
    <n v="195.16666666666666"/>
    <n v="0.20760000000000001"/>
    <n v="4213.7263999999996"/>
    <n v="0.36599999999999999"/>
    <n v="12868.509333333332"/>
    <s v="EUR"/>
    <n v="1"/>
    <n v="0.33"/>
    <s v=""/>
    <n v="246"/>
    <m/>
    <m/>
    <n v="20"/>
    <n v="399.6"/>
    <m/>
    <s v=""/>
    <n v="0"/>
    <n v="0"/>
    <n v="48011"/>
  </r>
  <r>
    <x v="2"/>
    <d v="2023-03-01T00:00:00"/>
    <d v="2023-03-31T00:00:00"/>
    <x v="0"/>
    <s v="Demo Company Iceland hf."/>
    <x v="22"/>
    <x v="0"/>
    <s v="E01090"/>
    <s v="Ethan Mehta"/>
    <s v="Network Engineer"/>
    <s v="Sales"/>
    <x v="3"/>
    <s v="Iceland"/>
    <s v="Permanent"/>
    <s v="Male"/>
    <n v="49"/>
    <d v="2001-07-20T00:00:00"/>
    <m/>
    <n v="32"/>
    <n v="199176"/>
    <n v="16598"/>
    <n v="119.69711538461539"/>
    <n v="6.3500000000000001E-2"/>
    <n v="1053.973"/>
    <n v="0.31900000000000001"/>
    <n v="11303.238000000001"/>
    <s v="ISK"/>
    <n v="149.69999999999999"/>
    <n v="0.24"/>
    <s v=""/>
    <n v="249"/>
    <m/>
    <m/>
    <n v="20"/>
    <m/>
    <m/>
    <s v=""/>
    <n v="0"/>
    <n v="0"/>
    <n v="29804.58173076923"/>
  </r>
  <r>
    <x v="2"/>
    <d v="2023-03-01T00:00:00"/>
    <d v="2023-03-31T00:00:00"/>
    <x v="0"/>
    <s v="Demo Company Portugal Lda"/>
    <x v="4"/>
    <x v="0"/>
    <s v="E03830"/>
    <s v="Madison Her"/>
    <s v="Technical Architect"/>
    <s v="IT"/>
    <x v="1"/>
    <s v="Portugal"/>
    <s v="Permanent"/>
    <s v="Female"/>
    <n v="56"/>
    <d v="2021-06-22T00:00:00"/>
    <m/>
    <n v="40"/>
    <n v="82806"/>
    <n v="6900.5"/>
    <n v="39.810576923076923"/>
    <n v="0.23749999999999999"/>
    <n v="1638.8687499999999"/>
    <n v="0.39799999999999996"/>
    <n v="4154.1010000000006"/>
    <s v="EUR"/>
    <n v="1"/>
    <n v="0"/>
    <s v=""/>
    <n v="319"/>
    <m/>
    <m/>
    <n v="20"/>
    <n v="99.9"/>
    <n v="25.5"/>
    <s v=""/>
    <n v="0"/>
    <n v="0"/>
    <n v="12699.574038461538"/>
  </r>
  <r>
    <x v="2"/>
    <d v="2023-03-01T00:00:00"/>
    <d v="2023-03-31T00:00:00"/>
    <x v="0"/>
    <s v="Demo Company Italy Srl"/>
    <x v="43"/>
    <x v="0"/>
    <s v="E04363"/>
    <s v="Savannah Singh"/>
    <s v="Network Engineer"/>
    <s v="Marketing"/>
    <x v="1"/>
    <s v="Italy"/>
    <s v="Temporary"/>
    <s v="Female"/>
    <n v="53"/>
    <d v="2022-06-20T00:00:00"/>
    <d v="2023-06-20T00:00:00"/>
    <n v="40"/>
    <n v="164399"/>
    <n v="13699.916666666666"/>
    <n v="79.037980769230771"/>
    <n v="0.3"/>
    <n v="4109.9749999999995"/>
    <n v="0.59099999999999997"/>
    <n v="5603.2659166666672"/>
    <s v="EUR"/>
    <n v="1"/>
    <n v="0.25"/>
    <s v=""/>
    <n v="263"/>
    <m/>
    <m/>
    <n v="20"/>
    <m/>
    <n v="18"/>
    <s v=""/>
    <n v="0"/>
    <n v="0"/>
    <n v="20786.988942307693"/>
  </r>
  <r>
    <x v="2"/>
    <d v="2023-03-01T00:00:00"/>
    <d v="2023-03-31T00:00:00"/>
    <x v="0"/>
    <s v="Demo Company Canada Inc."/>
    <x v="40"/>
    <x v="6"/>
    <s v="E04920"/>
    <s v="Nevaeh Hsu"/>
    <s v="Sr. Manager"/>
    <s v="Human Resources"/>
    <x v="0"/>
    <s v="Canada"/>
    <s v="Permanent"/>
    <s v="Female"/>
    <n v="32"/>
    <d v="2017-04-14T00:00:00"/>
    <m/>
    <n v="40"/>
    <n v="154956"/>
    <n v="12913"/>
    <n v="74.498076923076923"/>
    <n v="7.3700000000000002E-2"/>
    <n v="951.68810000000008"/>
    <n v="0.245"/>
    <n v="9749.3150000000005"/>
    <s v="CAD"/>
    <n v="1.4572000000000001"/>
    <n v="0.13"/>
    <s v=""/>
    <n v="85"/>
    <m/>
    <m/>
    <n v="20"/>
    <m/>
    <n v="10.5"/>
    <s v=""/>
    <n v="0"/>
    <n v="0"/>
    <n v="6332.3365384615381"/>
  </r>
  <r>
    <x v="2"/>
    <d v="2023-03-01T00:00:00"/>
    <d v="2023-03-31T00:00:00"/>
    <x v="0"/>
    <s v="Demo Company Romania SRL"/>
    <x v="12"/>
    <x v="0"/>
    <s v="E03521"/>
    <s v="Jackson Navarro"/>
    <s v="Network Engineer"/>
    <s v="Sales"/>
    <x v="2"/>
    <s v="Romania"/>
    <s v="Temporary"/>
    <s v="Male"/>
    <n v="52"/>
    <d v="2020-09-25T00:00:00"/>
    <d v="2023-09-25T00:00:00"/>
    <n v="24"/>
    <n v="163143"/>
    <n v="13595.25"/>
    <n v="130.72355769230771"/>
    <n v="2.2499999999999999E-2"/>
    <n v="305.893125"/>
    <n v="0.2"/>
    <n v="10876.2"/>
    <s v="RON"/>
    <n v="4.9107000000000003"/>
    <n v="0.28000000000000003"/>
    <s v=""/>
    <n v="355"/>
    <m/>
    <m/>
    <n v="20"/>
    <m/>
    <m/>
    <s v=""/>
    <n v="0"/>
    <n v="0"/>
    <n v="46406.862980769234"/>
  </r>
  <r>
    <x v="2"/>
    <d v="2023-03-01T00:00:00"/>
    <d v="2023-03-31T00:00:00"/>
    <x v="0"/>
    <s v="Demo Company Denmark ApS"/>
    <x v="37"/>
    <x v="0"/>
    <s v="E04095"/>
    <s v="Sadie Patterson"/>
    <s v="Sr. Analyst"/>
    <s v="Accounting"/>
    <x v="1"/>
    <s v="Denmark"/>
    <s v="Permanent"/>
    <s v="Female"/>
    <n v="38"/>
    <d v="2020-07-24T00:00:00"/>
    <m/>
    <n v="24"/>
    <n v="89390"/>
    <n v="7449.166666666667"/>
    <n v="71.626602564102555"/>
    <n v="0"/>
    <n v="0"/>
    <n v="0.23800000000000002"/>
    <n v="5676.2650000000003"/>
    <s v="DKK"/>
    <n v="7.4398"/>
    <n v="0"/>
    <s v=""/>
    <n v="149"/>
    <m/>
    <m/>
    <n v="20"/>
    <m/>
    <m/>
    <s v=""/>
    <n v="0"/>
    <n v="0"/>
    <n v="10672.363782051281"/>
  </r>
  <r>
    <x v="2"/>
    <d v="2023-03-01T00:00:00"/>
    <d v="2023-03-31T00:00:00"/>
    <x v="0"/>
    <s v="Demo Company Brazil Ltda."/>
    <x v="5"/>
    <x v="3"/>
    <s v="E04079"/>
    <s v="Christopher Butler"/>
    <s v="Network Architect"/>
    <s v="IT"/>
    <x v="0"/>
    <s v="Brazil"/>
    <s v="Permanent"/>
    <s v="Male"/>
    <n v="41"/>
    <d v="2017-10-05T00:00:00"/>
    <m/>
    <n v="32"/>
    <n v="67468"/>
    <n v="5622.333333333333"/>
    <n v="40.54567307692308"/>
    <n v="0.28999999999999998"/>
    <n v="1630.4766666666665"/>
    <n v="0.65099999999999991"/>
    <n v="1962.1943333333338"/>
    <s v="BRL"/>
    <n v="5.4378000000000002"/>
    <n v="0"/>
    <s v=""/>
    <n v="79"/>
    <m/>
    <m/>
    <n v="20"/>
    <n v="389.7"/>
    <m/>
    <s v=""/>
    <n v="0"/>
    <n v="0"/>
    <n v="3203.1081730769233"/>
  </r>
  <r>
    <x v="2"/>
    <d v="2023-03-01T00:00:00"/>
    <d v="2023-03-31T00:00:00"/>
    <x v="0"/>
    <s v="Demo Company Finland Oy"/>
    <x v="0"/>
    <x v="0"/>
    <s v="E01508"/>
    <s v="Penelope Rodriguez"/>
    <s v="Engineering Manager"/>
    <s v="Engineering"/>
    <x v="0"/>
    <s v="Finland"/>
    <s v="Permanent"/>
    <s v="Female"/>
    <n v="49"/>
    <d v="2016-03-12T00:00:00"/>
    <m/>
    <n v="40"/>
    <n v="100810"/>
    <n v="8400.8333333333339"/>
    <n v="48.466346153846153"/>
    <n v="0.20760000000000001"/>
    <n v="1744.0130000000001"/>
    <n v="0.36599999999999999"/>
    <n v="5326.128333333334"/>
    <s v="EUR"/>
    <n v="1"/>
    <n v="0.12"/>
    <s v=""/>
    <n v="309"/>
    <m/>
    <m/>
    <n v="20"/>
    <m/>
    <n v="6"/>
    <s v=""/>
    <n v="0"/>
    <n v="0"/>
    <n v="14976.100961538461"/>
  </r>
  <r>
    <x v="2"/>
    <d v="2023-03-01T00:00:00"/>
    <d v="2023-03-31T00:00:00"/>
    <x v="0"/>
    <s v="Demo Company Japan Kabushiki Kaisha"/>
    <x v="31"/>
    <x v="1"/>
    <s v="E02259"/>
    <s v="Emily Lau"/>
    <s v="Sr. Analyst"/>
    <s v="Finance"/>
    <x v="0"/>
    <s v="Japan"/>
    <s v="Permanent"/>
    <s v="Female"/>
    <n v="35"/>
    <d v="2019-03-18T00:00:00"/>
    <m/>
    <n v="40"/>
    <n v="74779"/>
    <n v="6231.583333333333"/>
    <n v="35.951442307692311"/>
    <n v="0.15490000000000001"/>
    <n v="965.2722583333333"/>
    <n v="0.46700000000000003"/>
    <n v="3321.4339166666664"/>
    <s v="JPY"/>
    <n v="143.86000000000001"/>
    <n v="0"/>
    <s v=""/>
    <n v="288"/>
    <m/>
    <m/>
    <n v="20"/>
    <m/>
    <n v="4.5"/>
    <s v=""/>
    <n v="0"/>
    <n v="0"/>
    <n v="10354.015384615386"/>
  </r>
  <r>
    <x v="2"/>
    <d v="2023-03-01T00:00:00"/>
    <d v="2023-03-31T00:00:00"/>
    <x v="0"/>
    <s v="Demo Company Switzerland AG"/>
    <x v="44"/>
    <x v="0"/>
    <s v="E04972"/>
    <s v="Sophie Oh"/>
    <s v="Network Engineer"/>
    <s v="IT"/>
    <x v="2"/>
    <s v="Switzerland"/>
    <s v="Permanent"/>
    <s v="Female"/>
    <n v="29"/>
    <d v="2017-11-09T00:00:00"/>
    <m/>
    <n v="32"/>
    <n v="63985"/>
    <n v="5332.083333333333"/>
    <n v="38.45252403846154"/>
    <n v="0.06"/>
    <n v="319.92499999999995"/>
    <n v="0.28800000000000003"/>
    <n v="3796.4433333333327"/>
    <s v="CHF"/>
    <n v="0.99060000000000004"/>
    <n v="0"/>
    <s v=""/>
    <n v="141"/>
    <m/>
    <m/>
    <n v="20"/>
    <m/>
    <m/>
    <s v=""/>
    <n v="0"/>
    <n v="0"/>
    <n v="5421.8058894230771"/>
  </r>
  <r>
    <x v="2"/>
    <d v="2023-03-01T00:00:00"/>
    <d v="2023-03-31T00:00:00"/>
    <x v="0"/>
    <s v="Demo Company United States LLC"/>
    <x v="39"/>
    <x v="6"/>
    <s v="E01834"/>
    <s v="Chloe Allen"/>
    <s v="Solutions Architect"/>
    <s v="IT"/>
    <x v="0"/>
    <s v="United States"/>
    <s v="Permanent"/>
    <s v="Female"/>
    <n v="64"/>
    <d v="2004-07-08T00:00:00"/>
    <m/>
    <n v="32"/>
    <n v="77903"/>
    <n v="6491.916666666667"/>
    <n v="46.816706730769234"/>
    <n v="7.6499999999999999E-2"/>
    <n v="496.63162499999999"/>
    <n v="0.36599999999999999"/>
    <n v="4115.8751666666667"/>
    <s v="USD"/>
    <n v="1.0568"/>
    <n v="0"/>
    <s v=""/>
    <n v="249"/>
    <m/>
    <m/>
    <n v="20"/>
    <m/>
    <m/>
    <s v=""/>
    <n v="0"/>
    <n v="0"/>
    <n v="11657.359975961539"/>
  </r>
  <r>
    <x v="2"/>
    <d v="2023-03-01T00:00:00"/>
    <d v="2023-03-31T00:00:00"/>
    <x v="0"/>
    <s v="Demo Company Switzerland AG"/>
    <x v="44"/>
    <x v="0"/>
    <s v="E03124"/>
    <s v="Caleb Nelson"/>
    <s v="Network Engineer"/>
    <s v="Marketing"/>
    <x v="2"/>
    <s v="Switzerland"/>
    <s v="Permanent"/>
    <s v="Male"/>
    <n v="33"/>
    <d v="2017-06-12T00:00:00"/>
    <m/>
    <n v="32"/>
    <n v="164396"/>
    <n v="13699.666666666666"/>
    <n v="98.79567307692308"/>
    <n v="0.06"/>
    <n v="821.9799999999999"/>
    <n v="0.28800000000000003"/>
    <n v="9754.1626666666652"/>
    <s v="CHF"/>
    <n v="0.99060000000000004"/>
    <n v="0.28999999999999998"/>
    <s v=""/>
    <n v="87"/>
    <m/>
    <m/>
    <n v="20"/>
    <n v="242.1"/>
    <m/>
    <s v=""/>
    <n v="0"/>
    <n v="0"/>
    <n v="8595.2235576923085"/>
  </r>
  <r>
    <x v="2"/>
    <d v="2023-03-01T00:00:00"/>
    <d v="2023-03-31T00:00:00"/>
    <x v="0"/>
    <s v="Demo Company United States LLC"/>
    <x v="39"/>
    <x v="6"/>
    <s v="E01898"/>
    <s v="Oliver Moua"/>
    <s v="IT Systems Architect"/>
    <s v="IT"/>
    <x v="2"/>
    <s v="United States"/>
    <s v="Permanent"/>
    <s v="Male"/>
    <n v="29"/>
    <d v="2021-06-28T00:00:00"/>
    <m/>
    <n v="24"/>
    <n v="71234"/>
    <n v="5936.166666666667"/>
    <n v="57.078525641025642"/>
    <n v="7.6499999999999999E-2"/>
    <n v="454.11675000000002"/>
    <n v="0.36599999999999999"/>
    <n v="3763.5296666666668"/>
    <s v="USD"/>
    <n v="1.0568"/>
    <n v="0"/>
    <s v=""/>
    <n v="385"/>
    <m/>
    <m/>
    <n v="20"/>
    <m/>
    <m/>
    <s v=""/>
    <n v="0"/>
    <n v="0"/>
    <n v="21975.232371794871"/>
  </r>
  <r>
    <x v="2"/>
    <d v="2023-03-01T00:00:00"/>
    <d v="2023-03-31T00:00:00"/>
    <x v="0"/>
    <s v="Demo Company United Arab Emirates LLC"/>
    <x v="28"/>
    <x v="4"/>
    <s v="E00342"/>
    <s v="Wesley Doan"/>
    <s v="Manager"/>
    <s v="Finance"/>
    <x v="2"/>
    <s v="United Arab Emirates"/>
    <s v="Permanent"/>
    <s v="Male"/>
    <n v="63"/>
    <d v="2004-04-19T00:00:00"/>
    <m/>
    <n v="40"/>
    <n v="122487"/>
    <n v="10207.25"/>
    <n v="58.887980769230772"/>
    <n v="0"/>
    <n v="0"/>
    <n v="0.159"/>
    <n v="8584.2972499999996"/>
    <s v="AED"/>
    <n v="3.8807"/>
    <n v="0.08"/>
    <s v=""/>
    <n v="61"/>
    <m/>
    <m/>
    <n v="20"/>
    <m/>
    <n v="21"/>
    <s v=""/>
    <n v="0"/>
    <n v="0"/>
    <n v="3592.1668269230772"/>
  </r>
  <r>
    <x v="2"/>
    <d v="2023-03-01T00:00:00"/>
    <d v="2023-03-31T00:00:00"/>
    <x v="0"/>
    <s v="Demo Company Israel Ltd"/>
    <x v="30"/>
    <x v="4"/>
    <s v="E03910"/>
    <s v="Nova Hsu"/>
    <s v="Manager"/>
    <s v="Human Resources"/>
    <x v="1"/>
    <s v="Israel"/>
    <s v="Permanent"/>
    <s v="Female"/>
    <n v="32"/>
    <d v="2017-01-03T00:00:00"/>
    <m/>
    <n v="40"/>
    <n v="101870"/>
    <n v="8489.1666666666661"/>
    <n v="48.975961538461533"/>
    <n v="7.5999999999999998E-2"/>
    <n v="645.17666666666662"/>
    <n v="0.253"/>
    <n v="6341.4074999999993"/>
    <s v="ILS"/>
    <n v="3.7942999999999998"/>
    <n v="0.1"/>
    <s v=""/>
    <n v="152"/>
    <m/>
    <m/>
    <n v="20"/>
    <m/>
    <n v="28.5"/>
    <s v=""/>
    <n v="0"/>
    <n v="0"/>
    <n v="7444.3461538461534"/>
  </r>
  <r>
    <x v="2"/>
    <d v="2023-03-01T00:00:00"/>
    <d v="2023-03-31T00:00:00"/>
    <x v="0"/>
    <s v="Demo Company United Arab Emirates LLC"/>
    <x v="28"/>
    <x v="4"/>
    <s v="E00862"/>
    <s v="Levi Moreno"/>
    <s v="Systems Analyst"/>
    <s v="IT"/>
    <x v="3"/>
    <s v="United Arab Emirates"/>
    <s v="Temporary"/>
    <s v="Male"/>
    <n v="64"/>
    <d v="2020-06-27T00:00:00"/>
    <d v="2023-06-27T00:00:00"/>
    <n v="40"/>
    <n v="40316"/>
    <n v="3359.6666666666665"/>
    <n v="19.382692307692306"/>
    <n v="0"/>
    <n v="0"/>
    <n v="0.159"/>
    <n v="2825.4796666666666"/>
    <s v="AED"/>
    <n v="3.8807"/>
    <n v="0"/>
    <s v=""/>
    <n v="223"/>
    <m/>
    <m/>
    <n v="20"/>
    <m/>
    <n v="27"/>
    <s v=""/>
    <n v="0"/>
    <n v="0"/>
    <n v="4322.3403846153842"/>
  </r>
  <r>
    <x v="2"/>
    <d v="2023-03-01T00:00:00"/>
    <d v="2023-03-31T00:00:00"/>
    <x v="0"/>
    <s v="Demo Company Denmark ApS"/>
    <x v="37"/>
    <x v="0"/>
    <s v="E02576"/>
    <s v="Gianna Ha"/>
    <s v="Manager"/>
    <s v="IT"/>
    <x v="3"/>
    <s v="Denmark"/>
    <s v="Permanent"/>
    <s v="Female"/>
    <n v="55"/>
    <d v="2005-02-08T00:00:00"/>
    <m/>
    <n v="40"/>
    <n v="115145"/>
    <n v="9595.4166666666661"/>
    <n v="55.358173076923073"/>
    <n v="0"/>
    <n v="0"/>
    <n v="0.23800000000000002"/>
    <n v="7311.7074999999995"/>
    <s v="DKK"/>
    <n v="7.4398"/>
    <n v="0.05"/>
    <s v=""/>
    <n v="207"/>
    <m/>
    <m/>
    <n v="20"/>
    <m/>
    <n v="3"/>
    <s v=""/>
    <n v="0"/>
    <n v="0"/>
    <n v="11459.141826923076"/>
  </r>
  <r>
    <x v="2"/>
    <d v="2023-03-01T00:00:00"/>
    <d v="2023-03-31T00:00:00"/>
    <x v="0"/>
    <s v="Demo Company Finland Oy"/>
    <x v="0"/>
    <x v="0"/>
    <s v="E00035"/>
    <s v="Lillian Gonzales"/>
    <s v="Cloud Infrastructure Architect"/>
    <s v="IT"/>
    <x v="0"/>
    <s v="Finland"/>
    <s v="Permanent"/>
    <s v="Female"/>
    <n v="43"/>
    <d v="2009-03-13T00:00:00"/>
    <m/>
    <n v="32"/>
    <n v="62335"/>
    <n v="5194.583333333333"/>
    <n v="37.4609375"/>
    <n v="0.20760000000000001"/>
    <n v="1078.3955000000001"/>
    <n v="0.36599999999999999"/>
    <n v="3293.3658333333333"/>
    <s v="EUR"/>
    <n v="1"/>
    <n v="0"/>
    <s v=""/>
    <n v="55"/>
    <m/>
    <m/>
    <n v="20"/>
    <m/>
    <m/>
    <s v=""/>
    <n v="0"/>
    <n v="0"/>
    <n v="2060.3515625"/>
  </r>
  <r>
    <x v="2"/>
    <d v="2023-03-01T00:00:00"/>
    <d v="2023-03-31T00:00:00"/>
    <x v="0"/>
    <s v="Demo Company France SARL"/>
    <x v="18"/>
    <x v="0"/>
    <s v="E01832"/>
    <s v="Ezra Singh"/>
    <s v="Analyst"/>
    <s v="Finance"/>
    <x v="0"/>
    <s v="France"/>
    <s v="Permanent"/>
    <s v="Male"/>
    <n v="56"/>
    <d v="2006-05-10T00:00:00"/>
    <m/>
    <n v="24"/>
    <n v="41561"/>
    <n v="3463.4166666666665"/>
    <n v="33.302083333333336"/>
    <n v="0.45"/>
    <n v="1558.5374999999999"/>
    <n v="0.60699999999999998"/>
    <n v="1361.12275"/>
    <s v="EUR"/>
    <n v="1"/>
    <n v="0"/>
    <s v=""/>
    <n v="298"/>
    <m/>
    <m/>
    <n v="20"/>
    <m/>
    <m/>
    <s v=""/>
    <n v="0"/>
    <n v="0"/>
    <n v="9924.0208333333339"/>
  </r>
  <r>
    <x v="2"/>
    <d v="2023-03-01T00:00:00"/>
    <d v="2023-03-31T00:00:00"/>
    <x v="0"/>
    <s v="Demo Company Australia Pty Ltd"/>
    <x v="14"/>
    <x v="5"/>
    <s v="E00465"/>
    <s v="Brooklyn Cho"/>
    <s v="Technical Architect"/>
    <s v="IT"/>
    <x v="0"/>
    <s v="Australia"/>
    <s v="Permanent"/>
    <s v="Female"/>
    <n v="45"/>
    <d v="2002-07-08T00:00:00"/>
    <m/>
    <n v="40"/>
    <n v="92655"/>
    <n v="7721.25"/>
    <n v="44.54567307692308"/>
    <n v="0.25"/>
    <n v="1930.3125"/>
    <n v="0.47399999999999998"/>
    <n v="4061.3775000000001"/>
    <s v="AUD"/>
    <n v="1.5972999999999999"/>
    <n v="0"/>
    <s v=""/>
    <n v="60"/>
    <m/>
    <m/>
    <n v="20"/>
    <m/>
    <n v="22.5"/>
    <s v=""/>
    <n v="0"/>
    <n v="0"/>
    <n v="2672.7403846153848"/>
  </r>
  <r>
    <x v="2"/>
    <d v="2023-03-01T00:00:00"/>
    <d v="2023-03-31T00:00:00"/>
    <x v="0"/>
    <s v="Demo Company Hong Kong Ltd"/>
    <x v="7"/>
    <x v="1"/>
    <s v="E02391"/>
    <s v="Piper Ramos"/>
    <s v="Sr. Manager"/>
    <s v="Sales"/>
    <x v="0"/>
    <s v="Hong Kong"/>
    <s v="Permanent"/>
    <s v="Female"/>
    <n v="49"/>
    <d v="2021-04-02T00:00:00"/>
    <m/>
    <n v="40"/>
    <n v="157057"/>
    <n v="13088.083333333334"/>
    <n v="75.508173076923072"/>
    <n v="0.25"/>
    <n v="3272.0208333333335"/>
    <n v="0.21899999999999997"/>
    <n v="10221.793083333334"/>
    <s v="HKD"/>
    <n v="8.2957999999999998"/>
    <n v="0.12"/>
    <s v=""/>
    <n v="84"/>
    <m/>
    <m/>
    <n v="20"/>
    <m/>
    <n v="4.5"/>
    <s v=""/>
    <n v="0"/>
    <n v="0"/>
    <n v="6342.6865384615376"/>
  </r>
  <r>
    <x v="2"/>
    <d v="2023-03-01T00:00:00"/>
    <d v="2023-03-31T00:00:00"/>
    <x v="0"/>
    <s v="Demo Company Italy Srl"/>
    <x v="43"/>
    <x v="0"/>
    <s v="E04697"/>
    <s v="Eleanor Williams"/>
    <s v="Enterprise Architect"/>
    <s v="IT"/>
    <x v="1"/>
    <s v="Italy"/>
    <s v="Permanent"/>
    <s v="Female"/>
    <n v="61"/>
    <d v="2005-02-09T00:00:00"/>
    <m/>
    <n v="32"/>
    <n v="64462"/>
    <n v="5371.833333333333"/>
    <n v="38.739182692307693"/>
    <n v="0.3"/>
    <n v="1611.55"/>
    <n v="0.59099999999999997"/>
    <n v="2197.0798333333332"/>
    <s v="EUR"/>
    <n v="1"/>
    <n v="0"/>
    <s v=""/>
    <n v="101"/>
    <m/>
    <m/>
    <n v="20"/>
    <m/>
    <m/>
    <s v=""/>
    <n v="0"/>
    <n v="0"/>
    <n v="3912.6574519230771"/>
  </r>
  <r>
    <x v="2"/>
    <d v="2023-03-01T00:00:00"/>
    <d v="2023-03-31T00:00:00"/>
    <x v="0"/>
    <s v="Demo Company Poland Sp. z o.o."/>
    <x v="3"/>
    <x v="0"/>
    <s v="E00371"/>
    <s v="Melody Grant"/>
    <s v="Quality Engineer"/>
    <s v="Engineering"/>
    <x v="2"/>
    <s v="Poland"/>
    <s v="Permanent"/>
    <s v="Female"/>
    <n v="41"/>
    <d v="2005-10-07T00:00:00"/>
    <m/>
    <n v="24"/>
    <n v="79352"/>
    <n v="6612.666666666667"/>
    <n v="63.583333333333336"/>
    <n v="0.22140000000000001"/>
    <n v="1464.0444000000002"/>
    <n v="0.40799999999999997"/>
    <n v="3914.6986666666671"/>
    <s v="PLN"/>
    <n v="4.6844999999999999"/>
    <n v="0"/>
    <s v=""/>
    <n v="51"/>
    <m/>
    <m/>
    <n v="20"/>
    <m/>
    <m/>
    <s v=""/>
    <n v="0"/>
    <n v="0"/>
    <n v="3242.75"/>
  </r>
  <r>
    <x v="2"/>
    <d v="2023-03-01T00:00:00"/>
    <d v="2023-03-31T00:00:00"/>
    <x v="0"/>
    <s v="Demo Company Norway AS"/>
    <x v="21"/>
    <x v="0"/>
    <s v="E02992"/>
    <s v="Paisley Sanders"/>
    <s v="Sr. Manager"/>
    <s v="Marketing"/>
    <x v="1"/>
    <s v="Norway"/>
    <s v="Permanent"/>
    <s v="Female"/>
    <n v="55"/>
    <d v="2001-03-27T00:00:00"/>
    <m/>
    <n v="40"/>
    <n v="157812"/>
    <n v="13151"/>
    <n v="75.871153846153845"/>
    <n v="0.14099999999999999"/>
    <n v="1854.2909999999997"/>
    <n v="0.36200000000000004"/>
    <n v="8390.3379999999997"/>
    <s v="NOK"/>
    <n v="11.2597"/>
    <n v="0.11"/>
    <s v=""/>
    <n v="280"/>
    <m/>
    <m/>
    <n v="20"/>
    <m/>
    <n v="16.5"/>
    <s v=""/>
    <n v="0"/>
    <n v="0"/>
    <n v="21243.923076923078"/>
  </r>
  <r>
    <x v="2"/>
    <d v="2023-03-01T00:00:00"/>
    <d v="2023-03-31T00:00:00"/>
    <x v="0"/>
    <s v="Demo Company Qatar WLL"/>
    <x v="11"/>
    <x v="4"/>
    <s v="E04369"/>
    <s v="Santiago f Gray"/>
    <s v="Quality Engineer"/>
    <s v="Engineering"/>
    <x v="2"/>
    <s v="Qatar"/>
    <s v="Permanent"/>
    <s v="Male"/>
    <n v="27"/>
    <d v="2018-09-11T00:00:00"/>
    <m/>
    <n v="40"/>
    <n v="80745"/>
    <n v="6728.75"/>
    <n v="38.819711538461533"/>
    <n v="0"/>
    <n v="0"/>
    <n v="0.113"/>
    <n v="5968.4012499999999"/>
    <s v="QAR"/>
    <n v="3.8468"/>
    <n v="0"/>
    <s v=""/>
    <n v="231"/>
    <m/>
    <m/>
    <n v="20"/>
    <m/>
    <n v="28.5"/>
    <s v=""/>
    <n v="0"/>
    <n v="0"/>
    <n v="8967.3533653846134"/>
  </r>
  <r>
    <x v="2"/>
    <d v="2023-03-01T00:00:00"/>
    <d v="2023-03-31T00:00:00"/>
    <x v="0"/>
    <s v="Demo Company Belgium BV"/>
    <x v="13"/>
    <x v="0"/>
    <s v="E03532"/>
    <s v="Jaxson Santiago"/>
    <s v="Engineering Manager"/>
    <s v="Engineering"/>
    <x v="3"/>
    <s v="Belgium"/>
    <s v="Permanent"/>
    <s v="Male"/>
    <n v="56"/>
    <d v="2018-09-20T00:00:00"/>
    <m/>
    <n v="32"/>
    <n v="78938"/>
    <n v="6578.166666666667"/>
    <n v="47.43870192307692"/>
    <n v="0.27500000000000002"/>
    <n v="1808.9958333333336"/>
    <n v="0.55399999999999994"/>
    <n v="2933.8623333333339"/>
    <s v="EUR"/>
    <n v="1"/>
    <n v="0.14000000000000001"/>
    <s v=""/>
    <n v="29"/>
    <m/>
    <m/>
    <n v="20"/>
    <m/>
    <m/>
    <s v=""/>
    <n v="0"/>
    <n v="0"/>
    <n v="1375.7223557692307"/>
  </r>
  <r>
    <x v="2"/>
    <d v="2023-03-01T00:00:00"/>
    <d v="2023-03-31T00:00:00"/>
    <x v="0"/>
    <s v="Demo Company Portugal Lda"/>
    <x v="4"/>
    <x v="0"/>
    <s v="E00863"/>
    <s v="Lincoln Ramos"/>
    <s v="Operations Engineer"/>
    <s v="Engineering"/>
    <x v="2"/>
    <s v="Portugal"/>
    <s v="Permanent"/>
    <s v="Male"/>
    <n v="59"/>
    <d v="2008-09-10T00:00:00"/>
    <m/>
    <n v="24"/>
    <n v="96313"/>
    <n v="8026.083333333333"/>
    <n v="77.173878205128204"/>
    <n v="0.23749999999999999"/>
    <n v="1906.1947916666666"/>
    <n v="0.39799999999999996"/>
    <n v="4831.7021666666669"/>
    <s v="EUR"/>
    <n v="1"/>
    <n v="0"/>
    <s v=""/>
    <n v="25"/>
    <n v="1"/>
    <s v="Underpayment"/>
    <n v="20"/>
    <m/>
    <m/>
    <s v=""/>
    <n v="0"/>
    <n v="0"/>
    <n v="1929.3469551282051"/>
  </r>
  <r>
    <x v="2"/>
    <d v="2023-03-01T00:00:00"/>
    <d v="2023-03-31T00:00:00"/>
    <x v="0"/>
    <s v="Demo Company Israel Ltd"/>
    <x v="30"/>
    <x v="4"/>
    <s v="E03310"/>
    <s v="Dylan Campbell"/>
    <s v="Network Engineer"/>
    <s v="Engineering"/>
    <x v="1"/>
    <s v="Israel"/>
    <s v="Permanent"/>
    <s v="Male"/>
    <n v="45"/>
    <d v="2010-11-29T00:00:00"/>
    <m/>
    <n v="40"/>
    <n v="153767"/>
    <n v="12813.916666666666"/>
    <n v="73.926442307692312"/>
    <n v="7.5999999999999998E-2"/>
    <n v="973.85766666666655"/>
    <n v="0.253"/>
    <n v="9571.99575"/>
    <s v="ILS"/>
    <n v="3.7942999999999998"/>
    <n v="0.27"/>
    <s v=""/>
    <n v="220"/>
    <m/>
    <m/>
    <n v="20"/>
    <m/>
    <n v="21"/>
    <s v=""/>
    <n v="0"/>
    <n v="0"/>
    <n v="16263.817307692309"/>
  </r>
  <r>
    <x v="2"/>
    <d v="2023-03-01T00:00:00"/>
    <d v="2023-03-31T00:00:00"/>
    <x v="0"/>
    <s v="Demo Company Netherlands BV"/>
    <x v="6"/>
    <x v="0"/>
    <s v="E01883"/>
    <s v="Olivia Gray"/>
    <s v="Manager"/>
    <s v="Marketing"/>
    <x v="3"/>
    <s v="Netherlands"/>
    <s v="Permanent"/>
    <s v="Female"/>
    <n v="42"/>
    <d v="2015-09-19T00:00:00"/>
    <m/>
    <n v="24"/>
    <n v="103423"/>
    <n v="8618.5833333333339"/>
    <n v="82.870993589743591"/>
    <n v="0.23190000000000002"/>
    <n v="1998.6494750000004"/>
    <n v="0.41200000000000003"/>
    <n v="5067.7269999999999"/>
    <s v="EUR"/>
    <n v="1"/>
    <n v="0.06"/>
    <s v=""/>
    <n v="290"/>
    <m/>
    <m/>
    <n v="20"/>
    <m/>
    <m/>
    <s v=""/>
    <n v="0"/>
    <n v="0"/>
    <n v="24032.588141025641"/>
  </r>
  <r>
    <x v="2"/>
    <d v="2023-03-01T00:00:00"/>
    <d v="2023-03-31T00:00:00"/>
    <x v="0"/>
    <s v="Demo Company Netherlands BV"/>
    <x v="6"/>
    <x v="0"/>
    <s v="E01242"/>
    <s v="Emery Doan"/>
    <s v="Controls Engineer"/>
    <s v="Engineering"/>
    <x v="2"/>
    <s v="Netherlands"/>
    <s v="Permanent"/>
    <s v="Female"/>
    <n v="25"/>
    <d v="2021-06-23T00:00:00"/>
    <m/>
    <n v="40"/>
    <n v="86464"/>
    <n v="7205.333333333333"/>
    <n v="41.569230769230771"/>
    <n v="0.23190000000000002"/>
    <n v="1670.9168000000002"/>
    <n v="0.41200000000000003"/>
    <n v="4236.735999999999"/>
    <s v="EUR"/>
    <n v="1"/>
    <n v="0"/>
    <s v=""/>
    <n v="360"/>
    <m/>
    <m/>
    <n v="20"/>
    <m/>
    <n v="10.5"/>
    <s v=""/>
    <n v="0"/>
    <n v="0"/>
    <n v="14964.923076923078"/>
  </r>
  <r>
    <x v="2"/>
    <d v="2023-03-01T00:00:00"/>
    <d v="2023-03-31T00:00:00"/>
    <x v="0"/>
    <s v="Demo Company India Pvt. Ltd."/>
    <x v="16"/>
    <x v="1"/>
    <s v="E02535"/>
    <s v="Caroline Perez"/>
    <s v="Controls Engineer"/>
    <s v="Engineering"/>
    <x v="2"/>
    <s v="India"/>
    <s v="Permanent"/>
    <s v="Female"/>
    <n v="29"/>
    <d v="2018-01-14T00:00:00"/>
    <m/>
    <n v="40"/>
    <n v="80516"/>
    <n v="6709.666666666667"/>
    <n v="38.70961538461539"/>
    <n v="0.12"/>
    <n v="805.16"/>
    <n v="0.49700000000000005"/>
    <n v="3374.9623333333329"/>
    <s v="INR"/>
    <n v="86.649000000000001"/>
    <n v="0"/>
    <s v=""/>
    <n v="158"/>
    <m/>
    <m/>
    <n v="20"/>
    <m/>
    <n v="30"/>
    <s v=""/>
    <n v="0"/>
    <n v="0"/>
    <n v="6116.1192307692318"/>
  </r>
  <r>
    <x v="2"/>
    <d v="2023-03-01T00:00:00"/>
    <d v="2023-03-31T00:00:00"/>
    <x v="0"/>
    <s v="Demo Company Ghana Ltd"/>
    <x v="33"/>
    <x v="2"/>
    <s v="E00369"/>
    <s v="Genesis Woods"/>
    <s v="Manager"/>
    <s v="Human Resources"/>
    <x v="1"/>
    <s v="Ghana"/>
    <s v="Permanent"/>
    <s v="Female"/>
    <n v="33"/>
    <d v="2013-08-21T00:00:00"/>
    <m/>
    <n v="40"/>
    <n v="105390"/>
    <n v="8782.5"/>
    <n v="50.668269230769234"/>
    <n v="0.13"/>
    <n v="1141.7250000000001"/>
    <n v="0.55399999999999994"/>
    <n v="3916.9950000000008"/>
    <s v="GHS"/>
    <n v="12.6816"/>
    <n v="0.06"/>
    <s v=""/>
    <n v="327"/>
    <m/>
    <m/>
    <n v="20"/>
    <m/>
    <n v="6"/>
    <s v=""/>
    <n v="0"/>
    <n v="0"/>
    <n v="16568.524038461539"/>
  </r>
  <r>
    <x v="2"/>
    <d v="2023-03-01T00:00:00"/>
    <d v="2023-03-31T00:00:00"/>
    <x v="0"/>
    <s v="Demo Company Italy Srl"/>
    <x v="43"/>
    <x v="0"/>
    <s v="E03332"/>
    <s v="Ruby Sun"/>
    <s v="Cloud Infrastructure Architect"/>
    <s v="IT"/>
    <x v="0"/>
    <s v="Italy"/>
    <s v="Permanent"/>
    <s v="Female"/>
    <n v="50"/>
    <d v="2021-09-06T00:00:00"/>
    <m/>
    <n v="40"/>
    <n v="83418"/>
    <n v="6951.5"/>
    <n v="40.104807692307688"/>
    <n v="0.3"/>
    <n v="2085.4499999999998"/>
    <n v="0.59099999999999997"/>
    <n v="2843.1635000000006"/>
    <s v="EUR"/>
    <n v="1"/>
    <n v="0"/>
    <s v=""/>
    <n v="357"/>
    <m/>
    <m/>
    <n v="20"/>
    <m/>
    <n v="13.5"/>
    <s v=""/>
    <n v="0"/>
    <n v="0"/>
    <n v="14317.416346153845"/>
  </r>
  <r>
    <x v="2"/>
    <d v="2023-03-01T00:00:00"/>
    <d v="2023-03-31T00:00:00"/>
    <x v="0"/>
    <s v="Demo Company Canada Inc."/>
    <x v="40"/>
    <x v="6"/>
    <s v="E03278"/>
    <s v="Nevaeh James"/>
    <s v="Solutions Architect"/>
    <s v="IT"/>
    <x v="1"/>
    <s v="Canada"/>
    <s v="Permanent"/>
    <s v="Female"/>
    <n v="45"/>
    <d v="2017-11-03T00:00:00"/>
    <m/>
    <n v="24"/>
    <n v="66660"/>
    <n v="5555"/>
    <n v="53.41346153846154"/>
    <n v="7.3700000000000002E-2"/>
    <n v="409.40350000000001"/>
    <n v="0.245"/>
    <n v="4194.0249999999996"/>
    <s v="CAD"/>
    <n v="1.4572000000000001"/>
    <n v="0"/>
    <s v=""/>
    <n v="378"/>
    <m/>
    <m/>
    <n v="20"/>
    <m/>
    <m/>
    <s v=""/>
    <n v="0"/>
    <n v="0"/>
    <n v="20190.288461538461"/>
  </r>
  <r>
    <x v="2"/>
    <d v="2023-03-01T00:00:00"/>
    <d v="2023-03-31T00:00:00"/>
    <x v="0"/>
    <s v="Demo Company South Africa PTY Ltd"/>
    <x v="19"/>
    <x v="2"/>
    <s v="E02492"/>
    <s v="Parker Sandoval"/>
    <s v="Manager"/>
    <s v="Human Resources"/>
    <x v="1"/>
    <s v="South Africa"/>
    <s v="Permanent"/>
    <s v="Male"/>
    <n v="59"/>
    <d v="2015-06-10T00:00:00"/>
    <m/>
    <n v="40"/>
    <n v="101985"/>
    <n v="8498.75"/>
    <n v="49.03125"/>
    <n v="0"/>
    <n v="0"/>
    <n v="0.29199999999999998"/>
    <n v="6017.1149999999998"/>
    <s v="ZAR"/>
    <n v="19.621099999999998"/>
    <n v="7.0000000000000007E-2"/>
    <s v=""/>
    <n v="212"/>
    <m/>
    <m/>
    <n v="20"/>
    <m/>
    <n v="13.5"/>
    <s v=""/>
    <n v="0"/>
    <n v="0"/>
    <n v="10394.625"/>
  </r>
  <r>
    <x v="2"/>
    <d v="2023-03-01T00:00:00"/>
    <d v="2023-03-31T00:00:00"/>
    <x v="0"/>
    <s v="Demo Company Germany GmbH"/>
    <x v="15"/>
    <x v="0"/>
    <s v="E03055"/>
    <s v="Austin Rojas"/>
    <s v="Operations Engineer"/>
    <s v="Finance"/>
    <x v="2"/>
    <s v="Germany"/>
    <s v="Permanent"/>
    <s v="Male"/>
    <n v="29"/>
    <d v="2018-12-05T00:00:00"/>
    <m/>
    <n v="32"/>
    <n v="199504"/>
    <n v="16625.333333333332"/>
    <n v="119.89423076923077"/>
    <n v="0.19879999999999998"/>
    <n v="3305.116266666666"/>
    <n v="0.48799999999999999"/>
    <n v="8512.1706666666651"/>
    <s v="EUR"/>
    <n v="1"/>
    <n v="0.3"/>
    <s v=""/>
    <n v="78"/>
    <m/>
    <m/>
    <n v="20"/>
    <m/>
    <m/>
    <s v=""/>
    <n v="0"/>
    <n v="0"/>
    <n v="9351.75"/>
  </r>
  <r>
    <x v="2"/>
    <d v="2023-03-01T00:00:00"/>
    <d v="2023-03-31T00:00:00"/>
    <x v="0"/>
    <s v="Demo Company United Kingdom Ltd"/>
    <x v="27"/>
    <x v="0"/>
    <s v="E01388"/>
    <s v="Cooper Gupta"/>
    <s v="Business Partner"/>
    <s v="Human Resources"/>
    <x v="1"/>
    <s v="United Kingdom"/>
    <s v="Permanent"/>
    <s v="Male"/>
    <n v="58"/>
    <d v="2014-06-20T00:00:00"/>
    <m/>
    <n v="24"/>
    <n v="41728"/>
    <n v="3477.3333333333335"/>
    <n v="33.435897435897438"/>
    <n v="0.13800000000000001"/>
    <n v="479.87200000000007"/>
    <n v="0.30599999999999999"/>
    <n v="2413.2693333333336"/>
    <s v="GBP"/>
    <n v="0.88870000000000005"/>
    <n v="0"/>
    <s v=""/>
    <n v="362"/>
    <m/>
    <m/>
    <n v="20"/>
    <n v="306.90000000000003"/>
    <m/>
    <s v=""/>
    <n v="0"/>
    <n v="0"/>
    <n v="12103.794871794873"/>
  </r>
  <r>
    <x v="2"/>
    <d v="2023-03-01T00:00:00"/>
    <d v="2023-03-31T00:00:00"/>
    <x v="0"/>
    <s v="Demo Company Italy Srl"/>
    <x v="43"/>
    <x v="0"/>
    <s v="E00717"/>
    <s v="Axel Santos"/>
    <s v="Sr. Analyst"/>
    <s v="Accounting"/>
    <x v="1"/>
    <s v="Italy"/>
    <s v="Permanent"/>
    <s v="Male"/>
    <n v="62"/>
    <d v="2011-02-17T00:00:00"/>
    <m/>
    <n v="40"/>
    <n v="94422"/>
    <n v="7868.5"/>
    <n v="45.395192307692312"/>
    <n v="0.3"/>
    <n v="2360.5499999999997"/>
    <n v="0.59099999999999997"/>
    <n v="3218.2165000000005"/>
    <s v="EUR"/>
    <n v="1"/>
    <n v="0"/>
    <s v=""/>
    <n v="125"/>
    <m/>
    <m/>
    <n v="20"/>
    <m/>
    <n v="3"/>
    <s v=""/>
    <n v="0"/>
    <n v="0"/>
    <n v="5674.399038461539"/>
  </r>
  <r>
    <x v="2"/>
    <d v="2023-03-01T00:00:00"/>
    <d v="2023-03-31T00:00:00"/>
    <x v="0"/>
    <s v="Demo Company South Africa PTY Ltd"/>
    <x v="19"/>
    <x v="2"/>
    <s v="E04637"/>
    <s v="Samuel Song"/>
    <s v="Network Engineer"/>
    <s v="Sales"/>
    <x v="2"/>
    <s v="South Africa"/>
    <s v="Permanent"/>
    <s v="Male"/>
    <n v="31"/>
    <d v="2015-06-29T00:00:00"/>
    <m/>
    <n v="40"/>
    <n v="191026"/>
    <n v="15918.833333333334"/>
    <n v="91.839423076923069"/>
    <n v="0"/>
    <n v="0"/>
    <n v="0.29199999999999998"/>
    <n v="11270.534"/>
    <s v="ZAR"/>
    <n v="19.621099999999998"/>
    <n v="0.16"/>
    <s v=""/>
    <n v="138"/>
    <m/>
    <m/>
    <n v="20"/>
    <m/>
    <n v="18"/>
    <s v=""/>
    <n v="0"/>
    <n v="0"/>
    <n v="12673.840384615383"/>
  </r>
  <r>
    <x v="2"/>
    <d v="2023-03-01T00:00:00"/>
    <d v="2023-03-31T00:00:00"/>
    <x v="0"/>
    <s v="Demo Company United Arab Emirates LLC"/>
    <x v="28"/>
    <x v="4"/>
    <s v="E03240"/>
    <s v="Aiden Silva"/>
    <s v="Operations Engineer"/>
    <s v="IT"/>
    <x v="3"/>
    <s v="United Arab Emirates"/>
    <s v="Permanent"/>
    <s v="Male"/>
    <n v="42"/>
    <d v="2010-11-29T00:00:00"/>
    <m/>
    <n v="40"/>
    <n v="186725"/>
    <n v="15560.416666666666"/>
    <n v="89.771634615384613"/>
    <n v="0"/>
    <n v="0"/>
    <n v="0.159"/>
    <n v="13086.310416666667"/>
    <s v="AED"/>
    <n v="3.8807"/>
    <n v="0.32"/>
    <s v=""/>
    <n v="188"/>
    <n v="1"/>
    <s v="Underpayment"/>
    <n v="20"/>
    <n v="374.40000000000003"/>
    <n v="10.5"/>
    <s v=""/>
    <n v="0"/>
    <n v="0"/>
    <n v="16877.067307692309"/>
  </r>
  <r>
    <x v="2"/>
    <d v="2023-03-01T00:00:00"/>
    <d v="2023-03-31T00:00:00"/>
    <x v="0"/>
    <s v="Demo Company Israel Ltd"/>
    <x v="30"/>
    <x v="4"/>
    <s v="E00340"/>
    <s v="Eliana Allen"/>
    <s v="Business Partner"/>
    <s v="Human Resources"/>
    <x v="3"/>
    <s v="Israel"/>
    <s v="Permanent"/>
    <s v="Female"/>
    <n v="56"/>
    <d v="2009-08-20T00:00:00"/>
    <m/>
    <n v="40"/>
    <n v="52800"/>
    <n v="4400"/>
    <n v="25.384615384615383"/>
    <n v="7.5999999999999998E-2"/>
    <n v="334.4"/>
    <n v="0.253"/>
    <n v="3286.8"/>
    <s v="ILS"/>
    <n v="3.7942999999999998"/>
    <n v="0"/>
    <s v=""/>
    <n v="335"/>
    <m/>
    <m/>
    <n v="20"/>
    <m/>
    <n v="15"/>
    <s v=""/>
    <n v="0"/>
    <n v="0"/>
    <n v="8503.8461538461543"/>
  </r>
  <r>
    <x v="2"/>
    <d v="2023-03-01T00:00:00"/>
    <d v="2023-03-31T00:00:00"/>
    <x v="0"/>
    <s v="Demo Company Italy Srl"/>
    <x v="43"/>
    <x v="0"/>
    <s v="E04751"/>
    <s v="Grayson James"/>
    <s v="Operations Engineer"/>
    <s v="Engineering"/>
    <x v="1"/>
    <s v="Italy"/>
    <s v="Permanent"/>
    <s v="Male"/>
    <n v="54"/>
    <d v="2010-12-05T00:00:00"/>
    <m/>
    <n v="40"/>
    <n v="113982"/>
    <n v="9498.5"/>
    <n v="54.799038461538466"/>
    <n v="0.3"/>
    <n v="2849.5499999999997"/>
    <n v="0.59099999999999997"/>
    <n v="3884.8865000000005"/>
    <s v="EUR"/>
    <n v="1"/>
    <n v="0"/>
    <s v=""/>
    <n v="247"/>
    <m/>
    <m/>
    <n v="20"/>
    <n v="202.5"/>
    <n v="12"/>
    <s v=""/>
    <n v="0"/>
    <n v="0"/>
    <n v="13535.362500000001"/>
  </r>
  <r>
    <x v="2"/>
    <d v="2023-03-01T00:00:00"/>
    <d v="2023-03-31T00:00:00"/>
    <x v="0"/>
    <s v="Demo Company Kenya Ltd"/>
    <x v="8"/>
    <x v="2"/>
    <s v="E04636"/>
    <s v="Hailey Yee"/>
    <s v="Account Representative"/>
    <s v="Sales"/>
    <x v="3"/>
    <s v="Kenya"/>
    <s v="Temporary"/>
    <s v="Female"/>
    <n v="54"/>
    <d v="2021-03-16T00:00:00"/>
    <d v="2023-03-16T00:00:00"/>
    <n v="40"/>
    <n v="56239"/>
    <n v="4686.583333333333"/>
    <n v="27.037980769230767"/>
    <n v="0"/>
    <n v="0"/>
    <n v="0.37200000000000005"/>
    <n v="2943.1743333333329"/>
    <s v="KES"/>
    <n v="136.33000000000001"/>
    <n v="0"/>
    <s v=""/>
    <n v="107"/>
    <m/>
    <m/>
    <n v="20"/>
    <n v="214.20000000000002"/>
    <n v="24"/>
    <s v="Check Contract"/>
    <n v="0"/>
    <n v="0"/>
    <n v="2893.0639423076923"/>
  </r>
  <r>
    <x v="2"/>
    <d v="2023-03-01T00:00:00"/>
    <d v="2023-03-31T00:00:00"/>
    <x v="0"/>
    <s v="Demo Company Netherlands BV"/>
    <x v="6"/>
    <x v="0"/>
    <s v="E00568"/>
    <s v="Ian Vargas"/>
    <s v="Analyst"/>
    <s v="Sales"/>
    <x v="0"/>
    <s v="Netherlands"/>
    <s v="Temporary"/>
    <s v="Male"/>
    <n v="26"/>
    <d v="2021-03-02T00:00:00"/>
    <d v="2023-03-02T00:00:00"/>
    <n v="32"/>
    <n v="44732"/>
    <n v="3727.6666666666665"/>
    <n v="26.88221153846154"/>
    <n v="0.23190000000000002"/>
    <n v="864.44590000000005"/>
    <n v="0.41200000000000003"/>
    <n v="2191.8679999999995"/>
    <s v="EUR"/>
    <n v="1"/>
    <n v="0"/>
    <s v=""/>
    <n v="221"/>
    <m/>
    <m/>
    <n v="20"/>
    <m/>
    <m/>
    <s v="Check Contract"/>
    <n v="0"/>
    <n v="0"/>
    <n v="5940.96875"/>
  </r>
  <r>
    <x v="2"/>
    <d v="2023-03-01T00:00:00"/>
    <d v="2023-03-31T00:00:00"/>
    <x v="0"/>
    <s v="Demo Company South Africa PTY Ltd"/>
    <x v="19"/>
    <x v="2"/>
    <s v="E02938"/>
    <s v="John Trinh"/>
    <s v="Network Engineer"/>
    <s v="Marketing"/>
    <x v="2"/>
    <s v="South Africa"/>
    <s v="Permanent"/>
    <s v="Male"/>
    <n v="49"/>
    <d v="2014-06-26T00:00:00"/>
    <m/>
    <n v="40"/>
    <n v="153961"/>
    <n v="12830.083333333334"/>
    <n v="74.019711538461536"/>
    <n v="0"/>
    <n v="0"/>
    <n v="0.29199999999999998"/>
    <n v="9083.6990000000005"/>
    <s v="ZAR"/>
    <n v="19.621099999999998"/>
    <n v="0.25"/>
    <s v=""/>
    <n v="202"/>
    <m/>
    <m/>
    <n v="20"/>
    <m/>
    <n v="25.5"/>
    <s v=""/>
    <n v="0"/>
    <n v="0"/>
    <n v="14951.98173076923"/>
  </r>
  <r>
    <x v="2"/>
    <d v="2023-03-01T00:00:00"/>
    <d v="2023-03-31T00:00:00"/>
    <x v="0"/>
    <s v="Demo Company Morocco SARL"/>
    <x v="32"/>
    <x v="2"/>
    <s v="E00555"/>
    <s v="Sofia Trinh"/>
    <s v="Network Architect"/>
    <s v="IT"/>
    <x v="1"/>
    <s v="Morocco"/>
    <s v="Permanent"/>
    <s v="Female"/>
    <n v="45"/>
    <d v="2006-12-18T00:00:00"/>
    <m/>
    <n v="40"/>
    <n v="68337"/>
    <n v="5694.75"/>
    <n v="32.854326923076925"/>
    <n v="0.2109"/>
    <n v="1201.0227749999999"/>
    <n v="0.45799999999999996"/>
    <n v="3086.5545000000002"/>
    <s v="MAD"/>
    <n v="11.0573"/>
    <n v="0"/>
    <s v=""/>
    <n v="190"/>
    <m/>
    <m/>
    <n v="20"/>
    <m/>
    <n v="19.5"/>
    <s v=""/>
    <n v="0"/>
    <n v="0"/>
    <n v="6242.3221153846162"/>
  </r>
  <r>
    <x v="2"/>
    <d v="2023-03-01T00:00:00"/>
    <d v="2023-03-31T00:00:00"/>
    <x v="0"/>
    <s v="Demo Company Sweden AB"/>
    <x v="20"/>
    <x v="0"/>
    <s v="E01111"/>
    <s v="Santiago f Moua"/>
    <s v="Sr. Manager"/>
    <s v="Human Resources"/>
    <x v="2"/>
    <s v="Sweden"/>
    <s v="Permanent"/>
    <s v="Male"/>
    <n v="45"/>
    <d v="2010-05-07T00:00:00"/>
    <m/>
    <n v="32"/>
    <n v="145093"/>
    <n v="12091.083333333334"/>
    <n v="87.1953125"/>
    <n v="0.31420000000000003"/>
    <n v="3799.018383333334"/>
    <n v="0.49099999999999999"/>
    <n v="6154.3614166666666"/>
    <s v="SEK"/>
    <n v="11.300800000000001"/>
    <n v="0.12"/>
    <s v=""/>
    <n v="46"/>
    <m/>
    <m/>
    <n v="20"/>
    <m/>
    <m/>
    <s v=""/>
    <n v="0"/>
    <n v="0"/>
    <n v="4010.984375"/>
  </r>
  <r>
    <x v="2"/>
    <d v="2023-03-01T00:00:00"/>
    <d v="2023-03-31T00:00:00"/>
    <x v="0"/>
    <s v="Demo Company Côte d'Ivoire SARL"/>
    <x v="2"/>
    <x v="2"/>
    <s v="E03149"/>
    <s v="Layla Collins"/>
    <s v="IT Systems Architect"/>
    <s v="IT"/>
    <x v="1"/>
    <s v="Côte d'Ivoire"/>
    <s v="Permanent"/>
    <s v="Female"/>
    <n v="26"/>
    <d v="2021-03-11T00:00:00"/>
    <m/>
    <n v="40"/>
    <n v="74170"/>
    <n v="6180.833333333333"/>
    <n v="35.658653846153847"/>
    <n v="0.25"/>
    <n v="1545.2083333333333"/>
    <n v="0.501"/>
    <n v="3084.2358333333332"/>
    <s v="XOF"/>
    <n v="657.27"/>
    <n v="0"/>
    <s v=""/>
    <n v="95"/>
    <m/>
    <m/>
    <n v="20"/>
    <m/>
    <n v="4.5"/>
    <s v=""/>
    <n v="0"/>
    <n v="0"/>
    <n v="3387.5721153846152"/>
  </r>
  <r>
    <x v="2"/>
    <d v="2023-03-01T00:00:00"/>
    <d v="2023-03-31T00:00:00"/>
    <x v="0"/>
    <s v="Demo Company United Kingdom Ltd"/>
    <x v="27"/>
    <x v="0"/>
    <s v="E00952"/>
    <s v="Jaxon Powell"/>
    <s v="Field Engineer"/>
    <s v="Engineering"/>
    <x v="3"/>
    <s v="United Kingdom"/>
    <s v="Permanent"/>
    <s v="Male"/>
    <n v="59"/>
    <d v="2021-03-29T00:00:00"/>
    <m/>
    <n v="40"/>
    <n v="62605"/>
    <n v="5217.083333333333"/>
    <n v="30.09855769230769"/>
    <n v="0.13800000000000001"/>
    <n v="719.95749999999998"/>
    <n v="0.30599999999999999"/>
    <n v="3620.6558333333332"/>
    <s v="GBP"/>
    <n v="0.88870000000000005"/>
    <n v="0"/>
    <s v=""/>
    <n v="372"/>
    <m/>
    <m/>
    <n v="20"/>
    <m/>
    <n v="27"/>
    <s v=""/>
    <n v="0"/>
    <n v="0"/>
    <n v="11196.663461538461"/>
  </r>
  <r>
    <x v="2"/>
    <d v="2023-03-01T00:00:00"/>
    <d v="2023-03-31T00:00:00"/>
    <x v="0"/>
    <s v="Demo Company Netherlands BV"/>
    <x v="6"/>
    <x v="0"/>
    <s v="E04380"/>
    <s v="Naomi Washington"/>
    <s v="Manager"/>
    <s v="IT"/>
    <x v="1"/>
    <s v="Netherlands"/>
    <s v="Temporary"/>
    <s v="Female"/>
    <n v="51"/>
    <d v="2020-03-13T00:00:00"/>
    <d v="2023-03-13T00:00:00"/>
    <n v="32"/>
    <n v="107195"/>
    <n v="8932.9166666666661"/>
    <n v="64.420072115384613"/>
    <n v="0.23190000000000002"/>
    <n v="2071.5433750000002"/>
    <n v="0.41200000000000003"/>
    <n v="5252.5549999999994"/>
    <s v="EUR"/>
    <n v="1"/>
    <n v="0.09"/>
    <s v=""/>
    <n v="233"/>
    <m/>
    <m/>
    <n v="20"/>
    <m/>
    <m/>
    <s v="Check Contract"/>
    <n v="0"/>
    <n v="0"/>
    <n v="15009.876802884615"/>
  </r>
  <r>
    <x v="2"/>
    <d v="2023-03-01T00:00:00"/>
    <d v="2023-03-31T00:00:00"/>
    <x v="0"/>
    <s v="Demo Company Bulgaria EOOD"/>
    <x v="35"/>
    <x v="0"/>
    <s v="E04095"/>
    <s v="Ryan Holmes"/>
    <s v="Sr. Manager"/>
    <s v="Marketing"/>
    <x v="1"/>
    <s v="Bulgaria"/>
    <s v="Permanent"/>
    <s v="Male"/>
    <n v="45"/>
    <d v="2018-01-11T00:00:00"/>
    <m/>
    <n v="32"/>
    <n v="127422"/>
    <n v="10618.5"/>
    <n v="76.57572115384616"/>
    <n v="0.19020000000000001"/>
    <n v="2019.6387"/>
    <n v="0.28300000000000003"/>
    <n v="7613.4645"/>
    <s v="BGN"/>
    <n v="1.9574"/>
    <n v="0.15"/>
    <s v=""/>
    <n v="195"/>
    <m/>
    <m/>
    <n v="20"/>
    <n v="195.3"/>
    <m/>
    <s v=""/>
    <n v="0"/>
    <n v="0"/>
    <n v="14932.265625000002"/>
  </r>
  <r>
    <x v="2"/>
    <d v="2023-03-01T00:00:00"/>
    <d v="2023-03-31T00:00:00"/>
    <x v="0"/>
    <s v="Demo Company Hungary Kft."/>
    <x v="17"/>
    <x v="0"/>
    <s v="E04994"/>
    <s v="Bella Holmes"/>
    <s v="Network Engineer"/>
    <s v="Accounting"/>
    <x v="3"/>
    <s v="Hungary"/>
    <s v="Permanent"/>
    <s v="Female"/>
    <n v="35"/>
    <d v="2017-06-26T00:00:00"/>
    <m/>
    <n v="24"/>
    <n v="161269"/>
    <n v="13439.083333333334"/>
    <n v="129.22195512820511"/>
    <n v="0.21"/>
    <n v="2822.2075"/>
    <n v="0.379"/>
    <n v="8345.6707500000011"/>
    <s v="HUF"/>
    <n v="378.97"/>
    <n v="0.27"/>
    <s v=""/>
    <n v="246"/>
    <m/>
    <m/>
    <n v="20"/>
    <m/>
    <m/>
    <s v=""/>
    <n v="0"/>
    <n v="0"/>
    <n v="31788.600961538457"/>
  </r>
  <r>
    <x v="2"/>
    <d v="2023-03-01T00:00:00"/>
    <d v="2023-03-31T00:00:00"/>
    <x v="0"/>
    <s v="Demo Company Italy Srl"/>
    <x v="43"/>
    <x v="0"/>
    <s v="E00447"/>
    <s v="Hailey Sanchez"/>
    <s v="Operations Engineer"/>
    <s v="Marketing"/>
    <x v="2"/>
    <s v="Italy"/>
    <s v="Permanent"/>
    <s v="Female"/>
    <n v="32"/>
    <d v="2014-02-05T00:00:00"/>
    <m/>
    <n v="32"/>
    <n v="203445"/>
    <n v="16953.75"/>
    <n v="122.26262019230769"/>
    <n v="0.3"/>
    <n v="5086.125"/>
    <n v="0.59099999999999997"/>
    <n v="6934.0837499999998"/>
    <s v="EUR"/>
    <n v="1"/>
    <n v="0.34"/>
    <s v=""/>
    <n v="272"/>
    <m/>
    <m/>
    <n v="20"/>
    <m/>
    <m/>
    <s v=""/>
    <n v="0"/>
    <n v="0"/>
    <n v="33255.432692307695"/>
  </r>
  <r>
    <x v="2"/>
    <d v="2023-03-01T00:00:00"/>
    <d v="2023-03-31T00:00:00"/>
    <x v="0"/>
    <s v="Demo Company Czech Republic s.r.o."/>
    <x v="34"/>
    <x v="0"/>
    <s v="E00089"/>
    <s v="Sofia Yoon"/>
    <s v="Sr. Manager"/>
    <s v="Human Resources"/>
    <x v="3"/>
    <s v="Czech Republic"/>
    <s v="Permanent"/>
    <s v="Female"/>
    <n v="37"/>
    <d v="2011-01-17T00:00:00"/>
    <m/>
    <n v="32"/>
    <n v="131353"/>
    <n v="10946.083333333334"/>
    <n v="78.938100961538467"/>
    <n v="0.33799999999999997"/>
    <n v="3699.7761666666665"/>
    <n v="0.46100000000000002"/>
    <n v="5899.938916666667"/>
    <s v="CZK"/>
    <n v="23.619"/>
    <n v="0.11"/>
    <s v=""/>
    <n v="352"/>
    <m/>
    <m/>
    <n v="20"/>
    <m/>
    <m/>
    <s v=""/>
    <n v="0"/>
    <n v="0"/>
    <n v="27786.211538461539"/>
  </r>
  <r>
    <x v="2"/>
    <d v="2023-03-01T00:00:00"/>
    <d v="2023-03-31T00:00:00"/>
    <x v="0"/>
    <s v="Demo Company Italy Srl"/>
    <x v="43"/>
    <x v="0"/>
    <s v="E02035"/>
    <s v="Eli Rahman"/>
    <s v="Service Desk Analyst"/>
    <s v="IT"/>
    <x v="0"/>
    <s v="Italy"/>
    <s v="Permanent"/>
    <s v="Male"/>
    <n v="45"/>
    <d v="2010-03-16T00:00:00"/>
    <m/>
    <n v="40"/>
    <n v="88182"/>
    <n v="7348.5"/>
    <n v="42.395192307692312"/>
    <n v="0.3"/>
    <n v="2204.5499999999997"/>
    <n v="0.59099999999999997"/>
    <n v="3005.5365000000002"/>
    <s v="EUR"/>
    <n v="1"/>
    <n v="0"/>
    <s v=""/>
    <n v="179"/>
    <m/>
    <m/>
    <n v="20"/>
    <m/>
    <n v="12"/>
    <s v=""/>
    <n v="0"/>
    <n v="0"/>
    <n v="7588.7394230769241"/>
  </r>
  <r>
    <x v="2"/>
    <d v="2023-03-01T00:00:00"/>
    <d v="2023-03-31T00:00:00"/>
    <x v="0"/>
    <s v="Demo Company Ghana Ltd"/>
    <x v="33"/>
    <x v="2"/>
    <s v="E03595"/>
    <s v="Christopher Howard"/>
    <s v="Enterprise Architect"/>
    <s v="IT"/>
    <x v="1"/>
    <s v="Ghana"/>
    <s v="Permanent"/>
    <s v="Male"/>
    <n v="61"/>
    <d v="2019-08-26T00:00:00"/>
    <m/>
    <n v="40"/>
    <n v="75780"/>
    <n v="6315"/>
    <n v="36.432692307692307"/>
    <n v="0.13"/>
    <n v="820.95"/>
    <n v="0.55399999999999994"/>
    <n v="2816.4900000000002"/>
    <s v="GHS"/>
    <n v="12.6816"/>
    <n v="0"/>
    <s v=""/>
    <n v="329"/>
    <m/>
    <m/>
    <n v="20"/>
    <m/>
    <n v="19.5"/>
    <s v=""/>
    <n v="0"/>
    <n v="0"/>
    <n v="11986.35576923077"/>
  </r>
  <r>
    <x v="2"/>
    <d v="2023-03-01T00:00:00"/>
    <d v="2023-03-31T00:00:00"/>
    <x v="0"/>
    <s v="Demo Company Ukraine PLC"/>
    <x v="26"/>
    <x v="0"/>
    <s v="E03611"/>
    <s v="Alice Mehta"/>
    <s v="Analyst II"/>
    <s v="Sales"/>
    <x v="3"/>
    <s v="Ukraine"/>
    <s v="Permanent"/>
    <s v="Female"/>
    <n v="45"/>
    <d v="2019-04-02T00:00:00"/>
    <m/>
    <n v="32"/>
    <n v="52621"/>
    <n v="4385.083333333333"/>
    <n v="31.623197115384617"/>
    <n v="0.22"/>
    <n v="964.71833333333325"/>
    <n v="0.45200000000000001"/>
    <n v="2403.0256666666664"/>
    <s v="UAH"/>
    <n v="39.026600000000002"/>
    <n v="0"/>
    <s v=""/>
    <n v="162"/>
    <m/>
    <m/>
    <n v="20"/>
    <m/>
    <m/>
    <s v=""/>
    <n v="0"/>
    <n v="0"/>
    <n v="5122.9579326923076"/>
  </r>
  <r>
    <x v="2"/>
    <d v="2023-03-01T00:00:00"/>
    <d v="2023-03-31T00:00:00"/>
    <x v="0"/>
    <s v="Demo Company Hungary Kft."/>
    <x v="17"/>
    <x v="0"/>
    <s v="E02135"/>
    <s v="John Delgado"/>
    <s v="Cloud Infrastructure Architect"/>
    <s v="IT"/>
    <x v="2"/>
    <s v="Hungary"/>
    <s v="Permanent"/>
    <s v="Male"/>
    <n v="30"/>
    <d v="2017-02-11T00:00:00"/>
    <m/>
    <n v="32"/>
    <n v="92058"/>
    <n v="7671.5"/>
    <n v="55.323317307692307"/>
    <n v="0.21"/>
    <n v="1611.0149999999999"/>
    <n v="0.379"/>
    <n v="4764.0015000000003"/>
    <s v="HUF"/>
    <n v="378.97"/>
    <n v="0"/>
    <s v=""/>
    <n v="56"/>
    <m/>
    <m/>
    <n v="20"/>
    <m/>
    <m/>
    <s v=""/>
    <n v="0"/>
    <n v="0"/>
    <n v="3098.1057692307691"/>
  </r>
  <r>
    <x v="2"/>
    <d v="2023-03-01T00:00:00"/>
    <d v="2023-03-31T00:00:00"/>
    <x v="0"/>
    <s v="Demo Company Kenya Ltd"/>
    <x v="8"/>
    <x v="2"/>
    <s v="E01684"/>
    <s v="Jaxson Liang"/>
    <s v="Field Engineer"/>
    <s v="Engineering"/>
    <x v="0"/>
    <s v="Kenya"/>
    <s v="Permanent"/>
    <s v="Male"/>
    <n v="64"/>
    <d v="2019-03-03T00:00:00"/>
    <m/>
    <n v="40"/>
    <n v="67114"/>
    <n v="5592.833333333333"/>
    <n v="32.266346153846158"/>
    <n v="0"/>
    <n v="0"/>
    <n v="0.37200000000000005"/>
    <n v="3512.2993333333329"/>
    <s v="KES"/>
    <n v="136.33000000000001"/>
    <n v="0"/>
    <s v=""/>
    <n v="389"/>
    <m/>
    <m/>
    <n v="20"/>
    <m/>
    <n v="4.5"/>
    <s v=""/>
    <n v="0"/>
    <n v="0"/>
    <n v="12551.608653846155"/>
  </r>
  <r>
    <x v="2"/>
    <d v="2023-03-01T00:00:00"/>
    <d v="2023-03-31T00:00:00"/>
    <x v="0"/>
    <s v="Demo Company Nigeria Ltd"/>
    <x v="42"/>
    <x v="2"/>
    <s v="E02968"/>
    <s v="Caroline Santos"/>
    <s v="Analyst II"/>
    <s v="Finance"/>
    <x v="3"/>
    <s v="Nigeria"/>
    <s v="Temporary"/>
    <s v="Female"/>
    <n v="25"/>
    <d v="2020-07-12T00:00:00"/>
    <d v="2023-07-12T00:00:00"/>
    <n v="40"/>
    <n v="56565"/>
    <n v="4713.75"/>
    <n v="27.194711538461537"/>
    <n v="0.1"/>
    <n v="471.375"/>
    <n v="0.34799999999999998"/>
    <n v="3073.3649999999998"/>
    <s v="NGN"/>
    <n v="486.12"/>
    <n v="0"/>
    <s v=""/>
    <n v="125"/>
    <m/>
    <m/>
    <n v="20"/>
    <m/>
    <n v="15"/>
    <s v=""/>
    <n v="0"/>
    <n v="0"/>
    <n v="3399.3389423076919"/>
  </r>
  <r>
    <x v="2"/>
    <d v="2023-03-01T00:00:00"/>
    <d v="2023-03-31T00:00:00"/>
    <x v="0"/>
    <s v="Demo Company Netherlands BV"/>
    <x v="6"/>
    <x v="0"/>
    <s v="E03362"/>
    <s v="Lily Henderson"/>
    <s v="HRIS Analyst"/>
    <s v="Human Resources"/>
    <x v="0"/>
    <s v="Netherlands"/>
    <s v="Permanent"/>
    <s v="Female"/>
    <n v="61"/>
    <d v="2011-05-20T00:00:00"/>
    <m/>
    <n v="40"/>
    <n v="64937"/>
    <n v="5411.416666666667"/>
    <n v="31.219711538461535"/>
    <n v="0.23190000000000002"/>
    <n v="1254.9075250000003"/>
    <n v="0.41200000000000003"/>
    <n v="3181.913"/>
    <s v="EUR"/>
    <n v="1"/>
    <n v="0"/>
    <s v=""/>
    <n v="229"/>
    <m/>
    <m/>
    <n v="20"/>
    <m/>
    <n v="25.5"/>
    <s v=""/>
    <n v="0"/>
    <n v="0"/>
    <n v="7149.3139423076918"/>
  </r>
  <r>
    <x v="2"/>
    <d v="2023-03-01T00:00:00"/>
    <d v="2023-03-31T00:00:00"/>
    <x v="0"/>
    <s v="Demo Company United Kingdom Ltd"/>
    <x v="27"/>
    <x v="0"/>
    <s v="E01108"/>
    <s v="Hannah Martinez"/>
    <s v="Manager"/>
    <s v="Marketing"/>
    <x v="0"/>
    <s v="United Kingdom"/>
    <s v="Permanent"/>
    <s v="Female"/>
    <n v="65"/>
    <d v="2006-09-07T00:00:00"/>
    <m/>
    <n v="24"/>
    <n v="127626"/>
    <n v="10635.5"/>
    <n v="102.26442307692308"/>
    <n v="0.13800000000000001"/>
    <n v="1467.6990000000001"/>
    <n v="0.30599999999999999"/>
    <n v="7381.0370000000003"/>
    <s v="GBP"/>
    <n v="0.88870000000000005"/>
    <n v="0.1"/>
    <s v=""/>
    <n v="307"/>
    <m/>
    <m/>
    <n v="20"/>
    <m/>
    <m/>
    <s v=""/>
    <n v="0"/>
    <n v="0"/>
    <n v="31395.177884615387"/>
  </r>
  <r>
    <x v="2"/>
    <d v="2023-03-01T00:00:00"/>
    <d v="2023-03-31T00:00:00"/>
    <x v="0"/>
    <s v="Demo Company United States LLC"/>
    <x v="39"/>
    <x v="6"/>
    <s v="E02217"/>
    <s v="William Phillips"/>
    <s v="Network Architect"/>
    <s v="IT"/>
    <x v="2"/>
    <s v="United States"/>
    <s v="Permanent"/>
    <s v="Male"/>
    <n v="61"/>
    <d v="2004-01-27T00:00:00"/>
    <m/>
    <n v="32"/>
    <n v="88478"/>
    <n v="7373.166666666667"/>
    <n v="53.171875"/>
    <n v="7.6499999999999999E-2"/>
    <n v="564.04724999999996"/>
    <n v="0.36599999999999999"/>
    <n v="4674.5876666666663"/>
    <s v="USD"/>
    <n v="1.0568"/>
    <n v="0"/>
    <s v=""/>
    <n v="130"/>
    <m/>
    <m/>
    <n v="20"/>
    <m/>
    <m/>
    <s v=""/>
    <n v="0"/>
    <n v="0"/>
    <n v="6912.34375"/>
  </r>
  <r>
    <x v="2"/>
    <d v="2023-03-01T00:00:00"/>
    <d v="2023-03-31T00:00:00"/>
    <x v="0"/>
    <s v="Demo Company Hungary Kft."/>
    <x v="17"/>
    <x v="0"/>
    <s v="E03519"/>
    <s v="Eliza Zheng"/>
    <s v="Computer Systems Manager"/>
    <s v="IT"/>
    <x v="1"/>
    <s v="Hungary"/>
    <s v="Permanent"/>
    <s v="Female"/>
    <n v="48"/>
    <d v="2014-04-20T00:00:00"/>
    <m/>
    <n v="32"/>
    <n v="91679"/>
    <n v="7639.916666666667"/>
    <n v="55.095552884615387"/>
    <n v="0.21"/>
    <n v="1604.3824999999999"/>
    <n v="0.379"/>
    <n v="4744.38825"/>
    <s v="HUF"/>
    <n v="378.97"/>
    <n v="7.0000000000000007E-2"/>
    <s v=""/>
    <n v="393"/>
    <m/>
    <m/>
    <n v="20"/>
    <m/>
    <m/>
    <s v=""/>
    <n v="0"/>
    <n v="0"/>
    <n v="21652.552283653848"/>
  </r>
  <r>
    <x v="2"/>
    <d v="2023-03-01T00:00:00"/>
    <d v="2023-03-31T00:00:00"/>
    <x v="0"/>
    <s v="Demo Company Hong Kong Ltd"/>
    <x v="7"/>
    <x v="1"/>
    <s v="E01967"/>
    <s v="John Dang"/>
    <s v="Network Engineer"/>
    <s v="Sales"/>
    <x v="2"/>
    <s v="Hong Kong"/>
    <s v="Permanent"/>
    <s v="Male"/>
    <n v="58"/>
    <d v="2021-03-19T00:00:00"/>
    <m/>
    <n v="40"/>
    <n v="202248"/>
    <n v="16854"/>
    <n v="97.234615384615381"/>
    <n v="0.25"/>
    <n v="4213.5"/>
    <n v="0.21899999999999997"/>
    <n v="13162.974"/>
    <s v="HKD"/>
    <n v="8.2957999999999998"/>
    <n v="0.16"/>
    <s v=""/>
    <n v="287"/>
    <m/>
    <m/>
    <n v="20"/>
    <n v="448.2"/>
    <n v="1.5"/>
    <s v=""/>
    <n v="0"/>
    <n v="0"/>
    <n v="27906.334615384614"/>
  </r>
  <r>
    <x v="2"/>
    <d v="2023-03-01T00:00:00"/>
    <d v="2023-03-31T00:00:00"/>
    <x v="0"/>
    <s v="Demo Company Canada Inc."/>
    <x v="40"/>
    <x v="6"/>
    <s v="E01125"/>
    <s v="Joshua Yang"/>
    <s v="Network Engineer"/>
    <s v="IT"/>
    <x v="0"/>
    <s v="Canada"/>
    <s v="Permanent"/>
    <s v="Male"/>
    <n v="34"/>
    <d v="2018-11-10T00:00:00"/>
    <m/>
    <n v="32"/>
    <n v="61944"/>
    <n v="5162"/>
    <n v="37.22596153846154"/>
    <n v="7.3700000000000002E-2"/>
    <n v="380.43940000000003"/>
    <n v="0.245"/>
    <n v="3897.31"/>
    <s v="CAD"/>
    <n v="1.4572000000000001"/>
    <n v="0"/>
    <s v=""/>
    <n v="239"/>
    <m/>
    <m/>
    <n v="20"/>
    <m/>
    <m/>
    <s v=""/>
    <n v="0"/>
    <n v="0"/>
    <n v="8897.0048076923085"/>
  </r>
  <r>
    <x v="2"/>
    <d v="2023-03-01T00:00:00"/>
    <d v="2023-03-31T00:00:00"/>
    <x v="0"/>
    <s v="Demo Company Japan Kabushiki Kaisha"/>
    <x v="31"/>
    <x v="1"/>
    <s v="E03795"/>
    <s v="Hazel Young"/>
    <s v="Sr. Manager"/>
    <s v="Sales"/>
    <x v="1"/>
    <s v="Japan"/>
    <s v="Permanent"/>
    <s v="Female"/>
    <n v="30"/>
    <d v="2017-08-13T00:00:00"/>
    <m/>
    <n v="40"/>
    <n v="154624"/>
    <n v="12885.333333333334"/>
    <n v="74.33846153846153"/>
    <n v="0.15490000000000001"/>
    <n v="1995.9381333333336"/>
    <n v="0.46700000000000003"/>
    <n v="6867.8826666666664"/>
    <s v="JPY"/>
    <n v="143.86000000000001"/>
    <n v="0.15"/>
    <s v=""/>
    <n v="233"/>
    <m/>
    <m/>
    <n v="20"/>
    <n v="216"/>
    <n v="19.5"/>
    <s v=""/>
    <n v="0"/>
    <n v="0"/>
    <n v="17320.861538461537"/>
  </r>
  <r>
    <x v="2"/>
    <d v="2023-03-01T00:00:00"/>
    <d v="2023-03-31T00:00:00"/>
    <x v="0"/>
    <s v="Demo Company Hong Kong Ltd"/>
    <x v="7"/>
    <x v="1"/>
    <s v="E00508"/>
    <s v="Thomas Jung"/>
    <s v="Sr. Analyst"/>
    <s v="Accounting"/>
    <x v="3"/>
    <s v="Hong Kong"/>
    <s v="Permanent"/>
    <s v="Male"/>
    <n v="50"/>
    <d v="2009-10-23T00:00:00"/>
    <m/>
    <n v="40"/>
    <n v="79447"/>
    <n v="6620.583333333333"/>
    <n v="38.195673076923079"/>
    <n v="0.25"/>
    <n v="1655.1458333333333"/>
    <n v="0.21899999999999997"/>
    <n v="5170.6755833333336"/>
    <s v="HKD"/>
    <n v="8.2957999999999998"/>
    <n v="0"/>
    <s v=""/>
    <n v="75"/>
    <m/>
    <m/>
    <n v="20"/>
    <n v="252.9"/>
    <n v="4.5"/>
    <s v=""/>
    <n v="0"/>
    <n v="0"/>
    <n v="2864.6754807692309"/>
  </r>
  <r>
    <x v="2"/>
    <d v="2023-03-01T00:00:00"/>
    <d v="2023-03-31T00:00:00"/>
    <x v="0"/>
    <s v="Demo Company Greece IKE"/>
    <x v="23"/>
    <x v="0"/>
    <s v="E01582"/>
    <s v="Elijah Coleman"/>
    <s v="Sr. Manager"/>
    <s v="Sales"/>
    <x v="3"/>
    <s v="Greece"/>
    <s v="Permanent"/>
    <s v="Male"/>
    <n v="53"/>
    <d v="2014-10-19T00:00:00"/>
    <m/>
    <n v="24"/>
    <n v="159538"/>
    <n v="13294.833333333334"/>
    <n v="127.8349358974359"/>
    <n v="0.24809999999999999"/>
    <n v="3298.4481500000002"/>
    <n v="0.51900000000000002"/>
    <n v="6394.8148333333338"/>
    <s v="EUR"/>
    <n v="1"/>
    <n v="0.11"/>
    <s v=""/>
    <n v="336"/>
    <m/>
    <m/>
    <n v="20"/>
    <m/>
    <m/>
    <s v=""/>
    <n v="0"/>
    <n v="0"/>
    <n v="42952.538461538461"/>
  </r>
  <r>
    <x v="2"/>
    <d v="2023-03-01T00:00:00"/>
    <d v="2023-03-31T00:00:00"/>
    <x v="0"/>
    <s v="Demo Company Ukraine PLC"/>
    <x v="26"/>
    <x v="0"/>
    <s v="E02563"/>
    <s v="Clara Sanchez"/>
    <s v="Controls Engineer"/>
    <s v="Engineering"/>
    <x v="2"/>
    <s v="Ukraine"/>
    <s v="Permanent"/>
    <s v="Female"/>
    <n v="47"/>
    <d v="2018-10-02T00:00:00"/>
    <m/>
    <n v="24"/>
    <n v="111404"/>
    <n v="9283.6666666666661"/>
    <n v="89.266025641025635"/>
    <n v="0.22"/>
    <n v="2042.4066666666665"/>
    <n v="0.45200000000000001"/>
    <n v="5087.449333333333"/>
    <s v="UAH"/>
    <n v="39.026600000000002"/>
    <n v="0"/>
    <s v=""/>
    <n v="75"/>
    <m/>
    <m/>
    <n v="20"/>
    <m/>
    <m/>
    <s v=""/>
    <n v="0"/>
    <n v="0"/>
    <n v="6694.9519230769229"/>
  </r>
  <r>
    <x v="2"/>
    <d v="2023-03-01T00:00:00"/>
    <d v="2023-03-31T00:00:00"/>
    <x v="0"/>
    <s v="Demo Company Australia Pty Ltd"/>
    <x v="14"/>
    <x v="5"/>
    <s v="E04872"/>
    <s v="Isaac Stewart"/>
    <s v="Operations Engineer"/>
    <s v="Marketing"/>
    <x v="1"/>
    <s v="Australia"/>
    <s v="Temporary"/>
    <s v="Male"/>
    <n v="25"/>
    <d v="2020-08-15T00:00:00"/>
    <d v="2023-08-15T00:00:00"/>
    <n v="40"/>
    <n v="172007"/>
    <n v="14333.916666666666"/>
    <n v="82.695673076923072"/>
    <n v="0.25"/>
    <n v="3583.4791666666665"/>
    <n v="0.47399999999999998"/>
    <n v="7539.640166666667"/>
    <s v="AUD"/>
    <n v="1.5972999999999999"/>
    <n v="0.26"/>
    <s v=""/>
    <n v="327"/>
    <m/>
    <m/>
    <n v="20"/>
    <m/>
    <n v="1.5"/>
    <s v=""/>
    <n v="0"/>
    <n v="0"/>
    <n v="27041.485096153843"/>
  </r>
  <r>
    <x v="2"/>
    <d v="2023-03-01T00:00:00"/>
    <d v="2023-03-31T00:00:00"/>
    <x v="0"/>
    <s v="Demo Company Netherlands BV"/>
    <x v="6"/>
    <x v="0"/>
    <s v="E03159"/>
    <s v="Claire Romero"/>
    <s v="Operations Engineer"/>
    <s v="Marketing"/>
    <x v="0"/>
    <s v="Netherlands"/>
    <s v="Permanent"/>
    <s v="Female"/>
    <n v="37"/>
    <d v="2011-07-21T00:00:00"/>
    <m/>
    <n v="40"/>
    <n v="219474"/>
    <n v="18289.5"/>
    <n v="105.51634615384614"/>
    <n v="0.23190000000000002"/>
    <n v="4241.3350500000006"/>
    <n v="0.41200000000000003"/>
    <n v="10754.225999999999"/>
    <s v="EUR"/>
    <n v="1"/>
    <n v="0.36"/>
    <s v=""/>
    <n v="246"/>
    <m/>
    <m/>
    <n v="20"/>
    <m/>
    <n v="22.5"/>
    <s v=""/>
    <n v="0"/>
    <n v="0"/>
    <n v="25957.021153846152"/>
  </r>
  <r>
    <x v="2"/>
    <d v="2023-03-01T00:00:00"/>
    <d v="2023-03-31T00:00:00"/>
    <x v="0"/>
    <s v="Demo Company Czech Republic s.r.o."/>
    <x v="34"/>
    <x v="0"/>
    <s v="E01337"/>
    <s v="Andrew Coleman"/>
    <s v="Operations Engineer"/>
    <s v="Finance"/>
    <x v="2"/>
    <s v="Czech Republic"/>
    <s v="Permanent"/>
    <s v="Male"/>
    <n v="41"/>
    <d v="2019-05-15T00:00:00"/>
    <m/>
    <n v="32"/>
    <n v="174415"/>
    <n v="14534.583333333334"/>
    <n v="104.81670673076923"/>
    <n v="0.33799999999999997"/>
    <n v="4912.6891666666661"/>
    <n v="0.46100000000000002"/>
    <n v="7834.1404166666671"/>
    <s v="CZK"/>
    <n v="23.619"/>
    <n v="0.23"/>
    <s v=""/>
    <n v="260"/>
    <m/>
    <m/>
    <n v="20"/>
    <m/>
    <m/>
    <s v=""/>
    <n v="0"/>
    <n v="0"/>
    <n v="27252.34375"/>
  </r>
  <r>
    <x v="2"/>
    <d v="2023-03-01T00:00:00"/>
    <d v="2023-03-31T00:00:00"/>
    <x v="0"/>
    <s v="Demo Company Romania SRL"/>
    <x v="12"/>
    <x v="0"/>
    <s v="E00102"/>
    <s v="Riley Rojas"/>
    <s v="Network Architect"/>
    <s v="IT"/>
    <x v="1"/>
    <s v="Romania"/>
    <s v="Permanent"/>
    <s v="Female"/>
    <n v="36"/>
    <d v="2021-01-21T00:00:00"/>
    <m/>
    <n v="40"/>
    <n v="90333"/>
    <n v="7527.75"/>
    <n v="43.429326923076921"/>
    <n v="2.2499999999999999E-2"/>
    <n v="169.37437499999999"/>
    <n v="0.2"/>
    <n v="6022.2"/>
    <s v="RON"/>
    <n v="4.9107000000000003"/>
    <n v="0"/>
    <s v=""/>
    <n v="69"/>
    <m/>
    <m/>
    <n v="20"/>
    <n v="402.3"/>
    <n v="9"/>
    <s v=""/>
    <n v="0"/>
    <n v="0"/>
    <n v="2996.6235576923077"/>
  </r>
  <r>
    <x v="2"/>
    <d v="2023-03-01T00:00:00"/>
    <d v="2023-03-31T00:00:00"/>
    <x v="0"/>
    <s v="Demo Company Iceland hf."/>
    <x v="22"/>
    <x v="0"/>
    <s v="E03637"/>
    <s v="Landon Thao"/>
    <s v="HRIS Analyst"/>
    <s v="Human Resources"/>
    <x v="1"/>
    <s v="Iceland"/>
    <s v="Temporary"/>
    <s v="Male"/>
    <n v="25"/>
    <d v="2021-01-21T00:00:00"/>
    <d v="2023-01-21T00:00:00"/>
    <n v="40"/>
    <n v="67299"/>
    <n v="5608.25"/>
    <n v="32.355288461538464"/>
    <n v="6.3500000000000001E-2"/>
    <n v="356.123875"/>
    <n v="0.31900000000000001"/>
    <n v="3819.2182499999999"/>
    <s v="ISK"/>
    <n v="149.69999999999999"/>
    <n v="0"/>
    <s v=""/>
    <n v="243"/>
    <m/>
    <m/>
    <n v="20"/>
    <m/>
    <n v="16.5"/>
    <s v="Check Contract"/>
    <n v="0"/>
    <n v="0"/>
    <n v="7862.3350961538472"/>
  </r>
  <r>
    <x v="2"/>
    <d v="2023-03-01T00:00:00"/>
    <d v="2023-03-31T00:00:00"/>
    <x v="0"/>
    <s v="Demo Company Qatar WLL"/>
    <x v="11"/>
    <x v="4"/>
    <s v="E03455"/>
    <s v="Hadley Ford"/>
    <s v="Systems Analyst"/>
    <s v="IT"/>
    <x v="3"/>
    <s v="Qatar"/>
    <s v="Permanent"/>
    <s v="Female"/>
    <n v="52"/>
    <d v="2005-02-23T00:00:00"/>
    <m/>
    <n v="40"/>
    <n v="45286"/>
    <n v="3773.8333333333335"/>
    <n v="21.772115384615383"/>
    <n v="0"/>
    <n v="0"/>
    <n v="0.113"/>
    <n v="3347.390166666667"/>
    <s v="QAR"/>
    <n v="3.8468"/>
    <n v="0"/>
    <s v=""/>
    <n v="274"/>
    <m/>
    <m/>
    <n v="20"/>
    <n v="574.20000000000005"/>
    <n v="3"/>
    <s v=""/>
    <n v="0"/>
    <n v="0"/>
    <n v="5965.5596153846145"/>
  </r>
  <r>
    <x v="2"/>
    <d v="2023-03-01T00:00:00"/>
    <d v="2023-03-31T00:00:00"/>
    <x v="0"/>
    <s v="Demo Company Singapore Pte Ltd"/>
    <x v="1"/>
    <x v="1"/>
    <s v="E03354"/>
    <s v="Austin Brown"/>
    <s v="Operations Engineer"/>
    <s v="Marketing"/>
    <x v="3"/>
    <s v="Singapore"/>
    <s v="Permanent"/>
    <s v="Male"/>
    <n v="48"/>
    <d v="2007-08-08T00:00:00"/>
    <m/>
    <n v="40"/>
    <n v="194723"/>
    <n v="16226.916666666666"/>
    <n v="93.616826923076928"/>
    <n v="0.17"/>
    <n v="2758.5758333333333"/>
    <n v="0.21"/>
    <n v="12819.264166666666"/>
    <s v="SGD"/>
    <n v="1.4280999999999999"/>
    <n v="0.25"/>
    <s v=""/>
    <n v="366"/>
    <n v="1"/>
    <s v="Underpayment"/>
    <n v="20"/>
    <m/>
    <n v="27"/>
    <s v=""/>
    <n v="0"/>
    <n v="0"/>
    <n v="34263.758653846155"/>
  </r>
  <r>
    <x v="2"/>
    <d v="2023-03-01T00:00:00"/>
    <d v="2023-03-31T00:00:00"/>
    <x v="0"/>
    <s v="Demo Company Romania SRL"/>
    <x v="12"/>
    <x v="0"/>
    <s v="E01264"/>
    <s v="Hazel Alvarez"/>
    <s v="Business Partner"/>
    <s v="Human Resources"/>
    <x v="3"/>
    <s v="Romania"/>
    <s v="Permanent"/>
    <s v="Female"/>
    <n v="62"/>
    <d v="2014-04-19T00:00:00"/>
    <m/>
    <n v="32"/>
    <n v="45295"/>
    <n v="3774.5833333333335"/>
    <n v="27.220552884615383"/>
    <n v="2.2499999999999999E-2"/>
    <n v="84.928124999999994"/>
    <n v="0.2"/>
    <n v="3019.666666666667"/>
    <s v="RON"/>
    <n v="4.9107000000000003"/>
    <n v="0"/>
    <s v=""/>
    <n v="227"/>
    <m/>
    <m/>
    <n v="20"/>
    <m/>
    <m/>
    <s v=""/>
    <n v="0"/>
    <n v="0"/>
    <n v="6179.0655048076924"/>
  </r>
  <r>
    <x v="2"/>
    <d v="2023-03-01T00:00:00"/>
    <d v="2023-03-31T00:00:00"/>
    <x v="0"/>
    <s v="Demo Company Egypt SAE"/>
    <x v="38"/>
    <x v="2"/>
    <s v="E02274"/>
    <s v="Isabella Bailey"/>
    <s v="Network Administrator"/>
    <s v="IT"/>
    <x v="0"/>
    <s v="Egypt"/>
    <s v="Permanent"/>
    <s v="Female"/>
    <n v="36"/>
    <d v="2010-08-23T00:00:00"/>
    <m/>
    <n v="40"/>
    <n v="61310"/>
    <n v="5109.166666666667"/>
    <n v="29.475961538461537"/>
    <n v="0.26"/>
    <n v="1328.3833333333334"/>
    <n v="0.44400000000000001"/>
    <n v="2840.6966666666667"/>
    <s v="EGP"/>
    <n v="32.686700000000002"/>
    <n v="0"/>
    <s v=""/>
    <n v="148"/>
    <m/>
    <m/>
    <n v="20"/>
    <m/>
    <n v="3"/>
    <s v=""/>
    <n v="0"/>
    <n v="0"/>
    <n v="4362.4423076923076"/>
  </r>
  <r>
    <x v="2"/>
    <d v="2023-03-01T00:00:00"/>
    <d v="2023-03-31T00:00:00"/>
    <x v="0"/>
    <s v="Demo Company Indonesia PT"/>
    <x v="10"/>
    <x v="1"/>
    <s v="E02848"/>
    <s v="Lincoln Huynh"/>
    <s v="System Administrator "/>
    <s v="IT"/>
    <x v="3"/>
    <s v="Indonesia"/>
    <s v="Permanent"/>
    <s v="Male"/>
    <n v="55"/>
    <d v="2016-11-09T00:00:00"/>
    <m/>
    <n v="40"/>
    <n v="87851"/>
    <n v="7320.916666666667"/>
    <n v="42.236057692307689"/>
    <n v="5.74E-2"/>
    <n v="420.22061666666667"/>
    <n v="0.30099999999999999"/>
    <n v="5117.3207500000008"/>
    <s v="IDR"/>
    <n v="16295.86"/>
    <n v="0"/>
    <s v=""/>
    <n v="79"/>
    <m/>
    <m/>
    <n v="20"/>
    <n v="339.3"/>
    <n v="30"/>
    <s v=""/>
    <n v="0"/>
    <n v="0"/>
    <n v="3336.6485576923073"/>
  </r>
  <r>
    <x v="2"/>
    <d v="2023-03-01T00:00:00"/>
    <d v="2023-03-31T00:00:00"/>
    <x v="0"/>
    <s v="Demo Company Argentina S.A."/>
    <x v="29"/>
    <x v="3"/>
    <s v="E00480"/>
    <s v="Hadley Yee"/>
    <s v="Business Partner"/>
    <s v="Human Resources"/>
    <x v="1"/>
    <s v="Argentina"/>
    <s v="Permanent"/>
    <s v="Female"/>
    <n v="31"/>
    <d v="2018-03-12T00:00:00"/>
    <m/>
    <n v="40"/>
    <n v="47913"/>
    <n v="3992.75"/>
    <n v="23.035096153846155"/>
    <n v="0.20399999999999999"/>
    <n v="814.52099999999996"/>
    <n v="1.0629999999999999"/>
    <n v="-251.54324999999972"/>
    <s v="ARS"/>
    <n v="211.32830000000001"/>
    <n v="0"/>
    <s v=""/>
    <n v="215"/>
    <m/>
    <m/>
    <n v="20"/>
    <n v="117"/>
    <n v="1.5"/>
    <s v=""/>
    <n v="0"/>
    <n v="0"/>
    <n v="4952.5456730769229"/>
  </r>
  <r>
    <x v="2"/>
    <d v="2023-03-01T00:00:00"/>
    <d v="2023-03-31T00:00:00"/>
    <x v="0"/>
    <s v="Demo Company Japan Kabushiki Kaisha"/>
    <x v="31"/>
    <x v="1"/>
    <s v="E00647"/>
    <s v="Dylan Ali"/>
    <s v="Sr. Manager"/>
    <s v="Human Resources"/>
    <x v="1"/>
    <s v="Japan"/>
    <s v="Permanent"/>
    <s v="Male"/>
    <n v="27"/>
    <d v="2021-04-16T00:00:00"/>
    <m/>
    <n v="40"/>
    <n v="133400"/>
    <n v="11116.666666666666"/>
    <n v="64.134615384615387"/>
    <n v="0.15490000000000001"/>
    <n v="1721.9716666666666"/>
    <n v="0.46700000000000003"/>
    <n v="5925.1833333333325"/>
    <s v="JPY"/>
    <n v="143.86000000000001"/>
    <n v="0.11"/>
    <s v=""/>
    <n v="39"/>
    <m/>
    <m/>
    <n v="20"/>
    <m/>
    <n v="19.5"/>
    <s v=""/>
    <n v="0"/>
    <n v="0"/>
    <n v="2501.25"/>
  </r>
  <r>
    <x v="2"/>
    <d v="2023-03-01T00:00:00"/>
    <d v="2023-03-31T00:00:00"/>
    <x v="0"/>
    <s v="Demo Company Spain S.L."/>
    <x v="24"/>
    <x v="0"/>
    <s v="E03296"/>
    <s v="Eloise Trinh"/>
    <s v="Solutions Architect"/>
    <s v="IT"/>
    <x v="1"/>
    <s v="Spain"/>
    <s v="Temporary"/>
    <s v="Female"/>
    <n v="39"/>
    <d v="2020-04-22T00:00:00"/>
    <d v="2023-04-22T00:00:00"/>
    <n v="32"/>
    <n v="90535"/>
    <n v="7544.583333333333"/>
    <n v="54.408052884615387"/>
    <n v="0.29899999999999999"/>
    <n v="2255.8304166666667"/>
    <n v="0.47"/>
    <n v="3998.6291666666666"/>
    <s v="EUR"/>
    <n v="1"/>
    <n v="0"/>
    <s v=""/>
    <n v="382"/>
    <m/>
    <m/>
    <n v="20"/>
    <m/>
    <m/>
    <s v=""/>
    <n v="0"/>
    <n v="0"/>
    <n v="20783.876201923078"/>
  </r>
  <r>
    <x v="2"/>
    <d v="2023-03-01T00:00:00"/>
    <d v="2023-03-31T00:00:00"/>
    <x v="0"/>
    <s v="Demo Company Austria GmbH"/>
    <x v="41"/>
    <x v="0"/>
    <s v="E02453"/>
    <s v="Dylan Kumar"/>
    <s v="Sr. Analyst"/>
    <s v="Marketing"/>
    <x v="1"/>
    <s v="Austria"/>
    <s v="Permanent"/>
    <s v="Male"/>
    <n v="55"/>
    <d v="2006-07-11T00:00:00"/>
    <m/>
    <n v="24"/>
    <n v="93343"/>
    <n v="7778.583333333333"/>
    <n v="74.794070512820511"/>
    <n v="0.21379999999999999"/>
    <n v="1663.0611166666665"/>
    <n v="0.51400000000000001"/>
    <n v="3780.3914999999997"/>
    <s v="EUR"/>
    <n v="1"/>
    <n v="0"/>
    <s v=""/>
    <n v="277"/>
    <m/>
    <m/>
    <n v="20"/>
    <m/>
    <m/>
    <s v=""/>
    <n v="0"/>
    <n v="0"/>
    <n v="20717.957532051281"/>
  </r>
  <r>
    <x v="2"/>
    <d v="2023-03-01T00:00:00"/>
    <d v="2023-03-31T00:00:00"/>
    <x v="0"/>
    <s v="Demo Company United Arab Emirates LLC"/>
    <x v="28"/>
    <x v="4"/>
    <s v="E00647"/>
    <s v="Emily Gupta"/>
    <s v="HRIS Analyst"/>
    <s v="Human Resources"/>
    <x v="2"/>
    <s v="United Arab Emirates"/>
    <s v="Permanent"/>
    <s v="Female"/>
    <n v="44"/>
    <d v="2006-02-23T00:00:00"/>
    <m/>
    <n v="40"/>
    <n v="63705"/>
    <n v="5308.75"/>
    <n v="30.627403846153847"/>
    <n v="0"/>
    <n v="0"/>
    <n v="0.159"/>
    <n v="4464.6587499999996"/>
    <s v="AED"/>
    <n v="3.8807"/>
    <n v="0"/>
    <s v=""/>
    <n v="170"/>
    <m/>
    <m/>
    <n v="20"/>
    <m/>
    <n v="10.5"/>
    <s v=""/>
    <n v="0"/>
    <n v="0"/>
    <n v="5206.6586538461543"/>
  </r>
  <r>
    <x v="2"/>
    <d v="2023-03-01T00:00:00"/>
    <d v="2023-03-31T00:00:00"/>
    <x v="0"/>
    <s v="Demo Company Ireland Ltd"/>
    <x v="36"/>
    <x v="0"/>
    <s v="E02522"/>
    <s v="Silas Rivera"/>
    <s v="Operations Engineer"/>
    <s v="Sales"/>
    <x v="2"/>
    <s v="Ireland"/>
    <s v="Permanent"/>
    <s v="Male"/>
    <n v="48"/>
    <d v="2000-02-28T00:00:00"/>
    <m/>
    <n v="24"/>
    <n v="258081"/>
    <n v="21506.75"/>
    <n v="206.79567307692309"/>
    <n v="0.1105"/>
    <n v="2376.4958750000001"/>
    <n v="0.26100000000000001"/>
    <n v="15893.488249999999"/>
    <s v="EUR"/>
    <n v="1"/>
    <n v="0.3"/>
    <s v=""/>
    <n v="188"/>
    <m/>
    <m/>
    <n v="20"/>
    <m/>
    <m/>
    <s v=""/>
    <n v="0"/>
    <n v="0"/>
    <n v="38877.586538461539"/>
  </r>
  <r>
    <x v="2"/>
    <d v="2023-03-01T00:00:00"/>
    <d v="2023-03-31T00:00:00"/>
    <x v="0"/>
    <s v="Demo Company United Arab Emirates LLC"/>
    <x v="28"/>
    <x v="4"/>
    <s v="E00459"/>
    <s v="Jackson Jordan"/>
    <s v="Business Partner"/>
    <s v="Human Resources"/>
    <x v="3"/>
    <s v="United Arab Emirates"/>
    <s v="Temporary"/>
    <s v="Male"/>
    <n v="48"/>
    <d v="2020-09-21T00:00:00"/>
    <d v="2023-09-21T00:00:00"/>
    <n v="40"/>
    <n v="54654"/>
    <n v="4554.5"/>
    <n v="26.275961538461537"/>
    <n v="0"/>
    <n v="0"/>
    <n v="0.159"/>
    <n v="3830.3344999999999"/>
    <s v="AED"/>
    <n v="3.8807"/>
    <n v="0"/>
    <s v=""/>
    <n v="102"/>
    <m/>
    <m/>
    <n v="20"/>
    <n v="216.9"/>
    <n v="19.5"/>
    <s v=""/>
    <n v="0"/>
    <n v="0"/>
    <n v="2680.1480769230766"/>
  </r>
  <r>
    <x v="2"/>
    <d v="2023-03-01T00:00:00"/>
    <d v="2023-03-31T00:00:00"/>
    <x v="0"/>
    <s v="Demo Company Morocco SARL"/>
    <x v="32"/>
    <x v="2"/>
    <s v="E03007"/>
    <s v="Isaac Joseph"/>
    <s v="Analyst"/>
    <s v="Sales"/>
    <x v="0"/>
    <s v="Morocco"/>
    <s v="Temporary"/>
    <s v="Male"/>
    <n v="54"/>
    <d v="2022-09-24T00:00:00"/>
    <d v="2023-09-24T00:00:00"/>
    <n v="40"/>
    <n v="58006"/>
    <n v="4833.833333333333"/>
    <n v="27.887499999999999"/>
    <n v="0.2109"/>
    <n v="1019.4554499999999"/>
    <n v="0.45799999999999996"/>
    <n v="2619.9376666666667"/>
    <s v="MAD"/>
    <n v="11.0573"/>
    <n v="0"/>
    <s v=""/>
    <n v="369"/>
    <m/>
    <m/>
    <n v="20"/>
    <n v="496.8"/>
    <n v="30"/>
    <s v=""/>
    <n v="0"/>
    <n v="0"/>
    <n v="10290.487499999999"/>
  </r>
  <r>
    <x v="2"/>
    <d v="2023-03-01T00:00:00"/>
    <d v="2023-03-31T00:00:00"/>
    <x v="0"/>
    <s v="Demo Company Croatia d.o.o."/>
    <x v="25"/>
    <x v="0"/>
    <s v="E04035"/>
    <s v="Hailey Lai"/>
    <s v="Sr. Manager"/>
    <s v="Finance"/>
    <x v="0"/>
    <s v="Croatia"/>
    <s v="Permanent"/>
    <s v="Female"/>
    <n v="42"/>
    <d v="2011-03-18T00:00:00"/>
    <m/>
    <n v="40"/>
    <n v="150034"/>
    <n v="12502.833333333334"/>
    <n v="72.131730769230771"/>
    <n v="0.16500000000000001"/>
    <n v="2062.9675000000002"/>
    <n v="0.20499999999999999"/>
    <n v="9939.7525000000005"/>
    <s v="EUR"/>
    <n v="1"/>
    <n v="0.12"/>
    <s v=""/>
    <n v="245"/>
    <m/>
    <m/>
    <n v="20"/>
    <m/>
    <n v="27"/>
    <s v=""/>
    <n v="0"/>
    <n v="0"/>
    <n v="17672.274038461539"/>
  </r>
  <r>
    <x v="2"/>
    <d v="2023-03-01T00:00:00"/>
    <d v="2023-03-31T00:00:00"/>
    <x v="0"/>
    <s v="Demo Company Iceland hf."/>
    <x v="22"/>
    <x v="0"/>
    <s v="E00952"/>
    <s v="Leilani Thao"/>
    <s v="Operations Engineer"/>
    <s v="Human Resources"/>
    <x v="1"/>
    <s v="Iceland"/>
    <s v="Permanent"/>
    <s v="Female"/>
    <n v="38"/>
    <d v="2007-05-30T00:00:00"/>
    <m/>
    <n v="24"/>
    <n v="198562"/>
    <n v="16546.833333333332"/>
    <n v="159.10416666666666"/>
    <n v="6.3500000000000001E-2"/>
    <n v="1050.7239166666666"/>
    <n v="0.31900000000000001"/>
    <n v="11268.393499999998"/>
    <s v="ISK"/>
    <n v="149.69999999999999"/>
    <n v="0.22"/>
    <s v=""/>
    <n v="112"/>
    <m/>
    <m/>
    <n v="20"/>
    <n v="220.5"/>
    <m/>
    <s v=""/>
    <n v="0"/>
    <n v="0"/>
    <n v="17819.666666666664"/>
  </r>
  <r>
    <x v="2"/>
    <d v="2023-03-01T00:00:00"/>
    <d v="2023-03-31T00:00:00"/>
    <x v="0"/>
    <s v="Demo Company Ireland Ltd"/>
    <x v="36"/>
    <x v="0"/>
    <s v="E02710"/>
    <s v="Silas Huang"/>
    <s v="Engineering Manager"/>
    <s v="Engineering"/>
    <x v="3"/>
    <s v="Ireland"/>
    <s v="Permanent"/>
    <s v="Male"/>
    <n v="57"/>
    <d v="2021-01-09T00:00:00"/>
    <m/>
    <n v="40"/>
    <n v="111299"/>
    <n v="9274.9166666666661"/>
    <n v="53.509134615384617"/>
    <n v="0.1105"/>
    <n v="1024.8782916666667"/>
    <n v="0.26100000000000001"/>
    <n v="6854.1634166666663"/>
    <s v="EUR"/>
    <n v="1"/>
    <n v="0.12"/>
    <s v=""/>
    <n v="383"/>
    <m/>
    <m/>
    <n v="20"/>
    <m/>
    <n v="12"/>
    <s v=""/>
    <n v="0"/>
    <n v="0"/>
    <n v="20493.99855769231"/>
  </r>
  <r>
    <x v="2"/>
    <d v="2023-03-01T00:00:00"/>
    <d v="2023-03-31T00:00:00"/>
    <x v="0"/>
    <s v="Demo Company Croatia d.o.o."/>
    <x v="25"/>
    <x v="0"/>
    <s v="E01895"/>
    <s v="Peyton Walker"/>
    <s v="Analyst"/>
    <s v="Marketing"/>
    <x v="3"/>
    <s v="Croatia"/>
    <s v="Permanent"/>
    <s v="Female"/>
    <n v="43"/>
    <d v="2019-07-13T00:00:00"/>
    <m/>
    <n v="40"/>
    <n v="41545"/>
    <n v="3462.0833333333335"/>
    <n v="19.973557692307693"/>
    <n v="0.16500000000000001"/>
    <n v="571.24375000000009"/>
    <n v="0.20499999999999999"/>
    <n v="2752.3562500000003"/>
    <s v="EUR"/>
    <n v="1"/>
    <n v="0"/>
    <s v=""/>
    <n v="389"/>
    <m/>
    <m/>
    <n v="20"/>
    <m/>
    <n v="21"/>
    <s v=""/>
    <n v="0"/>
    <n v="0"/>
    <n v="7769.7139423076924"/>
  </r>
  <r>
    <x v="2"/>
    <d v="2023-03-01T00:00:00"/>
    <d v="2023-03-31T00:00:00"/>
    <x v="0"/>
    <s v="Demo Company Nigeria Ltd"/>
    <x v="42"/>
    <x v="2"/>
    <s v="E02938"/>
    <s v="Jace Washington"/>
    <s v="Manager"/>
    <s v="Accounting"/>
    <x v="3"/>
    <s v="Nigeria"/>
    <s v="Permanent"/>
    <s v="Male"/>
    <n v="44"/>
    <d v="2002-02-09T00:00:00"/>
    <m/>
    <n v="40"/>
    <n v="117545"/>
    <n v="9795.4166666666661"/>
    <n v="56.512019230769226"/>
    <n v="0.1"/>
    <n v="979.54166666666663"/>
    <n v="0.34799999999999998"/>
    <n v="6386.6116666666667"/>
    <s v="NGN"/>
    <n v="486.12"/>
    <n v="0.06"/>
    <s v=""/>
    <n v="86"/>
    <m/>
    <m/>
    <n v="20"/>
    <m/>
    <n v="7.5"/>
    <s v=""/>
    <n v="0"/>
    <n v="0"/>
    <n v="4860.0336538461534"/>
  </r>
  <r>
    <x v="2"/>
    <d v="2023-03-01T00:00:00"/>
    <d v="2023-03-31T00:00:00"/>
    <x v="0"/>
    <s v="Demo Company Australia Pty Ltd"/>
    <x v="14"/>
    <x v="5"/>
    <s v="E03379"/>
    <s v="Landon Kim"/>
    <s v="Manager"/>
    <s v="Human Resources"/>
    <x v="1"/>
    <s v="New Zealand"/>
    <s v="Permanent"/>
    <s v="Male"/>
    <n v="50"/>
    <d v="2012-03-15T00:00:00"/>
    <m/>
    <n v="40"/>
    <n v="117226"/>
    <n v="9768.8333333333339"/>
    <n v="56.358653846153842"/>
    <n v="0.25"/>
    <n v="2442.2083333333335"/>
    <n v="0.34600000000000003"/>
    <n v="6388.817"/>
    <s v="NZD"/>
    <n v="1.7225999999999999"/>
    <n v="0.08"/>
    <s v=""/>
    <n v="275"/>
    <m/>
    <m/>
    <n v="20"/>
    <m/>
    <n v="22.5"/>
    <s v=""/>
    <n v="0"/>
    <n v="0"/>
    <n v="15498.629807692307"/>
  </r>
  <r>
    <x v="2"/>
    <d v="2023-03-01T00:00:00"/>
    <d v="2023-03-31T00:00:00"/>
    <x v="0"/>
    <s v="Demo Company Hungary Kft."/>
    <x v="17"/>
    <x v="0"/>
    <s v="E02153"/>
    <s v="Peyton Vasquez"/>
    <s v="Analyst"/>
    <s v="Accounting"/>
    <x v="2"/>
    <s v="Hungary"/>
    <s v="Permanent"/>
    <s v="Female"/>
    <n v="26"/>
    <d v="2019-01-24T00:00:00"/>
    <m/>
    <n v="40"/>
    <n v="55767"/>
    <n v="4647.25"/>
    <n v="26.811057692307692"/>
    <n v="0.21"/>
    <n v="975.92250000000001"/>
    <n v="0.379"/>
    <n v="2885.9422500000001"/>
    <s v="HUF"/>
    <n v="378.97"/>
    <n v="0"/>
    <s v=""/>
    <n v="387"/>
    <m/>
    <m/>
    <n v="20"/>
    <m/>
    <m/>
    <s v=""/>
    <n v="0"/>
    <n v="0"/>
    <n v="10375.879326923077"/>
  </r>
  <r>
    <x v="2"/>
    <d v="2023-03-01T00:00:00"/>
    <d v="2023-03-31T00:00:00"/>
    <x v="0"/>
    <s v="Demo Company Greece IKE"/>
    <x v="23"/>
    <x v="0"/>
    <s v="E00994"/>
    <s v="Charlotte Baker"/>
    <s v="Analyst II"/>
    <s v="Sales"/>
    <x v="0"/>
    <s v="Greece"/>
    <s v="Permanent"/>
    <s v="Female"/>
    <n v="29"/>
    <d v="2016-11-17T00:00:00"/>
    <m/>
    <n v="32"/>
    <n v="60930"/>
    <n v="5077.5"/>
    <n v="36.61658653846154"/>
    <n v="0.24809999999999999"/>
    <n v="1259.72775"/>
    <n v="0.51900000000000002"/>
    <n v="2442.2774999999997"/>
    <s v="EUR"/>
    <n v="1"/>
    <n v="0"/>
    <s v=""/>
    <n v="352"/>
    <n v="1"/>
    <s v="Underpayment"/>
    <n v="20"/>
    <n v="478.8"/>
    <m/>
    <s v=""/>
    <n v="0"/>
    <n v="0"/>
    <n v="12889.038461538463"/>
  </r>
  <r>
    <x v="2"/>
    <d v="2023-03-01T00:00:00"/>
    <d v="2023-03-31T00:00:00"/>
    <x v="0"/>
    <s v="Demo Company Hong Kong Ltd"/>
    <x v="7"/>
    <x v="1"/>
    <s v="E00943"/>
    <s v="Elena Mendoza"/>
    <s v="Operations Engineer"/>
    <s v="Sales"/>
    <x v="1"/>
    <s v="Hong Kong"/>
    <s v="Permanent"/>
    <s v="Female"/>
    <n v="27"/>
    <d v="2018-10-24T00:00:00"/>
    <m/>
    <n v="40"/>
    <n v="154973"/>
    <n v="12914.416666666666"/>
    <n v="74.506249999999994"/>
    <n v="0.25"/>
    <n v="3228.6041666666665"/>
    <n v="0.21899999999999997"/>
    <n v="10086.159416666665"/>
    <s v="HKD"/>
    <n v="8.2957999999999998"/>
    <n v="0.28999999999999998"/>
    <s v=""/>
    <n v="43"/>
    <m/>
    <m/>
    <n v="20"/>
    <m/>
    <n v="16.5"/>
    <s v=""/>
    <n v="0"/>
    <n v="0"/>
    <n v="3203.7687499999997"/>
  </r>
  <r>
    <x v="2"/>
    <d v="2023-03-01T00:00:00"/>
    <d v="2023-03-31T00:00:00"/>
    <x v="0"/>
    <s v="Demo Company Portugal Lda"/>
    <x v="4"/>
    <x v="0"/>
    <s v="E02387"/>
    <s v="Emily Davis"/>
    <s v="Sr. Manager"/>
    <s v="IT"/>
    <x v="3"/>
    <s v="Portugal"/>
    <s v="Temporary"/>
    <s v="Female"/>
    <n v="55"/>
    <d v="2023-02-01T00:00:00"/>
    <d v="2024-02-01T00:00:00"/>
    <n v="40"/>
    <n v="141604"/>
    <n v="11800.333333333334"/>
    <n v="68.078846153846158"/>
    <n v="0.23749999999999999"/>
    <n v="2802.5791666666669"/>
    <n v="0.39799999999999996"/>
    <n v="7103.8006666666679"/>
    <s v="EUR"/>
    <n v="1"/>
    <n v="0.15"/>
    <m/>
    <n v="183.33333333333334"/>
    <m/>
    <m/>
    <n v="20"/>
    <m/>
    <m/>
    <s v=""/>
    <n v="0"/>
    <n v="0"/>
    <n v="12481.121794871797"/>
  </r>
  <r>
    <x v="2"/>
    <d v="2023-03-01T00:00:00"/>
    <d v="2023-03-31T00:00:00"/>
    <x v="0"/>
    <s v="Demo Company Ghana Ltd"/>
    <x v="33"/>
    <x v="2"/>
    <s v="E04332"/>
    <s v="Luke Martin"/>
    <s v="Analyst"/>
    <s v="Finance"/>
    <x v="0"/>
    <s v="Ghana"/>
    <s v="Temporary"/>
    <s v="Male"/>
    <n v="25"/>
    <d v="2023-02-01T00:00:00"/>
    <d v="2024-02-01T00:00:00"/>
    <n v="40"/>
    <n v="41336"/>
    <n v="3444.6666666666665"/>
    <n v="19.873076923076923"/>
    <n v="0.13"/>
    <n v="447.80666666666667"/>
    <n v="0.55399999999999994"/>
    <n v="1536.3213333333335"/>
    <s v="GHS"/>
    <n v="12.6816"/>
    <n v="0"/>
    <m/>
    <n v="183.33333333333334"/>
    <m/>
    <m/>
    <n v="20"/>
    <m/>
    <m/>
    <s v=""/>
    <n v="0"/>
    <n v="0"/>
    <n v="3643.397435897436"/>
  </r>
  <r>
    <x v="2"/>
    <d v="2023-03-01T00:00:00"/>
    <d v="2023-03-31T00:00:00"/>
    <x v="0"/>
    <s v="Demo Company France SARL"/>
    <x v="18"/>
    <x v="0"/>
    <s v="E03496"/>
    <s v="Robert Yang"/>
    <s v="Sr. Analyst"/>
    <s v="Accounting"/>
    <x v="1"/>
    <s v="France"/>
    <s v="Temporary"/>
    <s v="Male"/>
    <n v="31"/>
    <d v="2023-02-01T00:00:00"/>
    <d v="2024-02-01T00:00:00"/>
    <n v="40"/>
    <n v="97078"/>
    <n v="8089.833333333333"/>
    <n v="46.672115384615388"/>
    <n v="0.45"/>
    <n v="3640.4249999999997"/>
    <n v="0.60699999999999998"/>
    <n v="3179.3045000000002"/>
    <s v="EUR"/>
    <n v="1"/>
    <n v="0"/>
    <m/>
    <n v="183.33333333333334"/>
    <n v="1"/>
    <s v="Underpayment"/>
    <n v="20"/>
    <m/>
    <m/>
    <s v=""/>
    <n v="0"/>
    <n v="0"/>
    <n v="8556.5544871794882"/>
  </r>
  <r>
    <x v="2"/>
    <d v="2023-03-01T00:00:00"/>
    <d v="2023-03-31T00:00:00"/>
    <x v="0"/>
    <s v="Demo Company Ukraine PLC"/>
    <x v="26"/>
    <x v="0"/>
    <s v="E01754"/>
    <s v="Owen Lam"/>
    <s v="Sr. Business Partner"/>
    <s v="Human Resources"/>
    <x v="1"/>
    <s v="Ukraine"/>
    <s v="Temporary"/>
    <s v="Male"/>
    <n v="30"/>
    <d v="2023-02-01T00:00:00"/>
    <d v="2024-02-01T00:00:00"/>
    <n v="40"/>
    <n v="86317"/>
    <n v="7193.083333333333"/>
    <n v="41.498557692307692"/>
    <n v="0.22"/>
    <n v="1582.4783333333332"/>
    <n v="0.45200000000000001"/>
    <n v="3941.8096666666665"/>
    <s v="UAH"/>
    <n v="39.026600000000002"/>
    <n v="0"/>
    <m/>
    <n v="183.33333333333334"/>
    <m/>
    <m/>
    <n v="20"/>
    <m/>
    <m/>
    <s v=""/>
    <n v="0"/>
    <n v="0"/>
    <n v="7608.0689102564102"/>
  </r>
  <r>
    <x v="2"/>
    <d v="2023-03-01T00:00:00"/>
    <d v="2023-03-31T00:00:00"/>
    <x v="0"/>
    <s v="Demo Company Netherlands BV"/>
    <x v="6"/>
    <x v="0"/>
    <s v="E00502"/>
    <s v="Natalia Salazar"/>
    <s v="Sr. Analyst"/>
    <s v="Accounting"/>
    <x v="0"/>
    <s v="Netherlands"/>
    <s v="Temporary"/>
    <s v="Female"/>
    <n v="44"/>
    <d v="2023-02-10T00:00:00"/>
    <d v="2024-02-10T00:00:00"/>
    <n v="32"/>
    <n v="74691"/>
    <n v="6224.25"/>
    <n v="44.886418269230766"/>
    <n v="0.23190000000000002"/>
    <n v="1443.403575"/>
    <n v="0.41200000000000003"/>
    <n v="3659.8589999999999"/>
    <s v="EUR"/>
    <n v="1"/>
    <n v="0"/>
    <m/>
    <n v="146.66666666666669"/>
    <n v="1"/>
    <s v="Underpayment"/>
    <n v="20"/>
    <m/>
    <m/>
    <s v=""/>
    <n v="0"/>
    <n v="0"/>
    <n v="6583.3413461538466"/>
  </r>
  <r>
    <x v="2"/>
    <d v="2023-03-01T00:00:00"/>
    <d v="2023-03-31T00:00:00"/>
    <x v="0"/>
    <s v="Demo Company Hong Kong Ltd"/>
    <x v="7"/>
    <x v="1"/>
    <s v="E04000"/>
    <s v="Skylar Carrillo"/>
    <s v="Engineering Manager"/>
    <s v="Engineering"/>
    <x v="2"/>
    <s v="Hong Kong"/>
    <s v="Temporary"/>
    <s v="Female"/>
    <n v="44"/>
    <d v="2023-02-01T00:00:00"/>
    <d v="2024-02-01T00:00:00"/>
    <n v="40"/>
    <n v="92753"/>
    <n v="7729.416666666667"/>
    <n v="44.592788461538461"/>
    <n v="0.25"/>
    <n v="1932.3541666666667"/>
    <n v="0.21899999999999997"/>
    <n v="6036.6744166666667"/>
    <s v="HKD"/>
    <n v="8.2957999999999998"/>
    <n v="0.13"/>
    <m/>
    <n v="183.33333333333334"/>
    <m/>
    <m/>
    <n v="20"/>
    <n v="88.2"/>
    <m/>
    <s v=""/>
    <n v="0"/>
    <n v="0"/>
    <n v="8175.3445512820517"/>
  </r>
  <r>
    <x v="2"/>
    <d v="2023-03-01T00:00:00"/>
    <d v="2023-03-31T00:00:00"/>
    <x v="0"/>
    <s v="Demo Company Sweden AB"/>
    <x v="20"/>
    <x v="0"/>
    <s v="E00436"/>
    <s v="Everly Walker"/>
    <s v="HRIS Analyst"/>
    <s v="Human Resources"/>
    <x v="1"/>
    <s v="Sweden"/>
    <s v="Temporary"/>
    <s v="Female"/>
    <n v="41"/>
    <d v="2023-02-01T00:00:00"/>
    <d v="2024-02-01T00:00:00"/>
    <n v="40"/>
    <n v="54415"/>
    <n v="4534.583333333333"/>
    <n v="26.16105769230769"/>
    <n v="0.31420000000000003"/>
    <n v="1424.7660833333334"/>
    <n v="0.49099999999999999"/>
    <n v="2308.1029166666667"/>
    <s v="SEK"/>
    <n v="11.300800000000001"/>
    <n v="0"/>
    <m/>
    <n v="183.33333333333334"/>
    <n v="1"/>
    <s v="Underpayment"/>
    <n v="20"/>
    <m/>
    <m/>
    <s v=""/>
    <n v="0"/>
    <n v="0"/>
    <n v="4796.1939102564102"/>
  </r>
  <r>
    <x v="2"/>
    <d v="2023-03-01T00:00:00"/>
    <d v="2023-03-31T00:00:00"/>
    <x v="0"/>
    <s v="Demo Company Netherlands BV"/>
    <x v="6"/>
    <x v="0"/>
    <s v="E02966"/>
    <s v="William Foster"/>
    <s v="Field Engineer"/>
    <s v="Engineering"/>
    <x v="0"/>
    <s v="Netherlands"/>
    <s v="Temporary"/>
    <s v="Male"/>
    <n v="58"/>
    <d v="2023-02-01T00:00:00"/>
    <d v="2024-02-01T00:00:00"/>
    <n v="40"/>
    <n v="76354"/>
    <n v="6362.833333333333"/>
    <n v="36.708653846153844"/>
    <n v="0.23190000000000002"/>
    <n v="1475.54105"/>
    <n v="0.41200000000000003"/>
    <n v="3741.3459999999995"/>
    <s v="EUR"/>
    <n v="1"/>
    <n v="0"/>
    <m/>
    <n v="183.33333333333334"/>
    <m/>
    <m/>
    <n v="20"/>
    <m/>
    <m/>
    <s v=""/>
    <n v="0"/>
    <n v="0"/>
    <n v="6729.9198717948721"/>
  </r>
  <r>
    <x v="2"/>
    <d v="2023-03-01T00:00:00"/>
    <d v="2023-03-31T00:00:00"/>
    <x v="0"/>
    <s v="Demo Company Sweden AB"/>
    <x v="20"/>
    <x v="0"/>
    <s v="E01540"/>
    <s v="Miles Salazar"/>
    <s v="IT Coordinator"/>
    <s v="IT"/>
    <x v="0"/>
    <s v="Sweden"/>
    <s v="Temporary"/>
    <s v="Male"/>
    <n v="36"/>
    <d v="2023-02-17T00:00:00"/>
    <d v="2024-02-17T00:00:00"/>
    <n v="32"/>
    <n v="53215"/>
    <n v="4434.583333333333"/>
    <n v="31.98016826923077"/>
    <n v="0.31420000000000003"/>
    <n v="1393.3460833333334"/>
    <n v="0.49099999999999999"/>
    <n v="2257.2029166666666"/>
    <s v="SEK"/>
    <n v="11.300800000000001"/>
    <n v="0"/>
    <m/>
    <n v="146.66666666666669"/>
    <m/>
    <m/>
    <n v="20"/>
    <m/>
    <m/>
    <s v=""/>
    <n v="0"/>
    <n v="0"/>
    <n v="4690.4246794871806"/>
  </r>
  <r>
    <x v="2"/>
    <d v="2023-03-01T00:00:00"/>
    <d v="2023-03-31T00:00:00"/>
    <x v="0"/>
    <s v="Demo Company Iceland hf."/>
    <x v="22"/>
    <x v="0"/>
    <s v="E04474"/>
    <s v="Mila Hong"/>
    <s v="Test Engineer"/>
    <s v="Engineering"/>
    <x v="3"/>
    <s v="Iceland"/>
    <s v="Temporary"/>
    <s v="Female"/>
    <n v="30"/>
    <d v="2023-02-01T00:00:00"/>
    <d v="2024-02-01T00:00:00"/>
    <n v="40"/>
    <n v="86858"/>
    <n v="7238.166666666667"/>
    <n v="41.758653846153848"/>
    <n v="6.3500000000000001E-2"/>
    <n v="459.62358333333339"/>
    <n v="0.31900000000000001"/>
    <n v="4929.1915000000008"/>
    <s v="ISK"/>
    <n v="149.69999999999999"/>
    <n v="0"/>
    <m/>
    <n v="183.33333333333334"/>
    <m/>
    <m/>
    <n v="20"/>
    <m/>
    <m/>
    <s v=""/>
    <n v="0"/>
    <n v="0"/>
    <n v="7655.753205128206"/>
  </r>
  <r>
    <x v="2"/>
    <d v="2023-03-01T00:00:00"/>
    <d v="2023-03-31T00:00:00"/>
    <x v="0"/>
    <s v="Demo Company Nigeria Ltd"/>
    <x v="42"/>
    <x v="2"/>
    <s v="E00416"/>
    <s v="Everleigh Fernandez"/>
    <s v="Network Engineer"/>
    <s v="Engineering"/>
    <x v="3"/>
    <s v="Nigeria"/>
    <s v="Temporary"/>
    <s v="Female"/>
    <n v="30"/>
    <d v="2023-02-01T00:00:00"/>
    <d v="2024-02-01T00:00:00"/>
    <n v="40"/>
    <n v="189702"/>
    <n v="15808.5"/>
    <n v="91.202884615384619"/>
    <n v="0.1"/>
    <n v="1580.8500000000001"/>
    <n v="0.34799999999999998"/>
    <n v="10307.142"/>
    <s v="NGN"/>
    <n v="486.12"/>
    <n v="0.28000000000000003"/>
    <m/>
    <n v="183.33333333333334"/>
    <m/>
    <m/>
    <n v="20"/>
    <m/>
    <m/>
    <s v=""/>
    <n v="0"/>
    <n v="0"/>
    <n v="16720.528846153848"/>
  </r>
  <r>
    <x v="2"/>
    <d v="2023-03-01T00:00:00"/>
    <d v="2023-03-31T00:00:00"/>
    <x v="0"/>
    <s v="Demo Company Egypt SAE"/>
    <x v="38"/>
    <x v="2"/>
    <s v="E00440"/>
    <s v="Jack Huynh"/>
    <s v="Manager"/>
    <s v="Marketing"/>
    <x v="3"/>
    <s v="Egypt"/>
    <s v="Temporary"/>
    <s v="Male"/>
    <n v="27"/>
    <d v="2023-02-01T00:00:00"/>
    <d v="2024-02-01T00:00:00"/>
    <n v="40"/>
    <n v="114441"/>
    <n v="9536.75"/>
    <n v="55.019711538461536"/>
    <n v="0.26"/>
    <n v="2479.5550000000003"/>
    <n v="0.44400000000000001"/>
    <n v="5302.433"/>
    <s v="EGP"/>
    <n v="32.686700000000002"/>
    <n v="0.1"/>
    <m/>
    <n v="183.33333333333334"/>
    <m/>
    <m/>
    <n v="20"/>
    <n v="508.5"/>
    <m/>
    <s v=""/>
    <n v="0"/>
    <n v="0"/>
    <n v="10086.947115384615"/>
  </r>
  <r>
    <x v="2"/>
    <d v="2023-03-01T00:00:00"/>
    <d v="2023-03-31T00:00:00"/>
    <x v="0"/>
    <s v="Demo Company France SARL"/>
    <x v="18"/>
    <x v="0"/>
    <s v="E01261"/>
    <s v="Connor Simmons"/>
    <s v="Analyst II"/>
    <s v="Accounting"/>
    <x v="1"/>
    <s v="France"/>
    <s v="Temporary"/>
    <s v="Male"/>
    <n v="55"/>
    <d v="2023-02-01T00:00:00"/>
    <d v="2024-02-01T00:00:00"/>
    <n v="40"/>
    <n v="52310"/>
    <n v="4359.166666666667"/>
    <n v="25.14903846153846"/>
    <n v="8.3000000000000004E-2"/>
    <n v="361.81083333333339"/>
    <n v="0.22399999999999998"/>
    <n v="3382.7133333333336"/>
    <s v="EUR"/>
    <n v="1"/>
    <n v="0"/>
    <m/>
    <n v="183.33333333333334"/>
    <m/>
    <m/>
    <n v="20"/>
    <n v="450.90000000000003"/>
    <m/>
    <s v=""/>
    <n v="0"/>
    <n v="0"/>
    <n v="4610.6570512820508"/>
  </r>
  <r>
    <x v="2"/>
    <d v="2023-03-01T00:00:00"/>
    <d v="2023-03-31T00:00:00"/>
    <x v="0"/>
    <s v="Demo Company South Africa PTY Ltd"/>
    <x v="19"/>
    <x v="2"/>
    <s v="E03131"/>
    <s v="Ezekiel Reed"/>
    <s v="Sr. Manager"/>
    <s v="IT"/>
    <x v="0"/>
    <s v="South Africa"/>
    <s v="Temporary"/>
    <s v="Male"/>
    <n v="37"/>
    <d v="2023-02-17T00:00:00"/>
    <d v="2024-02-17T00:00:00"/>
    <n v="40"/>
    <n v="128984"/>
    <n v="10748.666666666666"/>
    <n v="62.011538461538464"/>
    <n v="0"/>
    <n v="0"/>
    <n v="0.29199999999999998"/>
    <n v="7610.0559999999996"/>
    <s v="ZAR"/>
    <n v="19.621099999999998"/>
    <n v="0.12"/>
    <m/>
    <n v="183.33333333333334"/>
    <m/>
    <m/>
    <n v="20"/>
    <m/>
    <m/>
    <s v=""/>
    <n v="0"/>
    <n v="0"/>
    <n v="11368.782051282053"/>
  </r>
  <r>
    <x v="2"/>
    <d v="2023-03-01T00:00:00"/>
    <d v="2023-03-31T00:00:00"/>
    <x v="0"/>
    <s v="Demo Company Ireland Ltd"/>
    <x v="36"/>
    <x v="0"/>
    <s v="E00431"/>
    <s v="Skylar Doan"/>
    <s v="Sr. Business Partner"/>
    <s v="Human Resources"/>
    <x v="3"/>
    <s v="Ireland"/>
    <s v="Temporary"/>
    <s v="Female"/>
    <n v="58"/>
    <d v="2023-02-01T00:00:00"/>
    <d v="2024-02-01T00:00:00"/>
    <n v="40"/>
    <n v="93102"/>
    <n v="7758.5"/>
    <n v="44.760576923076925"/>
    <n v="0.1105"/>
    <n v="857.31425000000002"/>
    <n v="0.26100000000000001"/>
    <n v="5733.5315000000001"/>
    <s v="EUR"/>
    <n v="1"/>
    <n v="0"/>
    <m/>
    <n v="183.33333333333334"/>
    <m/>
    <m/>
    <n v="20"/>
    <m/>
    <m/>
    <s v=""/>
    <n v="0"/>
    <n v="0"/>
    <n v="8206.1057692307695"/>
  </r>
  <r>
    <x v="2"/>
    <d v="2023-03-01T00:00:00"/>
    <d v="2023-03-31T00:00:00"/>
    <x v="0"/>
    <s v="Demo Company Belgium BV"/>
    <x v="13"/>
    <x v="0"/>
    <s v="E02639"/>
    <s v="Hadley Parker"/>
    <s v="Operations Engineer"/>
    <s v="Marketing"/>
    <x v="2"/>
    <s v="Belgium"/>
    <s v="Temporary"/>
    <s v="Female"/>
    <n v="30"/>
    <d v="2023-02-01T00:00:00"/>
    <d v="2024-02-01T00:00:00"/>
    <n v="40"/>
    <n v="221217"/>
    <n v="18434.75"/>
    <n v="106.35432692307693"/>
    <n v="0.27500000000000002"/>
    <n v="5069.5562500000005"/>
    <n v="0.55399999999999994"/>
    <n v="8221.8985000000011"/>
    <s v="EUR"/>
    <n v="1"/>
    <n v="0.32"/>
    <m/>
    <n v="183.33333333333334"/>
    <m/>
    <m/>
    <n v="20"/>
    <m/>
    <m/>
    <s v=""/>
    <n v="0"/>
    <n v="0"/>
    <n v="19498.29326923077"/>
  </r>
  <r>
    <x v="2"/>
    <d v="2023-03-01T00:00:00"/>
    <d v="2023-03-31T00:00:00"/>
    <x v="0"/>
    <s v="Demo Company Singapore Pte Ltd"/>
    <x v="1"/>
    <x v="1"/>
    <s v="E02813"/>
    <s v="Kai Chow"/>
    <s v="Engineering Manager"/>
    <s v="Engineering"/>
    <x v="2"/>
    <s v="Singapore"/>
    <s v="Temporary"/>
    <s v="Male"/>
    <n v="45"/>
    <d v="2023-02-01T00:00:00"/>
    <d v="2024-02-01T00:00:00"/>
    <n v="40"/>
    <n v="95743"/>
    <n v="7978.583333333333"/>
    <n v="46.030288461538461"/>
    <n v="0.17"/>
    <n v="1356.3591666666666"/>
    <n v="0.21"/>
    <n v="6303.0808333333334"/>
    <s v="SGD"/>
    <n v="1.4280999999999999"/>
    <n v="0.15"/>
    <m/>
    <n v="183.33333333333334"/>
    <m/>
    <m/>
    <n v="20"/>
    <m/>
    <m/>
    <s v=""/>
    <n v="0"/>
    <n v="0"/>
    <n v="8438.8862179487187"/>
  </r>
  <r>
    <x v="2"/>
    <d v="2023-03-01T00:00:00"/>
    <d v="2023-03-31T00:00:00"/>
    <x v="0"/>
    <s v="Demo Company Egypt SAE"/>
    <x v="38"/>
    <x v="2"/>
    <s v="E04035"/>
    <s v="Penelope Johnson"/>
    <s v="Sr. Analyst"/>
    <s v="Marketing"/>
    <x v="3"/>
    <s v="Egypt"/>
    <s v="Temporary"/>
    <s v="Female"/>
    <n v="34"/>
    <d v="2023-02-01T00:00:00"/>
    <d v="2024-02-01T00:00:00"/>
    <n v="40"/>
    <n v="83066"/>
    <n v="6922.166666666667"/>
    <n v="39.935576923076923"/>
    <n v="0.26"/>
    <n v="1799.7633333333335"/>
    <n v="0.44400000000000001"/>
    <n v="3848.724666666667"/>
    <s v="EGP"/>
    <n v="32.686700000000002"/>
    <n v="0"/>
    <m/>
    <n v="183.33333333333334"/>
    <m/>
    <m/>
    <n v="20"/>
    <m/>
    <m/>
    <s v=""/>
    <n v="0"/>
    <n v="0"/>
    <n v="7321.5224358974365"/>
  </r>
  <r>
    <x v="2"/>
    <d v="2023-03-01T00:00:00"/>
    <d v="2023-03-31T00:00:00"/>
    <x v="0"/>
    <s v="Demo Company Czech Republic s.r.o."/>
    <x v="34"/>
    <x v="0"/>
    <s v="E00276"/>
    <s v="Ezekiel Jordan"/>
    <s v="Sr. Manager"/>
    <s v="Accounting"/>
    <x v="2"/>
    <s v="Czech Republic"/>
    <s v="Temporary"/>
    <s v="Male"/>
    <n v="33"/>
    <d v="2023-02-01T00:00:00"/>
    <d v="2024-02-01T00:00:00"/>
    <n v="40"/>
    <n v="144231"/>
    <n v="12019.25"/>
    <n v="69.341826923076923"/>
    <n v="0.33799999999999997"/>
    <n v="4062.5064999999995"/>
    <n v="0.46100000000000002"/>
    <n v="6478.3757500000002"/>
    <s v="CZK"/>
    <n v="23.619"/>
    <n v="0.14000000000000001"/>
    <m/>
    <n v="183.33333333333334"/>
    <m/>
    <m/>
    <n v="20"/>
    <m/>
    <m/>
    <s v=""/>
    <n v="0"/>
    <n v="0"/>
    <n v="12712.66826923077"/>
  </r>
  <r>
    <x v="2"/>
    <d v="2023-03-01T00:00:00"/>
    <d v="2023-03-31T00:00:00"/>
    <x v="0"/>
    <s v="Demo Company India Pvt. Ltd."/>
    <x v="16"/>
    <x v="1"/>
    <s v="E00119"/>
    <s v="Jack Maldonado"/>
    <s v="Network Engineer"/>
    <s v="Engineering"/>
    <x v="3"/>
    <s v="India"/>
    <s v="Temporary"/>
    <s v="Male"/>
    <n v="31"/>
    <d v="2023-03-01T00:00:00"/>
    <d v="2024-02-29T00:00:00"/>
    <n v="40"/>
    <n v="189290"/>
    <n v="15774.166666666666"/>
    <n v="91.004807692307693"/>
    <n v="0.12"/>
    <n v="1892.8999999999999"/>
    <n v="0.49700000000000005"/>
    <n v="7934.4058333333323"/>
    <s v="INR"/>
    <n v="86.649000000000001"/>
    <n v="0.22"/>
    <m/>
    <n v="166.66666666666669"/>
    <m/>
    <m/>
    <n v="20"/>
    <m/>
    <m/>
    <s v=""/>
    <n v="1"/>
    <n v="0"/>
    <n v="15167.467948717951"/>
  </r>
  <r>
    <x v="2"/>
    <d v="2023-03-01T00:00:00"/>
    <d v="2023-03-31T00:00:00"/>
    <x v="0"/>
    <s v="Demo Company Côte d'Ivoire SARL"/>
    <x v="2"/>
    <x v="2"/>
    <s v="E04386"/>
    <s v="Cameron Powell"/>
    <s v="Business Partner"/>
    <s v="Human Resources"/>
    <x v="0"/>
    <s v="Côte d'Ivoire"/>
    <s v="Temporary"/>
    <s v="Male"/>
    <n v="41"/>
    <d v="2023-03-01T00:00:00"/>
    <d v="2024-02-29T00:00:00"/>
    <n v="40"/>
    <n v="49186"/>
    <n v="4098.833333333333"/>
    <n v="23.647115384615383"/>
    <n v="0.25"/>
    <n v="1024.7083333333333"/>
    <n v="0.501"/>
    <n v="2045.3178333333331"/>
    <s v="XOF"/>
    <n v="657.27"/>
    <n v="0"/>
    <m/>
    <n v="166.66666666666669"/>
    <m/>
    <m/>
    <n v="20"/>
    <m/>
    <m/>
    <s v=""/>
    <n v="1"/>
    <n v="0"/>
    <n v="3941.1858974358975"/>
  </r>
  <r>
    <x v="2"/>
    <d v="2023-03-01T00:00:00"/>
    <d v="2023-03-31T00:00:00"/>
    <x v="0"/>
    <s v="Demo Company United Kingdom Ltd"/>
    <x v="27"/>
    <x v="0"/>
    <s v="E02252"/>
    <s v="Lillian Park"/>
    <s v="Analyst"/>
    <s v="Marketing"/>
    <x v="3"/>
    <s v="United Kingdom"/>
    <s v="Temporary"/>
    <s v="Female"/>
    <n v="40"/>
    <d v="2023-03-01T00:00:00"/>
    <d v="2024-02-29T00:00:00"/>
    <n v="40"/>
    <n v="46833"/>
    <n v="3902.75"/>
    <n v="22.515865384615385"/>
    <n v="0.13800000000000001"/>
    <n v="538.57950000000005"/>
    <n v="0.30599999999999999"/>
    <n v="2708.5084999999999"/>
    <s v="GBP"/>
    <n v="0.88870000000000005"/>
    <n v="0"/>
    <m/>
    <n v="166.66666666666669"/>
    <m/>
    <m/>
    <n v="20"/>
    <m/>
    <m/>
    <s v=""/>
    <n v="1"/>
    <n v="0"/>
    <n v="3752.6442307692314"/>
  </r>
  <r>
    <x v="2"/>
    <d v="2023-03-01T00:00:00"/>
    <d v="2023-03-31T00:00:00"/>
    <x v="0"/>
    <s v="Demo Company Denmark ApS"/>
    <x v="37"/>
    <x v="0"/>
    <s v="E01638"/>
    <s v="Maria He"/>
    <s v="IT Systems Architect"/>
    <s v="IT"/>
    <x v="2"/>
    <s v="Denmark"/>
    <s v="Temporary"/>
    <s v="Female"/>
    <n v="45"/>
    <d v="2023-03-01T00:00:00"/>
    <d v="2024-02-29T00:00:00"/>
    <n v="40"/>
    <n v="82162"/>
    <n v="6846.833333333333"/>
    <n v="39.500961538461539"/>
    <n v="0"/>
    <n v="0"/>
    <n v="0.23800000000000002"/>
    <n v="5217.2869999999994"/>
    <s v="DKK"/>
    <n v="7.4398"/>
    <n v="0"/>
    <m/>
    <n v="166.66666666666669"/>
    <m/>
    <m/>
    <n v="20"/>
    <m/>
    <m/>
    <s v=""/>
    <n v="1"/>
    <n v="0"/>
    <n v="6583.4935897435907"/>
  </r>
  <r>
    <x v="2"/>
    <d v="2023-03-01T00:00:00"/>
    <d v="2023-03-31T00:00:00"/>
    <x v="0"/>
    <s v="Demo Company Brazil Ltda."/>
    <x v="5"/>
    <x v="3"/>
    <s v="E01896"/>
    <s v="Adam Nelson"/>
    <s v="Network Engineer"/>
    <s v="Finance"/>
    <x v="1"/>
    <s v="Brazil"/>
    <s v="Temporary"/>
    <s v="Male"/>
    <n v="25"/>
    <d v="2023-03-01T00:00:00"/>
    <d v="2024-02-29T00:00:00"/>
    <n v="40"/>
    <n v="168014"/>
    <n v="14001.166666666666"/>
    <n v="80.77596153846153"/>
    <n v="0.28999999999999998"/>
    <n v="4060.3383333333327"/>
    <n v="0.65099999999999991"/>
    <n v="4886.4071666666678"/>
    <s v="BRL"/>
    <n v="5.4378000000000002"/>
    <n v="0.27"/>
    <m/>
    <n v="166.66666666666669"/>
    <m/>
    <m/>
    <n v="20"/>
    <m/>
    <m/>
    <s v=""/>
    <n v="1"/>
    <n v="0"/>
    <n v="13462.660256410256"/>
  </r>
  <r>
    <x v="2"/>
    <d v="2023-03-01T00:00:00"/>
    <d v="2023-03-31T00:00:00"/>
    <x v="0"/>
    <s v="Demo Company United Kingdom Ltd"/>
    <x v="27"/>
    <x v="0"/>
    <s v="E00467"/>
    <s v="Sofia Dinh"/>
    <s v="Operations Engineer"/>
    <s v="Engineering"/>
    <x v="2"/>
    <s v="United Kingdom"/>
    <s v="Temporary"/>
    <s v="Female"/>
    <n v="55"/>
    <d v="2023-03-01T00:00:00"/>
    <d v="2024-02-29T00:00:00"/>
    <n v="40"/>
    <n v="80701"/>
    <n v="6725.083333333333"/>
    <n v="38.798557692307689"/>
    <n v="0.13800000000000001"/>
    <n v="928.06150000000002"/>
    <n v="0.30599999999999999"/>
    <n v="4667.2078333333338"/>
    <s v="GBP"/>
    <n v="0.88870000000000005"/>
    <n v="0"/>
    <m/>
    <n v="166.66666666666669"/>
    <m/>
    <m/>
    <n v="20"/>
    <m/>
    <m/>
    <s v=""/>
    <n v="1"/>
    <n v="0"/>
    <n v="6466.4262820512822"/>
  </r>
  <r>
    <x v="2"/>
    <d v="2023-03-01T00:00:00"/>
    <d v="2023-03-31T00:00:00"/>
    <x v="0"/>
    <s v="Demo Company Qatar WLL"/>
    <x v="11"/>
    <x v="4"/>
    <s v="E00556"/>
    <s v="Grayson Walker"/>
    <s v="Network Engineer"/>
    <s v="Accounting"/>
    <x v="0"/>
    <s v="Qatar"/>
    <s v="Temporary"/>
    <s v="Male"/>
    <n v="29"/>
    <d v="2023-03-14T00:00:00"/>
    <d v="2024-03-13T00:00:00"/>
    <n v="40"/>
    <n v="181854"/>
    <n v="15154.5"/>
    <n v="87.429807692307691"/>
    <n v="0"/>
    <n v="0"/>
    <n v="0.113"/>
    <n v="13442.041499999999"/>
    <s v="QAR"/>
    <n v="3.8468"/>
    <n v="0.28999999999999998"/>
    <m/>
    <n v="166.66666666666669"/>
    <m/>
    <m/>
    <n v="20"/>
    <m/>
    <m/>
    <s v=""/>
    <n v="1"/>
    <n v="0"/>
    <n v="14571.634615384617"/>
  </r>
  <r>
    <x v="2"/>
    <d v="2023-03-01T00:00:00"/>
    <d v="2023-03-31T00:00:00"/>
    <x v="0"/>
    <s v="Demo Company Netherlands BV"/>
    <x v="6"/>
    <x v="0"/>
    <s v="E03972"/>
    <s v="Jordan Gomez"/>
    <s v="Sr. Analyst"/>
    <s v="Accounting"/>
    <x v="3"/>
    <s v="Netherlands"/>
    <s v="Temporary"/>
    <s v="Male"/>
    <n v="58"/>
    <d v="2023-03-01T00:00:00"/>
    <d v="2024-02-29T00:00:00"/>
    <n v="40"/>
    <n v="98769"/>
    <n v="8230.75"/>
    <n v="47.485096153846158"/>
    <n v="0.23190000000000002"/>
    <n v="1908.7109250000001"/>
    <n v="0.41200000000000003"/>
    <n v="4839.6809999999996"/>
    <s v="EUR"/>
    <n v="1"/>
    <n v="0"/>
    <m/>
    <n v="166.66666666666669"/>
    <m/>
    <m/>
    <n v="20"/>
    <m/>
    <m/>
    <s v=""/>
    <n v="1"/>
    <n v="0"/>
    <n v="7914.1826923076942"/>
  </r>
  <r>
    <x v="2"/>
    <d v="2023-03-01T00:00:00"/>
    <d v="2023-03-31T00:00:00"/>
    <x v="0"/>
    <s v="Demo Company Norway AS"/>
    <x v="21"/>
    <x v="0"/>
    <s v="E03045"/>
    <s v="Andrew Huynh"/>
    <s v="Business Partner"/>
    <s v="Human Resources"/>
    <x v="1"/>
    <s v="Norway"/>
    <s v="Temporary"/>
    <s v="Male"/>
    <n v="57"/>
    <d v="2023-03-01T00:00:00"/>
    <d v="2024-02-29T00:00:00"/>
    <n v="40"/>
    <n v="54051"/>
    <n v="4504.25"/>
    <n v="25.986057692307689"/>
    <n v="0.14099999999999999"/>
    <n v="635.09924999999998"/>
    <n v="0.36200000000000004"/>
    <n v="2873.7114999999999"/>
    <s v="NOK"/>
    <n v="11.2597"/>
    <n v="0"/>
    <m/>
    <n v="166.66666666666669"/>
    <m/>
    <m/>
    <n v="20"/>
    <m/>
    <m/>
    <s v=""/>
    <n v="1"/>
    <n v="0"/>
    <n v="4331.0096153846152"/>
  </r>
  <r>
    <x v="2"/>
    <d v="2023-03-01T00:00:00"/>
    <d v="2023-03-31T00:00:00"/>
    <x v="0"/>
    <s v="Demo Company Netherlands BV"/>
    <x v="6"/>
    <x v="0"/>
    <s v="E00181"/>
    <s v="Genesis Hu"/>
    <s v="Sr. Analyst"/>
    <s v="Marketing"/>
    <x v="2"/>
    <s v="Netherlands"/>
    <s v="Temporary"/>
    <s v="Female"/>
    <n v="46"/>
    <d v="2023-03-01T00:00:00"/>
    <d v="2024-02-29T00:00:00"/>
    <n v="40"/>
    <n v="86510"/>
    <n v="7209.166666666667"/>
    <n v="41.591346153846153"/>
    <n v="0.23190000000000002"/>
    <n v="1671.8057500000002"/>
    <n v="0.41200000000000003"/>
    <n v="4238.99"/>
    <s v="EUR"/>
    <n v="1"/>
    <n v="0"/>
    <m/>
    <n v="166.66666666666669"/>
    <m/>
    <m/>
    <n v="20"/>
    <m/>
    <m/>
    <s v=""/>
    <n v="1"/>
    <n v="0"/>
    <n v="6931.8910256410263"/>
  </r>
  <r>
    <x v="2"/>
    <d v="2023-03-01T00:00:00"/>
    <d v="2023-03-31T00:00:00"/>
    <x v="0"/>
    <s v="Demo Company United Arab Emirates LLC"/>
    <x v="28"/>
    <x v="4"/>
    <s v="E02108"/>
    <s v="Madeline Coleman"/>
    <s v="Sr. Manager"/>
    <s v="Finance"/>
    <x v="3"/>
    <s v="United Arab Emirates"/>
    <s v="Temporary"/>
    <s v="Female"/>
    <n v="51"/>
    <d v="2023-03-01T00:00:00"/>
    <d v="2024-02-29T00:00:00"/>
    <n v="40"/>
    <n v="150758"/>
    <n v="12563.166666666666"/>
    <n v="72.479807692307688"/>
    <n v="0"/>
    <n v="0"/>
    <n v="0.159"/>
    <n v="10565.623166666666"/>
    <s v="AED"/>
    <n v="3.8807"/>
    <n v="0.13"/>
    <m/>
    <n v="166.66666666666669"/>
    <m/>
    <m/>
    <n v="20"/>
    <m/>
    <m/>
    <s v=""/>
    <n v="1"/>
    <n v="0"/>
    <n v="12079.967948717949"/>
  </r>
  <r>
    <x v="2"/>
    <d v="2023-03-01T00:00:00"/>
    <d v="2023-03-31T00:00:00"/>
    <x v="0"/>
    <s v="Demo Company Kenya Ltd"/>
    <x v="8"/>
    <x v="2"/>
    <s v="E04962"/>
    <s v="Elena Tan"/>
    <s v="Operations Engineer"/>
    <s v="Engineering"/>
    <x v="0"/>
    <s v="Kenya"/>
    <s v="Temporary"/>
    <s v="Female"/>
    <n v="50"/>
    <d v="2023-03-23T00:00:00"/>
    <d v="2024-03-22T00:00:00"/>
    <n v="40"/>
    <n v="181801"/>
    <n v="15150.083333333334"/>
    <n v="87.404326923076923"/>
    <n v="0"/>
    <n v="0"/>
    <n v="0.37200000000000005"/>
    <n v="9514.2523333333338"/>
    <s v="KES"/>
    <n v="136.33000000000001"/>
    <n v="0.4"/>
    <m/>
    <n v="166.66666666666669"/>
    <m/>
    <m/>
    <n v="20"/>
    <m/>
    <m/>
    <s v=""/>
    <n v="1"/>
    <n v="0"/>
    <n v="14567.387820512822"/>
  </r>
  <r>
    <x v="2"/>
    <d v="2023-03-01T00:00:00"/>
    <d v="2023-03-31T00:00:00"/>
    <x v="0"/>
    <s v="Demo Company Finland Oy"/>
    <x v="0"/>
    <x v="0"/>
    <s v="E00553"/>
    <s v="Isla Yoon"/>
    <s v="Quality Engineer"/>
    <s v="Engineering"/>
    <x v="3"/>
    <s v="Finland"/>
    <s v="Temporary"/>
    <s v="Female"/>
    <n v="50"/>
    <d v="2023-03-01T00:00:00"/>
    <d v="2024-02-29T00:00:00"/>
    <n v="40"/>
    <n v="79388"/>
    <n v="6615.666666666667"/>
    <n v="38.167307692307688"/>
    <n v="0.20760000000000001"/>
    <n v="1373.4124000000002"/>
    <n v="0.36599999999999999"/>
    <n v="4194.3326666666671"/>
    <s v="EUR"/>
    <n v="1"/>
    <n v="0"/>
    <m/>
    <n v="166.66666666666669"/>
    <m/>
    <m/>
    <n v="20"/>
    <m/>
    <m/>
    <s v=""/>
    <n v="1"/>
    <n v="0"/>
    <n v="6361.2179487179483"/>
  </r>
  <r>
    <x v="2"/>
    <d v="2023-03-01T00:00:00"/>
    <d v="2023-03-31T00:00:00"/>
    <x v="0"/>
    <s v="Demo Company United Kingdom Ltd"/>
    <x v="27"/>
    <x v="0"/>
    <s v="E01052"/>
    <s v="Jaxson Dinh"/>
    <s v="Sr. Manager"/>
    <s v="Marketing"/>
    <x v="3"/>
    <s v="United Kingdom"/>
    <s v="Temporary"/>
    <s v="Male"/>
    <n v="45"/>
    <d v="2023-03-01T00:00:00"/>
    <d v="2024-02-29T00:00:00"/>
    <n v="40"/>
    <n v="147752"/>
    <n v="12312.666666666666"/>
    <n v="71.034615384615378"/>
    <n v="0.13800000000000001"/>
    <n v="1699.1480000000001"/>
    <n v="0.30599999999999999"/>
    <n v="8544.9906666666666"/>
    <s v="GBP"/>
    <n v="0.88870000000000005"/>
    <n v="0.12"/>
    <m/>
    <n v="166.66666666666669"/>
    <m/>
    <m/>
    <n v="20"/>
    <m/>
    <m/>
    <s v=""/>
    <n v="1"/>
    <n v="0"/>
    <n v="11839.102564102564"/>
  </r>
  <r>
    <x v="2"/>
    <d v="2023-03-01T00:00:00"/>
    <d v="2023-03-31T00:00:00"/>
    <x v="0"/>
    <s v="Demo Company Finland Oy"/>
    <x v="0"/>
    <x v="0"/>
    <s v="E01132"/>
    <s v="Gabriella Johnson"/>
    <s v="Computer Systems Manager"/>
    <s v="IT"/>
    <x v="3"/>
    <s v="Finland"/>
    <s v="Temporary"/>
    <s v="Female"/>
    <n v="42"/>
    <d v="2023-03-01T00:00:00"/>
    <d v="2024-02-29T00:00:00"/>
    <n v="40"/>
    <n v="97433"/>
    <n v="8119.416666666667"/>
    <n v="46.842788461538461"/>
    <n v="0.20760000000000001"/>
    <n v="1685.5909000000001"/>
    <n v="0.36599999999999999"/>
    <n v="5147.7101666666667"/>
    <s v="EUR"/>
    <n v="1"/>
    <n v="0.05"/>
    <m/>
    <n v="166.66666666666669"/>
    <m/>
    <m/>
    <n v="20"/>
    <m/>
    <m/>
    <s v=""/>
    <n v="1"/>
    <n v="0"/>
    <n v="7807.1314102564111"/>
  </r>
  <r>
    <x v="2"/>
    <d v="2023-03-01T00:00:00"/>
    <d v="2023-03-31T00:00:00"/>
    <x v="0"/>
    <s v="Demo Company Norway AS"/>
    <x v="21"/>
    <x v="0"/>
    <s v="E03461"/>
    <s v="Nathan Lau"/>
    <s v="Business Partner"/>
    <s v="Human Resources"/>
    <x v="3"/>
    <s v="Norway"/>
    <s v="Temporary"/>
    <s v="Male"/>
    <n v="35"/>
    <d v="2023-03-01T00:00:00"/>
    <d v="2024-02-29T00:00:00"/>
    <n v="40"/>
    <n v="43336"/>
    <n v="3611.3333333333335"/>
    <n v="20.834615384615383"/>
    <n v="0.14099999999999999"/>
    <n v="509.19799999999998"/>
    <n v="0.36200000000000004"/>
    <n v="2304.0306666666665"/>
    <s v="NOK"/>
    <n v="11.2597"/>
    <n v="0"/>
    <m/>
    <n v="166.66666666666669"/>
    <m/>
    <m/>
    <n v="20"/>
    <m/>
    <m/>
    <s v=""/>
    <n v="1"/>
    <n v="0"/>
    <n v="3472.4358974358975"/>
  </r>
  <r>
    <x v="2"/>
    <d v="2023-03-01T00:00:00"/>
    <d v="2023-03-31T00:00:00"/>
    <x v="0"/>
    <s v="Demo Company Kenya Ltd"/>
    <x v="8"/>
    <x v="2"/>
    <s v="E01845"/>
    <s v="Leo Fernandez"/>
    <s v="Manager"/>
    <s v="Finance"/>
    <x v="3"/>
    <s v="Kenya"/>
    <s v="Temporary"/>
    <s v="Male"/>
    <n v="54"/>
    <d v="2023-03-01T00:00:00"/>
    <d v="2024-02-29T00:00:00"/>
    <n v="40"/>
    <n v="108268"/>
    <n v="9022.3333333333339"/>
    <n v="52.051923076923075"/>
    <n v="0"/>
    <n v="0"/>
    <n v="0.37200000000000005"/>
    <n v="5666.025333333333"/>
    <s v="KES"/>
    <n v="136.33000000000001"/>
    <n v="0.09"/>
    <m/>
    <n v="166.66666666666669"/>
    <m/>
    <m/>
    <n v="20"/>
    <m/>
    <m/>
    <s v=""/>
    <n v="1"/>
    <n v="0"/>
    <n v="8675.3205128205136"/>
  </r>
  <r>
    <x v="2"/>
    <d v="2023-03-01T00:00:00"/>
    <d v="2023-03-31T00:00:00"/>
    <x v="0"/>
    <s v="Demo Company South Africa PTY Ltd"/>
    <x v="19"/>
    <x v="2"/>
    <s v="E04448"/>
    <s v="Adrian Ruiz"/>
    <s v="Sr. Analyst"/>
    <s v="Finance"/>
    <x v="2"/>
    <s v="South Africa"/>
    <s v="Temporary"/>
    <s v="Male"/>
    <n v="34"/>
    <d v="2023-03-01T00:00:00"/>
    <d v="2024-02-29T00:00:00"/>
    <n v="40"/>
    <n v="95499"/>
    <n v="7958.25"/>
    <n v="45.912980769230771"/>
    <n v="0"/>
    <n v="0"/>
    <n v="0.29199999999999998"/>
    <n v="5634.4410000000007"/>
    <s v="ZAR"/>
    <n v="19.621099999999998"/>
    <n v="0"/>
    <m/>
    <n v="166.66666666666669"/>
    <m/>
    <m/>
    <n v="20"/>
    <m/>
    <m/>
    <s v=""/>
    <n v="1"/>
    <n v="0"/>
    <n v="7652.1634615384628"/>
  </r>
  <r>
    <x v="2"/>
    <d v="2023-03-01T00:00:00"/>
    <d v="2023-03-31T00:00:00"/>
    <x v="0"/>
    <s v="Demo Company Egypt SAE"/>
    <x v="38"/>
    <x v="2"/>
    <s v="E03881"/>
    <s v="Andrew Reed"/>
    <s v="System Administrator "/>
    <s v="IT"/>
    <x v="2"/>
    <s v="Egypt"/>
    <s v="Temporary"/>
    <s v="Male"/>
    <n v="28"/>
    <d v="2023-03-01T00:00:00"/>
    <d v="2024-02-29T00:00:00"/>
    <n v="40"/>
    <n v="65341"/>
    <n v="5445.083333333333"/>
    <n v="31.413942307692309"/>
    <n v="0.26"/>
    <n v="1415.7216666666666"/>
    <n v="0.44400000000000001"/>
    <n v="3027.4663333333333"/>
    <s v="EGP"/>
    <n v="32.686700000000002"/>
    <n v="0"/>
    <m/>
    <n v="166.66666666666669"/>
    <n v="1"/>
    <s v="Underpayment"/>
    <n v="20"/>
    <m/>
    <m/>
    <s v=""/>
    <n v="1"/>
    <n v="0"/>
    <n v="5235.6570512820517"/>
  </r>
  <r>
    <x v="2"/>
    <d v="2023-03-01T00:00:00"/>
    <d v="2023-03-31T00:00:00"/>
    <x v="0"/>
    <s v="Demo Company Kenya Ltd"/>
    <x v="8"/>
    <x v="2"/>
    <s v="E02977"/>
    <s v="Nicholas Song"/>
    <s v="Analyst II"/>
    <s v="Marketing"/>
    <x v="0"/>
    <s v="Kenya"/>
    <s v="Temporary"/>
    <s v="Male"/>
    <n v="52"/>
    <d v="2023-03-01T00:00:00"/>
    <d v="2024-02-29T00:00:00"/>
    <n v="40"/>
    <n v="68807"/>
    <n v="5733.916666666667"/>
    <n v="33.080288461538466"/>
    <n v="0"/>
    <n v="0"/>
    <n v="0.37200000000000005"/>
    <n v="3600.8996666666667"/>
    <s v="KES"/>
    <n v="136.33000000000001"/>
    <n v="0"/>
    <m/>
    <n v="166.66666666666669"/>
    <m/>
    <m/>
    <n v="20"/>
    <m/>
    <m/>
    <s v=""/>
    <n v="1"/>
    <n v="0"/>
    <n v="5513.381410256412"/>
  </r>
  <r>
    <x v="2"/>
    <d v="2023-03-01T00:00:00"/>
    <d v="2023-03-31T00:00:00"/>
    <x v="0"/>
    <s v="Demo Company Czech Republic s.r.o."/>
    <x v="34"/>
    <x v="0"/>
    <s v="E02857"/>
    <s v="Mason Jimenez"/>
    <s v="Sr. Manager"/>
    <s v="Finance"/>
    <x v="1"/>
    <s v="Czech Republic"/>
    <s v="Temporary"/>
    <s v="Male"/>
    <n v="44"/>
    <d v="2023-03-01T00:00:00"/>
    <d v="2024-02-29T00:00:00"/>
    <n v="40"/>
    <n v="130133"/>
    <n v="10844.416666666666"/>
    <n v="62.563942307692308"/>
    <n v="0.33799999999999997"/>
    <n v="3665.4128333333329"/>
    <n v="0.46100000000000002"/>
    <n v="5845.1405833333329"/>
    <s v="CZK"/>
    <n v="23.619"/>
    <n v="0.15"/>
    <m/>
    <n v="166.66666666666669"/>
    <m/>
    <m/>
    <n v="20"/>
    <m/>
    <m/>
    <s v=""/>
    <n v="1"/>
    <n v="0"/>
    <n v="10427.323717948719"/>
  </r>
  <r>
    <x v="2"/>
    <d v="2023-03-01T00:00:00"/>
    <d v="2023-03-31T00:00:00"/>
    <x v="0"/>
    <s v="Demo Company United Arab Emirates LLC"/>
    <x v="28"/>
    <x v="4"/>
    <s v="E04323"/>
    <s v="Melody Valdez"/>
    <s v="Network Engineer"/>
    <s v="IT"/>
    <x v="0"/>
    <s v="United Arab Emirates"/>
    <s v="Temporary"/>
    <s v="Female"/>
    <n v="28"/>
    <d v="2023-03-01T00:00:00"/>
    <d v="2024-02-29T00:00:00"/>
    <n v="40"/>
    <n v="160385"/>
    <n v="13365.416666666666"/>
    <n v="77.108173076923066"/>
    <n v="0"/>
    <n v="0"/>
    <n v="0.159"/>
    <n v="11240.315416666666"/>
    <s v="AED"/>
    <n v="3.8807"/>
    <n v="0.23"/>
    <m/>
    <n v="166.66666666666669"/>
    <m/>
    <m/>
    <n v="20"/>
    <m/>
    <m/>
    <s v=""/>
    <n v="1"/>
    <n v="0"/>
    <n v="12851.36217948718"/>
  </r>
  <r>
    <x v="2"/>
    <d v="2023-03-01T00:00:00"/>
    <d v="2023-03-31T00:00:00"/>
    <x v="0"/>
    <s v="Demo Company Nigeria Ltd"/>
    <x v="42"/>
    <x v="2"/>
    <s v="E03758"/>
    <s v="Liam Zhang"/>
    <s v="Network Engineer"/>
    <s v="Marketing"/>
    <x v="3"/>
    <s v="Nigeria"/>
    <s v="Temporary"/>
    <s v="Male"/>
    <n v="29"/>
    <d v="2023-03-01T00:00:00"/>
    <d v="2024-02-29T00:00:00"/>
    <n v="40"/>
    <n v="199783"/>
    <n v="16648.583333333332"/>
    <n v="96.049519230769221"/>
    <n v="0.1"/>
    <n v="1664.8583333333333"/>
    <n v="0.34799999999999998"/>
    <n v="10854.876333333334"/>
    <s v="NGN"/>
    <n v="486.12"/>
    <n v="0.21"/>
    <m/>
    <n v="166.66666666666669"/>
    <m/>
    <m/>
    <n v="20"/>
    <m/>
    <m/>
    <s v=""/>
    <n v="1"/>
    <n v="0"/>
    <n v="16008.253205128205"/>
  </r>
  <r>
    <x v="2"/>
    <d v="2023-03-01T00:00:00"/>
    <d v="2023-03-31T00:00:00"/>
    <x v="0"/>
    <s v="Demo Company Qatar WLL"/>
    <x v="11"/>
    <x v="4"/>
    <s v="E01820"/>
    <s v="Nathan Miller"/>
    <s v="Quality Engineer"/>
    <s v="Engineering"/>
    <x v="1"/>
    <s v="Qatar"/>
    <s v="Temporary"/>
    <s v="Male"/>
    <n v="27"/>
    <d v="2023-03-25T00:00:00"/>
    <d v="2024-03-24T00:00:00"/>
    <n v="40"/>
    <n v="70110"/>
    <n v="5842.5"/>
    <n v="33.706730769230766"/>
    <n v="0"/>
    <n v="0"/>
    <n v="0.113"/>
    <n v="5182.2974999999997"/>
    <s v="QAR"/>
    <n v="3.8468"/>
    <n v="0"/>
    <m/>
    <n v="166.66666666666669"/>
    <m/>
    <m/>
    <n v="20"/>
    <m/>
    <m/>
    <s v=""/>
    <n v="1"/>
    <n v="0"/>
    <n v="5617.7884615384619"/>
  </r>
  <r>
    <x v="2"/>
    <d v="2023-03-01T00:00:00"/>
    <d v="2023-03-31T00:00:00"/>
    <x v="0"/>
    <s v="Demo Company Greece IKE"/>
    <x v="23"/>
    <x v="0"/>
    <s v="E02492"/>
    <s v="Sebastian Gupta"/>
    <s v="Sr. Analyst"/>
    <s v="Marketing"/>
    <x v="2"/>
    <s v="Greece"/>
    <s v="Temporary"/>
    <s v="Male"/>
    <n v="40"/>
    <d v="2023-03-01T00:00:00"/>
    <d v="2024-02-29T00:00:00"/>
    <n v="40"/>
    <n v="73779"/>
    <n v="6148.25"/>
    <n v="35.470673076923077"/>
    <n v="0.24809999999999999"/>
    <n v="1525.380825"/>
    <n v="0.51900000000000002"/>
    <n v="2957.30825"/>
    <s v="EUR"/>
    <n v="1"/>
    <n v="0"/>
    <m/>
    <n v="166.66666666666669"/>
    <m/>
    <m/>
    <n v="20"/>
    <m/>
    <m/>
    <s v=""/>
    <n v="1"/>
    <n v="0"/>
    <n v="5911.7788461538466"/>
  </r>
  <r>
    <x v="2"/>
    <d v="2023-03-01T00:00:00"/>
    <d v="2023-03-31T00:00:00"/>
    <x v="0"/>
    <s v="Demo Company United Arab Emirates LLC"/>
    <x v="28"/>
    <x v="4"/>
    <s v="E02420"/>
    <s v="Madison Li"/>
    <s v="Network Engineer"/>
    <s v="Marketing"/>
    <x v="0"/>
    <s v="United Arab Emirates"/>
    <s v="Temporary"/>
    <s v="Female"/>
    <n v="35"/>
    <d v="2023-03-01T00:00:00"/>
    <d v="2024-02-29T00:00:00"/>
    <n v="40"/>
    <n v="171426"/>
    <n v="14285.5"/>
    <n v="82.416346153846149"/>
    <n v="0"/>
    <n v="0"/>
    <n v="0.159"/>
    <n v="12014.1055"/>
    <s v="AED"/>
    <n v="3.8807"/>
    <n v="0.15"/>
    <m/>
    <n v="166.66666666666669"/>
    <m/>
    <m/>
    <n v="20"/>
    <m/>
    <m/>
    <s v=""/>
    <n v="1"/>
    <n v="0"/>
    <n v="13736.057692307693"/>
  </r>
  <r>
    <x v="2"/>
    <d v="2023-03-01T00:00:00"/>
    <d v="2023-03-31T00:00:00"/>
    <x v="0"/>
    <s v="Demo Company Portugal Lda"/>
    <x v="4"/>
    <x v="0"/>
    <s v="E03563"/>
    <s v="Ian Barnes"/>
    <s v="Operations Engineer"/>
    <s v="Engineering"/>
    <x v="2"/>
    <s v="Portugal"/>
    <s v="Temporary"/>
    <s v="Male"/>
    <n v="47"/>
    <d v="2023-03-01T00:00:00"/>
    <d v="2024-02-29T00:00:00"/>
    <n v="40"/>
    <n v="115765"/>
    <n v="9647.0833333333339"/>
    <n v="55.65625"/>
    <n v="0.23749999999999999"/>
    <n v="2291.1822916666665"/>
    <n v="0.39799999999999996"/>
    <n v="5807.5441666666675"/>
    <s v="EUR"/>
    <n v="1"/>
    <n v="0"/>
    <m/>
    <n v="166.66666666666669"/>
    <m/>
    <m/>
    <n v="20"/>
    <m/>
    <m/>
    <s v=""/>
    <n v="1"/>
    <n v="0"/>
    <n v="9276.0416666666679"/>
  </r>
  <r>
    <x v="2"/>
    <d v="2023-03-01T00:00:00"/>
    <d v="2023-03-31T00:00:00"/>
    <x v="0"/>
    <s v="Demo Company Ukraine PLC"/>
    <x v="26"/>
    <x v="0"/>
    <s v="E04739"/>
    <s v="Ruby Washington"/>
    <s v="Analyst"/>
    <s v="Marketing"/>
    <x v="3"/>
    <s v="Ukraine"/>
    <s v="Temporary"/>
    <s v="Female"/>
    <n v="65"/>
    <d v="2023-03-01T00:00:00"/>
    <d v="2024-02-29T00:00:00"/>
    <n v="40"/>
    <n v="56686"/>
    <n v="4723.833333333333"/>
    <n v="27.252884615384612"/>
    <n v="0.22"/>
    <n v="1039.2433333333333"/>
    <n v="0.45200000000000001"/>
    <n v="2588.6606666666667"/>
    <s v="UAH"/>
    <n v="39.026600000000002"/>
    <n v="0"/>
    <m/>
    <n v="166.66666666666669"/>
    <m/>
    <m/>
    <n v="20"/>
    <m/>
    <m/>
    <s v=""/>
    <n v="1"/>
    <n v="0"/>
    <n v="4542.1474358974356"/>
  </r>
  <r>
    <x v="2"/>
    <d v="2023-03-01T00:00:00"/>
    <d v="2023-03-31T00:00:00"/>
    <x v="0"/>
    <s v="Demo Company Belgium BV"/>
    <x v="13"/>
    <x v="0"/>
    <s v="E04641"/>
    <s v="Scarlett Hill"/>
    <s v="Network Engineer"/>
    <s v="Engineering"/>
    <x v="1"/>
    <s v="Belgium"/>
    <s v="Temporary"/>
    <s v="Female"/>
    <n v="45"/>
    <d v="2023-03-01T00:00:00"/>
    <d v="2024-02-29T00:00:00"/>
    <n v="40"/>
    <n v="187205"/>
    <n v="15600.416666666666"/>
    <n v="90.00240384615384"/>
    <n v="0.27500000000000002"/>
    <n v="4290.1145833333339"/>
    <n v="0.55399999999999994"/>
    <n v="6957.7858333333334"/>
    <s v="EUR"/>
    <n v="1"/>
    <n v="0.24"/>
    <m/>
    <n v="166.66666666666669"/>
    <m/>
    <m/>
    <n v="20"/>
    <m/>
    <m/>
    <s v=""/>
    <n v="1"/>
    <n v="0"/>
    <n v="15000.400641025642"/>
  </r>
  <r>
    <x v="2"/>
    <d v="2023-03-01T00:00:00"/>
    <d v="2023-03-31T00:00:00"/>
    <x v="0"/>
    <s v="Demo Company United States LLC"/>
    <x v="39"/>
    <x v="6"/>
    <s v="E01366"/>
    <s v="William Walker"/>
    <s v="Computer Systems Manager"/>
    <s v="IT"/>
    <x v="3"/>
    <s v="United States"/>
    <s v="Temporary"/>
    <s v="Male"/>
    <n v="40"/>
    <d v="2023-03-01T00:00:00"/>
    <d v="2024-02-29T00:00:00"/>
    <n v="40"/>
    <n v="95899"/>
    <n v="7991.583333333333"/>
    <n v="46.105288461538464"/>
    <n v="7.6499999999999999E-2"/>
    <n v="611.35612500000002"/>
    <n v="0.36599999999999999"/>
    <n v="5066.6638333333331"/>
    <s v="USD"/>
    <n v="1.0568"/>
    <n v="0.1"/>
    <m/>
    <n v="166.66666666666669"/>
    <m/>
    <m/>
    <n v="20"/>
    <m/>
    <m/>
    <s v=""/>
    <n v="1"/>
    <n v="0"/>
    <n v="7684.214743589745"/>
  </r>
  <r>
    <x v="2"/>
    <d v="2023-03-01T00:00:00"/>
    <d v="2023-03-31T00:00:00"/>
    <x v="0"/>
    <s v="Demo Company Greece IKE"/>
    <x v="23"/>
    <x v="0"/>
    <s v="E01591"/>
    <s v="Paisley Trinh"/>
    <s v="Technical Architect"/>
    <s v="IT"/>
    <x v="2"/>
    <s v="Greece"/>
    <s v="Temporary"/>
    <s v="Female"/>
    <n v="57"/>
    <d v="2023-03-06T00:00:00"/>
    <d v="2024-03-05T00:00:00"/>
    <n v="40"/>
    <n v="76202"/>
    <n v="6350.166666666667"/>
    <n v="36.635576923076925"/>
    <n v="0.24809999999999999"/>
    <n v="1575.4763499999999"/>
    <n v="0.51900000000000002"/>
    <n v="3054.4301666666665"/>
    <s v="EUR"/>
    <n v="1"/>
    <n v="0"/>
    <m/>
    <n v="166.66666666666669"/>
    <m/>
    <m/>
    <n v="20"/>
    <m/>
    <m/>
    <s v=""/>
    <n v="1"/>
    <n v="0"/>
    <n v="6105.9294871794882"/>
  </r>
  <r>
    <x v="2"/>
    <d v="2023-03-01T00:00:00"/>
    <d v="2023-03-31T00:00:00"/>
    <x v="0"/>
    <s v="Demo Company Indonesia PT"/>
    <x v="10"/>
    <x v="1"/>
    <s v="E03064"/>
    <s v="Lincoln Fong"/>
    <s v="Analyst II"/>
    <s v="Sales"/>
    <x v="1"/>
    <s v="Indonesia"/>
    <s v="Temporary"/>
    <s v="Male"/>
    <n v="31"/>
    <d v="2023-03-01T00:00:00"/>
    <d v="2024-02-29T00:00:00"/>
    <n v="40"/>
    <n v="67171"/>
    <n v="5597.583333333333"/>
    <n v="32.293750000000003"/>
    <n v="5.74E-2"/>
    <n v="321.30128333333329"/>
    <n v="0.30099999999999999"/>
    <n v="3912.7107499999997"/>
    <s v="IDR"/>
    <n v="16295.86"/>
    <n v="0"/>
    <m/>
    <n v="166.66666666666669"/>
    <m/>
    <m/>
    <n v="20"/>
    <m/>
    <m/>
    <s v=""/>
    <n v="1"/>
    <n v="0"/>
    <n v="5382.2916666666679"/>
  </r>
  <r>
    <x v="2"/>
    <d v="2023-03-01T00:00:00"/>
    <d v="2023-03-31T00:00:00"/>
    <x v="0"/>
    <s v="Demo Company United Arab Emirates LLC"/>
    <x v="28"/>
    <x v="4"/>
    <s v="E02877"/>
    <s v="Mila Allen"/>
    <s v="Controls Engineer"/>
    <s v="Engineering"/>
    <x v="2"/>
    <s v="United Arab Emirates"/>
    <s v="Temporary"/>
    <s v="Female"/>
    <n v="56"/>
    <d v="2023-03-01T00:00:00"/>
    <d v="2024-02-29T00:00:00"/>
    <n v="40"/>
    <n v="76272"/>
    <n v="6356"/>
    <n v="36.669230769230765"/>
    <n v="0"/>
    <n v="0"/>
    <n v="0.159"/>
    <n v="5345.3959999999997"/>
    <s v="AED"/>
    <n v="3.8807"/>
    <n v="0"/>
    <m/>
    <n v="166.66666666666669"/>
    <m/>
    <m/>
    <n v="20"/>
    <m/>
    <m/>
    <s v=""/>
    <n v="1"/>
    <n v="0"/>
    <n v="6111.5384615384619"/>
  </r>
  <r>
    <x v="2"/>
    <d v="2023-03-01T00:00:00"/>
    <d v="2023-03-31T00:00:00"/>
    <x v="0"/>
    <s v="Demo Company Ireland Ltd"/>
    <x v="36"/>
    <x v="0"/>
    <s v="E03170"/>
    <s v="Autumn Thao"/>
    <s v="Account Representative"/>
    <s v="Sales"/>
    <x v="0"/>
    <s v="Ireland"/>
    <s v="Temporary"/>
    <s v="Female"/>
    <n v="63"/>
    <d v="2023-03-01T00:00:00"/>
    <d v="2024-02-29T00:00:00"/>
    <n v="40"/>
    <n v="72340"/>
    <n v="6028.333333333333"/>
    <n v="34.778846153846153"/>
    <n v="0.1105"/>
    <n v="666.13083333333327"/>
    <n v="0.26100000000000001"/>
    <n v="4454.9383333333335"/>
    <s v="EUR"/>
    <n v="1"/>
    <n v="0"/>
    <m/>
    <n v="166.66666666666669"/>
    <m/>
    <m/>
    <n v="20"/>
    <m/>
    <m/>
    <s v=""/>
    <n v="1"/>
    <n v="0"/>
    <n v="5796.4743589743593"/>
  </r>
  <r>
    <x v="2"/>
    <d v="2023-03-01T00:00:00"/>
    <d v="2023-03-31T00:00:00"/>
    <x v="0"/>
    <s v="Demo Company Romania SRL"/>
    <x v="12"/>
    <x v="0"/>
    <s v="E01193"/>
    <s v="Raelynn Lu"/>
    <s v="Network Engineer"/>
    <s v="Finance"/>
    <x v="3"/>
    <s v="Romania"/>
    <s v="Temporary"/>
    <s v="Female"/>
    <n v="27"/>
    <d v="2023-03-01T00:00:00"/>
    <d v="2024-02-29T00:00:00"/>
    <n v="40"/>
    <n v="153628"/>
    <n v="12802.333333333334"/>
    <n v="73.859615384615381"/>
    <n v="2.2499999999999999E-2"/>
    <n v="288.05250000000001"/>
    <n v="0.2"/>
    <n v="10241.866666666667"/>
    <s v="RON"/>
    <n v="4.9107000000000003"/>
    <n v="0.28999999999999998"/>
    <m/>
    <n v="166.66666666666669"/>
    <m/>
    <m/>
    <n v="20"/>
    <m/>
    <m/>
    <s v=""/>
    <n v="1"/>
    <n v="0"/>
    <n v="12309.935897435898"/>
  </r>
  <r>
    <x v="2"/>
    <d v="2023-03-01T00:00:00"/>
    <d v="2023-03-31T00:00:00"/>
    <x v="0"/>
    <s v="Demo Company Denmark ApS"/>
    <x v="37"/>
    <x v="0"/>
    <s v="E01789"/>
    <s v="Charles Luu"/>
    <s v="Sr. Manager"/>
    <s v="Sales"/>
    <x v="0"/>
    <s v="Denmark"/>
    <s v="Temporary"/>
    <s v="Male"/>
    <n v="25"/>
    <d v="2023-03-01T00:00:00"/>
    <d v="2024-02-29T00:00:00"/>
    <n v="40"/>
    <n v="142731"/>
    <n v="11894.25"/>
    <n v="68.620673076923069"/>
    <n v="0"/>
    <n v="0"/>
    <n v="0.23800000000000002"/>
    <n v="9063.4184999999998"/>
    <s v="DKK"/>
    <n v="7.4398"/>
    <n v="0.11"/>
    <m/>
    <n v="166.66666666666669"/>
    <m/>
    <m/>
    <n v="20"/>
    <m/>
    <m/>
    <s v=""/>
    <n v="1"/>
    <n v="0"/>
    <n v="11436.778846153846"/>
  </r>
  <r>
    <x v="2"/>
    <d v="2023-03-01T00:00:00"/>
    <d v="2023-03-31T00:00:00"/>
    <x v="0"/>
    <s v="Demo Company Spain S.L."/>
    <x v="24"/>
    <x v="0"/>
    <s v="E00717"/>
    <s v="Kennedy Vargas"/>
    <s v="Business Partner"/>
    <s v="Human Resources"/>
    <x v="0"/>
    <s v="Spain"/>
    <s v="Temporary"/>
    <s v="Female"/>
    <n v="45"/>
    <d v="2023-03-01T00:00:00"/>
    <d v="2024-02-29T00:00:00"/>
    <n v="40"/>
    <n v="51404"/>
    <n v="4283.666666666667"/>
    <n v="24.713461538461537"/>
    <n v="0.29899999999999999"/>
    <n v="1280.8163333333334"/>
    <n v="0.47"/>
    <n v="2270.3433333333337"/>
    <s v="EUR"/>
    <n v="1"/>
    <n v="0"/>
    <m/>
    <n v="166.66666666666669"/>
    <m/>
    <m/>
    <n v="20"/>
    <m/>
    <m/>
    <s v=""/>
    <n v="1"/>
    <n v="0"/>
    <n v="4118.9102564102568"/>
  </r>
  <r>
    <x v="2"/>
    <d v="2023-03-01T00:00:00"/>
    <d v="2023-03-31T00:00:00"/>
    <x v="0"/>
    <s v="Demo Company Austria GmbH"/>
    <x v="41"/>
    <x v="0"/>
    <s v="E03694"/>
    <s v="Eli Reed"/>
    <s v="Systems Analyst"/>
    <s v="IT"/>
    <x v="2"/>
    <s v="Austria"/>
    <s v="Temporary"/>
    <s v="Male"/>
    <n v="51"/>
    <d v="2023-03-01T00:00:00"/>
    <d v="2024-02-29T00:00:00"/>
    <n v="40"/>
    <n v="53929"/>
    <n v="4494.083333333333"/>
    <n v="25.927403846153844"/>
    <n v="0.21379999999999999"/>
    <n v="960.83501666666655"/>
    <n v="0.51400000000000001"/>
    <n v="2184.1244999999999"/>
    <s v="EUR"/>
    <n v="1"/>
    <n v="0"/>
    <m/>
    <n v="166.66666666666669"/>
    <m/>
    <m/>
    <n v="20"/>
    <m/>
    <m/>
    <s v=""/>
    <n v="1"/>
    <n v="0"/>
    <n v="4321.233974358974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2ADA1D2-E77D-4A98-AF02-DC9B684A3F01}" name="Draaitabel1" cacheId="1"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chartFormat="1">
  <location ref="B17:J64" firstHeaderRow="1" firstDataRow="2" firstDataCol="1"/>
  <pivotFields count="40">
    <pivotField showAll="0">
      <items count="7">
        <item h="1" x="0"/>
        <item x="1"/>
        <item h="1" x="2"/>
        <item h="1" m="1" x="3"/>
        <item h="1" m="1" x="5"/>
        <item h="1" m="1" x="4"/>
        <item t="default"/>
      </items>
    </pivotField>
    <pivotField numFmtId="166" showAll="0"/>
    <pivotField numFmtId="166" showAll="0"/>
    <pivotField showAll="0"/>
    <pivotField showAll="0"/>
    <pivotField axis="axisRow" showAll="0">
      <items count="46">
        <item x="29"/>
        <item x="14"/>
        <item x="41"/>
        <item x="13"/>
        <item x="5"/>
        <item x="35"/>
        <item x="40"/>
        <item x="2"/>
        <item x="25"/>
        <item x="34"/>
        <item x="37"/>
        <item x="38"/>
        <item x="0"/>
        <item x="18"/>
        <item x="15"/>
        <item x="33"/>
        <item x="23"/>
        <item x="7"/>
        <item x="17"/>
        <item x="22"/>
        <item x="16"/>
        <item x="10"/>
        <item x="36"/>
        <item x="30"/>
        <item x="43"/>
        <item x="31"/>
        <item x="8"/>
        <item x="9"/>
        <item x="32"/>
        <item x="6"/>
        <item x="42"/>
        <item x="21"/>
        <item x="3"/>
        <item x="4"/>
        <item x="11"/>
        <item x="12"/>
        <item x="1"/>
        <item x="19"/>
        <item x="24"/>
        <item x="20"/>
        <item x="44"/>
        <item x="26"/>
        <item x="28"/>
        <item x="27"/>
        <item x="39"/>
        <item t="default"/>
      </items>
    </pivotField>
    <pivotField axis="axisCol" showAll="0">
      <items count="10">
        <item x="2"/>
        <item m="1" x="8"/>
        <item m="1" x="7"/>
        <item x="1"/>
        <item x="0"/>
        <item x="4"/>
        <item x="6"/>
        <item x="5"/>
        <item x="3"/>
        <item t="default"/>
      </items>
    </pivotField>
    <pivotField dataField="1" showAll="0"/>
    <pivotField showAll="0"/>
    <pivotField showAll="0"/>
    <pivotField showAll="0"/>
    <pivotField showAll="0"/>
    <pivotField showAll="0"/>
    <pivotField showAll="0"/>
    <pivotField showAll="0"/>
    <pivotField showAll="0"/>
    <pivotField numFmtId="14" showAll="0"/>
    <pivotField showAll="0"/>
    <pivotField showAll="0"/>
    <pivotField numFmtId="2" showAll="0"/>
    <pivotField numFmtId="2" showAll="0"/>
    <pivotField numFmtId="2" showAll="0"/>
    <pivotField numFmtId="2" showAll="0"/>
    <pivotField numFmtId="2" showAll="0"/>
    <pivotField numFmtId="10"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6"/>
  </colFields>
  <colItems count="8">
    <i>
      <x/>
    </i>
    <i>
      <x v="3"/>
    </i>
    <i>
      <x v="4"/>
    </i>
    <i>
      <x v="5"/>
    </i>
    <i>
      <x v="6"/>
    </i>
    <i>
      <x v="7"/>
    </i>
    <i>
      <x v="8"/>
    </i>
    <i t="grand">
      <x/>
    </i>
  </colItems>
  <dataFields count="1">
    <dataField name="Aantal van EEID"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22A0930-8BE4-4D43-87F0-EBC938FC1AD9}" name="Draaitabel10" cacheId="1"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chartFormat="3">
  <location ref="BO5:BR51" firstHeaderRow="0" firstDataRow="1" firstDataCol="1"/>
  <pivotFields count="40">
    <pivotField showAll="0">
      <items count="7">
        <item h="1" x="0"/>
        <item x="1"/>
        <item h="1" x="2"/>
        <item h="1" m="1" x="3"/>
        <item h="1" m="1" x="5"/>
        <item h="1" m="1" x="4"/>
        <item t="default"/>
      </items>
    </pivotField>
    <pivotField numFmtId="166" showAll="0"/>
    <pivotField numFmtId="166" showAll="0"/>
    <pivotField showAll="0"/>
    <pivotField showAll="0"/>
    <pivotField axis="axisRow" showAll="0">
      <items count="46">
        <item x="29"/>
        <item x="14"/>
        <item x="41"/>
        <item x="13"/>
        <item x="5"/>
        <item x="35"/>
        <item x="40"/>
        <item x="2"/>
        <item x="25"/>
        <item x="34"/>
        <item x="37"/>
        <item x="38"/>
        <item x="0"/>
        <item x="18"/>
        <item x="15"/>
        <item x="33"/>
        <item x="23"/>
        <item x="7"/>
        <item x="17"/>
        <item x="22"/>
        <item x="16"/>
        <item x="10"/>
        <item x="36"/>
        <item x="30"/>
        <item x="43"/>
        <item x="31"/>
        <item x="8"/>
        <item x="9"/>
        <item x="32"/>
        <item x="6"/>
        <item x="42"/>
        <item x="21"/>
        <item x="3"/>
        <item x="4"/>
        <item x="11"/>
        <item x="12"/>
        <item x="1"/>
        <item x="19"/>
        <item x="24"/>
        <item x="20"/>
        <item x="44"/>
        <item x="26"/>
        <item x="28"/>
        <item x="27"/>
        <item x="39"/>
        <item t="default"/>
      </items>
    </pivotField>
    <pivotField showAll="0"/>
    <pivotField showAll="0"/>
    <pivotField showAll="0"/>
    <pivotField showAll="0"/>
    <pivotField showAll="0"/>
    <pivotField showAll="0">
      <items count="5">
        <item x="2"/>
        <item x="0"/>
        <item x="3"/>
        <item x="1"/>
        <item t="default"/>
      </items>
    </pivotField>
    <pivotField showAll="0"/>
    <pivotField showAll="0"/>
    <pivotField showAll="0"/>
    <pivotField showAll="0"/>
    <pivotField numFmtId="14" showAll="0"/>
    <pivotField showAll="0"/>
    <pivotField showAll="0"/>
    <pivotField numFmtId="2" showAll="0"/>
    <pivotField numFmtId="2" showAll="0"/>
    <pivotField numFmtId="2" showAll="0"/>
    <pivotField numFmtId="2" showAll="0"/>
    <pivotField dataField="1" numFmtId="2" showAll="0"/>
    <pivotField numFmtId="10" showAll="0"/>
    <pivotField numFmtId="2"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dataField="1" showAll="0"/>
  </pivotFields>
  <rowFields count="1">
    <field x="5"/>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2"/>
  </colFields>
  <colItems count="3">
    <i>
      <x/>
    </i>
    <i i="1">
      <x v="1"/>
    </i>
    <i i="2">
      <x v="2"/>
    </i>
  </colItems>
  <dataFields count="3">
    <dataField name="Som van Employer Cost" fld="23" baseField="5" baseItem="1" numFmtId="165"/>
    <dataField name="Som van Leave balance" fld="30" baseField="0" baseItem="0"/>
    <dataField name="Som van Value Leave Balance" fld="3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56E1C07-4D8A-472F-91FD-8BE2DAF5DF20}" name="Draaitabel2" cacheId="1" applyNumberFormats="0" applyBorderFormats="0" applyFontFormats="0" applyPatternFormats="0" applyAlignmentFormats="0" applyWidthHeightFormats="1" dataCaption="Waarden" updatedVersion="8" minRefreshableVersion="3" useAutoFormatting="1" itemPrintTitles="1" createdVersion="8" indent="0" compact="0" compactData="0" multipleFieldFilters="0">
  <location ref="P17:U42" firstHeaderRow="0" firstDataRow="1" firstDataCol="2"/>
  <pivotFields count="40">
    <pivotField axis="axisRow" compact="0" outline="0" showAll="0">
      <items count="7">
        <item x="0"/>
        <item x="1"/>
        <item x="2"/>
        <item m="1" x="3"/>
        <item m="1" x="5"/>
        <item m="1" x="4"/>
        <item t="default"/>
      </items>
      <extLst>
        <ext xmlns:x14="http://schemas.microsoft.com/office/spreadsheetml/2009/9/main" uri="{2946ED86-A175-432a-8AC1-64E0C546D7DE}">
          <x14:pivotField fillDownLabels="1"/>
        </ext>
      </extLst>
    </pivotField>
    <pivotField compact="0" numFmtId="166" outline="0" showAll="0"/>
    <pivotField compact="0" numFmtId="166" outline="0" showAll="0"/>
    <pivotField compact="0" outline="0" showAll="0"/>
    <pivotField compact="0" outline="0" showAll="0"/>
    <pivotField compact="0" outline="0" showAll="0"/>
    <pivotField axis="axisRow" compact="0" outline="0" showAll="0">
      <items count="10">
        <item x="2"/>
        <item m="1" x="8"/>
        <item m="1" x="7"/>
        <item x="1"/>
        <item x="0"/>
        <item x="4"/>
        <item x="6"/>
        <item x="5"/>
        <item x="3"/>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numFmtId="2" outline="0" showAll="0"/>
    <pivotField dataField="1" compact="0" numFmtId="2" outline="0" showAll="0"/>
    <pivotField compact="0" numFmtId="2" outline="0" showAll="0"/>
    <pivotField compact="0" numFmtId="2" outline="0" showAll="0"/>
    <pivotField compact="0" numFmtId="2" outline="0" showAll="0"/>
    <pivotField compact="0" numFmtId="10" outline="0" showAll="0"/>
    <pivotField compact="0" numFmtId="2"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pivotFields>
  <rowFields count="2">
    <field x="0"/>
    <field x="6"/>
  </rowFields>
  <rowItems count="25">
    <i>
      <x/>
      <x/>
    </i>
    <i r="1">
      <x v="3"/>
    </i>
    <i r="1">
      <x v="4"/>
    </i>
    <i r="1">
      <x v="5"/>
    </i>
    <i r="1">
      <x v="6"/>
    </i>
    <i r="1">
      <x v="7"/>
    </i>
    <i r="1">
      <x v="8"/>
    </i>
    <i t="default">
      <x/>
    </i>
    <i>
      <x v="1"/>
      <x/>
    </i>
    <i r="1">
      <x v="3"/>
    </i>
    <i r="1">
      <x v="4"/>
    </i>
    <i r="1">
      <x v="5"/>
    </i>
    <i r="1">
      <x v="6"/>
    </i>
    <i r="1">
      <x v="7"/>
    </i>
    <i r="1">
      <x v="8"/>
    </i>
    <i t="default">
      <x v="1"/>
    </i>
    <i>
      <x v="2"/>
      <x/>
    </i>
    <i r="1">
      <x v="3"/>
    </i>
    <i r="1">
      <x v="4"/>
    </i>
    <i r="1">
      <x v="5"/>
    </i>
    <i r="1">
      <x v="6"/>
    </i>
    <i r="1">
      <x v="7"/>
    </i>
    <i r="1">
      <x v="8"/>
    </i>
    <i t="default">
      <x v="2"/>
    </i>
    <i t="grand">
      <x/>
    </i>
  </rowItems>
  <colFields count="1">
    <field x="-2"/>
  </colFields>
  <colItems count="4">
    <i>
      <x/>
    </i>
    <i i="1">
      <x v="1"/>
    </i>
    <i i="2">
      <x v="2"/>
    </i>
    <i i="3">
      <x v="3"/>
    </i>
  </colItems>
  <dataFields count="4">
    <dataField name="Aantal van EEID" fld="7" subtotal="count" baseField="0" baseItem="0"/>
    <dataField name="Som van Monthly Salary" fld="20" baseField="0" baseItem="0"/>
    <dataField name="Som van #New Hires" fld="37" baseField="0" baseItem="0"/>
    <dataField name="Som van #Leavers" fld="3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C347CA8-22A6-4383-8281-9232407F586B}" name="Draaitabel3" cacheId="1" applyNumberFormats="0" applyBorderFormats="0" applyFontFormats="0" applyPatternFormats="0" applyAlignmentFormats="0" applyWidthHeightFormats="1" dataCaption="Waarden" updatedVersion="8" minRefreshableVersion="3" useAutoFormatting="1" rowGrandTotals="0" colGrandTotals="0" itemPrintTitles="1" createdVersion="8" indent="0" outline="1" outlineData="1" multipleFieldFilters="0" chartFormat="2">
  <location ref="AD4:AK8" firstHeaderRow="1" firstDataRow="2" firstDataCol="1"/>
  <pivotFields count="40">
    <pivotField axis="axisRow" multipleItemSelectionAllowed="1" showAll="0">
      <items count="7">
        <item m="1" x="3"/>
        <item m="1" x="5"/>
        <item m="1" x="4"/>
        <item x="0"/>
        <item x="1"/>
        <item x="2"/>
        <item t="default"/>
      </items>
    </pivotField>
    <pivotField numFmtId="166" showAll="0"/>
    <pivotField numFmtId="166" showAll="0"/>
    <pivotField showAll="0"/>
    <pivotField showAll="0"/>
    <pivotField showAll="0"/>
    <pivotField axis="axisCol" showAll="0">
      <items count="10">
        <item x="2"/>
        <item m="1" x="8"/>
        <item m="1" x="7"/>
        <item x="0"/>
        <item x="4"/>
        <item x="3"/>
        <item x="6"/>
        <item x="1"/>
        <item x="5"/>
        <item t="default"/>
      </items>
    </pivotField>
    <pivotField showAll="0"/>
    <pivotField showAll="0"/>
    <pivotField showAll="0"/>
    <pivotField showAll="0"/>
    <pivotField showAll="0">
      <items count="5">
        <item x="2"/>
        <item x="0"/>
        <item x="3"/>
        <item x="1"/>
        <item t="default"/>
      </items>
    </pivotField>
    <pivotField showAll="0"/>
    <pivotField showAll="0"/>
    <pivotField showAll="0"/>
    <pivotField showAll="0"/>
    <pivotField numFmtId="14" showAll="0"/>
    <pivotField showAll="0"/>
    <pivotField showAll="0"/>
    <pivotField numFmtId="2" showAll="0"/>
    <pivotField numFmtId="2" showAll="0"/>
    <pivotField numFmtId="2" showAll="0"/>
    <pivotField numFmtId="2" showAll="0"/>
    <pivotField dataField="1" numFmtId="2" showAll="0"/>
    <pivotField numFmtId="10" showAll="0"/>
    <pivotField numFmtId="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3"/>
    </i>
    <i>
      <x v="4"/>
    </i>
    <i>
      <x v="5"/>
    </i>
  </rowItems>
  <colFields count="1">
    <field x="6"/>
  </colFields>
  <colItems count="7">
    <i>
      <x/>
    </i>
    <i>
      <x v="3"/>
    </i>
    <i>
      <x v="4"/>
    </i>
    <i>
      <x v="5"/>
    </i>
    <i>
      <x v="6"/>
    </i>
    <i>
      <x v="7"/>
    </i>
    <i>
      <x v="8"/>
    </i>
  </colItems>
  <dataFields count="1">
    <dataField name="Som van Employer Cost" fld="23" baseField="0" baseItem="3"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407C489-95D3-4346-8430-6BF80135E5EA}" name="Draaitabel6" cacheId="1" applyNumberFormats="0" applyBorderFormats="0" applyFontFormats="0" applyPatternFormats="0" applyAlignmentFormats="0" applyWidthHeightFormats="1" dataCaption="Waarden" updatedVersion="8" minRefreshableVersion="3" useAutoFormatting="1" rowGrandTotals="0" colGrandTotals="0" itemPrintTitles="1" createdVersion="8" indent="0" outline="1" outlineData="1" multipleFieldFilters="0">
  <location ref="B4:G11" firstHeaderRow="0" firstDataRow="1" firstDataCol="1" rowPageCount="2" colPageCount="1"/>
  <pivotFields count="40">
    <pivotField axis="axisPage" multipleItemSelectionAllowed="1" showAll="0">
      <items count="7">
        <item h="1" m="1" x="3"/>
        <item h="1" m="1" x="5"/>
        <item h="1" m="1" x="4"/>
        <item h="1" x="0"/>
        <item x="1"/>
        <item h="1" x="2"/>
        <item t="default"/>
      </items>
    </pivotField>
    <pivotField numFmtId="166" showAll="0"/>
    <pivotField numFmtId="166" showAll="0"/>
    <pivotField axis="axisPage" showAll="0">
      <items count="2">
        <item x="0"/>
        <item t="default"/>
      </items>
    </pivotField>
    <pivotField showAll="0"/>
    <pivotField showAll="0"/>
    <pivotField axis="axisRow" showAll="0">
      <items count="10">
        <item x="2"/>
        <item m="1" x="8"/>
        <item m="1" x="7"/>
        <item x="0"/>
        <item x="4"/>
        <item x="3"/>
        <item x="6"/>
        <item x="1"/>
        <item x="5"/>
        <item t="default"/>
      </items>
    </pivotField>
    <pivotField dataField="1" showAll="0"/>
    <pivotField showAll="0"/>
    <pivotField showAll="0"/>
    <pivotField showAll="0"/>
    <pivotField showAll="0">
      <items count="5">
        <item x="2"/>
        <item x="0"/>
        <item x="3"/>
        <item x="1"/>
        <item t="default"/>
      </items>
    </pivotField>
    <pivotField showAll="0"/>
    <pivotField showAll="0"/>
    <pivotField showAll="0"/>
    <pivotField showAll="0"/>
    <pivotField numFmtId="14" showAll="0"/>
    <pivotField showAll="0"/>
    <pivotField showAll="0"/>
    <pivotField numFmtId="2" showAll="0"/>
    <pivotField dataField="1" numFmtId="2" showAll="0"/>
    <pivotField numFmtId="2" showAll="0"/>
    <pivotField numFmtId="2" showAll="0"/>
    <pivotField dataField="1" numFmtId="2" showAll="0"/>
    <pivotField numFmtId="10" showAll="0"/>
    <pivotField numFmtId="2"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6"/>
  </rowFields>
  <rowItems count="7">
    <i>
      <x/>
    </i>
    <i>
      <x v="3"/>
    </i>
    <i>
      <x v="4"/>
    </i>
    <i>
      <x v="5"/>
    </i>
    <i>
      <x v="6"/>
    </i>
    <i>
      <x v="7"/>
    </i>
    <i>
      <x v="8"/>
    </i>
  </rowItems>
  <colFields count="1">
    <field x="-2"/>
  </colFields>
  <colItems count="5">
    <i>
      <x/>
    </i>
    <i i="1">
      <x v="1"/>
    </i>
    <i i="2">
      <x v="2"/>
    </i>
    <i i="3">
      <x v="3"/>
    </i>
    <i i="4">
      <x v="4"/>
    </i>
  </colItems>
  <pageFields count="2">
    <pageField fld="3" item="0" hier="-1"/>
    <pageField fld="0" hier="-1"/>
  </pageFields>
  <dataFields count="5">
    <dataField name="Aantal van EEID" fld="7" subtotal="count" baseField="0" baseItem="0"/>
    <dataField name="Som van Monthly Salary" fld="20" baseField="3" baseItem="4" numFmtId="2"/>
    <dataField name="Som van #New Hires" fld="37" baseField="0" baseItem="0"/>
    <dataField name="Som van #Leavers" fld="38" baseField="0" baseItem="0"/>
    <dataField name="Som van Employer Cost" fld="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5">
  <rv s="0">
    <fb>0.36599999999999999</fb>
    <v>0</v>
  </rv>
  <rv s="0">
    <fb>0.21</fb>
    <v>0</v>
  </rv>
  <rv s="0">
    <fb>0.501</fb>
    <v>0</v>
  </rv>
  <rv s="0">
    <fb>0.40799999999999997</fb>
    <v>0</v>
  </rv>
  <rv s="0">
    <fb>0.39799999999999996</fb>
    <v>0</v>
  </rv>
  <rv s="0">
    <fb>0.65099999999999991</fb>
    <v>0</v>
  </rv>
  <rv s="0">
    <fb>0.41200000000000003</fb>
    <v>0</v>
  </rv>
  <rv s="0">
    <fb>0.21899999999999997</fb>
    <v>0</v>
  </rv>
  <rv s="0">
    <fb>0.37200000000000005</fb>
    <v>0</v>
  </rv>
  <rv s="0">
    <fb>0.20399999999999999</fb>
    <v>0</v>
  </rv>
  <rv s="0">
    <fb>0.30099999999999999</fb>
    <v>0</v>
  </rv>
  <rv s="0">
    <fb>0.113</fb>
    <v>0</v>
  </rv>
  <rv s="0">
    <fb>0.2</fb>
    <v>0</v>
  </rv>
  <rv s="0">
    <fb>0.55399999999999994</fb>
    <v>0</v>
  </rv>
  <rv s="0">
    <fb>0.34600000000000003</fb>
    <v>0</v>
  </rv>
  <rv s="0">
    <fb>0.48799999999999999</fb>
    <v>0</v>
  </rv>
  <rv s="0">
    <fb>0.49700000000000005</fb>
    <v>0</v>
  </rv>
  <rv s="0">
    <fb>0.379</fb>
    <v>0</v>
  </rv>
  <rv s="0">
    <fb>0.22399999999999998</fb>
    <v>0</v>
  </rv>
  <rv s="0">
    <fb>0.29199999999999998</fb>
    <v>0</v>
  </rv>
  <rv s="0">
    <fb>0.60699999999999998</fb>
    <v>0</v>
  </rv>
  <rv s="0">
    <fb>0.49099999999999999</fb>
    <v>0</v>
  </rv>
  <rv s="0">
    <fb>0.36200000000000004</fb>
    <v>0</v>
  </rv>
  <rv s="0">
    <fb>0.31900000000000001</fb>
    <v>0</v>
  </rv>
  <rv s="0">
    <fb>0.51900000000000002</fb>
    <v>0</v>
  </rv>
  <rv s="0">
    <fb>0.47</fb>
    <v>0</v>
  </rv>
  <rv s="0">
    <fb>0.20499999999999999</fb>
    <v>0</v>
  </rv>
  <rv s="0">
    <fb>0.45200000000000001</fb>
    <v>0</v>
  </rv>
  <rv s="0">
    <fb>0.30599999999999999</fb>
    <v>0</v>
  </rv>
  <rv s="0">
    <fb>0.159</fb>
    <v>0</v>
  </rv>
  <rv s="0">
    <fb>1.0629999999999999</fb>
    <v>0</v>
  </rv>
  <rv s="0">
    <fb>0.253</fb>
    <v>0</v>
  </rv>
  <rv s="0">
    <fb>0.46700000000000003</fb>
    <v>0</v>
  </rv>
  <rv s="0">
    <fb>0.45799999999999996</fb>
    <v>0</v>
  </rv>
  <rv s="0">
    <fb>0.46100000000000002</fb>
    <v>0</v>
  </rv>
  <rv s="0">
    <fb>0.28300000000000003</fb>
    <v>0</v>
  </rv>
  <rv s="0">
    <fb>0.26100000000000001</fb>
    <v>0</v>
  </rv>
  <rv s="0">
    <fb>0.23800000000000002</fb>
    <v>0</v>
  </rv>
  <rv s="0">
    <fb>0.44400000000000001</fb>
    <v>0</v>
  </rv>
  <rv s="0">
    <fb>0.245</fb>
    <v>0</v>
  </rv>
  <rv s="0">
    <fb>0.51400000000000001</fb>
    <v>0</v>
  </rv>
  <rv s="0">
    <fb>0.34799999999999998</fb>
    <v>0</v>
  </rv>
  <rv s="0">
    <fb>0.59099999999999997</fb>
    <v>0</v>
  </rv>
  <rv s="0">
    <fb>0.47399999999999998</fb>
    <v>0</v>
  </rv>
  <rv s="0">
    <fb>0.28800000000000003</fb>
    <v>0</v>
  </rv>
</rvData>
</file>

<file path=xl/richData/rdrichvaluestructure.xml><?xml version="1.0" encoding="utf-8"?>
<rvStructures xmlns="http://schemas.microsoft.com/office/spreadsheetml/2017/richdata" count="1">
  <s t="_formattednumber">
    <k n="_Format" t="spb"/>
  </s>
</rvStructures>
</file>

<file path=xl/richData/rdsupportingpropertybag.xml><?xml version="1.0" encoding="utf-8"?>
<supportingPropertyBags xmlns="http://schemas.microsoft.com/office/spreadsheetml/2017/richdata2">
  <spbData count="1">
    <spb s="0">
      <v>1</v>
    </spb>
  </spbData>
</supportingPropertyBags>
</file>

<file path=xl/richData/rdsupportingpropertybagstructure.xml><?xml version="1.0" encoding="utf-8"?>
<spbStructures xmlns="http://schemas.microsoft.com/office/spreadsheetml/2017/richdata2" count="1">
  <s>
    <k n="_Self"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1">
    <x:dxf>
      <x:numFmt numFmtId="14" formatCode="0.00%"/>
    </x:dxf>
  </dxfs>
  <richProperties>
    <rPr n="NumberFormat" t="s"/>
  </richProperties>
  <richStyles>
    <rSty dxfid="0">
      <rpv i="0">0.0%</rpv>
    </rSty>
  </richStyles>
</richStyleShee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siness_Unit" xr10:uid="{57E1D7D3-0AEB-456F-83CA-748DAD3FCFAD}" sourceName="Business Unit">
  <pivotTables>
    <pivotTable tabId="2" name="Draaitabel6"/>
    <pivotTable tabId="2" name="Draaitabel3"/>
    <pivotTable tabId="2" name="Draaitabel10"/>
  </pivotTables>
  <data>
    <tabular pivotCacheId="1358076060">
      <items count="4">
        <i x="2" s="1"/>
        <i x="0" s="1"/>
        <i x="3"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A84E9DE-9947-44DE-973C-2F1025AEC8D4}" sourceName="Month">
  <pivotTables>
    <pivotTable tabId="2" name="Draaitabel6"/>
    <pivotTable tabId="2" name="Draaitabel1"/>
    <pivotTable tabId="2" name="Draaitabel10"/>
  </pivotTables>
  <data>
    <tabular pivotCacheId="1358076060">
      <items count="6">
        <i x="0"/>
        <i x="1" s="1"/>
        <i x="2"/>
        <i x="3" nd="1"/>
        <i x="5" nd="1"/>
        <i x="4"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usiness Unit 1" xr10:uid="{259281C9-7306-4330-AD22-CB84B1682EB7}" cache="Slicer_Business_Unit" caption="Business Unit" style="DashboardStyle" rowHeight="234950"/>
  <slicer name="Month 1" xr10:uid="{73FF1450-338F-4F5D-9AF1-5776265DD6A1}" cache="Slicer_Month" caption="Month" showCaption="0" style="DashboardStyle"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usiness Unit 5" xr10:uid="{48E54C49-8666-4E6A-AD5A-9E34D8E22703}" cache="Slicer_Business_Unit" caption="Business Unit" style="DashboardStyle" rowHeight="234950"/>
  <slicer name="Month 5" xr10:uid="{5C8DEC11-E171-44E5-B015-6C3FBB463457}" cache="Slicer_Month" caption="Month" showCaption="0" style="DashboardStyle"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usiness Unit 6" xr10:uid="{33871035-0E90-409B-9078-3D13467CC2CB}" cache="Slicer_Business_Unit" caption="Business Unit" style="DashboardStyle" rowHeight="234950"/>
  <slicer name="Month 6" xr10:uid="{E852C07D-3660-4E28-9ED6-72151AC3E69C}" cache="Slicer_Month" caption="Month" showCaption="0" style="DashboardStyle"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A4AB86-C8AE-4937-9C5B-F5B58751A47F}" name="EE_Data_2023" displayName="EE_Data_2023" ref="A1:AN2563" totalsRowShown="0">
  <autoFilter ref="A1:AN2563" xr:uid="{C4A4AB86-C8AE-4937-9C5B-F5B58751A47F}"/>
  <tableColumns count="40">
    <tableColumn id="1" xr3:uid="{292B8719-91E1-4D23-BFD8-EDAFFCA1D193}" name="Month" dataDxfId="20"/>
    <tableColumn id="36" xr3:uid="{123461B3-3C76-4907-BF2B-1E85DEA0A3D1}" name="Start of Month" dataDxfId="19"/>
    <tableColumn id="37" xr3:uid="{EDDD56FD-A632-4B4F-AAF5-94F605E5AF44}" name="End of Month" dataDxfId="18"/>
    <tableColumn id="35" xr3:uid="{AB6928DB-642C-4B1D-B4D6-256091DCE37F}" name="Year" dataDxfId="17"/>
    <tableColumn id="2" xr3:uid="{4D24CB47-18A6-4092-B047-71121308847A}" name="Company Entity"/>
    <tableColumn id="3" xr3:uid="{15A1A9F4-E181-481D-B6EC-3574FB91AF22}" name="Country"/>
    <tableColumn id="4" xr3:uid="{1B4E3C63-E67A-49AC-A5D0-0C9C7018181D}" name="Region"/>
    <tableColumn id="5" xr3:uid="{78F79592-CE95-41B9-8BE0-F6515F86A5D9}" name="EEID"/>
    <tableColumn id="6" xr3:uid="{BDBAF82D-095D-4AB8-9AEE-B1554F02FE62}" name="Full Name"/>
    <tableColumn id="7" xr3:uid="{E6FA8EED-89EB-46D3-B953-395C7D163D09}" name="Job Title"/>
    <tableColumn id="8" xr3:uid="{F9272504-D190-49D4-99A3-806DBEF9095F}" name="Department"/>
    <tableColumn id="9" xr3:uid="{FBDDE6A2-F698-40C0-BB96-20279004D964}" name="Business Unit"/>
    <tableColumn id="10" xr3:uid="{B366B9CF-5782-4528-AE39-0B1EEE74D57D}" name="Country of Origin"/>
    <tableColumn id="11" xr3:uid="{50C33466-D2D8-4565-9F59-AF79AE18D304}" name="Contract"/>
    <tableColumn id="12" xr3:uid="{6A8BF9E1-FAB5-4C04-99F6-96924BFAF2AD}" name="Gender"/>
    <tableColumn id="13" xr3:uid="{CF15C70C-6513-4D7D-B690-75BC593331A5}" name="Age"/>
    <tableColumn id="14" xr3:uid="{DED485C9-5E19-42CA-85B5-268CE9EA077F}" name="Hire Date" dataDxfId="16"/>
    <tableColumn id="15" xr3:uid="{6DE690E3-AFEF-46F2-A53F-AFA0A7CDD3C7}" name="Contract End date" dataDxfId="15"/>
    <tableColumn id="16" xr3:uid="{C3257412-60E6-4C4A-9E00-D72E6A848DB2}" name="Hrs per week"/>
    <tableColumn id="17" xr3:uid="{82EDA6C8-0168-4B79-B3F7-54F39DB89ECC}" name="Annual Salary" dataDxfId="14"/>
    <tableColumn id="18" xr3:uid="{C58E32E3-C74B-48C0-905F-3C742CE74409}" name="Monthly Salary" dataDxfId="13"/>
    <tableColumn id="19" xr3:uid="{F7FB7486-EB1C-48D6-BDE5-80135FEEBFDC}" name="Hr_Rate" dataDxfId="12"/>
    <tableColumn id="20" xr3:uid="{4ABD2789-4C64-49BB-9B6F-7755D86A625D}" name="Employer Costs" dataDxfId="11"/>
    <tableColumn id="21" xr3:uid="{D0065F6E-37F4-4F50-8E16-FAC3A31C214B}" name="Employer Cost" dataDxfId="10"/>
    <tableColumn id="22" xr3:uid="{D19CE58F-BE05-4EB2-B2C2-C31099442469}" name="Tax_SocSec"/>
    <tableColumn id="23" xr3:uid="{668D0BD6-8763-4ADD-82D5-421DCA2D6EDB}" name="Net wage" dataDxfId="9"/>
    <tableColumn id="24" xr3:uid="{72BBD81A-4663-45F9-84AB-D24BF4FFCD6A}" name="Currency"/>
    <tableColumn id="25" xr3:uid="{E01DA092-60D2-486F-9ECF-4DCBD134B9C6}" name="Xrate in EUR"/>
    <tableColumn id="26" xr3:uid="{D2116ABD-1F7D-45FC-AB08-B3E6A59E4AC0}" name="Bonus %"/>
    <tableColumn id="27" xr3:uid="{1D4C03A5-E3E0-4906-90DC-FC17C342105D}" name="Exit Date" dataDxfId="8"/>
    <tableColumn id="28" xr3:uid="{D53A2AF9-1BE6-4991-9D3E-63C7842FB5AF}" name="Leave balance"/>
    <tableColumn id="29" xr3:uid="{27A6FA80-4D2F-4DF0-8715-FD570549CF50}" name="Errors"/>
    <tableColumn id="30" xr3:uid="{EA4E7B85-BDAF-4B51-88F0-7DF772612CF4}" name="Cost p/p"/>
    <tableColumn id="31" xr3:uid="{2D5A339C-60DD-4DFC-8524-39A9225AD0F1}" name="Expenses"/>
    <tableColumn id="32" xr3:uid="{3FBD2A9E-73F2-4B2F-A91E-CC2645BA0156}" name="Overtime"/>
    <tableColumn id="33" xr3:uid="{CEB3A834-A0F8-4CAE-8D06-59F2F19518BD}" name="Kolom1"/>
    <tableColumn id="34" xr3:uid="{6E339368-4580-4AFC-BE18-E2ED26C31686}" name="Kolom2"/>
    <tableColumn id="38" xr3:uid="{74C515F8-BA52-4545-9BDC-3D14A78A4D24}" name="#New Hires" dataDxfId="7">
      <calculatedColumnFormula>IF(AND(EE_Data_2023[[#This Row],[Hire Date]]&gt;=EE_Data_2023[[#This Row],[Start of Month]],EE_Data_2023[[#This Row],[Hire Date]]&lt;=EE_Data_2023[[#This Row],[End of Month]]),1,0)</calculatedColumnFormula>
    </tableColumn>
    <tableColumn id="39" xr3:uid="{D2741C68-B263-4520-A31F-DDD12E32DFF7}" name="#Leavers" dataDxfId="6">
      <calculatedColumnFormula>IF(AND(EE_Data_2023[[#This Row],[Exit Date]]&gt;=EE_Data_2023[[#This Row],[Start of Month]],EE_Data_2023[[#This Row],[Exit Date]]&lt;=EE_Data_2023[[#This Row],[End of Month]]),1,0)</calculatedColumnFormula>
    </tableColumn>
    <tableColumn id="40" xr3:uid="{2B5F7D93-53E7-4270-8648-5A3B5D3F2405}" name="Value Leave Balance" dataDxfId="5">
      <calculatedColumnFormula>EE_Data_2023[[#This Row],[Leave balance]]*EE_Data_2023[[#This Row],[Hr_Rate]]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ECD4133-4BB3-4682-97AA-1364E55589C9}" name="Country_HCTable" displayName="Country_HCTable" ref="P4:U12" totalsRowCount="1">
  <autoFilter ref="P4:U11" xr:uid="{EECD4133-4BB3-4682-97AA-1364E55589C9}"/>
  <tableColumns count="6">
    <tableColumn id="1" xr3:uid="{C33E7698-7E3E-449A-BC72-CF2BB3B17781}" name="Region" totalsRowLabel="Totaal">
      <calculatedColumnFormula>IF(B5="","",B5)</calculatedColumnFormula>
    </tableColumn>
    <tableColumn id="2" xr3:uid="{5E021AB6-F566-4754-9066-7CDEC9FCD125}" name="HeadCount" totalsRowFunction="sum">
      <calculatedColumnFormula>IF(C5="","",C5)</calculatedColumnFormula>
    </tableColumn>
    <tableColumn id="3" xr3:uid="{1BCD9463-714C-4C5A-8240-5BCEE2550811}" name="Gross Salary" totalsRowFunction="sum" dataDxfId="4" totalsRowDxfId="3">
      <calculatedColumnFormula>IF(D5="","",D5)</calculatedColumnFormula>
    </tableColumn>
    <tableColumn id="4" xr3:uid="{59657EE8-CFDF-4D11-A49E-1DC8C95B1A53}" name="New hires" totalsRowFunction="sum" dataDxfId="2">
      <calculatedColumnFormula>E5</calculatedColumnFormula>
    </tableColumn>
    <tableColumn id="5" xr3:uid="{9659309A-617B-467A-A531-99A9A2ABA071}" name="Leavers" totalsRowFunction="sum" dataDxfId="1">
      <calculatedColumnFormula>F5</calculatedColumnFormula>
    </tableColumn>
    <tableColumn id="6" xr3:uid="{D922F168-A133-4510-8B24-F5651C533996}" name="ER_Costs" totalsRowFunction="sum" dataDxfId="0">
      <calculatedColumnFormula>G5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2.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E9DA9-4C92-42EA-9442-BE82B517BF94}">
  <dimension ref="A1:AN2563"/>
  <sheetViews>
    <sheetView topLeftCell="P1" zoomScale="85" zoomScaleNormal="85" workbookViewId="0">
      <selection activeCell="AN2" sqref="AN2"/>
    </sheetView>
  </sheetViews>
  <sheetFormatPr defaultRowHeight="14.4" x14ac:dyDescent="0.3"/>
  <cols>
    <col min="1" max="1" width="10.5546875" bestFit="1" customWidth="1"/>
    <col min="2" max="2" width="10.5546875" customWidth="1"/>
    <col min="3" max="3" width="9.109375" bestFit="1" customWidth="1"/>
    <col min="4" max="4" width="19.44140625" bestFit="1" customWidth="1"/>
    <col min="5" max="5" width="11" bestFit="1" customWidth="1"/>
    <col min="6" max="6" width="7" bestFit="1" customWidth="1"/>
    <col min="7" max="7" width="20" bestFit="1" customWidth="1"/>
    <col min="8" max="8" width="26.88671875" bestFit="1" customWidth="1"/>
    <col min="9" max="9" width="16.33203125" bestFit="1" customWidth="1"/>
    <col min="10" max="10" width="23.21875" bestFit="1" customWidth="1"/>
    <col min="11" max="11" width="19.44140625" bestFit="1" customWidth="1"/>
    <col min="12" max="12" width="10.5546875" bestFit="1" customWidth="1"/>
    <col min="13" max="13" width="9.6640625" bestFit="1" customWidth="1"/>
    <col min="14" max="14" width="6.5546875" bestFit="1" customWidth="1"/>
    <col min="15" max="15" width="11.21875" bestFit="1" customWidth="1"/>
    <col min="16" max="16" width="18.44140625" bestFit="1" customWidth="1"/>
    <col min="17" max="17" width="14.44140625" bestFit="1" customWidth="1"/>
    <col min="18" max="18" width="15" bestFit="1" customWidth="1"/>
    <col min="19" max="19" width="16.21875" bestFit="1" customWidth="1"/>
    <col min="20" max="20" width="12" bestFit="1" customWidth="1"/>
    <col min="21" max="21" width="16.5546875" bestFit="1" customWidth="1"/>
    <col min="22" max="22" width="15.6640625" bestFit="1" customWidth="1"/>
    <col min="23" max="23" width="13" bestFit="1" customWidth="1"/>
    <col min="24" max="24" width="12" bestFit="1" customWidth="1"/>
    <col min="25" max="25" width="10.77734375" bestFit="1" customWidth="1"/>
    <col min="26" max="26" width="13.77734375" bestFit="1" customWidth="1"/>
    <col min="27" max="27" width="10.44140625" bestFit="1" customWidth="1"/>
    <col min="28" max="28" width="10.77734375" bestFit="1" customWidth="1"/>
    <col min="29" max="29" width="15.44140625" bestFit="1" customWidth="1"/>
    <col min="30" max="30" width="11.21875" bestFit="1" customWidth="1"/>
    <col min="31" max="31" width="10.44140625" bestFit="1" customWidth="1"/>
    <col min="32" max="32" width="11.21875" bestFit="1" customWidth="1"/>
    <col min="33" max="33" width="11.33203125" bestFit="1" customWidth="1"/>
  </cols>
  <sheetData>
    <row r="1" spans="1:40" x14ac:dyDescent="0.3">
      <c r="A1" t="s">
        <v>1925</v>
      </c>
      <c r="B1" t="s">
        <v>1930</v>
      </c>
      <c r="C1" t="s">
        <v>1931</v>
      </c>
      <c r="D1" t="s">
        <v>1926</v>
      </c>
      <c r="E1" t="s">
        <v>0</v>
      </c>
      <c r="F1" t="s">
        <v>1</v>
      </c>
      <c r="G1" t="s">
        <v>2</v>
      </c>
      <c r="H1" t="s">
        <v>3</v>
      </c>
      <c r="I1" t="s">
        <v>4</v>
      </c>
      <c r="J1" t="s">
        <v>5</v>
      </c>
      <c r="K1" t="s">
        <v>6</v>
      </c>
      <c r="L1" t="s">
        <v>7</v>
      </c>
      <c r="M1" t="s">
        <v>8</v>
      </c>
      <c r="N1" t="s">
        <v>9</v>
      </c>
      <c r="O1" t="s">
        <v>10</v>
      </c>
      <c r="P1" t="s">
        <v>11</v>
      </c>
      <c r="Q1" t="s">
        <v>12</v>
      </c>
      <c r="R1" t="s">
        <v>13</v>
      </c>
      <c r="S1" t="s">
        <v>14</v>
      </c>
      <c r="T1" t="s">
        <v>15</v>
      </c>
      <c r="U1" t="s">
        <v>16</v>
      </c>
      <c r="V1" t="s">
        <v>17</v>
      </c>
      <c r="W1" t="s">
        <v>18</v>
      </c>
      <c r="X1" t="s">
        <v>19</v>
      </c>
      <c r="Y1" t="s">
        <v>20</v>
      </c>
      <c r="Z1" t="s">
        <v>21</v>
      </c>
      <c r="AA1" t="s">
        <v>22</v>
      </c>
      <c r="AB1" t="s">
        <v>23</v>
      </c>
      <c r="AC1" t="s">
        <v>24</v>
      </c>
      <c r="AD1" t="s">
        <v>25</v>
      </c>
      <c r="AE1" t="s">
        <v>26</v>
      </c>
      <c r="AF1" t="s">
        <v>27</v>
      </c>
      <c r="AG1" t="s">
        <v>28</v>
      </c>
      <c r="AH1" t="s">
        <v>29</v>
      </c>
      <c r="AI1" t="s">
        <v>30</v>
      </c>
      <c r="AJ1" t="s">
        <v>1842</v>
      </c>
      <c r="AK1" t="s">
        <v>1843</v>
      </c>
      <c r="AL1" t="s">
        <v>1933</v>
      </c>
      <c r="AM1" t="s">
        <v>1934</v>
      </c>
      <c r="AN1" t="s">
        <v>1955</v>
      </c>
    </row>
    <row r="2" spans="1:40" x14ac:dyDescent="0.3">
      <c r="A2" s="1" t="s">
        <v>1927</v>
      </c>
      <c r="B2" s="8">
        <v>44927</v>
      </c>
      <c r="C2" s="8">
        <v>44957</v>
      </c>
      <c r="D2">
        <v>2023</v>
      </c>
      <c r="E2" t="s">
        <v>31</v>
      </c>
      <c r="F2" t="s">
        <v>32</v>
      </c>
      <c r="G2" t="s">
        <v>33</v>
      </c>
      <c r="H2" t="s">
        <v>34</v>
      </c>
      <c r="I2" t="s">
        <v>35</v>
      </c>
      <c r="J2" t="s">
        <v>36</v>
      </c>
      <c r="K2" t="s">
        <v>37</v>
      </c>
      <c r="L2" t="s">
        <v>38</v>
      </c>
      <c r="M2" t="s">
        <v>32</v>
      </c>
      <c r="N2" t="s">
        <v>39</v>
      </c>
      <c r="O2" t="s">
        <v>40</v>
      </c>
      <c r="P2">
        <v>59</v>
      </c>
      <c r="Q2" s="2">
        <v>44927</v>
      </c>
      <c r="R2" s="2">
        <v>45292</v>
      </c>
      <c r="S2">
        <v>40</v>
      </c>
      <c r="T2" s="3">
        <v>99975</v>
      </c>
      <c r="U2" s="3">
        <v>8331.25</v>
      </c>
      <c r="V2" s="3">
        <v>48.064903846153847</v>
      </c>
      <c r="W2" s="3">
        <v>0.20760000000000001</v>
      </c>
      <c r="X2" s="3">
        <v>1729.5675000000001</v>
      </c>
      <c r="Y2" vm="1">
        <v>0.36599999999999999</v>
      </c>
      <c r="Z2" s="3">
        <v>5282.0125000000007</v>
      </c>
      <c r="AA2" t="s">
        <v>41</v>
      </c>
      <c r="AB2">
        <v>1</v>
      </c>
      <c r="AC2">
        <v>0</v>
      </c>
      <c r="AD2" s="2" t="s">
        <v>42</v>
      </c>
      <c r="AE2">
        <v>304</v>
      </c>
      <c r="AG2">
        <v>20</v>
      </c>
      <c r="AH2">
        <v>397</v>
      </c>
      <c r="AI2">
        <v>18</v>
      </c>
      <c r="AL2">
        <f>IF(AND(EE_Data_2023[[#This Row],[Hire Date]]&gt;=EE_Data_2023[[#This Row],[Start of Month]],EE_Data_2023[[#This Row],[Hire Date]]&lt;=EE_Data_2023[[#This Row],[End of Month]]),1,0)</f>
        <v>1</v>
      </c>
      <c r="AM2">
        <f>IF(AND(EE_Data_2023[[#This Row],[Exit Date]]&gt;=EE_Data_2023[[#This Row],[Start of Month]],EE_Data_2023[[#This Row],[Exit Date]]&lt;=EE_Data_2023[[#This Row],[End of Month]]),1,0)</f>
        <v>0</v>
      </c>
      <c r="AN2">
        <f>EE_Data_2023[[#This Row],[Leave balance]]*EE_Data_2023[[#This Row],[Hr_Rate]]</f>
        <v>14611.73076923077</v>
      </c>
    </row>
    <row r="3" spans="1:40" x14ac:dyDescent="0.3">
      <c r="A3" s="1" t="s">
        <v>1927</v>
      </c>
      <c r="B3" s="8">
        <v>44927</v>
      </c>
      <c r="C3" s="8">
        <v>44957</v>
      </c>
      <c r="D3">
        <v>2023</v>
      </c>
      <c r="E3" t="s">
        <v>43</v>
      </c>
      <c r="F3" t="s">
        <v>44</v>
      </c>
      <c r="G3" t="s">
        <v>1919</v>
      </c>
      <c r="H3" t="s">
        <v>45</v>
      </c>
      <c r="I3" t="s">
        <v>46</v>
      </c>
      <c r="J3" t="s">
        <v>47</v>
      </c>
      <c r="K3" t="s">
        <v>48</v>
      </c>
      <c r="L3" t="s">
        <v>49</v>
      </c>
      <c r="M3" t="s">
        <v>44</v>
      </c>
      <c r="N3" t="s">
        <v>39</v>
      </c>
      <c r="O3" t="s">
        <v>50</v>
      </c>
      <c r="P3">
        <v>50</v>
      </c>
      <c r="Q3" s="2">
        <v>44927</v>
      </c>
      <c r="R3" s="2">
        <v>45292</v>
      </c>
      <c r="S3">
        <v>40</v>
      </c>
      <c r="T3" s="3">
        <v>163099</v>
      </c>
      <c r="U3" s="3">
        <v>13591.583333333334</v>
      </c>
      <c r="V3" s="3">
        <v>78.412980769230771</v>
      </c>
      <c r="W3" s="3">
        <v>0.17</v>
      </c>
      <c r="X3" s="3">
        <v>2310.5691666666671</v>
      </c>
      <c r="Y3" vm="2">
        <v>0.21</v>
      </c>
      <c r="Z3" s="3">
        <v>10737.350833333334</v>
      </c>
      <c r="AA3" t="s">
        <v>51</v>
      </c>
      <c r="AB3">
        <v>1.4280999999999999</v>
      </c>
      <c r="AC3">
        <v>0.2</v>
      </c>
      <c r="AD3" s="2" t="s">
        <v>42</v>
      </c>
      <c r="AE3">
        <v>74</v>
      </c>
      <c r="AG3">
        <v>20</v>
      </c>
      <c r="AH3">
        <v>224</v>
      </c>
      <c r="AI3">
        <v>20</v>
      </c>
      <c r="AL3">
        <f>IF(AND(EE_Data_2023[[#This Row],[Hire Date]]&gt;=EE_Data_2023[[#This Row],[Start of Month]],EE_Data_2023[[#This Row],[Hire Date]]&lt;=EE_Data_2023[[#This Row],[End of Month]]),1,0)</f>
        <v>1</v>
      </c>
      <c r="AM3">
        <f>IF(AND(EE_Data_2023[[#This Row],[Exit Date]]&gt;=EE_Data_2023[[#This Row],[Start of Month]],EE_Data_2023[[#This Row],[Exit Date]]&lt;=EE_Data_2023[[#This Row],[End of Month]]),1,0)</f>
        <v>0</v>
      </c>
      <c r="AN3">
        <f>EE_Data_2023[[#This Row],[Leave balance]]*EE_Data_2023[[#This Row],[Hr_Rate]]</f>
        <v>5802.560576923077</v>
      </c>
    </row>
    <row r="4" spans="1:40" x14ac:dyDescent="0.3">
      <c r="A4" s="1" t="s">
        <v>1927</v>
      </c>
      <c r="B4" s="8">
        <v>44927</v>
      </c>
      <c r="C4" s="8">
        <v>44957</v>
      </c>
      <c r="D4">
        <v>2023</v>
      </c>
      <c r="E4" t="s">
        <v>52</v>
      </c>
      <c r="F4" t="s">
        <v>53</v>
      </c>
      <c r="G4" t="s">
        <v>54</v>
      </c>
      <c r="H4" t="s">
        <v>55</v>
      </c>
      <c r="I4" t="s">
        <v>56</v>
      </c>
      <c r="J4" t="s">
        <v>57</v>
      </c>
      <c r="K4" t="s">
        <v>37</v>
      </c>
      <c r="L4" t="s">
        <v>38</v>
      </c>
      <c r="M4" t="s">
        <v>53</v>
      </c>
      <c r="N4" t="s">
        <v>39</v>
      </c>
      <c r="O4" t="s">
        <v>50</v>
      </c>
      <c r="P4">
        <v>26</v>
      </c>
      <c r="Q4" s="2">
        <v>44927</v>
      </c>
      <c r="R4" s="2">
        <v>45292</v>
      </c>
      <c r="S4">
        <v>40</v>
      </c>
      <c r="T4" s="3">
        <v>84913</v>
      </c>
      <c r="U4" s="3">
        <v>7076.083333333333</v>
      </c>
      <c r="V4" s="3">
        <v>40.823557692307688</v>
      </c>
      <c r="W4" s="3">
        <v>0.25</v>
      </c>
      <c r="X4" s="3">
        <v>1769.0208333333333</v>
      </c>
      <c r="Y4" vm="3">
        <v>0.501</v>
      </c>
      <c r="Z4" s="3">
        <v>3530.9655833333331</v>
      </c>
      <c r="AA4" t="s">
        <v>58</v>
      </c>
      <c r="AB4">
        <v>657.27</v>
      </c>
      <c r="AC4">
        <v>7.0000000000000007E-2</v>
      </c>
      <c r="AD4" s="2" t="s">
        <v>42</v>
      </c>
      <c r="AE4">
        <v>193</v>
      </c>
      <c r="AG4">
        <v>20</v>
      </c>
      <c r="AI4">
        <v>4</v>
      </c>
      <c r="AL4">
        <f>IF(AND(EE_Data_2023[[#This Row],[Hire Date]]&gt;=EE_Data_2023[[#This Row],[Start of Month]],EE_Data_2023[[#This Row],[Hire Date]]&lt;=EE_Data_2023[[#This Row],[End of Month]]),1,0)</f>
        <v>1</v>
      </c>
      <c r="AM4">
        <f>IF(AND(EE_Data_2023[[#This Row],[Exit Date]]&gt;=EE_Data_2023[[#This Row],[Start of Month]],EE_Data_2023[[#This Row],[Exit Date]]&lt;=EE_Data_2023[[#This Row],[End of Month]]),1,0)</f>
        <v>0</v>
      </c>
      <c r="AN4">
        <f>EE_Data_2023[[#This Row],[Leave balance]]*EE_Data_2023[[#This Row],[Hr_Rate]]</f>
        <v>7878.946634615384</v>
      </c>
    </row>
    <row r="5" spans="1:40" x14ac:dyDescent="0.3">
      <c r="A5" s="1" t="s">
        <v>1927</v>
      </c>
      <c r="B5" s="8">
        <v>44927</v>
      </c>
      <c r="C5" s="8">
        <v>44957</v>
      </c>
      <c r="D5">
        <v>2023</v>
      </c>
      <c r="E5" t="s">
        <v>59</v>
      </c>
      <c r="F5" t="s">
        <v>60</v>
      </c>
      <c r="G5" t="s">
        <v>33</v>
      </c>
      <c r="H5" t="s">
        <v>61</v>
      </c>
      <c r="I5" t="s">
        <v>62</v>
      </c>
      <c r="J5" t="s">
        <v>63</v>
      </c>
      <c r="K5" t="s">
        <v>48</v>
      </c>
      <c r="L5" t="s">
        <v>38</v>
      </c>
      <c r="M5" t="s">
        <v>60</v>
      </c>
      <c r="N5" t="s">
        <v>39</v>
      </c>
      <c r="O5" t="s">
        <v>40</v>
      </c>
      <c r="P5">
        <v>55</v>
      </c>
      <c r="Q5" s="2">
        <v>44927</v>
      </c>
      <c r="R5" s="2">
        <v>45292</v>
      </c>
      <c r="S5">
        <v>32</v>
      </c>
      <c r="T5" s="3">
        <v>95409</v>
      </c>
      <c r="U5" s="3">
        <v>7950.75</v>
      </c>
      <c r="V5" s="3">
        <v>57.33713942307692</v>
      </c>
      <c r="W5" s="3">
        <v>0.22140000000000001</v>
      </c>
      <c r="X5" s="3">
        <v>1760.2960500000002</v>
      </c>
      <c r="Y5" vm="4">
        <v>0.40799999999999997</v>
      </c>
      <c r="Z5" s="3">
        <v>4706.8440000000001</v>
      </c>
      <c r="AA5" t="s">
        <v>64</v>
      </c>
      <c r="AB5">
        <v>4.6844999999999999</v>
      </c>
      <c r="AC5">
        <v>0</v>
      </c>
      <c r="AD5" s="2" t="s">
        <v>42</v>
      </c>
      <c r="AE5">
        <v>267</v>
      </c>
      <c r="AG5">
        <v>20</v>
      </c>
      <c r="AL5">
        <f>IF(AND(EE_Data_2023[[#This Row],[Hire Date]]&gt;=EE_Data_2023[[#This Row],[Start of Month]],EE_Data_2023[[#This Row],[Hire Date]]&lt;=EE_Data_2023[[#This Row],[End of Month]]),1,0)</f>
        <v>1</v>
      </c>
      <c r="AM5">
        <f>IF(AND(EE_Data_2023[[#This Row],[Exit Date]]&gt;=EE_Data_2023[[#This Row],[Start of Month]],EE_Data_2023[[#This Row],[Exit Date]]&lt;=EE_Data_2023[[#This Row],[End of Month]]),1,0)</f>
        <v>0</v>
      </c>
      <c r="AN5">
        <f>EE_Data_2023[[#This Row],[Leave balance]]*EE_Data_2023[[#This Row],[Hr_Rate]]</f>
        <v>15309.016225961537</v>
      </c>
    </row>
    <row r="6" spans="1:40" x14ac:dyDescent="0.3">
      <c r="A6" s="1" t="s">
        <v>1927</v>
      </c>
      <c r="B6" s="8">
        <v>44927</v>
      </c>
      <c r="C6" s="8">
        <v>44957</v>
      </c>
      <c r="D6">
        <v>2023</v>
      </c>
      <c r="E6" t="s">
        <v>65</v>
      </c>
      <c r="F6" t="s">
        <v>66</v>
      </c>
      <c r="G6" t="s">
        <v>33</v>
      </c>
      <c r="H6" t="s">
        <v>67</v>
      </c>
      <c r="I6" t="s">
        <v>68</v>
      </c>
      <c r="J6" t="s">
        <v>69</v>
      </c>
      <c r="K6" t="s">
        <v>70</v>
      </c>
      <c r="L6" t="s">
        <v>71</v>
      </c>
      <c r="M6" t="s">
        <v>66</v>
      </c>
      <c r="N6" t="s">
        <v>72</v>
      </c>
      <c r="O6" t="s">
        <v>40</v>
      </c>
      <c r="P6">
        <v>57</v>
      </c>
      <c r="Q6" s="2">
        <v>42759</v>
      </c>
      <c r="R6" s="2"/>
      <c r="S6">
        <v>32</v>
      </c>
      <c r="T6" s="3">
        <v>50994</v>
      </c>
      <c r="U6" s="3">
        <v>4249.5</v>
      </c>
      <c r="V6" s="3">
        <v>30.645432692307693</v>
      </c>
      <c r="W6" s="3">
        <v>0.23749999999999999</v>
      </c>
      <c r="X6" s="3">
        <v>1009.2562499999999</v>
      </c>
      <c r="Y6" vm="5">
        <v>0.39799999999999996</v>
      </c>
      <c r="Z6" s="3">
        <v>2558.1990000000001</v>
      </c>
      <c r="AA6" t="s">
        <v>41</v>
      </c>
      <c r="AB6">
        <v>1</v>
      </c>
      <c r="AC6">
        <v>0</v>
      </c>
      <c r="AD6" s="2" t="s">
        <v>42</v>
      </c>
      <c r="AE6">
        <v>341</v>
      </c>
      <c r="AG6">
        <v>20</v>
      </c>
      <c r="AL6">
        <f>IF(AND(EE_Data_2023[[#This Row],[Hire Date]]&gt;=EE_Data_2023[[#This Row],[Start of Month]],EE_Data_2023[[#This Row],[Hire Date]]&lt;=EE_Data_2023[[#This Row],[End of Month]]),1,0)</f>
        <v>0</v>
      </c>
      <c r="AM6">
        <f>IF(AND(EE_Data_2023[[#This Row],[Exit Date]]&gt;=EE_Data_2023[[#This Row],[Start of Month]],EE_Data_2023[[#This Row],[Exit Date]]&lt;=EE_Data_2023[[#This Row],[End of Month]]),1,0)</f>
        <v>0</v>
      </c>
      <c r="AN6">
        <f>EE_Data_2023[[#This Row],[Leave balance]]*EE_Data_2023[[#This Row],[Hr_Rate]]</f>
        <v>10450.092548076924</v>
      </c>
    </row>
    <row r="7" spans="1:40" x14ac:dyDescent="0.3">
      <c r="A7" s="1" t="s">
        <v>1927</v>
      </c>
      <c r="B7" s="8">
        <v>44927</v>
      </c>
      <c r="C7" s="8">
        <v>44957</v>
      </c>
      <c r="D7">
        <v>2023</v>
      </c>
      <c r="E7" t="s">
        <v>73</v>
      </c>
      <c r="F7" t="s">
        <v>74</v>
      </c>
      <c r="G7" t="s">
        <v>1916</v>
      </c>
      <c r="H7" t="s">
        <v>75</v>
      </c>
      <c r="I7" t="s">
        <v>76</v>
      </c>
      <c r="J7" t="s">
        <v>77</v>
      </c>
      <c r="K7" t="s">
        <v>37</v>
      </c>
      <c r="L7" t="s">
        <v>71</v>
      </c>
      <c r="M7" t="s">
        <v>74</v>
      </c>
      <c r="N7" t="s">
        <v>72</v>
      </c>
      <c r="O7" t="s">
        <v>50</v>
      </c>
      <c r="P7">
        <v>27</v>
      </c>
      <c r="Q7" s="2">
        <v>44013</v>
      </c>
      <c r="R7" s="2"/>
      <c r="S7">
        <v>32</v>
      </c>
      <c r="T7" s="3">
        <v>119746</v>
      </c>
      <c r="U7" s="3">
        <v>9978.8333333333339</v>
      </c>
      <c r="V7" s="3">
        <v>71.962740384615387</v>
      </c>
      <c r="W7" s="3">
        <v>0.28999999999999998</v>
      </c>
      <c r="X7" s="3">
        <v>2893.8616666666667</v>
      </c>
      <c r="Y7" vm="6">
        <v>0.65099999999999991</v>
      </c>
      <c r="Z7" s="3">
        <v>3482.6128333333345</v>
      </c>
      <c r="AA7" t="s">
        <v>78</v>
      </c>
      <c r="AB7">
        <v>5.4378000000000002</v>
      </c>
      <c r="AC7">
        <v>0.1</v>
      </c>
      <c r="AD7" s="2" t="s">
        <v>42</v>
      </c>
      <c r="AE7">
        <v>339</v>
      </c>
      <c r="AG7">
        <v>20</v>
      </c>
      <c r="AL7">
        <f>IF(AND(EE_Data_2023[[#This Row],[Hire Date]]&gt;=EE_Data_2023[[#This Row],[Start of Month]],EE_Data_2023[[#This Row],[Hire Date]]&lt;=EE_Data_2023[[#This Row],[End of Month]]),1,0)</f>
        <v>0</v>
      </c>
      <c r="AM7">
        <f>IF(AND(EE_Data_2023[[#This Row],[Exit Date]]&gt;=EE_Data_2023[[#This Row],[Start of Month]],EE_Data_2023[[#This Row],[Exit Date]]&lt;=EE_Data_2023[[#This Row],[End of Month]]),1,0)</f>
        <v>0</v>
      </c>
      <c r="AN7">
        <f>EE_Data_2023[[#This Row],[Leave balance]]*EE_Data_2023[[#This Row],[Hr_Rate]]</f>
        <v>24395.368990384617</v>
      </c>
    </row>
    <row r="8" spans="1:40" x14ac:dyDescent="0.3">
      <c r="A8" s="1" t="s">
        <v>1927</v>
      </c>
      <c r="B8" s="8">
        <v>44927</v>
      </c>
      <c r="C8" s="8">
        <v>44957</v>
      </c>
      <c r="D8">
        <v>2023</v>
      </c>
      <c r="E8" t="s">
        <v>79</v>
      </c>
      <c r="F8" t="s">
        <v>80</v>
      </c>
      <c r="G8" t="s">
        <v>33</v>
      </c>
      <c r="H8" t="s">
        <v>81</v>
      </c>
      <c r="I8" t="s">
        <v>82</v>
      </c>
      <c r="J8" t="s">
        <v>77</v>
      </c>
      <c r="K8" t="s">
        <v>83</v>
      </c>
      <c r="L8" t="s">
        <v>38</v>
      </c>
      <c r="M8" t="s">
        <v>80</v>
      </c>
      <c r="N8" t="s">
        <v>39</v>
      </c>
      <c r="O8" t="s">
        <v>40</v>
      </c>
      <c r="P8">
        <v>29</v>
      </c>
      <c r="Q8" s="2">
        <v>44927</v>
      </c>
      <c r="R8" s="2">
        <v>45292</v>
      </c>
      <c r="S8">
        <v>40</v>
      </c>
      <c r="T8" s="3">
        <v>113527</v>
      </c>
      <c r="U8" s="3">
        <v>9460.5833333333339</v>
      </c>
      <c r="V8" s="3">
        <v>54.580288461538466</v>
      </c>
      <c r="W8" s="3">
        <v>0.23190000000000002</v>
      </c>
      <c r="X8" s="3">
        <v>2193.9092750000004</v>
      </c>
      <c r="Y8" vm="7">
        <v>0.41200000000000003</v>
      </c>
      <c r="Z8" s="3">
        <v>5562.8230000000003</v>
      </c>
      <c r="AA8" t="s">
        <v>41</v>
      </c>
      <c r="AB8">
        <v>1</v>
      </c>
      <c r="AC8">
        <v>0.06</v>
      </c>
      <c r="AD8" s="2" t="s">
        <v>42</v>
      </c>
      <c r="AE8">
        <v>30</v>
      </c>
      <c r="AG8">
        <v>20</v>
      </c>
      <c r="AI8">
        <v>2</v>
      </c>
      <c r="AL8">
        <f>IF(AND(EE_Data_2023[[#This Row],[Hire Date]]&gt;=EE_Data_2023[[#This Row],[Start of Month]],EE_Data_2023[[#This Row],[Hire Date]]&lt;=EE_Data_2023[[#This Row],[End of Month]]),1,0)</f>
        <v>1</v>
      </c>
      <c r="AM8">
        <f>IF(AND(EE_Data_2023[[#This Row],[Exit Date]]&gt;=EE_Data_2023[[#This Row],[Start of Month]],EE_Data_2023[[#This Row],[Exit Date]]&lt;=EE_Data_2023[[#This Row],[End of Month]]),1,0)</f>
        <v>0</v>
      </c>
      <c r="AN8">
        <f>EE_Data_2023[[#This Row],[Leave balance]]*EE_Data_2023[[#This Row],[Hr_Rate]]</f>
        <v>1637.408653846154</v>
      </c>
    </row>
    <row r="9" spans="1:40" x14ac:dyDescent="0.3">
      <c r="A9" s="1" t="s">
        <v>1927</v>
      </c>
      <c r="B9" s="8">
        <v>44927</v>
      </c>
      <c r="C9" s="8">
        <v>44957</v>
      </c>
      <c r="D9">
        <v>2023</v>
      </c>
      <c r="E9" t="s">
        <v>84</v>
      </c>
      <c r="F9" t="s">
        <v>85</v>
      </c>
      <c r="G9" t="s">
        <v>1919</v>
      </c>
      <c r="H9" t="s">
        <v>86</v>
      </c>
      <c r="I9" t="s">
        <v>87</v>
      </c>
      <c r="J9" t="s">
        <v>63</v>
      </c>
      <c r="K9" t="s">
        <v>48</v>
      </c>
      <c r="L9" t="s">
        <v>49</v>
      </c>
      <c r="M9" t="s">
        <v>85</v>
      </c>
      <c r="N9" t="s">
        <v>72</v>
      </c>
      <c r="O9" t="s">
        <v>50</v>
      </c>
      <c r="P9">
        <v>34</v>
      </c>
      <c r="Q9" s="2">
        <v>43264</v>
      </c>
      <c r="R9" s="2"/>
      <c r="S9">
        <v>40</v>
      </c>
      <c r="T9" s="3">
        <v>77203</v>
      </c>
      <c r="U9" s="3">
        <v>6433.583333333333</v>
      </c>
      <c r="V9" s="3">
        <v>37.116826923076921</v>
      </c>
      <c r="W9" s="3">
        <v>0.25</v>
      </c>
      <c r="X9" s="3">
        <v>1608.3958333333333</v>
      </c>
      <c r="Y9" vm="8">
        <v>0.21899999999999997</v>
      </c>
      <c r="Z9" s="3">
        <v>5024.6285833333332</v>
      </c>
      <c r="AA9" t="s">
        <v>88</v>
      </c>
      <c r="AB9">
        <v>8.2957999999999998</v>
      </c>
      <c r="AC9">
        <v>0</v>
      </c>
      <c r="AD9" s="2" t="s">
        <v>42</v>
      </c>
      <c r="AE9">
        <v>363</v>
      </c>
      <c r="AG9">
        <v>20</v>
      </c>
      <c r="AI9">
        <v>7</v>
      </c>
      <c r="AL9">
        <f>IF(AND(EE_Data_2023[[#This Row],[Hire Date]]&gt;=EE_Data_2023[[#This Row],[Start of Month]],EE_Data_2023[[#This Row],[Hire Date]]&lt;=EE_Data_2023[[#This Row],[End of Month]]),1,0)</f>
        <v>0</v>
      </c>
      <c r="AM9">
        <f>IF(AND(EE_Data_2023[[#This Row],[Exit Date]]&gt;=EE_Data_2023[[#This Row],[Start of Month]],EE_Data_2023[[#This Row],[Exit Date]]&lt;=EE_Data_2023[[#This Row],[End of Month]]),1,0)</f>
        <v>0</v>
      </c>
      <c r="AN9">
        <f>EE_Data_2023[[#This Row],[Leave balance]]*EE_Data_2023[[#This Row],[Hr_Rate]]</f>
        <v>13473.408173076923</v>
      </c>
    </row>
    <row r="10" spans="1:40" x14ac:dyDescent="0.3">
      <c r="A10" s="1" t="s">
        <v>1927</v>
      </c>
      <c r="B10" s="8">
        <v>44927</v>
      </c>
      <c r="C10" s="8">
        <v>44957</v>
      </c>
      <c r="D10">
        <v>2023</v>
      </c>
      <c r="E10" t="s">
        <v>89</v>
      </c>
      <c r="F10" t="s">
        <v>90</v>
      </c>
      <c r="G10" t="s">
        <v>54</v>
      </c>
      <c r="H10" t="s">
        <v>91</v>
      </c>
      <c r="I10" t="s">
        <v>92</v>
      </c>
      <c r="J10" t="s">
        <v>93</v>
      </c>
      <c r="K10" t="s">
        <v>94</v>
      </c>
      <c r="L10" t="s">
        <v>38</v>
      </c>
      <c r="M10" t="s">
        <v>90</v>
      </c>
      <c r="N10" t="s">
        <v>72</v>
      </c>
      <c r="O10" t="s">
        <v>50</v>
      </c>
      <c r="P10">
        <v>36</v>
      </c>
      <c r="Q10" s="2">
        <v>39855</v>
      </c>
      <c r="R10" s="2"/>
      <c r="S10">
        <v>40</v>
      </c>
      <c r="T10" s="3">
        <v>157333</v>
      </c>
      <c r="U10" s="3">
        <v>13111.083333333334</v>
      </c>
      <c r="V10" s="3">
        <v>75.640865384615381</v>
      </c>
      <c r="W10" s="3">
        <v>0</v>
      </c>
      <c r="X10" s="3">
        <v>0</v>
      </c>
      <c r="Y10" vm="9">
        <v>0.37200000000000005</v>
      </c>
      <c r="Z10" s="3">
        <v>8233.7603333333318</v>
      </c>
      <c r="AA10" t="s">
        <v>95</v>
      </c>
      <c r="AB10">
        <v>136.33000000000001</v>
      </c>
      <c r="AC10">
        <v>0.15</v>
      </c>
      <c r="AD10" s="2" t="s">
        <v>42</v>
      </c>
      <c r="AE10">
        <v>69</v>
      </c>
      <c r="AG10">
        <v>20</v>
      </c>
      <c r="AI10">
        <v>19</v>
      </c>
      <c r="AL10">
        <f>IF(AND(EE_Data_2023[[#This Row],[Hire Date]]&gt;=EE_Data_2023[[#This Row],[Start of Month]],EE_Data_2023[[#This Row],[Hire Date]]&lt;=EE_Data_2023[[#This Row],[End of Month]]),1,0)</f>
        <v>0</v>
      </c>
      <c r="AM10">
        <f>IF(AND(EE_Data_2023[[#This Row],[Exit Date]]&gt;=EE_Data_2023[[#This Row],[Start of Month]],EE_Data_2023[[#This Row],[Exit Date]]&lt;=EE_Data_2023[[#This Row],[End of Month]]),1,0)</f>
        <v>0</v>
      </c>
      <c r="AN10">
        <f>EE_Data_2023[[#This Row],[Leave balance]]*EE_Data_2023[[#This Row],[Hr_Rate]]</f>
        <v>5219.2197115384615</v>
      </c>
    </row>
    <row r="11" spans="1:40" x14ac:dyDescent="0.3">
      <c r="A11" s="1" t="s">
        <v>1927</v>
      </c>
      <c r="B11" s="8">
        <v>44927</v>
      </c>
      <c r="C11" s="8">
        <v>44957</v>
      </c>
      <c r="D11">
        <v>2023</v>
      </c>
      <c r="E11" t="s">
        <v>84</v>
      </c>
      <c r="F11" t="s">
        <v>85</v>
      </c>
      <c r="G11" t="s">
        <v>1919</v>
      </c>
      <c r="H11" t="s">
        <v>96</v>
      </c>
      <c r="I11" t="s">
        <v>97</v>
      </c>
      <c r="J11" t="s">
        <v>98</v>
      </c>
      <c r="K11" t="s">
        <v>99</v>
      </c>
      <c r="L11" t="s">
        <v>49</v>
      </c>
      <c r="M11" t="s">
        <v>85</v>
      </c>
      <c r="N11" t="s">
        <v>39</v>
      </c>
      <c r="O11" t="s">
        <v>50</v>
      </c>
      <c r="P11">
        <v>27</v>
      </c>
      <c r="Q11" s="2">
        <v>44490</v>
      </c>
      <c r="R11" s="2">
        <v>45220</v>
      </c>
      <c r="S11">
        <v>40</v>
      </c>
      <c r="T11" s="3">
        <v>109851</v>
      </c>
      <c r="U11" s="3">
        <v>9154.25</v>
      </c>
      <c r="V11" s="3">
        <v>52.812980769230776</v>
      </c>
      <c r="W11" s="3">
        <v>0.25</v>
      </c>
      <c r="X11" s="3">
        <v>2288.5625</v>
      </c>
      <c r="Y11" vm="8">
        <v>0.21899999999999997</v>
      </c>
      <c r="Z11" s="3">
        <v>7149.4692500000001</v>
      </c>
      <c r="AA11" t="s">
        <v>88</v>
      </c>
      <c r="AB11">
        <v>8.2957999999999998</v>
      </c>
      <c r="AC11">
        <v>0</v>
      </c>
      <c r="AD11" s="2" t="s">
        <v>42</v>
      </c>
      <c r="AE11">
        <v>279</v>
      </c>
      <c r="AG11">
        <v>20</v>
      </c>
      <c r="AH11">
        <v>212</v>
      </c>
      <c r="AI11">
        <v>8</v>
      </c>
      <c r="AL11">
        <f>IF(AND(EE_Data_2023[[#This Row],[Hire Date]]&gt;=EE_Data_2023[[#This Row],[Start of Month]],EE_Data_2023[[#This Row],[Hire Date]]&lt;=EE_Data_2023[[#This Row],[End of Month]]),1,0)</f>
        <v>0</v>
      </c>
      <c r="AM11">
        <f>IF(AND(EE_Data_2023[[#This Row],[Exit Date]]&gt;=EE_Data_2023[[#This Row],[Start of Month]],EE_Data_2023[[#This Row],[Exit Date]]&lt;=EE_Data_2023[[#This Row],[End of Month]]),1,0)</f>
        <v>0</v>
      </c>
      <c r="AN11">
        <f>EE_Data_2023[[#This Row],[Leave balance]]*EE_Data_2023[[#This Row],[Hr_Rate]]</f>
        <v>14734.821634615386</v>
      </c>
    </row>
    <row r="12" spans="1:40" x14ac:dyDescent="0.3">
      <c r="A12" s="1" t="s">
        <v>1927</v>
      </c>
      <c r="B12" s="8">
        <v>44927</v>
      </c>
      <c r="C12" s="8">
        <v>44957</v>
      </c>
      <c r="D12">
        <v>2023</v>
      </c>
      <c r="E12" t="s">
        <v>100</v>
      </c>
      <c r="F12" t="s">
        <v>101</v>
      </c>
      <c r="G12" t="s">
        <v>33</v>
      </c>
      <c r="H12" t="s">
        <v>102</v>
      </c>
      <c r="I12" t="s">
        <v>103</v>
      </c>
      <c r="J12" t="s">
        <v>77</v>
      </c>
      <c r="K12" t="s">
        <v>94</v>
      </c>
      <c r="L12" t="s">
        <v>38</v>
      </c>
      <c r="M12" t="s">
        <v>101</v>
      </c>
      <c r="N12" t="s">
        <v>39</v>
      </c>
      <c r="O12" t="s">
        <v>40</v>
      </c>
      <c r="P12">
        <v>59</v>
      </c>
      <c r="Q12" s="2">
        <v>44634</v>
      </c>
      <c r="R12" s="2">
        <v>44999</v>
      </c>
      <c r="S12">
        <v>40</v>
      </c>
      <c r="T12" s="3">
        <v>105086</v>
      </c>
      <c r="U12" s="3">
        <v>8757.1666666666661</v>
      </c>
      <c r="V12" s="3">
        <v>50.52211538461539</v>
      </c>
      <c r="W12" s="3">
        <v>0.14990000000000001</v>
      </c>
      <c r="X12" s="3">
        <v>1312.6992833333334</v>
      </c>
      <c r="Y12" vm="10">
        <v>0.20399999999999999</v>
      </c>
      <c r="Z12" s="3">
        <v>6970.7046666666665</v>
      </c>
      <c r="AA12" t="s">
        <v>41</v>
      </c>
      <c r="AB12">
        <v>1</v>
      </c>
      <c r="AC12">
        <v>0.09</v>
      </c>
      <c r="AD12" s="2" t="s">
        <v>42</v>
      </c>
      <c r="AE12">
        <v>383</v>
      </c>
      <c r="AG12">
        <v>20</v>
      </c>
      <c r="AI12">
        <v>16</v>
      </c>
      <c r="AL12">
        <f>IF(AND(EE_Data_2023[[#This Row],[Hire Date]]&gt;=EE_Data_2023[[#This Row],[Start of Month]],EE_Data_2023[[#This Row],[Hire Date]]&lt;=EE_Data_2023[[#This Row],[End of Month]]),1,0)</f>
        <v>0</v>
      </c>
      <c r="AM12">
        <f>IF(AND(EE_Data_2023[[#This Row],[Exit Date]]&gt;=EE_Data_2023[[#This Row],[Start of Month]],EE_Data_2023[[#This Row],[Exit Date]]&lt;=EE_Data_2023[[#This Row],[End of Month]]),1,0)</f>
        <v>0</v>
      </c>
      <c r="AN12">
        <f>EE_Data_2023[[#This Row],[Leave balance]]*EE_Data_2023[[#This Row],[Hr_Rate]]</f>
        <v>19349.970192307694</v>
      </c>
    </row>
    <row r="13" spans="1:40" x14ac:dyDescent="0.3">
      <c r="A13" s="1" t="s">
        <v>1927</v>
      </c>
      <c r="B13" s="8">
        <v>44927</v>
      </c>
      <c r="C13" s="8">
        <v>44957</v>
      </c>
      <c r="D13">
        <v>2023</v>
      </c>
      <c r="E13" t="s">
        <v>104</v>
      </c>
      <c r="F13" t="s">
        <v>105</v>
      </c>
      <c r="G13" t="s">
        <v>1919</v>
      </c>
      <c r="H13" t="s">
        <v>106</v>
      </c>
      <c r="I13" t="s">
        <v>107</v>
      </c>
      <c r="J13" t="s">
        <v>93</v>
      </c>
      <c r="K13" t="s">
        <v>48</v>
      </c>
      <c r="L13" t="s">
        <v>108</v>
      </c>
      <c r="M13" t="s">
        <v>105</v>
      </c>
      <c r="N13" t="s">
        <v>72</v>
      </c>
      <c r="O13" t="s">
        <v>50</v>
      </c>
      <c r="P13">
        <v>51</v>
      </c>
      <c r="Q13" s="2">
        <v>44357</v>
      </c>
      <c r="R13" s="2"/>
      <c r="S13">
        <v>40</v>
      </c>
      <c r="T13" s="3">
        <v>146742</v>
      </c>
      <c r="U13" s="3">
        <v>12228.5</v>
      </c>
      <c r="V13" s="3">
        <v>70.549038461538458</v>
      </c>
      <c r="W13" s="3">
        <v>5.74E-2</v>
      </c>
      <c r="X13" s="3">
        <v>701.91589999999997</v>
      </c>
      <c r="Y13" vm="11">
        <v>0.30099999999999999</v>
      </c>
      <c r="Z13" s="3">
        <v>8547.7214999999997</v>
      </c>
      <c r="AA13" t="s">
        <v>109</v>
      </c>
      <c r="AB13">
        <v>16295.86</v>
      </c>
      <c r="AC13">
        <v>0.1</v>
      </c>
      <c r="AD13" s="2" t="s">
        <v>42</v>
      </c>
      <c r="AE13">
        <v>108</v>
      </c>
      <c r="AG13">
        <v>20</v>
      </c>
      <c r="AH13">
        <v>180</v>
      </c>
      <c r="AI13">
        <v>20</v>
      </c>
      <c r="AL13">
        <f>IF(AND(EE_Data_2023[[#This Row],[Hire Date]]&gt;=EE_Data_2023[[#This Row],[Start of Month]],EE_Data_2023[[#This Row],[Hire Date]]&lt;=EE_Data_2023[[#This Row],[End of Month]]),1,0)</f>
        <v>0</v>
      </c>
      <c r="AM13">
        <f>IF(AND(EE_Data_2023[[#This Row],[Exit Date]]&gt;=EE_Data_2023[[#This Row],[Start of Month]],EE_Data_2023[[#This Row],[Exit Date]]&lt;=EE_Data_2023[[#This Row],[End of Month]]),1,0)</f>
        <v>0</v>
      </c>
      <c r="AN13">
        <f>EE_Data_2023[[#This Row],[Leave balance]]*EE_Data_2023[[#This Row],[Hr_Rate]]</f>
        <v>7619.2961538461532</v>
      </c>
    </row>
    <row r="14" spans="1:40" x14ac:dyDescent="0.3">
      <c r="A14" s="1" t="s">
        <v>1927</v>
      </c>
      <c r="B14" s="8">
        <v>44927</v>
      </c>
      <c r="C14" s="8">
        <v>44957</v>
      </c>
      <c r="D14">
        <v>2023</v>
      </c>
      <c r="E14" t="s">
        <v>110</v>
      </c>
      <c r="F14" t="s">
        <v>111</v>
      </c>
      <c r="G14" t="s">
        <v>112</v>
      </c>
      <c r="H14" t="s">
        <v>113</v>
      </c>
      <c r="I14" t="s">
        <v>114</v>
      </c>
      <c r="J14" t="s">
        <v>115</v>
      </c>
      <c r="K14" t="s">
        <v>116</v>
      </c>
      <c r="L14" t="s">
        <v>108</v>
      </c>
      <c r="M14" t="s">
        <v>80</v>
      </c>
      <c r="N14" t="s">
        <v>72</v>
      </c>
      <c r="O14" t="s">
        <v>50</v>
      </c>
      <c r="P14">
        <v>41</v>
      </c>
      <c r="Q14" s="2">
        <v>41346</v>
      </c>
      <c r="R14" s="2"/>
      <c r="S14">
        <v>40</v>
      </c>
      <c r="T14" s="3">
        <v>249270</v>
      </c>
      <c r="U14" s="3">
        <v>20772.5</v>
      </c>
      <c r="V14" s="3">
        <v>119.84134615384615</v>
      </c>
      <c r="W14" s="3">
        <v>0</v>
      </c>
      <c r="X14" s="3">
        <v>0</v>
      </c>
      <c r="Y14" vm="12">
        <v>0.113</v>
      </c>
      <c r="Z14" s="3">
        <v>18425.2075</v>
      </c>
      <c r="AA14" t="s">
        <v>117</v>
      </c>
      <c r="AB14">
        <v>3.8468</v>
      </c>
      <c r="AC14">
        <v>0.3</v>
      </c>
      <c r="AD14" s="2" t="s">
        <v>42</v>
      </c>
      <c r="AE14">
        <v>38</v>
      </c>
      <c r="AG14">
        <v>20</v>
      </c>
      <c r="AI14">
        <v>15</v>
      </c>
      <c r="AL14">
        <f>IF(AND(EE_Data_2023[[#This Row],[Hire Date]]&gt;=EE_Data_2023[[#This Row],[Start of Month]],EE_Data_2023[[#This Row],[Hire Date]]&lt;=EE_Data_2023[[#This Row],[End of Month]]),1,0)</f>
        <v>0</v>
      </c>
      <c r="AM14">
        <f>IF(AND(EE_Data_2023[[#This Row],[Exit Date]]&gt;=EE_Data_2023[[#This Row],[Start of Month]],EE_Data_2023[[#This Row],[Exit Date]]&lt;=EE_Data_2023[[#This Row],[End of Month]]),1,0)</f>
        <v>0</v>
      </c>
      <c r="AN14">
        <f>EE_Data_2023[[#This Row],[Leave balance]]*EE_Data_2023[[#This Row],[Hr_Rate]]</f>
        <v>4553.9711538461534</v>
      </c>
    </row>
    <row r="15" spans="1:40" x14ac:dyDescent="0.3">
      <c r="A15" s="1" t="s">
        <v>1927</v>
      </c>
      <c r="B15" s="8">
        <v>44927</v>
      </c>
      <c r="C15" s="8">
        <v>44957</v>
      </c>
      <c r="D15">
        <v>2023</v>
      </c>
      <c r="E15" t="s">
        <v>79</v>
      </c>
      <c r="F15" t="s">
        <v>80</v>
      </c>
      <c r="G15" t="s">
        <v>33</v>
      </c>
      <c r="H15" t="s">
        <v>118</v>
      </c>
      <c r="I15" t="s">
        <v>119</v>
      </c>
      <c r="J15" t="s">
        <v>47</v>
      </c>
      <c r="K15" t="s">
        <v>48</v>
      </c>
      <c r="L15" t="s">
        <v>108</v>
      </c>
      <c r="M15" t="s">
        <v>120</v>
      </c>
      <c r="N15" t="s">
        <v>39</v>
      </c>
      <c r="O15" t="s">
        <v>50</v>
      </c>
      <c r="P15">
        <v>65</v>
      </c>
      <c r="Q15" s="2">
        <v>44927</v>
      </c>
      <c r="R15" s="2">
        <v>45292</v>
      </c>
      <c r="S15">
        <v>40</v>
      </c>
      <c r="T15" s="3">
        <v>175837</v>
      </c>
      <c r="U15" s="3">
        <v>14653.083333333334</v>
      </c>
      <c r="V15" s="3">
        <v>84.537019230769232</v>
      </c>
      <c r="W15" s="3">
        <v>0.23190000000000002</v>
      </c>
      <c r="X15" s="3">
        <v>3398.0500250000005</v>
      </c>
      <c r="Y15" vm="7">
        <v>0.41200000000000003</v>
      </c>
      <c r="Z15" s="3">
        <v>8616.012999999999</v>
      </c>
      <c r="AA15" t="s">
        <v>41</v>
      </c>
      <c r="AB15">
        <v>1</v>
      </c>
      <c r="AC15">
        <v>0.2</v>
      </c>
      <c r="AD15" s="2" t="s">
        <v>42</v>
      </c>
      <c r="AE15">
        <v>249</v>
      </c>
      <c r="AG15">
        <v>20</v>
      </c>
      <c r="AI15">
        <v>1</v>
      </c>
      <c r="AL15">
        <f>IF(AND(EE_Data_2023[[#This Row],[Hire Date]]&gt;=EE_Data_2023[[#This Row],[Start of Month]],EE_Data_2023[[#This Row],[Hire Date]]&lt;=EE_Data_2023[[#This Row],[End of Month]]),1,0)</f>
        <v>1</v>
      </c>
      <c r="AM15">
        <f>IF(AND(EE_Data_2023[[#This Row],[Exit Date]]&gt;=EE_Data_2023[[#This Row],[Start of Month]],EE_Data_2023[[#This Row],[Exit Date]]&lt;=EE_Data_2023[[#This Row],[End of Month]]),1,0)</f>
        <v>0</v>
      </c>
      <c r="AN15">
        <f>EE_Data_2023[[#This Row],[Leave balance]]*EE_Data_2023[[#This Row],[Hr_Rate]]</f>
        <v>21049.717788461538</v>
      </c>
    </row>
    <row r="16" spans="1:40" x14ac:dyDescent="0.3">
      <c r="A16" s="1" t="s">
        <v>1927</v>
      </c>
      <c r="B16" s="8">
        <v>44927</v>
      </c>
      <c r="C16" s="8">
        <v>44957</v>
      </c>
      <c r="D16">
        <v>2023</v>
      </c>
      <c r="E16" t="s">
        <v>104</v>
      </c>
      <c r="F16" t="s">
        <v>105</v>
      </c>
      <c r="G16" t="s">
        <v>1919</v>
      </c>
      <c r="H16" t="s">
        <v>121</v>
      </c>
      <c r="I16" t="s">
        <v>122</v>
      </c>
      <c r="J16" t="s">
        <v>93</v>
      </c>
      <c r="K16" t="s">
        <v>116</v>
      </c>
      <c r="L16" t="s">
        <v>49</v>
      </c>
      <c r="M16" t="s">
        <v>105</v>
      </c>
      <c r="N16" t="s">
        <v>72</v>
      </c>
      <c r="O16" t="s">
        <v>50</v>
      </c>
      <c r="P16">
        <v>64</v>
      </c>
      <c r="Q16" s="2">
        <v>37956</v>
      </c>
      <c r="R16" s="2"/>
      <c r="S16">
        <v>40</v>
      </c>
      <c r="T16" s="3">
        <v>154828</v>
      </c>
      <c r="U16" s="3">
        <v>12902.333333333334</v>
      </c>
      <c r="V16" s="3">
        <v>74.436538461538461</v>
      </c>
      <c r="W16" s="3">
        <v>5.74E-2</v>
      </c>
      <c r="X16" s="3">
        <v>740.59393333333333</v>
      </c>
      <c r="Y16" vm="11">
        <v>0.30099999999999999</v>
      </c>
      <c r="Z16" s="3">
        <v>9018.7309999999998</v>
      </c>
      <c r="AA16" t="s">
        <v>109</v>
      </c>
      <c r="AB16">
        <v>16295.86</v>
      </c>
      <c r="AC16">
        <v>0.13</v>
      </c>
      <c r="AD16" s="2" t="s">
        <v>42</v>
      </c>
      <c r="AE16">
        <v>194</v>
      </c>
      <c r="AG16">
        <v>20</v>
      </c>
      <c r="AH16">
        <v>59</v>
      </c>
      <c r="AI16">
        <v>6</v>
      </c>
      <c r="AL16">
        <f>IF(AND(EE_Data_2023[[#This Row],[Hire Date]]&gt;=EE_Data_2023[[#This Row],[Start of Month]],EE_Data_2023[[#This Row],[Hire Date]]&lt;=EE_Data_2023[[#This Row],[End of Month]]),1,0)</f>
        <v>0</v>
      </c>
      <c r="AM16">
        <f>IF(AND(EE_Data_2023[[#This Row],[Exit Date]]&gt;=EE_Data_2023[[#This Row],[Start of Month]],EE_Data_2023[[#This Row],[Exit Date]]&lt;=EE_Data_2023[[#This Row],[End of Month]]),1,0)</f>
        <v>0</v>
      </c>
      <c r="AN16">
        <f>EE_Data_2023[[#This Row],[Leave balance]]*EE_Data_2023[[#This Row],[Hr_Rate]]</f>
        <v>14440.688461538461</v>
      </c>
    </row>
    <row r="17" spans="1:40" x14ac:dyDescent="0.3">
      <c r="A17" s="1" t="s">
        <v>1927</v>
      </c>
      <c r="B17" s="8">
        <v>44927</v>
      </c>
      <c r="C17" s="8">
        <v>44957</v>
      </c>
      <c r="D17">
        <v>2023</v>
      </c>
      <c r="E17" t="s">
        <v>123</v>
      </c>
      <c r="F17" t="s">
        <v>124</v>
      </c>
      <c r="G17" t="s">
        <v>33</v>
      </c>
      <c r="H17" t="s">
        <v>125</v>
      </c>
      <c r="I17" t="s">
        <v>126</v>
      </c>
      <c r="J17" t="s">
        <v>47</v>
      </c>
      <c r="K17" t="s">
        <v>37</v>
      </c>
      <c r="L17" t="s">
        <v>71</v>
      </c>
      <c r="M17" t="s">
        <v>124</v>
      </c>
      <c r="N17" t="s">
        <v>72</v>
      </c>
      <c r="O17" t="s">
        <v>40</v>
      </c>
      <c r="P17">
        <v>64</v>
      </c>
      <c r="Q17" s="2">
        <v>41581</v>
      </c>
      <c r="R17" s="2"/>
      <c r="S17">
        <v>40</v>
      </c>
      <c r="T17" s="3">
        <v>186503</v>
      </c>
      <c r="U17" s="3">
        <v>15541.916666666666</v>
      </c>
      <c r="V17" s="3">
        <v>89.664903846153848</v>
      </c>
      <c r="W17" s="3">
        <v>2.2499999999999999E-2</v>
      </c>
      <c r="X17" s="3">
        <v>349.69312499999995</v>
      </c>
      <c r="Y17" vm="13">
        <v>0.2</v>
      </c>
      <c r="Z17" s="3">
        <v>12433.533333333333</v>
      </c>
      <c r="AA17" t="s">
        <v>127</v>
      </c>
      <c r="AB17">
        <v>4.9107000000000003</v>
      </c>
      <c r="AC17">
        <v>0.24</v>
      </c>
      <c r="AD17" s="2" t="s">
        <v>42</v>
      </c>
      <c r="AE17">
        <v>319</v>
      </c>
      <c r="AF17">
        <v>1</v>
      </c>
      <c r="AG17">
        <v>20</v>
      </c>
      <c r="AI17">
        <v>8</v>
      </c>
      <c r="AL17">
        <f>IF(AND(EE_Data_2023[[#This Row],[Hire Date]]&gt;=EE_Data_2023[[#This Row],[Start of Month]],EE_Data_2023[[#This Row],[Hire Date]]&lt;=EE_Data_2023[[#This Row],[End of Month]]),1,0)</f>
        <v>0</v>
      </c>
      <c r="AM17">
        <f>IF(AND(EE_Data_2023[[#This Row],[Exit Date]]&gt;=EE_Data_2023[[#This Row],[Start of Month]],EE_Data_2023[[#This Row],[Exit Date]]&lt;=EE_Data_2023[[#This Row],[End of Month]]),1,0)</f>
        <v>0</v>
      </c>
      <c r="AN17">
        <f>EE_Data_2023[[#This Row],[Leave balance]]*EE_Data_2023[[#This Row],[Hr_Rate]]</f>
        <v>28603.104326923076</v>
      </c>
    </row>
    <row r="18" spans="1:40" x14ac:dyDescent="0.3">
      <c r="A18" s="1" t="s">
        <v>1927</v>
      </c>
      <c r="B18" s="8">
        <v>44927</v>
      </c>
      <c r="C18" s="8">
        <v>44957</v>
      </c>
      <c r="D18">
        <v>2023</v>
      </c>
      <c r="E18" t="s">
        <v>128</v>
      </c>
      <c r="F18" t="s">
        <v>129</v>
      </c>
      <c r="G18" t="s">
        <v>33</v>
      </c>
      <c r="H18" t="s">
        <v>130</v>
      </c>
      <c r="I18" t="s">
        <v>131</v>
      </c>
      <c r="J18" t="s">
        <v>47</v>
      </c>
      <c r="K18" t="s">
        <v>70</v>
      </c>
      <c r="L18" t="s">
        <v>108</v>
      </c>
      <c r="M18" t="s">
        <v>132</v>
      </c>
      <c r="N18" t="s">
        <v>72</v>
      </c>
      <c r="O18" t="s">
        <v>40</v>
      </c>
      <c r="P18">
        <v>45</v>
      </c>
      <c r="Q18" s="2">
        <v>37446</v>
      </c>
      <c r="R18" s="2"/>
      <c r="S18">
        <v>40</v>
      </c>
      <c r="T18" s="3">
        <v>166331</v>
      </c>
      <c r="U18" s="3">
        <v>13860.916666666666</v>
      </c>
      <c r="V18" s="3">
        <v>79.966826923076923</v>
      </c>
      <c r="W18" s="3">
        <v>0.27500000000000002</v>
      </c>
      <c r="X18" s="3">
        <v>3811.7520833333333</v>
      </c>
      <c r="Y18" vm="14">
        <v>0.55399999999999994</v>
      </c>
      <c r="Z18" s="3">
        <v>6181.9688333333343</v>
      </c>
      <c r="AA18" t="s">
        <v>41</v>
      </c>
      <c r="AB18">
        <v>1</v>
      </c>
      <c r="AC18">
        <v>0.18</v>
      </c>
      <c r="AD18" s="2" t="s">
        <v>42</v>
      </c>
      <c r="AE18">
        <v>200</v>
      </c>
      <c r="AG18">
        <v>20</v>
      </c>
      <c r="AI18">
        <v>1</v>
      </c>
      <c r="AL18">
        <f>IF(AND(EE_Data_2023[[#This Row],[Hire Date]]&gt;=EE_Data_2023[[#This Row],[Start of Month]],EE_Data_2023[[#This Row],[Hire Date]]&lt;=EE_Data_2023[[#This Row],[End of Month]]),1,0)</f>
        <v>0</v>
      </c>
      <c r="AM18">
        <f>IF(AND(EE_Data_2023[[#This Row],[Exit Date]]&gt;=EE_Data_2023[[#This Row],[Start of Month]],EE_Data_2023[[#This Row],[Exit Date]]&lt;=EE_Data_2023[[#This Row],[End of Month]]),1,0)</f>
        <v>0</v>
      </c>
      <c r="AN18">
        <f>EE_Data_2023[[#This Row],[Leave balance]]*EE_Data_2023[[#This Row],[Hr_Rate]]</f>
        <v>15993.365384615385</v>
      </c>
    </row>
    <row r="19" spans="1:40" x14ac:dyDescent="0.3">
      <c r="A19" s="1" t="s">
        <v>1927</v>
      </c>
      <c r="B19" s="8">
        <v>44927</v>
      </c>
      <c r="C19" s="8">
        <v>44957</v>
      </c>
      <c r="D19">
        <v>2023</v>
      </c>
      <c r="E19" t="s">
        <v>110</v>
      </c>
      <c r="F19" t="s">
        <v>111</v>
      </c>
      <c r="G19" t="s">
        <v>112</v>
      </c>
      <c r="H19" t="s">
        <v>133</v>
      </c>
      <c r="I19" t="s">
        <v>134</v>
      </c>
      <c r="J19" t="s">
        <v>93</v>
      </c>
      <c r="K19" t="s">
        <v>37</v>
      </c>
      <c r="L19" t="s">
        <v>38</v>
      </c>
      <c r="M19" t="s">
        <v>80</v>
      </c>
      <c r="N19" t="s">
        <v>72</v>
      </c>
      <c r="O19" t="s">
        <v>40</v>
      </c>
      <c r="P19">
        <v>56</v>
      </c>
      <c r="Q19" s="2">
        <v>40917</v>
      </c>
      <c r="R19" s="2"/>
      <c r="S19">
        <v>40</v>
      </c>
      <c r="T19" s="3">
        <v>146140</v>
      </c>
      <c r="U19" s="3">
        <v>12178.333333333334</v>
      </c>
      <c r="V19" s="3">
        <v>70.259615384615387</v>
      </c>
      <c r="W19" s="3">
        <v>0</v>
      </c>
      <c r="X19" s="3">
        <v>0</v>
      </c>
      <c r="Y19" vm="12">
        <v>0.113</v>
      </c>
      <c r="Z19" s="3">
        <v>10802.181666666667</v>
      </c>
      <c r="AA19" t="s">
        <v>117</v>
      </c>
      <c r="AB19">
        <v>3.8468</v>
      </c>
      <c r="AC19">
        <v>0.1</v>
      </c>
      <c r="AD19" s="2" t="s">
        <v>42</v>
      </c>
      <c r="AE19">
        <v>135</v>
      </c>
      <c r="AG19">
        <v>20</v>
      </c>
      <c r="AH19">
        <v>372</v>
      </c>
      <c r="AI19">
        <v>5</v>
      </c>
      <c r="AL19">
        <f>IF(AND(EE_Data_2023[[#This Row],[Hire Date]]&gt;=EE_Data_2023[[#This Row],[Start of Month]],EE_Data_2023[[#This Row],[Hire Date]]&lt;=EE_Data_2023[[#This Row],[End of Month]]),1,0)</f>
        <v>0</v>
      </c>
      <c r="AM19">
        <f>IF(AND(EE_Data_2023[[#This Row],[Exit Date]]&gt;=EE_Data_2023[[#This Row],[Start of Month]],EE_Data_2023[[#This Row],[Exit Date]]&lt;=EE_Data_2023[[#This Row],[End of Month]]),1,0)</f>
        <v>0</v>
      </c>
      <c r="AN19">
        <f>EE_Data_2023[[#This Row],[Leave balance]]*EE_Data_2023[[#This Row],[Hr_Rate]]</f>
        <v>9485.048076923078</v>
      </c>
    </row>
    <row r="20" spans="1:40" x14ac:dyDescent="0.3">
      <c r="A20" s="1" t="s">
        <v>1927</v>
      </c>
      <c r="B20" s="8">
        <v>44927</v>
      </c>
      <c r="C20" s="8">
        <v>44957</v>
      </c>
      <c r="D20">
        <v>2023</v>
      </c>
      <c r="E20" t="s">
        <v>1035</v>
      </c>
      <c r="F20" t="s">
        <v>1036</v>
      </c>
      <c r="G20" t="s">
        <v>1918</v>
      </c>
      <c r="H20" t="s">
        <v>136</v>
      </c>
      <c r="I20" t="s">
        <v>137</v>
      </c>
      <c r="J20" t="s">
        <v>47</v>
      </c>
      <c r="K20" t="s">
        <v>70</v>
      </c>
      <c r="L20" t="s">
        <v>38</v>
      </c>
      <c r="M20" t="s">
        <v>135</v>
      </c>
      <c r="N20" t="s">
        <v>72</v>
      </c>
      <c r="O20" t="s">
        <v>50</v>
      </c>
      <c r="P20">
        <v>36</v>
      </c>
      <c r="Q20" s="2">
        <v>44288</v>
      </c>
      <c r="R20" s="2"/>
      <c r="S20">
        <v>40</v>
      </c>
      <c r="T20" s="3">
        <v>151703</v>
      </c>
      <c r="U20" s="3">
        <v>12641.916666666666</v>
      </c>
      <c r="V20" s="3">
        <v>72.934134615384622</v>
      </c>
      <c r="W20" s="3">
        <v>0.25</v>
      </c>
      <c r="X20" s="3">
        <v>3160.4791666666665</v>
      </c>
      <c r="Y20" vm="15">
        <v>0.34600000000000003</v>
      </c>
      <c r="Z20" s="3">
        <v>8267.8135000000002</v>
      </c>
      <c r="AA20" t="s">
        <v>138</v>
      </c>
      <c r="AB20">
        <v>1.7225999999999999</v>
      </c>
      <c r="AC20">
        <v>0.21</v>
      </c>
      <c r="AD20" s="2" t="s">
        <v>42</v>
      </c>
      <c r="AE20">
        <v>182</v>
      </c>
      <c r="AG20">
        <v>20</v>
      </c>
      <c r="AI20">
        <v>12</v>
      </c>
      <c r="AL20">
        <f>IF(AND(EE_Data_2023[[#This Row],[Hire Date]]&gt;=EE_Data_2023[[#This Row],[Start of Month]],EE_Data_2023[[#This Row],[Hire Date]]&lt;=EE_Data_2023[[#This Row],[End of Month]]),1,0)</f>
        <v>0</v>
      </c>
      <c r="AM20">
        <f>IF(AND(EE_Data_2023[[#This Row],[Exit Date]]&gt;=EE_Data_2023[[#This Row],[Start of Month]],EE_Data_2023[[#This Row],[Exit Date]]&lt;=EE_Data_2023[[#This Row],[End of Month]]),1,0)</f>
        <v>0</v>
      </c>
      <c r="AN20">
        <f>EE_Data_2023[[#This Row],[Leave balance]]*EE_Data_2023[[#This Row],[Hr_Rate]]</f>
        <v>13274.012500000001</v>
      </c>
    </row>
    <row r="21" spans="1:40" x14ac:dyDescent="0.3">
      <c r="A21" s="1" t="s">
        <v>1927</v>
      </c>
      <c r="B21" s="8">
        <v>44927</v>
      </c>
      <c r="C21" s="8">
        <v>44957</v>
      </c>
      <c r="D21">
        <v>2023</v>
      </c>
      <c r="E21" t="s">
        <v>139</v>
      </c>
      <c r="F21" t="s">
        <v>140</v>
      </c>
      <c r="G21" t="s">
        <v>33</v>
      </c>
      <c r="H21" t="s">
        <v>141</v>
      </c>
      <c r="I21" t="s">
        <v>142</v>
      </c>
      <c r="J21" t="s">
        <v>47</v>
      </c>
      <c r="K21" t="s">
        <v>37</v>
      </c>
      <c r="L21" t="s">
        <v>108</v>
      </c>
      <c r="M21" t="s">
        <v>140</v>
      </c>
      <c r="N21" t="s">
        <v>72</v>
      </c>
      <c r="O21" t="s">
        <v>40</v>
      </c>
      <c r="P21">
        <v>59</v>
      </c>
      <c r="Q21" s="2">
        <v>37400</v>
      </c>
      <c r="R21" s="2"/>
      <c r="S21">
        <v>40</v>
      </c>
      <c r="T21" s="3">
        <v>172787</v>
      </c>
      <c r="U21" s="3">
        <v>14398.916666666666</v>
      </c>
      <c r="V21" s="3">
        <v>83.070673076923072</v>
      </c>
      <c r="W21" s="3">
        <v>0.19879999999999998</v>
      </c>
      <c r="X21" s="3">
        <v>2862.504633333333</v>
      </c>
      <c r="Y21" vm="16">
        <v>0.48799999999999999</v>
      </c>
      <c r="Z21" s="3">
        <v>7372.2453333333333</v>
      </c>
      <c r="AA21" t="s">
        <v>41</v>
      </c>
      <c r="AB21">
        <v>1</v>
      </c>
      <c r="AC21">
        <v>0.28000000000000003</v>
      </c>
      <c r="AD21" s="2" t="s">
        <v>42</v>
      </c>
      <c r="AE21">
        <v>385</v>
      </c>
      <c r="AG21">
        <v>20</v>
      </c>
      <c r="AI21">
        <v>9</v>
      </c>
      <c r="AL21">
        <f>IF(AND(EE_Data_2023[[#This Row],[Hire Date]]&gt;=EE_Data_2023[[#This Row],[Start of Month]],EE_Data_2023[[#This Row],[Hire Date]]&lt;=EE_Data_2023[[#This Row],[End of Month]]),1,0)</f>
        <v>0</v>
      </c>
      <c r="AM21">
        <f>IF(AND(EE_Data_2023[[#This Row],[Exit Date]]&gt;=EE_Data_2023[[#This Row],[Start of Month]],EE_Data_2023[[#This Row],[Exit Date]]&lt;=EE_Data_2023[[#This Row],[End of Month]]),1,0)</f>
        <v>0</v>
      </c>
      <c r="AN21">
        <f>EE_Data_2023[[#This Row],[Leave balance]]*EE_Data_2023[[#This Row],[Hr_Rate]]</f>
        <v>31982.209134615383</v>
      </c>
    </row>
    <row r="22" spans="1:40" x14ac:dyDescent="0.3">
      <c r="A22" s="1" t="s">
        <v>1927</v>
      </c>
      <c r="B22" s="8">
        <v>44927</v>
      </c>
      <c r="C22" s="8">
        <v>44957</v>
      </c>
      <c r="D22">
        <v>2023</v>
      </c>
      <c r="E22" t="s">
        <v>31</v>
      </c>
      <c r="F22" t="s">
        <v>32</v>
      </c>
      <c r="G22" t="s">
        <v>33</v>
      </c>
      <c r="H22" t="s">
        <v>143</v>
      </c>
      <c r="I22" t="s">
        <v>144</v>
      </c>
      <c r="J22" t="s">
        <v>145</v>
      </c>
      <c r="K22" t="s">
        <v>70</v>
      </c>
      <c r="L22" t="s">
        <v>49</v>
      </c>
      <c r="M22" t="s">
        <v>32</v>
      </c>
      <c r="N22" t="s">
        <v>72</v>
      </c>
      <c r="O22" t="s">
        <v>40</v>
      </c>
      <c r="P22">
        <v>37</v>
      </c>
      <c r="Q22" s="2">
        <v>43713</v>
      </c>
      <c r="R22" s="2"/>
      <c r="S22">
        <v>40</v>
      </c>
      <c r="T22" s="3">
        <v>49998</v>
      </c>
      <c r="U22" s="3">
        <v>4166.5</v>
      </c>
      <c r="V22" s="3">
        <v>24.037500000000001</v>
      </c>
      <c r="W22" s="3">
        <v>0.20760000000000001</v>
      </c>
      <c r="X22" s="3">
        <v>864.96540000000005</v>
      </c>
      <c r="Y22" vm="1">
        <v>0.36599999999999999</v>
      </c>
      <c r="Z22" s="3">
        <v>2641.5609999999997</v>
      </c>
      <c r="AA22" t="s">
        <v>41</v>
      </c>
      <c r="AB22">
        <v>1</v>
      </c>
      <c r="AC22">
        <v>0</v>
      </c>
      <c r="AD22" s="2" t="s">
        <v>42</v>
      </c>
      <c r="AE22">
        <v>30</v>
      </c>
      <c r="AG22">
        <v>20</v>
      </c>
      <c r="AI22">
        <v>6</v>
      </c>
      <c r="AL22">
        <f>IF(AND(EE_Data_2023[[#This Row],[Hire Date]]&gt;=EE_Data_2023[[#This Row],[Start of Month]],EE_Data_2023[[#This Row],[Hire Date]]&lt;=EE_Data_2023[[#This Row],[End of Month]]),1,0)</f>
        <v>0</v>
      </c>
      <c r="AM22">
        <f>IF(AND(EE_Data_2023[[#This Row],[Exit Date]]&gt;=EE_Data_2023[[#This Row],[Start of Month]],EE_Data_2023[[#This Row],[Exit Date]]&lt;=EE_Data_2023[[#This Row],[End of Month]]),1,0)</f>
        <v>0</v>
      </c>
      <c r="AN22">
        <f>EE_Data_2023[[#This Row],[Leave balance]]*EE_Data_2023[[#This Row],[Hr_Rate]]</f>
        <v>721.125</v>
      </c>
    </row>
    <row r="23" spans="1:40" x14ac:dyDescent="0.3">
      <c r="A23" s="1" t="s">
        <v>1927</v>
      </c>
      <c r="B23" s="8">
        <v>44927</v>
      </c>
      <c r="C23" s="8">
        <v>44957</v>
      </c>
      <c r="D23">
        <v>2023</v>
      </c>
      <c r="E23" t="s">
        <v>146</v>
      </c>
      <c r="F23" t="s">
        <v>147</v>
      </c>
      <c r="G23" t="s">
        <v>1919</v>
      </c>
      <c r="H23" t="s">
        <v>148</v>
      </c>
      <c r="I23" t="s">
        <v>149</v>
      </c>
      <c r="J23" t="s">
        <v>115</v>
      </c>
      <c r="K23" t="s">
        <v>70</v>
      </c>
      <c r="L23" t="s">
        <v>49</v>
      </c>
      <c r="M23" t="s">
        <v>147</v>
      </c>
      <c r="N23" t="s">
        <v>72</v>
      </c>
      <c r="O23" t="s">
        <v>40</v>
      </c>
      <c r="P23">
        <v>44</v>
      </c>
      <c r="Q23" s="2">
        <v>41700</v>
      </c>
      <c r="R23" s="2"/>
      <c r="S23">
        <v>40</v>
      </c>
      <c r="T23" s="3">
        <v>207172</v>
      </c>
      <c r="U23" s="3">
        <v>17264.333333333332</v>
      </c>
      <c r="V23" s="3">
        <v>99.601923076923072</v>
      </c>
      <c r="W23" s="3">
        <v>0.12</v>
      </c>
      <c r="X23" s="3">
        <v>2071.7199999999998</v>
      </c>
      <c r="Y23" vm="17">
        <v>0.49700000000000005</v>
      </c>
      <c r="Z23" s="3">
        <v>8683.9596666666657</v>
      </c>
      <c r="AA23" t="s">
        <v>150</v>
      </c>
      <c r="AB23">
        <v>86.649000000000001</v>
      </c>
      <c r="AC23">
        <v>0.31</v>
      </c>
      <c r="AD23" s="2" t="s">
        <v>42</v>
      </c>
      <c r="AE23">
        <v>387</v>
      </c>
      <c r="AG23">
        <v>20</v>
      </c>
      <c r="AI23">
        <v>7</v>
      </c>
      <c r="AL23">
        <f>IF(AND(EE_Data_2023[[#This Row],[Hire Date]]&gt;=EE_Data_2023[[#This Row],[Start of Month]],EE_Data_2023[[#This Row],[Hire Date]]&lt;=EE_Data_2023[[#This Row],[End of Month]]),1,0)</f>
        <v>0</v>
      </c>
      <c r="AM23">
        <f>IF(AND(EE_Data_2023[[#This Row],[Exit Date]]&gt;=EE_Data_2023[[#This Row],[Start of Month]],EE_Data_2023[[#This Row],[Exit Date]]&lt;=EE_Data_2023[[#This Row],[End of Month]]),1,0)</f>
        <v>0</v>
      </c>
      <c r="AN23">
        <f>EE_Data_2023[[#This Row],[Leave balance]]*EE_Data_2023[[#This Row],[Hr_Rate]]</f>
        <v>38545.94423076923</v>
      </c>
    </row>
    <row r="24" spans="1:40" x14ac:dyDescent="0.3">
      <c r="A24" s="1" t="s">
        <v>1927</v>
      </c>
      <c r="B24" s="8">
        <v>44927</v>
      </c>
      <c r="C24" s="8">
        <v>44957</v>
      </c>
      <c r="D24">
        <v>2023</v>
      </c>
      <c r="E24" t="s">
        <v>151</v>
      </c>
      <c r="F24" t="s">
        <v>152</v>
      </c>
      <c r="G24" t="s">
        <v>33</v>
      </c>
      <c r="H24" t="s">
        <v>153</v>
      </c>
      <c r="I24" t="s">
        <v>154</v>
      </c>
      <c r="J24" t="s">
        <v>47</v>
      </c>
      <c r="K24" t="s">
        <v>94</v>
      </c>
      <c r="L24" t="s">
        <v>49</v>
      </c>
      <c r="M24" t="s">
        <v>152</v>
      </c>
      <c r="N24" t="s">
        <v>72</v>
      </c>
      <c r="O24" t="s">
        <v>40</v>
      </c>
      <c r="P24">
        <v>41</v>
      </c>
      <c r="Q24" s="2">
        <v>42111</v>
      </c>
      <c r="R24" s="2"/>
      <c r="S24">
        <v>40</v>
      </c>
      <c r="T24" s="3">
        <v>152239</v>
      </c>
      <c r="U24" s="3">
        <v>12686.583333333334</v>
      </c>
      <c r="V24" s="3">
        <v>73.191826923076931</v>
      </c>
      <c r="W24" s="3">
        <v>0.21</v>
      </c>
      <c r="X24" s="3">
        <v>2664.1824999999999</v>
      </c>
      <c r="Y24" vm="18">
        <v>0.379</v>
      </c>
      <c r="Z24" s="3">
        <v>7878.3682500000004</v>
      </c>
      <c r="AA24" t="s">
        <v>155</v>
      </c>
      <c r="AB24">
        <v>378.97</v>
      </c>
      <c r="AC24">
        <v>0.23</v>
      </c>
      <c r="AD24" s="2" t="s">
        <v>42</v>
      </c>
      <c r="AE24">
        <v>391</v>
      </c>
      <c r="AG24">
        <v>20</v>
      </c>
      <c r="AL24">
        <f>IF(AND(EE_Data_2023[[#This Row],[Hire Date]]&gt;=EE_Data_2023[[#This Row],[Start of Month]],EE_Data_2023[[#This Row],[Hire Date]]&lt;=EE_Data_2023[[#This Row],[End of Month]]),1,0)</f>
        <v>0</v>
      </c>
      <c r="AM24">
        <f>IF(AND(EE_Data_2023[[#This Row],[Exit Date]]&gt;=EE_Data_2023[[#This Row],[Start of Month]],EE_Data_2023[[#This Row],[Exit Date]]&lt;=EE_Data_2023[[#This Row],[End of Month]]),1,0)</f>
        <v>0</v>
      </c>
      <c r="AN24">
        <f>EE_Data_2023[[#This Row],[Leave balance]]*EE_Data_2023[[#This Row],[Hr_Rate]]</f>
        <v>28618.004326923081</v>
      </c>
    </row>
    <row r="25" spans="1:40" x14ac:dyDescent="0.3">
      <c r="A25" s="1" t="s">
        <v>1927</v>
      </c>
      <c r="B25" s="8">
        <v>44927</v>
      </c>
      <c r="C25" s="8">
        <v>44957</v>
      </c>
      <c r="D25">
        <v>2023</v>
      </c>
      <c r="E25" t="s">
        <v>172</v>
      </c>
      <c r="F25" t="s">
        <v>132</v>
      </c>
      <c r="G25" t="s">
        <v>33</v>
      </c>
      <c r="H25" t="s">
        <v>156</v>
      </c>
      <c r="I25" t="s">
        <v>157</v>
      </c>
      <c r="J25" t="s">
        <v>158</v>
      </c>
      <c r="K25" t="s">
        <v>99</v>
      </c>
      <c r="L25" t="s">
        <v>71</v>
      </c>
      <c r="M25" t="s">
        <v>132</v>
      </c>
      <c r="N25" t="s">
        <v>72</v>
      </c>
      <c r="O25" t="s">
        <v>50</v>
      </c>
      <c r="P25">
        <v>56</v>
      </c>
      <c r="Q25" s="2">
        <v>38388</v>
      </c>
      <c r="R25" s="2"/>
      <c r="S25">
        <v>40</v>
      </c>
      <c r="T25" s="3">
        <v>98581</v>
      </c>
      <c r="U25" s="3">
        <v>8215.0833333333339</v>
      </c>
      <c r="V25" s="3">
        <v>47.394711538461536</v>
      </c>
      <c r="W25" s="3">
        <v>8.3000000000000004E-2</v>
      </c>
      <c r="X25" s="3">
        <v>681.85191666666674</v>
      </c>
      <c r="Y25" vm="19">
        <v>0.22399999999999998</v>
      </c>
      <c r="Z25" s="3">
        <v>6374.9046666666673</v>
      </c>
      <c r="AA25" t="s">
        <v>41</v>
      </c>
      <c r="AB25">
        <v>1</v>
      </c>
      <c r="AC25">
        <v>0</v>
      </c>
      <c r="AD25" s="2" t="s">
        <v>42</v>
      </c>
      <c r="AE25">
        <v>329</v>
      </c>
      <c r="AG25">
        <v>20</v>
      </c>
      <c r="AI25">
        <v>1</v>
      </c>
      <c r="AL25">
        <f>IF(AND(EE_Data_2023[[#This Row],[Hire Date]]&gt;=EE_Data_2023[[#This Row],[Start of Month]],EE_Data_2023[[#This Row],[Hire Date]]&lt;=EE_Data_2023[[#This Row],[End of Month]]),1,0)</f>
        <v>0</v>
      </c>
      <c r="AM25">
        <f>IF(AND(EE_Data_2023[[#This Row],[Exit Date]]&gt;=EE_Data_2023[[#This Row],[Start of Month]],EE_Data_2023[[#This Row],[Exit Date]]&lt;=EE_Data_2023[[#This Row],[End of Month]]),1,0)</f>
        <v>0</v>
      </c>
      <c r="AN25">
        <f>EE_Data_2023[[#This Row],[Leave balance]]*EE_Data_2023[[#This Row],[Hr_Rate]]</f>
        <v>15592.860096153845</v>
      </c>
    </row>
    <row r="26" spans="1:40" x14ac:dyDescent="0.3">
      <c r="A26" s="1" t="s">
        <v>1927</v>
      </c>
      <c r="B26" s="8">
        <v>44927</v>
      </c>
      <c r="C26" s="8">
        <v>44957</v>
      </c>
      <c r="D26">
        <v>2023</v>
      </c>
      <c r="E26" t="s">
        <v>110</v>
      </c>
      <c r="F26" t="s">
        <v>111</v>
      </c>
      <c r="G26" t="s">
        <v>112</v>
      </c>
      <c r="H26" t="s">
        <v>159</v>
      </c>
      <c r="I26" t="s">
        <v>160</v>
      </c>
      <c r="J26" t="s">
        <v>115</v>
      </c>
      <c r="K26" t="s">
        <v>99</v>
      </c>
      <c r="L26" t="s">
        <v>49</v>
      </c>
      <c r="M26" t="s">
        <v>80</v>
      </c>
      <c r="N26" t="s">
        <v>72</v>
      </c>
      <c r="O26" t="s">
        <v>40</v>
      </c>
      <c r="P26">
        <v>43</v>
      </c>
      <c r="Q26" s="2">
        <v>38145</v>
      </c>
      <c r="R26" s="2"/>
      <c r="S26">
        <v>40</v>
      </c>
      <c r="T26" s="3">
        <v>246231</v>
      </c>
      <c r="U26" s="3">
        <v>20519.25</v>
      </c>
      <c r="V26" s="3">
        <v>118.38028846153846</v>
      </c>
      <c r="W26" s="3">
        <v>0</v>
      </c>
      <c r="X26" s="3">
        <v>0</v>
      </c>
      <c r="Y26" vm="12">
        <v>0.113</v>
      </c>
      <c r="Z26" s="3">
        <v>18200.57475</v>
      </c>
      <c r="AA26" t="s">
        <v>117</v>
      </c>
      <c r="AB26">
        <v>3.8468</v>
      </c>
      <c r="AC26">
        <v>0.31</v>
      </c>
      <c r="AD26" s="2" t="s">
        <v>42</v>
      </c>
      <c r="AE26">
        <v>124</v>
      </c>
      <c r="AG26">
        <v>20</v>
      </c>
      <c r="AI26">
        <v>13</v>
      </c>
      <c r="AL26">
        <f>IF(AND(EE_Data_2023[[#This Row],[Hire Date]]&gt;=EE_Data_2023[[#This Row],[Start of Month]],EE_Data_2023[[#This Row],[Hire Date]]&lt;=EE_Data_2023[[#This Row],[End of Month]]),1,0)</f>
        <v>0</v>
      </c>
      <c r="AM26">
        <f>IF(AND(EE_Data_2023[[#This Row],[Exit Date]]&gt;=EE_Data_2023[[#This Row],[Start of Month]],EE_Data_2023[[#This Row],[Exit Date]]&lt;=EE_Data_2023[[#This Row],[End of Month]]),1,0)</f>
        <v>0</v>
      </c>
      <c r="AN26">
        <f>EE_Data_2023[[#This Row],[Leave balance]]*EE_Data_2023[[#This Row],[Hr_Rate]]</f>
        <v>14679.155769230769</v>
      </c>
    </row>
    <row r="27" spans="1:40" x14ac:dyDescent="0.3">
      <c r="A27" s="1" t="s">
        <v>1927</v>
      </c>
      <c r="B27" s="8">
        <v>44927</v>
      </c>
      <c r="C27" s="8">
        <v>44957</v>
      </c>
      <c r="D27">
        <v>2023</v>
      </c>
      <c r="E27" t="s">
        <v>161</v>
      </c>
      <c r="F27" t="s">
        <v>162</v>
      </c>
      <c r="G27" t="s">
        <v>54</v>
      </c>
      <c r="H27" t="s">
        <v>163</v>
      </c>
      <c r="I27" t="s">
        <v>164</v>
      </c>
      <c r="J27" t="s">
        <v>165</v>
      </c>
      <c r="K27" t="s">
        <v>99</v>
      </c>
      <c r="L27" t="s">
        <v>49</v>
      </c>
      <c r="M27" t="s">
        <v>162</v>
      </c>
      <c r="N27" t="s">
        <v>72</v>
      </c>
      <c r="O27" t="s">
        <v>40</v>
      </c>
      <c r="P27">
        <v>64</v>
      </c>
      <c r="Q27" s="2">
        <v>44534</v>
      </c>
      <c r="R27" s="2"/>
      <c r="S27">
        <v>40</v>
      </c>
      <c r="T27" s="3">
        <v>99354</v>
      </c>
      <c r="U27" s="3">
        <v>8279.5</v>
      </c>
      <c r="V27" s="3">
        <v>47.766346153846158</v>
      </c>
      <c r="W27" s="3">
        <v>0</v>
      </c>
      <c r="X27" s="3">
        <v>0</v>
      </c>
      <c r="Y27" vm="20">
        <v>0.29199999999999998</v>
      </c>
      <c r="Z27" s="3">
        <v>5861.8860000000004</v>
      </c>
      <c r="AA27" t="s">
        <v>166</v>
      </c>
      <c r="AB27">
        <v>19.621099999999998</v>
      </c>
      <c r="AC27">
        <v>0.12</v>
      </c>
      <c r="AD27" s="2" t="s">
        <v>42</v>
      </c>
      <c r="AE27">
        <v>279</v>
      </c>
      <c r="AG27">
        <v>20</v>
      </c>
      <c r="AI27">
        <v>11</v>
      </c>
      <c r="AL27">
        <f>IF(AND(EE_Data_2023[[#This Row],[Hire Date]]&gt;=EE_Data_2023[[#This Row],[Start of Month]],EE_Data_2023[[#This Row],[Hire Date]]&lt;=EE_Data_2023[[#This Row],[End of Month]]),1,0)</f>
        <v>0</v>
      </c>
      <c r="AM27">
        <f>IF(AND(EE_Data_2023[[#This Row],[Exit Date]]&gt;=EE_Data_2023[[#This Row],[Start of Month]],EE_Data_2023[[#This Row],[Exit Date]]&lt;=EE_Data_2023[[#This Row],[End of Month]]),1,0)</f>
        <v>0</v>
      </c>
      <c r="AN27">
        <f>EE_Data_2023[[#This Row],[Leave balance]]*EE_Data_2023[[#This Row],[Hr_Rate]]</f>
        <v>13326.810576923079</v>
      </c>
    </row>
    <row r="28" spans="1:40" x14ac:dyDescent="0.3">
      <c r="A28" s="1" t="s">
        <v>1927</v>
      </c>
      <c r="B28" s="8">
        <v>44927</v>
      </c>
      <c r="C28" s="8">
        <v>44957</v>
      </c>
      <c r="D28">
        <v>2023</v>
      </c>
      <c r="E28" t="s">
        <v>104</v>
      </c>
      <c r="F28" t="s">
        <v>105</v>
      </c>
      <c r="G28" t="s">
        <v>1919</v>
      </c>
      <c r="H28" t="s">
        <v>167</v>
      </c>
      <c r="I28" t="s">
        <v>168</v>
      </c>
      <c r="J28" t="s">
        <v>115</v>
      </c>
      <c r="K28" t="s">
        <v>37</v>
      </c>
      <c r="L28" t="s">
        <v>71</v>
      </c>
      <c r="M28" t="s">
        <v>105</v>
      </c>
      <c r="N28" t="s">
        <v>72</v>
      </c>
      <c r="O28" t="s">
        <v>40</v>
      </c>
      <c r="P28">
        <v>63</v>
      </c>
      <c r="Q28" s="2">
        <v>41040</v>
      </c>
      <c r="R28" s="2"/>
      <c r="S28">
        <v>40</v>
      </c>
      <c r="T28" s="3">
        <v>231141</v>
      </c>
      <c r="U28" s="3">
        <v>19261.75</v>
      </c>
      <c r="V28" s="3">
        <v>111.12548076923076</v>
      </c>
      <c r="W28" s="3">
        <v>5.74E-2</v>
      </c>
      <c r="X28" s="3">
        <v>1105.62445</v>
      </c>
      <c r="Y28" vm="11">
        <v>0.30099999999999999</v>
      </c>
      <c r="Z28" s="3">
        <v>13463.963250000001</v>
      </c>
      <c r="AA28" t="s">
        <v>109</v>
      </c>
      <c r="AB28">
        <v>16295.86</v>
      </c>
      <c r="AC28">
        <v>0.34</v>
      </c>
      <c r="AD28" s="2" t="s">
        <v>42</v>
      </c>
      <c r="AE28">
        <v>166</v>
      </c>
      <c r="AG28">
        <v>20</v>
      </c>
      <c r="AI28">
        <v>18</v>
      </c>
      <c r="AL28">
        <f>IF(AND(EE_Data_2023[[#This Row],[Hire Date]]&gt;=EE_Data_2023[[#This Row],[Start of Month]],EE_Data_2023[[#This Row],[Hire Date]]&lt;=EE_Data_2023[[#This Row],[End of Month]]),1,0)</f>
        <v>0</v>
      </c>
      <c r="AM28">
        <f>IF(AND(EE_Data_2023[[#This Row],[Exit Date]]&gt;=EE_Data_2023[[#This Row],[Start of Month]],EE_Data_2023[[#This Row],[Exit Date]]&lt;=EE_Data_2023[[#This Row],[End of Month]]),1,0)</f>
        <v>0</v>
      </c>
      <c r="AN28">
        <f>EE_Data_2023[[#This Row],[Leave balance]]*EE_Data_2023[[#This Row],[Hr_Rate]]</f>
        <v>18446.829807692306</v>
      </c>
    </row>
    <row r="29" spans="1:40" x14ac:dyDescent="0.3">
      <c r="A29" s="1" t="s">
        <v>1927</v>
      </c>
      <c r="B29" s="8">
        <v>44927</v>
      </c>
      <c r="C29" s="8">
        <v>44957</v>
      </c>
      <c r="D29">
        <v>2023</v>
      </c>
      <c r="E29" t="s">
        <v>79</v>
      </c>
      <c r="F29" t="s">
        <v>80</v>
      </c>
      <c r="G29" t="s">
        <v>33</v>
      </c>
      <c r="H29" t="s">
        <v>169</v>
      </c>
      <c r="I29" t="s">
        <v>170</v>
      </c>
      <c r="J29" t="s">
        <v>171</v>
      </c>
      <c r="K29" t="s">
        <v>37</v>
      </c>
      <c r="L29" t="s">
        <v>108</v>
      </c>
      <c r="M29" t="s">
        <v>80</v>
      </c>
      <c r="N29" t="s">
        <v>39</v>
      </c>
      <c r="O29" t="s">
        <v>40</v>
      </c>
      <c r="P29">
        <v>28</v>
      </c>
      <c r="Q29" s="2">
        <v>44927</v>
      </c>
      <c r="R29" s="2">
        <v>45292</v>
      </c>
      <c r="S29">
        <v>40</v>
      </c>
      <c r="T29" s="3">
        <v>54775</v>
      </c>
      <c r="U29" s="3">
        <v>4564.583333333333</v>
      </c>
      <c r="V29" s="3">
        <v>26.334134615384613</v>
      </c>
      <c r="W29" s="3">
        <v>0.23190000000000002</v>
      </c>
      <c r="X29" s="3">
        <v>1058.526875</v>
      </c>
      <c r="Y29" vm="7">
        <v>0.41200000000000003</v>
      </c>
      <c r="Z29" s="3">
        <v>2683.9749999999995</v>
      </c>
      <c r="AA29" t="s">
        <v>41</v>
      </c>
      <c r="AB29">
        <v>1</v>
      </c>
      <c r="AC29">
        <v>0</v>
      </c>
      <c r="AD29" s="2" t="s">
        <v>42</v>
      </c>
      <c r="AE29">
        <v>193</v>
      </c>
      <c r="AG29">
        <v>20</v>
      </c>
      <c r="AI29">
        <v>2</v>
      </c>
      <c r="AL29">
        <f>IF(AND(EE_Data_2023[[#This Row],[Hire Date]]&gt;=EE_Data_2023[[#This Row],[Start of Month]],EE_Data_2023[[#This Row],[Hire Date]]&lt;=EE_Data_2023[[#This Row],[End of Month]]),1,0)</f>
        <v>1</v>
      </c>
      <c r="AM29">
        <f>IF(AND(EE_Data_2023[[#This Row],[Exit Date]]&gt;=EE_Data_2023[[#This Row],[Start of Month]],EE_Data_2023[[#This Row],[Exit Date]]&lt;=EE_Data_2023[[#This Row],[End of Month]]),1,0)</f>
        <v>0</v>
      </c>
      <c r="AN29">
        <f>EE_Data_2023[[#This Row],[Leave balance]]*EE_Data_2023[[#This Row],[Hr_Rate]]</f>
        <v>5082.4879807692305</v>
      </c>
    </row>
    <row r="30" spans="1:40" x14ac:dyDescent="0.3">
      <c r="A30" s="1" t="s">
        <v>1927</v>
      </c>
      <c r="B30" s="8">
        <v>44927</v>
      </c>
      <c r="C30" s="8">
        <v>44957</v>
      </c>
      <c r="D30">
        <v>2023</v>
      </c>
      <c r="E30" t="s">
        <v>172</v>
      </c>
      <c r="F30" t="s">
        <v>132</v>
      </c>
      <c r="G30" t="s">
        <v>33</v>
      </c>
      <c r="H30" t="s">
        <v>173</v>
      </c>
      <c r="I30" t="s">
        <v>174</v>
      </c>
      <c r="J30" t="s">
        <v>145</v>
      </c>
      <c r="K30" t="s">
        <v>48</v>
      </c>
      <c r="L30" t="s">
        <v>38</v>
      </c>
      <c r="M30" t="s">
        <v>132</v>
      </c>
      <c r="N30" t="s">
        <v>39</v>
      </c>
      <c r="O30" t="s">
        <v>40</v>
      </c>
      <c r="P30">
        <v>65</v>
      </c>
      <c r="Q30" s="2">
        <v>44927</v>
      </c>
      <c r="R30" s="2">
        <v>45292</v>
      </c>
      <c r="S30">
        <v>32</v>
      </c>
      <c r="T30" s="3">
        <v>55499</v>
      </c>
      <c r="U30" s="3">
        <v>4624.916666666667</v>
      </c>
      <c r="V30" s="3">
        <v>33.35276442307692</v>
      </c>
      <c r="W30" s="3">
        <v>0.45</v>
      </c>
      <c r="X30" s="3">
        <v>2081.2125000000001</v>
      </c>
      <c r="Y30" vm="21">
        <v>0.60699999999999998</v>
      </c>
      <c r="Z30" s="3">
        <v>1817.5922500000001</v>
      </c>
      <c r="AA30" t="s">
        <v>41</v>
      </c>
      <c r="AB30">
        <v>1</v>
      </c>
      <c r="AC30">
        <v>0</v>
      </c>
      <c r="AD30" s="2" t="s">
        <v>42</v>
      </c>
      <c r="AE30">
        <v>90</v>
      </c>
      <c r="AG30">
        <v>20</v>
      </c>
      <c r="AL30">
        <f>IF(AND(EE_Data_2023[[#This Row],[Hire Date]]&gt;=EE_Data_2023[[#This Row],[Start of Month]],EE_Data_2023[[#This Row],[Hire Date]]&lt;=EE_Data_2023[[#This Row],[End of Month]]),1,0)</f>
        <v>1</v>
      </c>
      <c r="AM30">
        <f>IF(AND(EE_Data_2023[[#This Row],[Exit Date]]&gt;=EE_Data_2023[[#This Row],[Start of Month]],EE_Data_2023[[#This Row],[Exit Date]]&lt;=EE_Data_2023[[#This Row],[End of Month]]),1,0)</f>
        <v>0</v>
      </c>
      <c r="AN30">
        <f>EE_Data_2023[[#This Row],[Leave balance]]*EE_Data_2023[[#This Row],[Hr_Rate]]</f>
        <v>3001.7487980769229</v>
      </c>
    </row>
    <row r="31" spans="1:40" x14ac:dyDescent="0.3">
      <c r="A31" s="1" t="s">
        <v>1927</v>
      </c>
      <c r="B31" s="8">
        <v>44927</v>
      </c>
      <c r="C31" s="8">
        <v>44957</v>
      </c>
      <c r="D31">
        <v>2023</v>
      </c>
      <c r="E31" t="s">
        <v>100</v>
      </c>
      <c r="F31" t="s">
        <v>101</v>
      </c>
      <c r="G31" t="s">
        <v>33</v>
      </c>
      <c r="H31" t="s">
        <v>175</v>
      </c>
      <c r="I31" t="s">
        <v>176</v>
      </c>
      <c r="J31" t="s">
        <v>177</v>
      </c>
      <c r="K31" t="s">
        <v>70</v>
      </c>
      <c r="L31" t="s">
        <v>108</v>
      </c>
      <c r="M31" t="s">
        <v>101</v>
      </c>
      <c r="N31" t="s">
        <v>72</v>
      </c>
      <c r="O31" t="s">
        <v>40</v>
      </c>
      <c r="P31">
        <v>61</v>
      </c>
      <c r="Q31" s="2">
        <v>39640</v>
      </c>
      <c r="R31" s="2"/>
      <c r="S31">
        <v>32</v>
      </c>
      <c r="T31" s="3">
        <v>66521</v>
      </c>
      <c r="U31" s="3">
        <v>5543.416666666667</v>
      </c>
      <c r="V31" s="3">
        <v>39.9765625</v>
      </c>
      <c r="W31" s="3">
        <v>0.14990000000000001</v>
      </c>
      <c r="X31" s="3">
        <v>830.95815833333336</v>
      </c>
      <c r="Y31" vm="10">
        <v>0.20399999999999999</v>
      </c>
      <c r="Z31" s="3">
        <v>4412.559666666667</v>
      </c>
      <c r="AA31" t="s">
        <v>41</v>
      </c>
      <c r="AB31">
        <v>1</v>
      </c>
      <c r="AC31">
        <v>0</v>
      </c>
      <c r="AD31" s="2" t="s">
        <v>42</v>
      </c>
      <c r="AE31">
        <v>77</v>
      </c>
      <c r="AG31">
        <v>20</v>
      </c>
      <c r="AH31">
        <v>519</v>
      </c>
      <c r="AL31">
        <f>IF(AND(EE_Data_2023[[#This Row],[Hire Date]]&gt;=EE_Data_2023[[#This Row],[Start of Month]],EE_Data_2023[[#This Row],[Hire Date]]&lt;=EE_Data_2023[[#This Row],[End of Month]]),1,0)</f>
        <v>0</v>
      </c>
      <c r="AM31">
        <f>IF(AND(EE_Data_2023[[#This Row],[Exit Date]]&gt;=EE_Data_2023[[#This Row],[Start of Month]],EE_Data_2023[[#This Row],[Exit Date]]&lt;=EE_Data_2023[[#This Row],[End of Month]]),1,0)</f>
        <v>0</v>
      </c>
      <c r="AN31">
        <f>EE_Data_2023[[#This Row],[Leave balance]]*EE_Data_2023[[#This Row],[Hr_Rate]]</f>
        <v>3078.1953125</v>
      </c>
    </row>
    <row r="32" spans="1:40" x14ac:dyDescent="0.3">
      <c r="A32" s="1" t="s">
        <v>1927</v>
      </c>
      <c r="B32" s="8">
        <v>44927</v>
      </c>
      <c r="C32" s="8">
        <v>44957</v>
      </c>
      <c r="D32">
        <v>2023</v>
      </c>
      <c r="E32" t="s">
        <v>79</v>
      </c>
      <c r="F32" t="s">
        <v>80</v>
      </c>
      <c r="G32" t="s">
        <v>33</v>
      </c>
      <c r="H32" t="s">
        <v>178</v>
      </c>
      <c r="I32" t="s">
        <v>179</v>
      </c>
      <c r="J32" t="s">
        <v>69</v>
      </c>
      <c r="K32" t="s">
        <v>70</v>
      </c>
      <c r="L32" t="s">
        <v>49</v>
      </c>
      <c r="M32" t="s">
        <v>80</v>
      </c>
      <c r="N32" t="s">
        <v>72</v>
      </c>
      <c r="O32" t="s">
        <v>40</v>
      </c>
      <c r="P32">
        <v>30</v>
      </c>
      <c r="Q32" s="2">
        <v>42642</v>
      </c>
      <c r="R32" s="2"/>
      <c r="S32">
        <v>32</v>
      </c>
      <c r="T32" s="3">
        <v>59100</v>
      </c>
      <c r="U32" s="3">
        <v>4925</v>
      </c>
      <c r="V32" s="3">
        <v>35.51682692307692</v>
      </c>
      <c r="W32" s="3">
        <v>0.23190000000000002</v>
      </c>
      <c r="X32" s="3">
        <v>1142.1075000000001</v>
      </c>
      <c r="Y32" vm="7">
        <v>0.41200000000000003</v>
      </c>
      <c r="Z32" s="3">
        <v>2895.8999999999996</v>
      </c>
      <c r="AA32" t="s">
        <v>41</v>
      </c>
      <c r="AB32">
        <v>1</v>
      </c>
      <c r="AC32">
        <v>0</v>
      </c>
      <c r="AD32" s="2" t="s">
        <v>42</v>
      </c>
      <c r="AE32">
        <v>117</v>
      </c>
      <c r="AG32">
        <v>20</v>
      </c>
      <c r="AL32">
        <f>IF(AND(EE_Data_2023[[#This Row],[Hire Date]]&gt;=EE_Data_2023[[#This Row],[Start of Month]],EE_Data_2023[[#This Row],[Hire Date]]&lt;=EE_Data_2023[[#This Row],[End of Month]]),1,0)</f>
        <v>0</v>
      </c>
      <c r="AM32">
        <f>IF(AND(EE_Data_2023[[#This Row],[Exit Date]]&gt;=EE_Data_2023[[#This Row],[Start of Month]],EE_Data_2023[[#This Row],[Exit Date]]&lt;=EE_Data_2023[[#This Row],[End of Month]]),1,0)</f>
        <v>0</v>
      </c>
      <c r="AN32">
        <f>EE_Data_2023[[#This Row],[Leave balance]]*EE_Data_2023[[#This Row],[Hr_Rate]]</f>
        <v>4155.46875</v>
      </c>
    </row>
    <row r="33" spans="1:40" x14ac:dyDescent="0.3">
      <c r="A33" s="1" t="s">
        <v>1927</v>
      </c>
      <c r="B33" s="8">
        <v>44927</v>
      </c>
      <c r="C33" s="8">
        <v>44957</v>
      </c>
      <c r="D33">
        <v>2023</v>
      </c>
      <c r="E33" t="s">
        <v>180</v>
      </c>
      <c r="F33" t="s">
        <v>181</v>
      </c>
      <c r="G33" t="s">
        <v>33</v>
      </c>
      <c r="H33" t="s">
        <v>182</v>
      </c>
      <c r="I33" t="s">
        <v>183</v>
      </c>
      <c r="J33" t="s">
        <v>145</v>
      </c>
      <c r="K33" t="s">
        <v>48</v>
      </c>
      <c r="L33" t="s">
        <v>108</v>
      </c>
      <c r="M33" t="s">
        <v>181</v>
      </c>
      <c r="N33" t="s">
        <v>72</v>
      </c>
      <c r="O33" t="s">
        <v>50</v>
      </c>
      <c r="P33">
        <v>27</v>
      </c>
      <c r="Q33" s="2">
        <v>43226</v>
      </c>
      <c r="R33" s="2"/>
      <c r="S33">
        <v>32</v>
      </c>
      <c r="T33" s="3">
        <v>49011</v>
      </c>
      <c r="U33" s="3">
        <v>4084.25</v>
      </c>
      <c r="V33" s="3">
        <v>29.45372596153846</v>
      </c>
      <c r="W33" s="3">
        <v>0.31420000000000003</v>
      </c>
      <c r="X33" s="3">
        <v>1283.2713500000002</v>
      </c>
      <c r="Y33" vm="22">
        <v>0.49099999999999999</v>
      </c>
      <c r="Z33" s="3">
        <v>2078.8832499999999</v>
      </c>
      <c r="AA33" t="s">
        <v>184</v>
      </c>
      <c r="AB33">
        <v>11.300800000000001</v>
      </c>
      <c r="AC33">
        <v>0</v>
      </c>
      <c r="AD33" s="2" t="s">
        <v>42</v>
      </c>
      <c r="AE33">
        <v>62</v>
      </c>
      <c r="AG33">
        <v>20</v>
      </c>
      <c r="AL33">
        <f>IF(AND(EE_Data_2023[[#This Row],[Hire Date]]&gt;=EE_Data_2023[[#This Row],[Start of Month]],EE_Data_2023[[#This Row],[Hire Date]]&lt;=EE_Data_2023[[#This Row],[End of Month]]),1,0)</f>
        <v>0</v>
      </c>
      <c r="AM33">
        <f>IF(AND(EE_Data_2023[[#This Row],[Exit Date]]&gt;=EE_Data_2023[[#This Row],[Start of Month]],EE_Data_2023[[#This Row],[Exit Date]]&lt;=EE_Data_2023[[#This Row],[End of Month]]),1,0)</f>
        <v>0</v>
      </c>
      <c r="AN33">
        <f>EE_Data_2023[[#This Row],[Leave balance]]*EE_Data_2023[[#This Row],[Hr_Rate]]</f>
        <v>1826.1310096153845</v>
      </c>
    </row>
    <row r="34" spans="1:40" x14ac:dyDescent="0.3">
      <c r="A34" s="1" t="s">
        <v>1927</v>
      </c>
      <c r="B34" s="8">
        <v>44927</v>
      </c>
      <c r="C34" s="8">
        <v>44957</v>
      </c>
      <c r="D34">
        <v>2023</v>
      </c>
      <c r="E34" t="s">
        <v>79</v>
      </c>
      <c r="F34" t="s">
        <v>80</v>
      </c>
      <c r="G34" t="s">
        <v>33</v>
      </c>
      <c r="H34" t="s">
        <v>185</v>
      </c>
      <c r="I34" t="s">
        <v>186</v>
      </c>
      <c r="J34" t="s">
        <v>187</v>
      </c>
      <c r="K34" t="s">
        <v>37</v>
      </c>
      <c r="L34" t="s">
        <v>38</v>
      </c>
      <c r="M34" t="s">
        <v>80</v>
      </c>
      <c r="N34" t="s">
        <v>72</v>
      </c>
      <c r="O34" t="s">
        <v>50</v>
      </c>
      <c r="P34">
        <v>32</v>
      </c>
      <c r="Q34" s="2">
        <v>41681</v>
      </c>
      <c r="R34" s="2"/>
      <c r="S34">
        <v>40</v>
      </c>
      <c r="T34" s="3">
        <v>99575</v>
      </c>
      <c r="U34" s="3">
        <v>8297.9166666666661</v>
      </c>
      <c r="V34" s="3">
        <v>47.872596153846153</v>
      </c>
      <c r="W34" s="3">
        <v>0.23190000000000002</v>
      </c>
      <c r="X34" s="3">
        <v>1924.286875</v>
      </c>
      <c r="Y34" vm="7">
        <v>0.41200000000000003</v>
      </c>
      <c r="Z34" s="3">
        <v>4879.1749999999993</v>
      </c>
      <c r="AA34" t="s">
        <v>41</v>
      </c>
      <c r="AB34">
        <v>1</v>
      </c>
      <c r="AC34">
        <v>0</v>
      </c>
      <c r="AD34" s="2" t="s">
        <v>42</v>
      </c>
      <c r="AE34">
        <v>103</v>
      </c>
      <c r="AG34">
        <v>20</v>
      </c>
      <c r="AI34">
        <v>19</v>
      </c>
      <c r="AL34">
        <f>IF(AND(EE_Data_2023[[#This Row],[Hire Date]]&gt;=EE_Data_2023[[#This Row],[Start of Month]],EE_Data_2023[[#This Row],[Hire Date]]&lt;=EE_Data_2023[[#This Row],[End of Month]]),1,0)</f>
        <v>0</v>
      </c>
      <c r="AM34">
        <f>IF(AND(EE_Data_2023[[#This Row],[Exit Date]]&gt;=EE_Data_2023[[#This Row],[Start of Month]],EE_Data_2023[[#This Row],[Exit Date]]&lt;=EE_Data_2023[[#This Row],[End of Month]]),1,0)</f>
        <v>0</v>
      </c>
      <c r="AN34">
        <f>EE_Data_2023[[#This Row],[Leave balance]]*EE_Data_2023[[#This Row],[Hr_Rate]]</f>
        <v>4930.8774038461534</v>
      </c>
    </row>
    <row r="35" spans="1:40" x14ac:dyDescent="0.3">
      <c r="A35" s="1" t="s">
        <v>1927</v>
      </c>
      <c r="B35" s="8">
        <v>44927</v>
      </c>
      <c r="C35" s="8">
        <v>44957</v>
      </c>
      <c r="D35">
        <v>2023</v>
      </c>
      <c r="E35" t="s">
        <v>188</v>
      </c>
      <c r="F35" t="s">
        <v>189</v>
      </c>
      <c r="G35" t="s">
        <v>33</v>
      </c>
      <c r="H35" t="s">
        <v>190</v>
      </c>
      <c r="I35" t="s">
        <v>191</v>
      </c>
      <c r="J35" t="s">
        <v>98</v>
      </c>
      <c r="K35" t="s">
        <v>99</v>
      </c>
      <c r="L35" t="s">
        <v>38</v>
      </c>
      <c r="M35" t="s">
        <v>189</v>
      </c>
      <c r="N35" t="s">
        <v>72</v>
      </c>
      <c r="O35" t="s">
        <v>50</v>
      </c>
      <c r="P35">
        <v>34</v>
      </c>
      <c r="Q35" s="2">
        <v>43815</v>
      </c>
      <c r="R35" s="2"/>
      <c r="S35">
        <v>40</v>
      </c>
      <c r="T35" s="3">
        <v>99989</v>
      </c>
      <c r="U35" s="3">
        <v>8332.4166666666661</v>
      </c>
      <c r="V35" s="3">
        <v>48.07163461538461</v>
      </c>
      <c r="W35" s="3">
        <v>0.14099999999999999</v>
      </c>
      <c r="X35" s="3">
        <v>1174.8707499999998</v>
      </c>
      <c r="Y35" vm="23">
        <v>0.36200000000000004</v>
      </c>
      <c r="Z35" s="3">
        <v>5316.0818333333327</v>
      </c>
      <c r="AA35" t="s">
        <v>192</v>
      </c>
      <c r="AB35">
        <v>11.2597</v>
      </c>
      <c r="AC35">
        <v>0</v>
      </c>
      <c r="AD35" s="2" t="s">
        <v>42</v>
      </c>
      <c r="AE35">
        <v>349</v>
      </c>
      <c r="AG35">
        <v>20</v>
      </c>
      <c r="AH35">
        <v>276</v>
      </c>
      <c r="AI35">
        <v>5</v>
      </c>
      <c r="AL35">
        <f>IF(AND(EE_Data_2023[[#This Row],[Hire Date]]&gt;=EE_Data_2023[[#This Row],[Start of Month]],EE_Data_2023[[#This Row],[Hire Date]]&lt;=EE_Data_2023[[#This Row],[End of Month]]),1,0)</f>
        <v>0</v>
      </c>
      <c r="AM35">
        <f>IF(AND(EE_Data_2023[[#This Row],[Exit Date]]&gt;=EE_Data_2023[[#This Row],[Start of Month]],EE_Data_2023[[#This Row],[Exit Date]]&lt;=EE_Data_2023[[#This Row],[End of Month]]),1,0)</f>
        <v>0</v>
      </c>
      <c r="AN35">
        <f>EE_Data_2023[[#This Row],[Leave balance]]*EE_Data_2023[[#This Row],[Hr_Rate]]</f>
        <v>16777.000480769228</v>
      </c>
    </row>
    <row r="36" spans="1:40" x14ac:dyDescent="0.3">
      <c r="A36" s="1" t="s">
        <v>1927</v>
      </c>
      <c r="B36" s="8">
        <v>44927</v>
      </c>
      <c r="C36" s="8">
        <v>44957</v>
      </c>
      <c r="D36">
        <v>2023</v>
      </c>
      <c r="E36" t="s">
        <v>193</v>
      </c>
      <c r="F36" t="s">
        <v>194</v>
      </c>
      <c r="G36" t="s">
        <v>33</v>
      </c>
      <c r="H36" t="s">
        <v>195</v>
      </c>
      <c r="I36" t="s">
        <v>196</v>
      </c>
      <c r="J36" t="s">
        <v>115</v>
      </c>
      <c r="K36" t="s">
        <v>116</v>
      </c>
      <c r="L36" t="s">
        <v>108</v>
      </c>
      <c r="M36" t="s">
        <v>194</v>
      </c>
      <c r="N36" t="s">
        <v>39</v>
      </c>
      <c r="O36" t="s">
        <v>40</v>
      </c>
      <c r="P36">
        <v>27</v>
      </c>
      <c r="Q36" s="2">
        <v>44854</v>
      </c>
      <c r="R36" s="2">
        <v>45219</v>
      </c>
      <c r="S36">
        <v>40</v>
      </c>
      <c r="T36" s="3">
        <v>256420</v>
      </c>
      <c r="U36" s="3">
        <v>21368.333333333332</v>
      </c>
      <c r="V36" s="3">
        <v>123.27884615384615</v>
      </c>
      <c r="W36" s="3">
        <v>6.3500000000000001E-2</v>
      </c>
      <c r="X36" s="3">
        <v>1356.8891666666666</v>
      </c>
      <c r="Y36" vm="24">
        <v>0.31900000000000001</v>
      </c>
      <c r="Z36" s="3">
        <v>14551.834999999999</v>
      </c>
      <c r="AA36" t="s">
        <v>197</v>
      </c>
      <c r="AB36">
        <v>149.69999999999999</v>
      </c>
      <c r="AC36">
        <v>0.3</v>
      </c>
      <c r="AD36" s="2" t="s">
        <v>42</v>
      </c>
      <c r="AE36">
        <v>222</v>
      </c>
      <c r="AG36">
        <v>20</v>
      </c>
      <c r="AI36">
        <v>12</v>
      </c>
      <c r="AL36">
        <f>IF(AND(EE_Data_2023[[#This Row],[Hire Date]]&gt;=EE_Data_2023[[#This Row],[Start of Month]],EE_Data_2023[[#This Row],[Hire Date]]&lt;=EE_Data_2023[[#This Row],[End of Month]]),1,0)</f>
        <v>0</v>
      </c>
      <c r="AM36">
        <f>IF(AND(EE_Data_2023[[#This Row],[Exit Date]]&gt;=EE_Data_2023[[#This Row],[Start of Month]],EE_Data_2023[[#This Row],[Exit Date]]&lt;=EE_Data_2023[[#This Row],[End of Month]]),1,0)</f>
        <v>0</v>
      </c>
      <c r="AN36">
        <f>EE_Data_2023[[#This Row],[Leave balance]]*EE_Data_2023[[#This Row],[Hr_Rate]]</f>
        <v>27367.903846153844</v>
      </c>
    </row>
    <row r="37" spans="1:40" x14ac:dyDescent="0.3">
      <c r="A37" s="1" t="s">
        <v>1927</v>
      </c>
      <c r="B37" s="8">
        <v>44927</v>
      </c>
      <c r="C37" s="8">
        <v>44957</v>
      </c>
      <c r="D37">
        <v>2023</v>
      </c>
      <c r="E37" t="s">
        <v>110</v>
      </c>
      <c r="F37" t="s">
        <v>111</v>
      </c>
      <c r="G37" t="s">
        <v>112</v>
      </c>
      <c r="H37" t="s">
        <v>198</v>
      </c>
      <c r="I37" t="s">
        <v>199</v>
      </c>
      <c r="J37" t="s">
        <v>36</v>
      </c>
      <c r="K37" t="s">
        <v>37</v>
      </c>
      <c r="L37" t="s">
        <v>38</v>
      </c>
      <c r="M37" t="s">
        <v>111</v>
      </c>
      <c r="N37" t="s">
        <v>39</v>
      </c>
      <c r="O37" t="s">
        <v>50</v>
      </c>
      <c r="P37">
        <v>35</v>
      </c>
      <c r="Q37" s="2">
        <v>44927</v>
      </c>
      <c r="R37" s="2">
        <v>45292</v>
      </c>
      <c r="S37">
        <v>40</v>
      </c>
      <c r="T37" s="3">
        <v>78940</v>
      </c>
      <c r="U37" s="3">
        <v>6578.333333333333</v>
      </c>
      <c r="V37" s="3">
        <v>37.95192307692308</v>
      </c>
      <c r="W37" s="3">
        <v>0</v>
      </c>
      <c r="X37" s="3">
        <v>0</v>
      </c>
      <c r="Y37" vm="12">
        <v>0.113</v>
      </c>
      <c r="Z37" s="3">
        <v>5834.9816666666666</v>
      </c>
      <c r="AA37" t="s">
        <v>117</v>
      </c>
      <c r="AB37">
        <v>3.8468</v>
      </c>
      <c r="AC37">
        <v>0</v>
      </c>
      <c r="AD37" s="2" t="s">
        <v>42</v>
      </c>
      <c r="AE37">
        <v>28</v>
      </c>
      <c r="AG37">
        <v>20</v>
      </c>
      <c r="AH37">
        <v>460</v>
      </c>
      <c r="AI37">
        <v>9</v>
      </c>
      <c r="AL37">
        <f>IF(AND(EE_Data_2023[[#This Row],[Hire Date]]&gt;=EE_Data_2023[[#This Row],[Start of Month]],EE_Data_2023[[#This Row],[Hire Date]]&lt;=EE_Data_2023[[#This Row],[End of Month]]),1,0)</f>
        <v>1</v>
      </c>
      <c r="AM37">
        <f>IF(AND(EE_Data_2023[[#This Row],[Exit Date]]&gt;=EE_Data_2023[[#This Row],[Start of Month]],EE_Data_2023[[#This Row],[Exit Date]]&lt;=EE_Data_2023[[#This Row],[End of Month]]),1,0)</f>
        <v>0</v>
      </c>
      <c r="AN37">
        <f>EE_Data_2023[[#This Row],[Leave balance]]*EE_Data_2023[[#This Row],[Hr_Rate]]</f>
        <v>1062.6538461538462</v>
      </c>
    </row>
    <row r="38" spans="1:40" x14ac:dyDescent="0.3">
      <c r="A38" s="1" t="s">
        <v>1927</v>
      </c>
      <c r="B38" s="8">
        <v>44927</v>
      </c>
      <c r="C38" s="8">
        <v>44957</v>
      </c>
      <c r="D38">
        <v>2023</v>
      </c>
      <c r="E38" t="s">
        <v>200</v>
      </c>
      <c r="F38" t="s">
        <v>201</v>
      </c>
      <c r="G38" t="s">
        <v>33</v>
      </c>
      <c r="H38" t="s">
        <v>202</v>
      </c>
      <c r="I38" t="s">
        <v>203</v>
      </c>
      <c r="J38" t="s">
        <v>187</v>
      </c>
      <c r="K38" t="s">
        <v>37</v>
      </c>
      <c r="L38" t="s">
        <v>71</v>
      </c>
      <c r="M38" t="s">
        <v>201</v>
      </c>
      <c r="N38" t="s">
        <v>39</v>
      </c>
      <c r="O38" t="s">
        <v>50</v>
      </c>
      <c r="P38">
        <v>57</v>
      </c>
      <c r="Q38" s="2">
        <v>44564</v>
      </c>
      <c r="R38" s="2">
        <v>44929</v>
      </c>
      <c r="S38">
        <v>40</v>
      </c>
      <c r="T38" s="3">
        <v>82872</v>
      </c>
      <c r="U38" s="3">
        <v>6906</v>
      </c>
      <c r="V38" s="3">
        <v>39.842307692307692</v>
      </c>
      <c r="W38" s="3">
        <v>0.24809999999999999</v>
      </c>
      <c r="X38" s="3">
        <v>1713.3786</v>
      </c>
      <c r="Y38" vm="25">
        <v>0.51900000000000002</v>
      </c>
      <c r="Z38" s="3">
        <v>3321.7860000000001</v>
      </c>
      <c r="AA38" t="s">
        <v>41</v>
      </c>
      <c r="AB38">
        <v>1</v>
      </c>
      <c r="AC38">
        <v>0</v>
      </c>
      <c r="AD38" s="2" t="s">
        <v>42</v>
      </c>
      <c r="AE38">
        <v>200</v>
      </c>
      <c r="AG38">
        <v>20</v>
      </c>
      <c r="AI38">
        <v>14</v>
      </c>
      <c r="AL38">
        <f>IF(AND(EE_Data_2023[[#This Row],[Hire Date]]&gt;=EE_Data_2023[[#This Row],[Start of Month]],EE_Data_2023[[#This Row],[Hire Date]]&lt;=EE_Data_2023[[#This Row],[End of Month]]),1,0)</f>
        <v>0</v>
      </c>
      <c r="AM38">
        <f>IF(AND(EE_Data_2023[[#This Row],[Exit Date]]&gt;=EE_Data_2023[[#This Row],[Start of Month]],EE_Data_2023[[#This Row],[Exit Date]]&lt;=EE_Data_2023[[#This Row],[End of Month]]),1,0)</f>
        <v>0</v>
      </c>
      <c r="AN38">
        <f>EE_Data_2023[[#This Row],[Leave balance]]*EE_Data_2023[[#This Row],[Hr_Rate]]</f>
        <v>7968.4615384615381</v>
      </c>
    </row>
    <row r="39" spans="1:40" x14ac:dyDescent="0.3">
      <c r="A39" s="1" t="s">
        <v>1927</v>
      </c>
      <c r="B39" s="8">
        <v>44927</v>
      </c>
      <c r="C39" s="8">
        <v>44957</v>
      </c>
      <c r="D39">
        <v>2023</v>
      </c>
      <c r="E39" t="s">
        <v>188</v>
      </c>
      <c r="F39" t="s">
        <v>189</v>
      </c>
      <c r="G39" t="s">
        <v>33</v>
      </c>
      <c r="H39" t="s">
        <v>204</v>
      </c>
      <c r="I39" t="s">
        <v>205</v>
      </c>
      <c r="J39" t="s">
        <v>77</v>
      </c>
      <c r="K39" t="s">
        <v>116</v>
      </c>
      <c r="L39" t="s">
        <v>49</v>
      </c>
      <c r="M39" t="s">
        <v>189</v>
      </c>
      <c r="N39" t="s">
        <v>72</v>
      </c>
      <c r="O39" t="s">
        <v>50</v>
      </c>
      <c r="P39">
        <v>53</v>
      </c>
      <c r="Q39" s="2">
        <v>41601</v>
      </c>
      <c r="R39" s="2"/>
      <c r="S39">
        <v>40</v>
      </c>
      <c r="T39" s="3">
        <v>113135</v>
      </c>
      <c r="U39" s="3">
        <v>9427.9166666666661</v>
      </c>
      <c r="V39" s="3">
        <v>54.391826923076927</v>
      </c>
      <c r="W39" s="3">
        <v>0.14099999999999999</v>
      </c>
      <c r="X39" s="3">
        <v>1329.3362499999998</v>
      </c>
      <c r="Y39" vm="23">
        <v>0.36200000000000004</v>
      </c>
      <c r="Z39" s="3">
        <v>6015.0108333333319</v>
      </c>
      <c r="AA39" t="s">
        <v>192</v>
      </c>
      <c r="AB39">
        <v>11.2597</v>
      </c>
      <c r="AC39">
        <v>0.05</v>
      </c>
      <c r="AD39" s="2" t="s">
        <v>42</v>
      </c>
      <c r="AE39">
        <v>234</v>
      </c>
      <c r="AG39">
        <v>20</v>
      </c>
      <c r="AI39">
        <v>14</v>
      </c>
      <c r="AL39">
        <f>IF(AND(EE_Data_2023[[#This Row],[Hire Date]]&gt;=EE_Data_2023[[#This Row],[Start of Month]],EE_Data_2023[[#This Row],[Hire Date]]&lt;=EE_Data_2023[[#This Row],[End of Month]]),1,0)</f>
        <v>0</v>
      </c>
      <c r="AM39">
        <f>IF(AND(EE_Data_2023[[#This Row],[Exit Date]]&gt;=EE_Data_2023[[#This Row],[Start of Month]],EE_Data_2023[[#This Row],[Exit Date]]&lt;=EE_Data_2023[[#This Row],[End of Month]]),1,0)</f>
        <v>0</v>
      </c>
      <c r="AN39">
        <f>EE_Data_2023[[#This Row],[Leave balance]]*EE_Data_2023[[#This Row],[Hr_Rate]]</f>
        <v>12727.6875</v>
      </c>
    </row>
    <row r="40" spans="1:40" x14ac:dyDescent="0.3">
      <c r="A40" s="1" t="s">
        <v>1927</v>
      </c>
      <c r="B40" s="8">
        <v>44927</v>
      </c>
      <c r="C40" s="8">
        <v>44957</v>
      </c>
      <c r="D40">
        <v>2023</v>
      </c>
      <c r="E40" t="s">
        <v>65</v>
      </c>
      <c r="F40" t="s">
        <v>66</v>
      </c>
      <c r="G40" t="s">
        <v>33</v>
      </c>
      <c r="H40" t="s">
        <v>206</v>
      </c>
      <c r="I40" t="s">
        <v>207</v>
      </c>
      <c r="J40" t="s">
        <v>115</v>
      </c>
      <c r="K40" t="s">
        <v>37</v>
      </c>
      <c r="L40" t="s">
        <v>49</v>
      </c>
      <c r="M40" t="s">
        <v>66</v>
      </c>
      <c r="N40" t="s">
        <v>72</v>
      </c>
      <c r="O40" t="s">
        <v>40</v>
      </c>
      <c r="P40">
        <v>52</v>
      </c>
      <c r="Q40" s="2">
        <v>38664</v>
      </c>
      <c r="R40" s="2"/>
      <c r="S40">
        <v>40</v>
      </c>
      <c r="T40" s="3">
        <v>199808</v>
      </c>
      <c r="U40" s="3">
        <v>16650.666666666668</v>
      </c>
      <c r="V40" s="3">
        <v>96.061538461538461</v>
      </c>
      <c r="W40" s="3">
        <v>0.23749999999999999</v>
      </c>
      <c r="X40" s="3">
        <v>3954.5333333333333</v>
      </c>
      <c r="Y40" vm="5">
        <v>0.39799999999999996</v>
      </c>
      <c r="Z40" s="3">
        <v>10023.701333333334</v>
      </c>
      <c r="AA40" t="s">
        <v>41</v>
      </c>
      <c r="AB40">
        <v>1</v>
      </c>
      <c r="AC40">
        <v>0.32</v>
      </c>
      <c r="AD40" s="2" t="s">
        <v>42</v>
      </c>
      <c r="AE40">
        <v>286</v>
      </c>
      <c r="AG40">
        <v>20</v>
      </c>
      <c r="AI40">
        <v>14</v>
      </c>
      <c r="AL40">
        <f>IF(AND(EE_Data_2023[[#This Row],[Hire Date]]&gt;=EE_Data_2023[[#This Row],[Start of Month]],EE_Data_2023[[#This Row],[Hire Date]]&lt;=EE_Data_2023[[#This Row],[End of Month]]),1,0)</f>
        <v>0</v>
      </c>
      <c r="AM40">
        <f>IF(AND(EE_Data_2023[[#This Row],[Exit Date]]&gt;=EE_Data_2023[[#This Row],[Start of Month]],EE_Data_2023[[#This Row],[Exit Date]]&lt;=EE_Data_2023[[#This Row],[End of Month]]),1,0)</f>
        <v>0</v>
      </c>
      <c r="AN40">
        <f>EE_Data_2023[[#This Row],[Leave balance]]*EE_Data_2023[[#This Row],[Hr_Rate]]</f>
        <v>27473.599999999999</v>
      </c>
    </row>
    <row r="41" spans="1:40" x14ac:dyDescent="0.3">
      <c r="A41" s="1" t="s">
        <v>1927</v>
      </c>
      <c r="B41" s="8">
        <v>44927</v>
      </c>
      <c r="C41" s="8">
        <v>44957</v>
      </c>
      <c r="D41">
        <v>2023</v>
      </c>
      <c r="E41" t="s">
        <v>79</v>
      </c>
      <c r="F41" t="s">
        <v>80</v>
      </c>
      <c r="G41" t="s">
        <v>33</v>
      </c>
      <c r="H41" t="s">
        <v>208</v>
      </c>
      <c r="I41" t="s">
        <v>209</v>
      </c>
      <c r="J41" t="s">
        <v>69</v>
      </c>
      <c r="K41" t="s">
        <v>70</v>
      </c>
      <c r="L41" t="s">
        <v>49</v>
      </c>
      <c r="M41" t="s">
        <v>80</v>
      </c>
      <c r="N41" t="s">
        <v>72</v>
      </c>
      <c r="O41" t="s">
        <v>40</v>
      </c>
      <c r="P41">
        <v>37</v>
      </c>
      <c r="Q41" s="2">
        <v>41592</v>
      </c>
      <c r="R41" s="2"/>
      <c r="S41">
        <v>40</v>
      </c>
      <c r="T41" s="3">
        <v>56037</v>
      </c>
      <c r="U41" s="3">
        <v>4669.75</v>
      </c>
      <c r="V41" s="3">
        <v>26.940865384615385</v>
      </c>
      <c r="W41" s="3">
        <v>0.23190000000000002</v>
      </c>
      <c r="X41" s="3">
        <v>1082.915025</v>
      </c>
      <c r="Y41" vm="7">
        <v>0.41200000000000003</v>
      </c>
      <c r="Z41" s="3">
        <v>2745.8130000000001</v>
      </c>
      <c r="AA41" t="s">
        <v>41</v>
      </c>
      <c r="AB41">
        <v>1</v>
      </c>
      <c r="AC41">
        <v>0</v>
      </c>
      <c r="AD41" s="2" t="s">
        <v>42</v>
      </c>
      <c r="AE41">
        <v>163</v>
      </c>
      <c r="AG41">
        <v>20</v>
      </c>
      <c r="AI41">
        <v>2</v>
      </c>
      <c r="AL41">
        <f>IF(AND(EE_Data_2023[[#This Row],[Hire Date]]&gt;=EE_Data_2023[[#This Row],[Start of Month]],EE_Data_2023[[#This Row],[Hire Date]]&lt;=EE_Data_2023[[#This Row],[End of Month]]),1,0)</f>
        <v>0</v>
      </c>
      <c r="AM41">
        <f>IF(AND(EE_Data_2023[[#This Row],[Exit Date]]&gt;=EE_Data_2023[[#This Row],[Start of Month]],EE_Data_2023[[#This Row],[Exit Date]]&lt;=EE_Data_2023[[#This Row],[End of Month]]),1,0)</f>
        <v>0</v>
      </c>
      <c r="AN41">
        <f>EE_Data_2023[[#This Row],[Leave balance]]*EE_Data_2023[[#This Row],[Hr_Rate]]</f>
        <v>4391.3610576923074</v>
      </c>
    </row>
    <row r="42" spans="1:40" x14ac:dyDescent="0.3">
      <c r="A42" s="1" t="s">
        <v>1927</v>
      </c>
      <c r="B42" s="8">
        <v>44927</v>
      </c>
      <c r="C42" s="8">
        <v>44957</v>
      </c>
      <c r="D42">
        <v>2023</v>
      </c>
      <c r="E42" t="s">
        <v>210</v>
      </c>
      <c r="F42" t="s">
        <v>211</v>
      </c>
      <c r="G42" t="s">
        <v>33</v>
      </c>
      <c r="H42" t="s">
        <v>212</v>
      </c>
      <c r="I42" t="s">
        <v>213</v>
      </c>
      <c r="J42" t="s">
        <v>93</v>
      </c>
      <c r="K42" t="s">
        <v>116</v>
      </c>
      <c r="L42" t="s">
        <v>108</v>
      </c>
      <c r="M42" t="s">
        <v>211</v>
      </c>
      <c r="N42" t="s">
        <v>39</v>
      </c>
      <c r="O42" t="s">
        <v>50</v>
      </c>
      <c r="P42">
        <v>29</v>
      </c>
      <c r="Q42" s="2">
        <v>44705</v>
      </c>
      <c r="R42" s="2">
        <v>45070</v>
      </c>
      <c r="S42">
        <v>40</v>
      </c>
      <c r="T42" s="3">
        <v>122350</v>
      </c>
      <c r="U42" s="3">
        <v>10195.833333333334</v>
      </c>
      <c r="V42" s="3">
        <v>58.82211538461538</v>
      </c>
      <c r="W42" s="3">
        <v>0.29899999999999999</v>
      </c>
      <c r="X42" s="3">
        <v>3048.5541666666668</v>
      </c>
      <c r="Y42" vm="26">
        <v>0.47</v>
      </c>
      <c r="Z42" s="3">
        <v>5403.791666666667</v>
      </c>
      <c r="AA42" t="s">
        <v>41</v>
      </c>
      <c r="AB42">
        <v>1</v>
      </c>
      <c r="AC42">
        <v>0.12</v>
      </c>
      <c r="AD42" s="2" t="s">
        <v>42</v>
      </c>
      <c r="AE42">
        <v>392</v>
      </c>
      <c r="AG42">
        <v>20</v>
      </c>
      <c r="AI42">
        <v>1</v>
      </c>
      <c r="AL42">
        <f>IF(AND(EE_Data_2023[[#This Row],[Hire Date]]&gt;=EE_Data_2023[[#This Row],[Start of Month]],EE_Data_2023[[#This Row],[Hire Date]]&lt;=EE_Data_2023[[#This Row],[End of Month]]),1,0)</f>
        <v>0</v>
      </c>
      <c r="AM42">
        <f>IF(AND(EE_Data_2023[[#This Row],[Exit Date]]&gt;=EE_Data_2023[[#This Row],[Start of Month]],EE_Data_2023[[#This Row],[Exit Date]]&lt;=EE_Data_2023[[#This Row],[End of Month]]),1,0)</f>
        <v>0</v>
      </c>
      <c r="AN42">
        <f>EE_Data_2023[[#This Row],[Leave balance]]*EE_Data_2023[[#This Row],[Hr_Rate]]</f>
        <v>23058.26923076923</v>
      </c>
    </row>
    <row r="43" spans="1:40" x14ac:dyDescent="0.3">
      <c r="A43" s="1" t="s">
        <v>1927</v>
      </c>
      <c r="B43" s="8">
        <v>44927</v>
      </c>
      <c r="C43" s="8">
        <v>44957</v>
      </c>
      <c r="D43">
        <v>2023</v>
      </c>
      <c r="E43" t="s">
        <v>151</v>
      </c>
      <c r="F43" t="s">
        <v>152</v>
      </c>
      <c r="G43" t="s">
        <v>33</v>
      </c>
      <c r="H43" t="s">
        <v>214</v>
      </c>
      <c r="I43" t="s">
        <v>215</v>
      </c>
      <c r="J43" t="s">
        <v>187</v>
      </c>
      <c r="K43" t="s">
        <v>37</v>
      </c>
      <c r="L43" t="s">
        <v>108</v>
      </c>
      <c r="M43" t="s">
        <v>152</v>
      </c>
      <c r="N43" t="s">
        <v>72</v>
      </c>
      <c r="O43" t="s">
        <v>40</v>
      </c>
      <c r="P43">
        <v>40</v>
      </c>
      <c r="Q43" s="2">
        <v>40486</v>
      </c>
      <c r="R43" s="2"/>
      <c r="S43">
        <v>40</v>
      </c>
      <c r="T43" s="3">
        <v>92952</v>
      </c>
      <c r="U43" s="3">
        <v>7746</v>
      </c>
      <c r="V43" s="3">
        <v>44.688461538461539</v>
      </c>
      <c r="W43" s="3">
        <v>0.21</v>
      </c>
      <c r="X43" s="3">
        <v>1626.6599999999999</v>
      </c>
      <c r="Y43" vm="18">
        <v>0.379</v>
      </c>
      <c r="Z43" s="3">
        <v>4810.2659999999996</v>
      </c>
      <c r="AA43" t="s">
        <v>155</v>
      </c>
      <c r="AB43">
        <v>378.97</v>
      </c>
      <c r="AC43">
        <v>0</v>
      </c>
      <c r="AD43" s="2" t="s">
        <v>42</v>
      </c>
      <c r="AE43">
        <v>378</v>
      </c>
      <c r="AG43">
        <v>20</v>
      </c>
      <c r="AI43">
        <v>14</v>
      </c>
      <c r="AL43">
        <f>IF(AND(EE_Data_2023[[#This Row],[Hire Date]]&gt;=EE_Data_2023[[#This Row],[Start of Month]],EE_Data_2023[[#This Row],[Hire Date]]&lt;=EE_Data_2023[[#This Row],[End of Month]]),1,0)</f>
        <v>0</v>
      </c>
      <c r="AM43">
        <f>IF(AND(EE_Data_2023[[#This Row],[Exit Date]]&gt;=EE_Data_2023[[#This Row],[Start of Month]],EE_Data_2023[[#This Row],[Exit Date]]&lt;=EE_Data_2023[[#This Row],[End of Month]]),1,0)</f>
        <v>0</v>
      </c>
      <c r="AN43">
        <f>EE_Data_2023[[#This Row],[Leave balance]]*EE_Data_2023[[#This Row],[Hr_Rate]]</f>
        <v>16892.238461538462</v>
      </c>
    </row>
    <row r="44" spans="1:40" x14ac:dyDescent="0.3">
      <c r="A44" s="1" t="s">
        <v>1927</v>
      </c>
      <c r="B44" s="8">
        <v>44927</v>
      </c>
      <c r="C44" s="8">
        <v>44957</v>
      </c>
      <c r="D44">
        <v>2023</v>
      </c>
      <c r="E44" t="s">
        <v>65</v>
      </c>
      <c r="F44" t="s">
        <v>66</v>
      </c>
      <c r="G44" t="s">
        <v>33</v>
      </c>
      <c r="H44" t="s">
        <v>216</v>
      </c>
      <c r="I44" t="s">
        <v>217</v>
      </c>
      <c r="J44" t="s">
        <v>57</v>
      </c>
      <c r="K44" t="s">
        <v>37</v>
      </c>
      <c r="L44" t="s">
        <v>71</v>
      </c>
      <c r="M44" t="s">
        <v>66</v>
      </c>
      <c r="N44" t="s">
        <v>72</v>
      </c>
      <c r="O44" t="s">
        <v>40</v>
      </c>
      <c r="P44">
        <v>32</v>
      </c>
      <c r="Q44" s="2">
        <v>41353</v>
      </c>
      <c r="R44" s="2"/>
      <c r="S44">
        <v>32</v>
      </c>
      <c r="T44" s="3">
        <v>79921</v>
      </c>
      <c r="U44" s="3">
        <v>6660.083333333333</v>
      </c>
      <c r="V44" s="3">
        <v>48.029447115384613</v>
      </c>
      <c r="W44" s="3">
        <v>0.23749999999999999</v>
      </c>
      <c r="X44" s="3">
        <v>1581.7697916666666</v>
      </c>
      <c r="Y44" vm="5">
        <v>0.39799999999999996</v>
      </c>
      <c r="Z44" s="3">
        <v>4009.3701666666666</v>
      </c>
      <c r="AA44" t="s">
        <v>41</v>
      </c>
      <c r="AB44">
        <v>1</v>
      </c>
      <c r="AC44">
        <v>0.05</v>
      </c>
      <c r="AD44" s="2" t="s">
        <v>42</v>
      </c>
      <c r="AE44">
        <v>256</v>
      </c>
      <c r="AG44">
        <v>20</v>
      </c>
      <c r="AL44">
        <f>IF(AND(EE_Data_2023[[#This Row],[Hire Date]]&gt;=EE_Data_2023[[#This Row],[Start of Month]],EE_Data_2023[[#This Row],[Hire Date]]&lt;=EE_Data_2023[[#This Row],[End of Month]]),1,0)</f>
        <v>0</v>
      </c>
      <c r="AM44">
        <f>IF(AND(EE_Data_2023[[#This Row],[Exit Date]]&gt;=EE_Data_2023[[#This Row],[Start of Month]],EE_Data_2023[[#This Row],[Exit Date]]&lt;=EE_Data_2023[[#This Row],[End of Month]]),1,0)</f>
        <v>0</v>
      </c>
      <c r="AN44">
        <f>EE_Data_2023[[#This Row],[Leave balance]]*EE_Data_2023[[#This Row],[Hr_Rate]]</f>
        <v>12295.538461538461</v>
      </c>
    </row>
    <row r="45" spans="1:40" x14ac:dyDescent="0.3">
      <c r="A45" s="1" t="s">
        <v>1927</v>
      </c>
      <c r="B45" s="8">
        <v>44927</v>
      </c>
      <c r="C45" s="8">
        <v>44957</v>
      </c>
      <c r="D45">
        <v>2023</v>
      </c>
      <c r="E45" t="s">
        <v>1035</v>
      </c>
      <c r="F45" t="s">
        <v>1036</v>
      </c>
      <c r="G45" t="s">
        <v>1918</v>
      </c>
      <c r="H45" t="s">
        <v>218</v>
      </c>
      <c r="I45" t="s">
        <v>219</v>
      </c>
      <c r="J45" t="s">
        <v>47</v>
      </c>
      <c r="K45" t="s">
        <v>37</v>
      </c>
      <c r="L45" t="s">
        <v>108</v>
      </c>
      <c r="M45" t="s">
        <v>135</v>
      </c>
      <c r="N45" t="s">
        <v>72</v>
      </c>
      <c r="O45" t="s">
        <v>50</v>
      </c>
      <c r="P45">
        <v>37</v>
      </c>
      <c r="Q45" s="2">
        <v>40076</v>
      </c>
      <c r="R45" s="2"/>
      <c r="S45">
        <v>40</v>
      </c>
      <c r="T45" s="3">
        <v>167199</v>
      </c>
      <c r="U45" s="3">
        <v>13933.25</v>
      </c>
      <c r="V45" s="3">
        <v>80.384134615384625</v>
      </c>
      <c r="W45" s="3">
        <v>0.25</v>
      </c>
      <c r="X45" s="3">
        <v>3483.3125</v>
      </c>
      <c r="Y45" vm="15">
        <v>0.34600000000000003</v>
      </c>
      <c r="Z45" s="3">
        <v>9112.3454999999994</v>
      </c>
      <c r="AA45" t="s">
        <v>138</v>
      </c>
      <c r="AB45">
        <v>1.7225999999999999</v>
      </c>
      <c r="AC45">
        <v>0.2</v>
      </c>
      <c r="AD45" s="2">
        <v>44957</v>
      </c>
      <c r="AE45">
        <v>242</v>
      </c>
      <c r="AG45">
        <v>20</v>
      </c>
      <c r="AH45">
        <v>274</v>
      </c>
      <c r="AI45">
        <v>16</v>
      </c>
      <c r="AL45">
        <f>IF(AND(EE_Data_2023[[#This Row],[Hire Date]]&gt;=EE_Data_2023[[#This Row],[Start of Month]],EE_Data_2023[[#This Row],[Hire Date]]&lt;=EE_Data_2023[[#This Row],[End of Month]]),1,0)</f>
        <v>0</v>
      </c>
      <c r="AM45">
        <f>IF(AND(EE_Data_2023[[#This Row],[Exit Date]]&gt;=EE_Data_2023[[#This Row],[Start of Month]],EE_Data_2023[[#This Row],[Exit Date]]&lt;=EE_Data_2023[[#This Row],[End of Month]]),1,0)</f>
        <v>1</v>
      </c>
      <c r="AN45">
        <f>EE_Data_2023[[#This Row],[Leave balance]]*EE_Data_2023[[#This Row],[Hr_Rate]]</f>
        <v>19452.96057692308</v>
      </c>
    </row>
    <row r="46" spans="1:40" x14ac:dyDescent="0.3">
      <c r="A46" s="1" t="s">
        <v>1927</v>
      </c>
      <c r="B46" s="8">
        <v>44927</v>
      </c>
      <c r="C46" s="8">
        <v>44957</v>
      </c>
      <c r="D46">
        <v>2023</v>
      </c>
      <c r="E46" t="s">
        <v>123</v>
      </c>
      <c r="F46" t="s">
        <v>124</v>
      </c>
      <c r="G46" t="s">
        <v>33</v>
      </c>
      <c r="H46" t="s">
        <v>220</v>
      </c>
      <c r="I46" t="s">
        <v>221</v>
      </c>
      <c r="J46" t="s">
        <v>158</v>
      </c>
      <c r="K46" t="s">
        <v>99</v>
      </c>
      <c r="L46" t="s">
        <v>108</v>
      </c>
      <c r="M46" t="s">
        <v>124</v>
      </c>
      <c r="N46" t="s">
        <v>72</v>
      </c>
      <c r="O46" t="s">
        <v>40</v>
      </c>
      <c r="P46">
        <v>52</v>
      </c>
      <c r="Q46" s="2">
        <v>41199</v>
      </c>
      <c r="R46" s="2"/>
      <c r="S46">
        <v>40</v>
      </c>
      <c r="T46" s="3">
        <v>71476</v>
      </c>
      <c r="U46" s="3">
        <v>5956.333333333333</v>
      </c>
      <c r="V46" s="3">
        <v>34.363461538461536</v>
      </c>
      <c r="W46" s="3">
        <v>2.2499999999999999E-2</v>
      </c>
      <c r="X46" s="3">
        <v>134.01749999999998</v>
      </c>
      <c r="Y46" vm="13">
        <v>0.2</v>
      </c>
      <c r="Z46" s="3">
        <v>4765.0666666666666</v>
      </c>
      <c r="AA46" t="s">
        <v>127</v>
      </c>
      <c r="AB46">
        <v>4.9107000000000003</v>
      </c>
      <c r="AC46">
        <v>0</v>
      </c>
      <c r="AD46" s="2" t="s">
        <v>42</v>
      </c>
      <c r="AE46">
        <v>34</v>
      </c>
      <c r="AG46">
        <v>20</v>
      </c>
      <c r="AL46">
        <f>IF(AND(EE_Data_2023[[#This Row],[Hire Date]]&gt;=EE_Data_2023[[#This Row],[Start of Month]],EE_Data_2023[[#This Row],[Hire Date]]&lt;=EE_Data_2023[[#This Row],[End of Month]]),1,0)</f>
        <v>0</v>
      </c>
      <c r="AM46">
        <f>IF(AND(EE_Data_2023[[#This Row],[Exit Date]]&gt;=EE_Data_2023[[#This Row],[Start of Month]],EE_Data_2023[[#This Row],[Exit Date]]&lt;=EE_Data_2023[[#This Row],[End of Month]]),1,0)</f>
        <v>0</v>
      </c>
      <c r="AN46">
        <f>EE_Data_2023[[#This Row],[Leave balance]]*EE_Data_2023[[#This Row],[Hr_Rate]]</f>
        <v>1168.3576923076921</v>
      </c>
    </row>
    <row r="47" spans="1:40" x14ac:dyDescent="0.3">
      <c r="A47" s="1" t="s">
        <v>1927</v>
      </c>
      <c r="B47" s="8">
        <v>44927</v>
      </c>
      <c r="C47" s="8">
        <v>44957</v>
      </c>
      <c r="D47">
        <v>2023</v>
      </c>
      <c r="E47" t="s">
        <v>110</v>
      </c>
      <c r="F47" t="s">
        <v>111</v>
      </c>
      <c r="G47" t="s">
        <v>112</v>
      </c>
      <c r="H47" t="s">
        <v>222</v>
      </c>
      <c r="I47" t="s">
        <v>223</v>
      </c>
      <c r="J47" t="s">
        <v>47</v>
      </c>
      <c r="K47" t="s">
        <v>99</v>
      </c>
      <c r="L47" t="s">
        <v>38</v>
      </c>
      <c r="M47" t="s">
        <v>111</v>
      </c>
      <c r="N47" t="s">
        <v>72</v>
      </c>
      <c r="O47" t="s">
        <v>50</v>
      </c>
      <c r="P47">
        <v>45</v>
      </c>
      <c r="Q47" s="2">
        <v>41941</v>
      </c>
      <c r="R47" s="2"/>
      <c r="S47">
        <v>40</v>
      </c>
      <c r="T47" s="3">
        <v>189420</v>
      </c>
      <c r="U47" s="3">
        <v>15785</v>
      </c>
      <c r="V47" s="3">
        <v>91.067307692307693</v>
      </c>
      <c r="W47" s="3">
        <v>0</v>
      </c>
      <c r="X47" s="3">
        <v>0</v>
      </c>
      <c r="Y47" vm="12">
        <v>0.113</v>
      </c>
      <c r="Z47" s="3">
        <v>14001.295</v>
      </c>
      <c r="AA47" t="s">
        <v>117</v>
      </c>
      <c r="AB47">
        <v>3.8468</v>
      </c>
      <c r="AC47">
        <v>0.2</v>
      </c>
      <c r="AD47" s="2" t="s">
        <v>42</v>
      </c>
      <c r="AE47">
        <v>390</v>
      </c>
      <c r="AG47">
        <v>20</v>
      </c>
      <c r="AI47">
        <v>1</v>
      </c>
      <c r="AL47">
        <f>IF(AND(EE_Data_2023[[#This Row],[Hire Date]]&gt;=EE_Data_2023[[#This Row],[Start of Month]],EE_Data_2023[[#This Row],[Hire Date]]&lt;=EE_Data_2023[[#This Row],[End of Month]]),1,0)</f>
        <v>0</v>
      </c>
      <c r="AM47">
        <f>IF(AND(EE_Data_2023[[#This Row],[Exit Date]]&gt;=EE_Data_2023[[#This Row],[Start of Month]],EE_Data_2023[[#This Row],[Exit Date]]&lt;=EE_Data_2023[[#This Row],[End of Month]]),1,0)</f>
        <v>0</v>
      </c>
      <c r="AN47">
        <f>EE_Data_2023[[#This Row],[Leave balance]]*EE_Data_2023[[#This Row],[Hr_Rate]]</f>
        <v>35516.25</v>
      </c>
    </row>
    <row r="48" spans="1:40" x14ac:dyDescent="0.3">
      <c r="A48" s="1" t="s">
        <v>1927</v>
      </c>
      <c r="B48" s="8">
        <v>44927</v>
      </c>
      <c r="C48" s="8">
        <v>44957</v>
      </c>
      <c r="D48">
        <v>2023</v>
      </c>
      <c r="E48" t="s">
        <v>43</v>
      </c>
      <c r="F48" t="s">
        <v>44</v>
      </c>
      <c r="G48" t="s">
        <v>1919</v>
      </c>
      <c r="H48" t="s">
        <v>224</v>
      </c>
      <c r="I48" t="s">
        <v>225</v>
      </c>
      <c r="J48" t="s">
        <v>226</v>
      </c>
      <c r="K48" t="s">
        <v>94</v>
      </c>
      <c r="L48" t="s">
        <v>108</v>
      </c>
      <c r="M48" t="s">
        <v>44</v>
      </c>
      <c r="N48" t="s">
        <v>72</v>
      </c>
      <c r="O48" t="s">
        <v>50</v>
      </c>
      <c r="P48">
        <v>64</v>
      </c>
      <c r="Q48" s="2">
        <v>37184</v>
      </c>
      <c r="R48" s="2"/>
      <c r="S48">
        <v>40</v>
      </c>
      <c r="T48" s="3">
        <v>64057</v>
      </c>
      <c r="U48" s="3">
        <v>5338.083333333333</v>
      </c>
      <c r="V48" s="3">
        <v>30.796634615384612</v>
      </c>
      <c r="W48" s="3">
        <v>0.17</v>
      </c>
      <c r="X48" s="3">
        <v>907.47416666666663</v>
      </c>
      <c r="Y48" vm="2">
        <v>0.21</v>
      </c>
      <c r="Z48" s="3">
        <v>4217.0858333333326</v>
      </c>
      <c r="AA48" t="s">
        <v>51</v>
      </c>
      <c r="AB48">
        <v>1.4280999999999999</v>
      </c>
      <c r="AC48">
        <v>0</v>
      </c>
      <c r="AD48" s="2" t="s">
        <v>42</v>
      </c>
      <c r="AE48">
        <v>300</v>
      </c>
      <c r="AG48">
        <v>20</v>
      </c>
      <c r="AI48">
        <v>5</v>
      </c>
      <c r="AL48">
        <f>IF(AND(EE_Data_2023[[#This Row],[Hire Date]]&gt;=EE_Data_2023[[#This Row],[Start of Month]],EE_Data_2023[[#This Row],[Hire Date]]&lt;=EE_Data_2023[[#This Row],[End of Month]]),1,0)</f>
        <v>0</v>
      </c>
      <c r="AM48">
        <f>IF(AND(EE_Data_2023[[#This Row],[Exit Date]]&gt;=EE_Data_2023[[#This Row],[Start of Month]],EE_Data_2023[[#This Row],[Exit Date]]&lt;=EE_Data_2023[[#This Row],[End of Month]]),1,0)</f>
        <v>0</v>
      </c>
      <c r="AN48">
        <f>EE_Data_2023[[#This Row],[Leave balance]]*EE_Data_2023[[#This Row],[Hr_Rate]]</f>
        <v>9238.9903846153829</v>
      </c>
    </row>
    <row r="49" spans="1:40" x14ac:dyDescent="0.3">
      <c r="A49" s="1" t="s">
        <v>1927</v>
      </c>
      <c r="B49" s="8">
        <v>44927</v>
      </c>
      <c r="C49" s="8">
        <v>44957</v>
      </c>
      <c r="D49">
        <v>2023</v>
      </c>
      <c r="E49" t="s">
        <v>151</v>
      </c>
      <c r="F49" t="s">
        <v>152</v>
      </c>
      <c r="G49" t="s">
        <v>33</v>
      </c>
      <c r="H49" t="s">
        <v>227</v>
      </c>
      <c r="I49" t="s">
        <v>228</v>
      </c>
      <c r="J49" t="s">
        <v>177</v>
      </c>
      <c r="K49" t="s">
        <v>116</v>
      </c>
      <c r="L49" t="s">
        <v>38</v>
      </c>
      <c r="M49" t="s">
        <v>152</v>
      </c>
      <c r="N49" t="s">
        <v>39</v>
      </c>
      <c r="O49" t="s">
        <v>50</v>
      </c>
      <c r="P49">
        <v>27</v>
      </c>
      <c r="Q49" s="2">
        <v>44927</v>
      </c>
      <c r="R49" s="2">
        <v>45292</v>
      </c>
      <c r="S49">
        <v>40</v>
      </c>
      <c r="T49" s="3">
        <v>68728</v>
      </c>
      <c r="U49" s="3">
        <v>5727.333333333333</v>
      </c>
      <c r="V49" s="3">
        <v>33.042307692307688</v>
      </c>
      <c r="W49" s="3">
        <v>0.21</v>
      </c>
      <c r="X49" s="3">
        <v>1202.7399999999998</v>
      </c>
      <c r="Y49" vm="18">
        <v>0.379</v>
      </c>
      <c r="Z49" s="3">
        <v>3556.674</v>
      </c>
      <c r="AA49" t="s">
        <v>155</v>
      </c>
      <c r="AB49">
        <v>378.97</v>
      </c>
      <c r="AC49">
        <v>0</v>
      </c>
      <c r="AD49" s="2" t="s">
        <v>42</v>
      </c>
      <c r="AE49">
        <v>184</v>
      </c>
      <c r="AG49">
        <v>20</v>
      </c>
      <c r="AL49">
        <f>IF(AND(EE_Data_2023[[#This Row],[Hire Date]]&gt;=EE_Data_2023[[#This Row],[Start of Month]],EE_Data_2023[[#This Row],[Hire Date]]&lt;=EE_Data_2023[[#This Row],[End of Month]]),1,0)</f>
        <v>1</v>
      </c>
      <c r="AM49">
        <f>IF(AND(EE_Data_2023[[#This Row],[Exit Date]]&gt;=EE_Data_2023[[#This Row],[Start of Month]],EE_Data_2023[[#This Row],[Exit Date]]&lt;=EE_Data_2023[[#This Row],[End of Month]]),1,0)</f>
        <v>0</v>
      </c>
      <c r="AN49">
        <f>EE_Data_2023[[#This Row],[Leave balance]]*EE_Data_2023[[#This Row],[Hr_Rate]]</f>
        <v>6079.7846153846149</v>
      </c>
    </row>
    <row r="50" spans="1:40" x14ac:dyDescent="0.3">
      <c r="A50" s="1" t="s">
        <v>1927</v>
      </c>
      <c r="B50" s="8">
        <v>44927</v>
      </c>
      <c r="C50" s="8">
        <v>44957</v>
      </c>
      <c r="D50">
        <v>2023</v>
      </c>
      <c r="E50" t="s">
        <v>151</v>
      </c>
      <c r="F50" t="s">
        <v>152</v>
      </c>
      <c r="G50" t="s">
        <v>33</v>
      </c>
      <c r="H50" t="s">
        <v>229</v>
      </c>
      <c r="I50" t="s">
        <v>230</v>
      </c>
      <c r="J50" t="s">
        <v>93</v>
      </c>
      <c r="K50" t="s">
        <v>37</v>
      </c>
      <c r="L50" t="s">
        <v>38</v>
      </c>
      <c r="M50" t="s">
        <v>152</v>
      </c>
      <c r="N50" t="s">
        <v>39</v>
      </c>
      <c r="O50" t="s">
        <v>50</v>
      </c>
      <c r="P50">
        <v>25</v>
      </c>
      <c r="Q50" s="2">
        <v>44927</v>
      </c>
      <c r="R50" s="2">
        <v>45292</v>
      </c>
      <c r="S50">
        <v>40</v>
      </c>
      <c r="T50" s="3">
        <v>125633</v>
      </c>
      <c r="U50" s="3">
        <v>10469.416666666666</v>
      </c>
      <c r="V50" s="3">
        <v>60.400480769230775</v>
      </c>
      <c r="W50" s="3">
        <v>0.21</v>
      </c>
      <c r="X50" s="3">
        <v>2198.5774999999999</v>
      </c>
      <c r="Y50" vm="18">
        <v>0.379</v>
      </c>
      <c r="Z50" s="3">
        <v>6501.5077499999998</v>
      </c>
      <c r="AA50" t="s">
        <v>155</v>
      </c>
      <c r="AB50">
        <v>378.97</v>
      </c>
      <c r="AC50">
        <v>0.11</v>
      </c>
      <c r="AD50" s="2" t="s">
        <v>42</v>
      </c>
      <c r="AE50">
        <v>273</v>
      </c>
      <c r="AG50">
        <v>20</v>
      </c>
      <c r="AH50">
        <v>225</v>
      </c>
      <c r="AI50">
        <v>19</v>
      </c>
      <c r="AL50">
        <f>IF(AND(EE_Data_2023[[#This Row],[Hire Date]]&gt;=EE_Data_2023[[#This Row],[Start of Month]],EE_Data_2023[[#This Row],[Hire Date]]&lt;=EE_Data_2023[[#This Row],[End of Month]]),1,0)</f>
        <v>1</v>
      </c>
      <c r="AM50">
        <f>IF(AND(EE_Data_2023[[#This Row],[Exit Date]]&gt;=EE_Data_2023[[#This Row],[Start of Month]],EE_Data_2023[[#This Row],[Exit Date]]&lt;=EE_Data_2023[[#This Row],[End of Month]]),1,0)</f>
        <v>0</v>
      </c>
      <c r="AN50">
        <f>EE_Data_2023[[#This Row],[Leave balance]]*EE_Data_2023[[#This Row],[Hr_Rate]]</f>
        <v>16489.331250000003</v>
      </c>
    </row>
    <row r="51" spans="1:40" x14ac:dyDescent="0.3">
      <c r="A51" s="1" t="s">
        <v>1927</v>
      </c>
      <c r="B51" s="8">
        <v>44927</v>
      </c>
      <c r="C51" s="8">
        <v>44957</v>
      </c>
      <c r="D51">
        <v>2023</v>
      </c>
      <c r="E51" t="s">
        <v>100</v>
      </c>
      <c r="F51" t="s">
        <v>101</v>
      </c>
      <c r="G51" t="s">
        <v>33</v>
      </c>
      <c r="H51" t="s">
        <v>231</v>
      </c>
      <c r="I51" t="s">
        <v>232</v>
      </c>
      <c r="J51" t="s">
        <v>177</v>
      </c>
      <c r="K51" t="s">
        <v>116</v>
      </c>
      <c r="L51" t="s">
        <v>38</v>
      </c>
      <c r="M51" t="s">
        <v>101</v>
      </c>
      <c r="N51" t="s">
        <v>72</v>
      </c>
      <c r="O51" t="s">
        <v>40</v>
      </c>
      <c r="P51">
        <v>35</v>
      </c>
      <c r="Q51" s="2">
        <v>40678</v>
      </c>
      <c r="R51" s="2"/>
      <c r="S51">
        <v>32</v>
      </c>
      <c r="T51" s="3">
        <v>66889</v>
      </c>
      <c r="U51" s="3">
        <v>5574.083333333333</v>
      </c>
      <c r="V51" s="3">
        <v>40.197716346153847</v>
      </c>
      <c r="W51" s="3">
        <v>0.14990000000000001</v>
      </c>
      <c r="X51" s="3">
        <v>835.55509166666661</v>
      </c>
      <c r="Y51" vm="10">
        <v>0.20399999999999999</v>
      </c>
      <c r="Z51" s="3">
        <v>4436.9703333333327</v>
      </c>
      <c r="AA51" t="s">
        <v>41</v>
      </c>
      <c r="AB51">
        <v>1</v>
      </c>
      <c r="AC51">
        <v>0</v>
      </c>
      <c r="AD51" s="2" t="s">
        <v>42</v>
      </c>
      <c r="AE51">
        <v>387</v>
      </c>
      <c r="AG51">
        <v>20</v>
      </c>
      <c r="AL51">
        <f>IF(AND(EE_Data_2023[[#This Row],[Hire Date]]&gt;=EE_Data_2023[[#This Row],[Start of Month]],EE_Data_2023[[#This Row],[Hire Date]]&lt;=EE_Data_2023[[#This Row],[End of Month]]),1,0)</f>
        <v>0</v>
      </c>
      <c r="AM51">
        <f>IF(AND(EE_Data_2023[[#This Row],[Exit Date]]&gt;=EE_Data_2023[[#This Row],[Start of Month]],EE_Data_2023[[#This Row],[Exit Date]]&lt;=EE_Data_2023[[#This Row],[End of Month]]),1,0)</f>
        <v>0</v>
      </c>
      <c r="AN51">
        <f>EE_Data_2023[[#This Row],[Leave balance]]*EE_Data_2023[[#This Row],[Hr_Rate]]</f>
        <v>15556.516225961539</v>
      </c>
    </row>
    <row r="52" spans="1:40" x14ac:dyDescent="0.3">
      <c r="A52" s="1" t="s">
        <v>1927</v>
      </c>
      <c r="B52" s="8">
        <v>44927</v>
      </c>
      <c r="C52" s="8">
        <v>44957</v>
      </c>
      <c r="D52">
        <v>2023</v>
      </c>
      <c r="E52" t="s">
        <v>104</v>
      </c>
      <c r="F52" t="s">
        <v>105</v>
      </c>
      <c r="G52" t="s">
        <v>1919</v>
      </c>
      <c r="H52" t="s">
        <v>233</v>
      </c>
      <c r="I52" t="s">
        <v>234</v>
      </c>
      <c r="J52" t="s">
        <v>47</v>
      </c>
      <c r="K52" t="s">
        <v>83</v>
      </c>
      <c r="L52" t="s">
        <v>108</v>
      </c>
      <c r="M52" t="s">
        <v>105</v>
      </c>
      <c r="N52" t="s">
        <v>72</v>
      </c>
      <c r="O52" t="s">
        <v>50</v>
      </c>
      <c r="P52">
        <v>36</v>
      </c>
      <c r="Q52" s="2">
        <v>42276</v>
      </c>
      <c r="R52" s="2"/>
      <c r="S52">
        <v>40</v>
      </c>
      <c r="T52" s="3">
        <v>178700</v>
      </c>
      <c r="U52" s="3">
        <v>14891.666666666666</v>
      </c>
      <c r="V52" s="3">
        <v>85.913461538461533</v>
      </c>
      <c r="W52" s="3">
        <v>5.74E-2</v>
      </c>
      <c r="X52" s="3">
        <v>854.78166666666664</v>
      </c>
      <c r="Y52" vm="11">
        <v>0.30099999999999999</v>
      </c>
      <c r="Z52" s="3">
        <v>10409.275</v>
      </c>
      <c r="AA52" t="s">
        <v>109</v>
      </c>
      <c r="AB52">
        <v>16295.86</v>
      </c>
      <c r="AC52">
        <v>0.28999999999999998</v>
      </c>
      <c r="AD52" s="2" t="s">
        <v>42</v>
      </c>
      <c r="AE52">
        <v>336</v>
      </c>
      <c r="AG52">
        <v>20</v>
      </c>
      <c r="AI52">
        <v>2</v>
      </c>
      <c r="AL52">
        <f>IF(AND(EE_Data_2023[[#This Row],[Hire Date]]&gt;=EE_Data_2023[[#This Row],[Start of Month]],EE_Data_2023[[#This Row],[Hire Date]]&lt;=EE_Data_2023[[#This Row],[End of Month]]),1,0)</f>
        <v>0</v>
      </c>
      <c r="AM52">
        <f>IF(AND(EE_Data_2023[[#This Row],[Exit Date]]&gt;=EE_Data_2023[[#This Row],[Start of Month]],EE_Data_2023[[#This Row],[Exit Date]]&lt;=EE_Data_2023[[#This Row],[End of Month]]),1,0)</f>
        <v>0</v>
      </c>
      <c r="AN52">
        <f>EE_Data_2023[[#This Row],[Leave balance]]*EE_Data_2023[[#This Row],[Hr_Rate]]</f>
        <v>28866.923076923074</v>
      </c>
    </row>
    <row r="53" spans="1:40" x14ac:dyDescent="0.3">
      <c r="A53" s="1" t="s">
        <v>1927</v>
      </c>
      <c r="B53" s="8">
        <v>44927</v>
      </c>
      <c r="C53" s="8">
        <v>44957</v>
      </c>
      <c r="D53">
        <v>2023</v>
      </c>
      <c r="E53" t="s">
        <v>79</v>
      </c>
      <c r="F53" t="s">
        <v>80</v>
      </c>
      <c r="G53" t="s">
        <v>33</v>
      </c>
      <c r="H53" t="s">
        <v>235</v>
      </c>
      <c r="I53" t="s">
        <v>236</v>
      </c>
      <c r="J53" t="s">
        <v>237</v>
      </c>
      <c r="K53" t="s">
        <v>99</v>
      </c>
      <c r="L53" t="s">
        <v>108</v>
      </c>
      <c r="M53" t="s">
        <v>80</v>
      </c>
      <c r="N53" t="s">
        <v>72</v>
      </c>
      <c r="O53" t="s">
        <v>50</v>
      </c>
      <c r="P53">
        <v>33</v>
      </c>
      <c r="Q53" s="2">
        <v>43456</v>
      </c>
      <c r="R53" s="2"/>
      <c r="S53">
        <v>40</v>
      </c>
      <c r="T53" s="3">
        <v>83990</v>
      </c>
      <c r="U53" s="3">
        <v>6999.166666666667</v>
      </c>
      <c r="V53" s="3">
        <v>40.379807692307693</v>
      </c>
      <c r="W53" s="3">
        <v>0.23190000000000002</v>
      </c>
      <c r="X53" s="3">
        <v>1623.1067500000001</v>
      </c>
      <c r="Y53" vm="7">
        <v>0.41200000000000003</v>
      </c>
      <c r="Z53" s="3">
        <v>4115.51</v>
      </c>
      <c r="AA53" t="s">
        <v>41</v>
      </c>
      <c r="AB53">
        <v>1</v>
      </c>
      <c r="AC53">
        <v>0</v>
      </c>
      <c r="AD53" s="2" t="s">
        <v>42</v>
      </c>
      <c r="AE53">
        <v>396</v>
      </c>
      <c r="AG53">
        <v>20</v>
      </c>
      <c r="AH53">
        <v>57</v>
      </c>
      <c r="AI53">
        <v>2</v>
      </c>
      <c r="AL53">
        <f>IF(AND(EE_Data_2023[[#This Row],[Hire Date]]&gt;=EE_Data_2023[[#This Row],[Start of Month]],EE_Data_2023[[#This Row],[Hire Date]]&lt;=EE_Data_2023[[#This Row],[End of Month]]),1,0)</f>
        <v>0</v>
      </c>
      <c r="AM53">
        <f>IF(AND(EE_Data_2023[[#This Row],[Exit Date]]&gt;=EE_Data_2023[[#This Row],[Start of Month]],EE_Data_2023[[#This Row],[Exit Date]]&lt;=EE_Data_2023[[#This Row],[End of Month]]),1,0)</f>
        <v>0</v>
      </c>
      <c r="AN53">
        <f>EE_Data_2023[[#This Row],[Leave balance]]*EE_Data_2023[[#This Row],[Hr_Rate]]</f>
        <v>15990.403846153846</v>
      </c>
    </row>
    <row r="54" spans="1:40" x14ac:dyDescent="0.3">
      <c r="A54" s="1" t="s">
        <v>1927</v>
      </c>
      <c r="B54" s="8">
        <v>44927</v>
      </c>
      <c r="C54" s="8">
        <v>44957</v>
      </c>
      <c r="D54">
        <v>2023</v>
      </c>
      <c r="E54" t="s">
        <v>238</v>
      </c>
      <c r="F54" t="s">
        <v>239</v>
      </c>
      <c r="G54" t="s">
        <v>33</v>
      </c>
      <c r="H54" t="s">
        <v>240</v>
      </c>
      <c r="I54" t="s">
        <v>241</v>
      </c>
      <c r="J54" t="s">
        <v>242</v>
      </c>
      <c r="K54" t="s">
        <v>99</v>
      </c>
      <c r="L54" t="s">
        <v>71</v>
      </c>
      <c r="M54" t="s">
        <v>239</v>
      </c>
      <c r="N54" t="s">
        <v>72</v>
      </c>
      <c r="O54" t="s">
        <v>50</v>
      </c>
      <c r="P54">
        <v>52</v>
      </c>
      <c r="Q54" s="2">
        <v>38696</v>
      </c>
      <c r="R54" s="2"/>
      <c r="S54">
        <v>40</v>
      </c>
      <c r="T54" s="3">
        <v>102043</v>
      </c>
      <c r="U54" s="3">
        <v>8503.5833333333339</v>
      </c>
      <c r="V54" s="3">
        <v>49.059134615384615</v>
      </c>
      <c r="W54" s="3">
        <v>0.16500000000000001</v>
      </c>
      <c r="X54" s="3">
        <v>1403.0912500000002</v>
      </c>
      <c r="Y54" vm="27">
        <v>0.20499999999999999</v>
      </c>
      <c r="Z54" s="3">
        <v>6760.348750000001</v>
      </c>
      <c r="AA54" t="s">
        <v>41</v>
      </c>
      <c r="AB54">
        <v>1</v>
      </c>
      <c r="AC54">
        <v>0</v>
      </c>
      <c r="AD54" s="2" t="s">
        <v>42</v>
      </c>
      <c r="AE54">
        <v>246</v>
      </c>
      <c r="AG54">
        <v>20</v>
      </c>
      <c r="AI54">
        <v>16</v>
      </c>
      <c r="AL54">
        <f>IF(AND(EE_Data_2023[[#This Row],[Hire Date]]&gt;=EE_Data_2023[[#This Row],[Start of Month]],EE_Data_2023[[#This Row],[Hire Date]]&lt;=EE_Data_2023[[#This Row],[End of Month]]),1,0)</f>
        <v>0</v>
      </c>
      <c r="AM54">
        <f>IF(AND(EE_Data_2023[[#This Row],[Exit Date]]&gt;=EE_Data_2023[[#This Row],[Start of Month]],EE_Data_2023[[#This Row],[Exit Date]]&lt;=EE_Data_2023[[#This Row],[End of Month]]),1,0)</f>
        <v>0</v>
      </c>
      <c r="AN54">
        <f>EE_Data_2023[[#This Row],[Leave balance]]*EE_Data_2023[[#This Row],[Hr_Rate]]</f>
        <v>12068.547115384616</v>
      </c>
    </row>
    <row r="55" spans="1:40" x14ac:dyDescent="0.3">
      <c r="A55" s="1" t="s">
        <v>1927</v>
      </c>
      <c r="B55" s="8">
        <v>44927</v>
      </c>
      <c r="C55" s="8">
        <v>44957</v>
      </c>
      <c r="D55">
        <v>2023</v>
      </c>
      <c r="E55" t="s">
        <v>188</v>
      </c>
      <c r="F55" t="s">
        <v>189</v>
      </c>
      <c r="G55" t="s">
        <v>33</v>
      </c>
      <c r="H55" t="s">
        <v>243</v>
      </c>
      <c r="I55" t="s">
        <v>244</v>
      </c>
      <c r="J55" t="s">
        <v>115</v>
      </c>
      <c r="K55" t="s">
        <v>99</v>
      </c>
      <c r="L55" t="s">
        <v>38</v>
      </c>
      <c r="M55" t="s">
        <v>189</v>
      </c>
      <c r="N55" t="s">
        <v>72</v>
      </c>
      <c r="O55" t="s">
        <v>50</v>
      </c>
      <c r="P55">
        <v>46</v>
      </c>
      <c r="Q55" s="2">
        <v>37041</v>
      </c>
      <c r="R55" s="2"/>
      <c r="S55">
        <v>40</v>
      </c>
      <c r="T55" s="3">
        <v>90678</v>
      </c>
      <c r="U55" s="3">
        <v>7556.5</v>
      </c>
      <c r="V55" s="3">
        <v>43.595192307692308</v>
      </c>
      <c r="W55" s="3">
        <v>0.14099999999999999</v>
      </c>
      <c r="X55" s="3">
        <v>1065.4665</v>
      </c>
      <c r="Y55" vm="23">
        <v>0.36200000000000004</v>
      </c>
      <c r="Z55" s="3">
        <v>4821.0469999999996</v>
      </c>
      <c r="AA55" t="s">
        <v>192</v>
      </c>
      <c r="AB55">
        <v>11.2597</v>
      </c>
      <c r="AC55">
        <v>0</v>
      </c>
      <c r="AD55" s="2" t="s">
        <v>42</v>
      </c>
      <c r="AE55">
        <v>363</v>
      </c>
      <c r="AG55">
        <v>20</v>
      </c>
      <c r="AI55">
        <v>6</v>
      </c>
      <c r="AL55">
        <f>IF(AND(EE_Data_2023[[#This Row],[Hire Date]]&gt;=EE_Data_2023[[#This Row],[Start of Month]],EE_Data_2023[[#This Row],[Hire Date]]&lt;=EE_Data_2023[[#This Row],[End of Month]]),1,0)</f>
        <v>0</v>
      </c>
      <c r="AM55">
        <f>IF(AND(EE_Data_2023[[#This Row],[Exit Date]]&gt;=EE_Data_2023[[#This Row],[Start of Month]],EE_Data_2023[[#This Row],[Exit Date]]&lt;=EE_Data_2023[[#This Row],[End of Month]]),1,0)</f>
        <v>0</v>
      </c>
      <c r="AN55">
        <f>EE_Data_2023[[#This Row],[Leave balance]]*EE_Data_2023[[#This Row],[Hr_Rate]]</f>
        <v>15825.054807692308</v>
      </c>
    </row>
    <row r="56" spans="1:40" x14ac:dyDescent="0.3">
      <c r="A56" s="1" t="s">
        <v>1927</v>
      </c>
      <c r="B56" s="8">
        <v>44927</v>
      </c>
      <c r="C56" s="8">
        <v>44957</v>
      </c>
      <c r="D56">
        <v>2023</v>
      </c>
      <c r="E56" t="s">
        <v>1035</v>
      </c>
      <c r="F56" t="s">
        <v>1036</v>
      </c>
      <c r="G56" t="s">
        <v>1918</v>
      </c>
      <c r="H56" t="s">
        <v>245</v>
      </c>
      <c r="I56" t="s">
        <v>246</v>
      </c>
      <c r="J56" t="s">
        <v>247</v>
      </c>
      <c r="K56" t="s">
        <v>94</v>
      </c>
      <c r="L56" t="s">
        <v>38</v>
      </c>
      <c r="M56" t="s">
        <v>135</v>
      </c>
      <c r="N56" t="s">
        <v>72</v>
      </c>
      <c r="O56" t="s">
        <v>50</v>
      </c>
      <c r="P56">
        <v>46</v>
      </c>
      <c r="Q56" s="2">
        <v>39681</v>
      </c>
      <c r="R56" s="2"/>
      <c r="S56">
        <v>40</v>
      </c>
      <c r="T56" s="3">
        <v>59067</v>
      </c>
      <c r="U56" s="3">
        <v>4922.25</v>
      </c>
      <c r="V56" s="3">
        <v>28.397596153846155</v>
      </c>
      <c r="W56" s="3">
        <v>0.25</v>
      </c>
      <c r="X56" s="3">
        <v>1230.5625</v>
      </c>
      <c r="Y56" vm="15">
        <v>0.34600000000000003</v>
      </c>
      <c r="Z56" s="3">
        <v>3219.1514999999999</v>
      </c>
      <c r="AA56" t="s">
        <v>138</v>
      </c>
      <c r="AB56">
        <v>1.7225999999999999</v>
      </c>
      <c r="AC56">
        <v>0</v>
      </c>
      <c r="AD56" s="2" t="s">
        <v>42</v>
      </c>
      <c r="AE56">
        <v>119</v>
      </c>
      <c r="AG56">
        <v>20</v>
      </c>
      <c r="AI56">
        <v>18</v>
      </c>
      <c r="AL56">
        <f>IF(AND(EE_Data_2023[[#This Row],[Hire Date]]&gt;=EE_Data_2023[[#This Row],[Start of Month]],EE_Data_2023[[#This Row],[Hire Date]]&lt;=EE_Data_2023[[#This Row],[End of Month]]),1,0)</f>
        <v>0</v>
      </c>
      <c r="AM56">
        <f>IF(AND(EE_Data_2023[[#This Row],[Exit Date]]&gt;=EE_Data_2023[[#This Row],[Start of Month]],EE_Data_2023[[#This Row],[Exit Date]]&lt;=EE_Data_2023[[#This Row],[End of Month]]),1,0)</f>
        <v>0</v>
      </c>
      <c r="AN56">
        <f>EE_Data_2023[[#This Row],[Leave balance]]*EE_Data_2023[[#This Row],[Hr_Rate]]</f>
        <v>3379.3139423076923</v>
      </c>
    </row>
    <row r="57" spans="1:40" x14ac:dyDescent="0.3">
      <c r="A57" s="1" t="s">
        <v>1927</v>
      </c>
      <c r="B57" s="8">
        <v>44927</v>
      </c>
      <c r="C57" s="8">
        <v>44957</v>
      </c>
      <c r="D57">
        <v>2023</v>
      </c>
      <c r="E57" t="s">
        <v>79</v>
      </c>
      <c r="F57" t="s">
        <v>80</v>
      </c>
      <c r="G57" t="s">
        <v>33</v>
      </c>
      <c r="H57" t="s">
        <v>248</v>
      </c>
      <c r="I57" t="s">
        <v>249</v>
      </c>
      <c r="J57" t="s">
        <v>93</v>
      </c>
      <c r="K57" t="s">
        <v>116</v>
      </c>
      <c r="L57" t="s">
        <v>108</v>
      </c>
      <c r="M57" t="s">
        <v>80</v>
      </c>
      <c r="N57" t="s">
        <v>39</v>
      </c>
      <c r="O57" t="s">
        <v>40</v>
      </c>
      <c r="P57">
        <v>45</v>
      </c>
      <c r="Q57" s="2">
        <v>44266</v>
      </c>
      <c r="R57" s="2">
        <v>44996</v>
      </c>
      <c r="S57">
        <v>32</v>
      </c>
      <c r="T57" s="3">
        <v>135062</v>
      </c>
      <c r="U57" s="3">
        <v>11255.166666666666</v>
      </c>
      <c r="V57" s="3">
        <v>81.167067307692307</v>
      </c>
      <c r="W57" s="3">
        <v>0.23190000000000002</v>
      </c>
      <c r="X57" s="3">
        <v>2610.0731500000002</v>
      </c>
      <c r="Y57" vm="7">
        <v>0.41200000000000003</v>
      </c>
      <c r="Z57" s="3">
        <v>6618.0379999999996</v>
      </c>
      <c r="AA57" t="s">
        <v>41</v>
      </c>
      <c r="AB57">
        <v>1</v>
      </c>
      <c r="AC57">
        <v>0.15</v>
      </c>
      <c r="AD57" s="2" t="s">
        <v>42</v>
      </c>
      <c r="AE57">
        <v>187</v>
      </c>
      <c r="AG57">
        <v>20</v>
      </c>
      <c r="AL57">
        <f>IF(AND(EE_Data_2023[[#This Row],[Hire Date]]&gt;=EE_Data_2023[[#This Row],[Start of Month]],EE_Data_2023[[#This Row],[Hire Date]]&lt;=EE_Data_2023[[#This Row],[End of Month]]),1,0)</f>
        <v>0</v>
      </c>
      <c r="AM57">
        <f>IF(AND(EE_Data_2023[[#This Row],[Exit Date]]&gt;=EE_Data_2023[[#This Row],[Start of Month]],EE_Data_2023[[#This Row],[Exit Date]]&lt;=EE_Data_2023[[#This Row],[End of Month]]),1,0)</f>
        <v>0</v>
      </c>
      <c r="AN57">
        <f>EE_Data_2023[[#This Row],[Leave balance]]*EE_Data_2023[[#This Row],[Hr_Rate]]</f>
        <v>15178.241586538461</v>
      </c>
    </row>
    <row r="58" spans="1:40" x14ac:dyDescent="0.3">
      <c r="A58" s="1" t="s">
        <v>1927</v>
      </c>
      <c r="B58" s="8">
        <v>44927</v>
      </c>
      <c r="C58" s="8">
        <v>44957</v>
      </c>
      <c r="D58">
        <v>2023</v>
      </c>
      <c r="E58" t="s">
        <v>100</v>
      </c>
      <c r="F58" t="s">
        <v>101</v>
      </c>
      <c r="G58" t="s">
        <v>33</v>
      </c>
      <c r="H58" t="s">
        <v>250</v>
      </c>
      <c r="I58" t="s">
        <v>251</v>
      </c>
      <c r="J58" t="s">
        <v>93</v>
      </c>
      <c r="K58" t="s">
        <v>37</v>
      </c>
      <c r="L58" t="s">
        <v>71</v>
      </c>
      <c r="M58" t="s">
        <v>101</v>
      </c>
      <c r="N58" t="s">
        <v>72</v>
      </c>
      <c r="O58" t="s">
        <v>50</v>
      </c>
      <c r="P58">
        <v>55</v>
      </c>
      <c r="Q58" s="2">
        <v>38945</v>
      </c>
      <c r="R58" s="2"/>
      <c r="S58">
        <v>40</v>
      </c>
      <c r="T58" s="3">
        <v>159044</v>
      </c>
      <c r="U58" s="3">
        <v>13253.666666666666</v>
      </c>
      <c r="V58" s="3">
        <v>76.46346153846153</v>
      </c>
      <c r="W58" s="3">
        <v>0.14990000000000001</v>
      </c>
      <c r="X58" s="3">
        <v>1986.7246333333333</v>
      </c>
      <c r="Y58" vm="10">
        <v>0.20399999999999999</v>
      </c>
      <c r="Z58" s="3">
        <v>10549.918666666666</v>
      </c>
      <c r="AA58" t="s">
        <v>41</v>
      </c>
      <c r="AB58">
        <v>1</v>
      </c>
      <c r="AC58">
        <v>0.1</v>
      </c>
      <c r="AD58" s="2" t="s">
        <v>42</v>
      </c>
      <c r="AE58">
        <v>100</v>
      </c>
      <c r="AG58">
        <v>20</v>
      </c>
      <c r="AI58">
        <v>5</v>
      </c>
      <c r="AL58">
        <f>IF(AND(EE_Data_2023[[#This Row],[Hire Date]]&gt;=EE_Data_2023[[#This Row],[Start of Month]],EE_Data_2023[[#This Row],[Hire Date]]&lt;=EE_Data_2023[[#This Row],[End of Month]]),1,0)</f>
        <v>0</v>
      </c>
      <c r="AM58">
        <f>IF(AND(EE_Data_2023[[#This Row],[Exit Date]]&gt;=EE_Data_2023[[#This Row],[Start of Month]],EE_Data_2023[[#This Row],[Exit Date]]&lt;=EE_Data_2023[[#This Row],[End of Month]]),1,0)</f>
        <v>0</v>
      </c>
      <c r="AN58">
        <f>EE_Data_2023[[#This Row],[Leave balance]]*EE_Data_2023[[#This Row],[Hr_Rate]]</f>
        <v>7646.3461538461534</v>
      </c>
    </row>
    <row r="59" spans="1:40" x14ac:dyDescent="0.3">
      <c r="A59" s="1" t="s">
        <v>1927</v>
      </c>
      <c r="B59" s="8">
        <v>44927</v>
      </c>
      <c r="C59" s="8">
        <v>44957</v>
      </c>
      <c r="D59">
        <v>2023</v>
      </c>
      <c r="E59" t="s">
        <v>210</v>
      </c>
      <c r="F59" t="s">
        <v>211</v>
      </c>
      <c r="G59" t="s">
        <v>33</v>
      </c>
      <c r="H59" t="s">
        <v>252</v>
      </c>
      <c r="I59" t="s">
        <v>253</v>
      </c>
      <c r="J59" t="s">
        <v>115</v>
      </c>
      <c r="K59" t="s">
        <v>94</v>
      </c>
      <c r="L59" t="s">
        <v>49</v>
      </c>
      <c r="M59" t="s">
        <v>211</v>
      </c>
      <c r="N59" t="s">
        <v>72</v>
      </c>
      <c r="O59" t="s">
        <v>40</v>
      </c>
      <c r="P59">
        <v>45</v>
      </c>
      <c r="Q59" s="2">
        <v>41493</v>
      </c>
      <c r="R59" s="2"/>
      <c r="S59">
        <v>32</v>
      </c>
      <c r="T59" s="3">
        <v>236946</v>
      </c>
      <c r="U59" s="3">
        <v>19745.5</v>
      </c>
      <c r="V59" s="3">
        <v>142.39543269230768</v>
      </c>
      <c r="W59" s="3">
        <v>0.29899999999999999</v>
      </c>
      <c r="X59" s="3">
        <v>5903.9044999999996</v>
      </c>
      <c r="Y59" vm="26">
        <v>0.47</v>
      </c>
      <c r="Z59" s="3">
        <v>10465.115</v>
      </c>
      <c r="AA59" t="s">
        <v>41</v>
      </c>
      <c r="AB59">
        <v>1</v>
      </c>
      <c r="AC59">
        <v>0.37</v>
      </c>
      <c r="AD59" s="2" t="s">
        <v>42</v>
      </c>
      <c r="AE59">
        <v>155</v>
      </c>
      <c r="AG59">
        <v>20</v>
      </c>
      <c r="AL59">
        <f>IF(AND(EE_Data_2023[[#This Row],[Hire Date]]&gt;=EE_Data_2023[[#This Row],[Start of Month]],EE_Data_2023[[#This Row],[Hire Date]]&lt;=EE_Data_2023[[#This Row],[End of Month]]),1,0)</f>
        <v>0</v>
      </c>
      <c r="AM59">
        <f>IF(AND(EE_Data_2023[[#This Row],[Exit Date]]&gt;=EE_Data_2023[[#This Row],[Start of Month]],EE_Data_2023[[#This Row],[Exit Date]]&lt;=EE_Data_2023[[#This Row],[End of Month]]),1,0)</f>
        <v>0</v>
      </c>
      <c r="AN59">
        <f>EE_Data_2023[[#This Row],[Leave balance]]*EE_Data_2023[[#This Row],[Hr_Rate]]</f>
        <v>22071.292067307691</v>
      </c>
    </row>
    <row r="60" spans="1:40" x14ac:dyDescent="0.3">
      <c r="A60" s="1" t="s">
        <v>1927</v>
      </c>
      <c r="B60" s="8">
        <v>44927</v>
      </c>
      <c r="C60" s="8">
        <v>44957</v>
      </c>
      <c r="D60">
        <v>2023</v>
      </c>
      <c r="E60" t="s">
        <v>180</v>
      </c>
      <c r="F60" t="s">
        <v>181</v>
      </c>
      <c r="G60" t="s">
        <v>33</v>
      </c>
      <c r="H60" t="s">
        <v>254</v>
      </c>
      <c r="I60" t="s">
        <v>255</v>
      </c>
      <c r="J60" t="s">
        <v>145</v>
      </c>
      <c r="K60" t="s">
        <v>48</v>
      </c>
      <c r="L60" t="s">
        <v>71</v>
      </c>
      <c r="M60" t="s">
        <v>181</v>
      </c>
      <c r="N60" t="s">
        <v>72</v>
      </c>
      <c r="O60" t="s">
        <v>50</v>
      </c>
      <c r="P60">
        <v>36</v>
      </c>
      <c r="Q60" s="2">
        <v>44435</v>
      </c>
      <c r="R60" s="2"/>
      <c r="S60">
        <v>40</v>
      </c>
      <c r="T60" s="3">
        <v>48906</v>
      </c>
      <c r="U60" s="3">
        <v>4075.5</v>
      </c>
      <c r="V60" s="3">
        <v>23.512499999999999</v>
      </c>
      <c r="W60" s="3">
        <v>0.31420000000000003</v>
      </c>
      <c r="X60" s="3">
        <v>1280.5221000000001</v>
      </c>
      <c r="Y60" vm="22">
        <v>0.49099999999999999</v>
      </c>
      <c r="Z60" s="3">
        <v>2074.4295000000002</v>
      </c>
      <c r="AA60" t="s">
        <v>184</v>
      </c>
      <c r="AB60">
        <v>11.300800000000001</v>
      </c>
      <c r="AC60">
        <v>0</v>
      </c>
      <c r="AD60" s="2" t="s">
        <v>42</v>
      </c>
      <c r="AE60">
        <v>304</v>
      </c>
      <c r="AG60">
        <v>20</v>
      </c>
      <c r="AI60">
        <v>9</v>
      </c>
      <c r="AL60">
        <f>IF(AND(EE_Data_2023[[#This Row],[Hire Date]]&gt;=EE_Data_2023[[#This Row],[Start of Month]],EE_Data_2023[[#This Row],[Hire Date]]&lt;=EE_Data_2023[[#This Row],[End of Month]]),1,0)</f>
        <v>0</v>
      </c>
      <c r="AM60">
        <f>IF(AND(EE_Data_2023[[#This Row],[Exit Date]]&gt;=EE_Data_2023[[#This Row],[Start of Month]],EE_Data_2023[[#This Row],[Exit Date]]&lt;=EE_Data_2023[[#This Row],[End of Month]]),1,0)</f>
        <v>0</v>
      </c>
      <c r="AN60">
        <f>EE_Data_2023[[#This Row],[Leave balance]]*EE_Data_2023[[#This Row],[Hr_Rate]]</f>
        <v>7147.8</v>
      </c>
    </row>
    <row r="61" spans="1:40" x14ac:dyDescent="0.3">
      <c r="A61" s="1" t="s">
        <v>1927</v>
      </c>
      <c r="B61" s="8">
        <v>44927</v>
      </c>
      <c r="C61" s="8">
        <v>44957</v>
      </c>
      <c r="D61">
        <v>2023</v>
      </c>
      <c r="E61" t="s">
        <v>139</v>
      </c>
      <c r="F61" t="s">
        <v>140</v>
      </c>
      <c r="G61" t="s">
        <v>33</v>
      </c>
      <c r="H61" t="s">
        <v>256</v>
      </c>
      <c r="I61" t="s">
        <v>257</v>
      </c>
      <c r="J61" t="s">
        <v>63</v>
      </c>
      <c r="K61" t="s">
        <v>70</v>
      </c>
      <c r="L61" t="s">
        <v>71</v>
      </c>
      <c r="M61" t="s">
        <v>140</v>
      </c>
      <c r="N61" t="s">
        <v>39</v>
      </c>
      <c r="O61" t="s">
        <v>50</v>
      </c>
      <c r="P61">
        <v>38</v>
      </c>
      <c r="Q61" s="2">
        <v>44927</v>
      </c>
      <c r="R61" s="2">
        <v>45292</v>
      </c>
      <c r="S61">
        <v>40</v>
      </c>
      <c r="T61" s="3">
        <v>80024</v>
      </c>
      <c r="U61" s="3">
        <v>6668.666666666667</v>
      </c>
      <c r="V61" s="3">
        <v>38.473076923076924</v>
      </c>
      <c r="W61" s="3">
        <v>0.19879999999999998</v>
      </c>
      <c r="X61" s="3">
        <v>1325.7309333333333</v>
      </c>
      <c r="Y61" vm="16">
        <v>0.48799999999999999</v>
      </c>
      <c r="Z61" s="3">
        <v>3414.3573333333334</v>
      </c>
      <c r="AA61" t="s">
        <v>41</v>
      </c>
      <c r="AB61">
        <v>1</v>
      </c>
      <c r="AC61">
        <v>0</v>
      </c>
      <c r="AD61" s="2" t="s">
        <v>42</v>
      </c>
      <c r="AE61">
        <v>372</v>
      </c>
      <c r="AG61">
        <v>20</v>
      </c>
      <c r="AH61">
        <v>522</v>
      </c>
      <c r="AI61">
        <v>15</v>
      </c>
      <c r="AL61">
        <f>IF(AND(EE_Data_2023[[#This Row],[Hire Date]]&gt;=EE_Data_2023[[#This Row],[Start of Month]],EE_Data_2023[[#This Row],[Hire Date]]&lt;=EE_Data_2023[[#This Row],[End of Month]]),1,0)</f>
        <v>1</v>
      </c>
      <c r="AM61">
        <f>IF(AND(EE_Data_2023[[#This Row],[Exit Date]]&gt;=EE_Data_2023[[#This Row],[Start of Month]],EE_Data_2023[[#This Row],[Exit Date]]&lt;=EE_Data_2023[[#This Row],[End of Month]]),1,0)</f>
        <v>0</v>
      </c>
      <c r="AN61">
        <f>EE_Data_2023[[#This Row],[Leave balance]]*EE_Data_2023[[#This Row],[Hr_Rate]]</f>
        <v>14311.984615384616</v>
      </c>
    </row>
    <row r="62" spans="1:40" x14ac:dyDescent="0.3">
      <c r="A62" s="1" t="s">
        <v>1927</v>
      </c>
      <c r="B62" s="8">
        <v>44927</v>
      </c>
      <c r="C62" s="8">
        <v>44957</v>
      </c>
      <c r="D62">
        <v>2023</v>
      </c>
      <c r="E62" t="s">
        <v>193</v>
      </c>
      <c r="F62" t="s">
        <v>194</v>
      </c>
      <c r="G62" t="s">
        <v>33</v>
      </c>
      <c r="H62" t="s">
        <v>258</v>
      </c>
      <c r="I62" t="s">
        <v>259</v>
      </c>
      <c r="J62" t="s">
        <v>77</v>
      </c>
      <c r="K62" t="s">
        <v>116</v>
      </c>
      <c r="L62" t="s">
        <v>108</v>
      </c>
      <c r="M62" t="s">
        <v>194</v>
      </c>
      <c r="N62" t="s">
        <v>72</v>
      </c>
      <c r="O62" t="s">
        <v>50</v>
      </c>
      <c r="P62">
        <v>30</v>
      </c>
      <c r="Q62" s="2">
        <v>42484</v>
      </c>
      <c r="R62" s="2"/>
      <c r="S62">
        <v>40</v>
      </c>
      <c r="T62" s="3">
        <v>120341</v>
      </c>
      <c r="U62" s="3">
        <v>10028.416666666666</v>
      </c>
      <c r="V62" s="3">
        <v>57.856250000000003</v>
      </c>
      <c r="W62" s="3">
        <v>6.3500000000000001E-2</v>
      </c>
      <c r="X62" s="3">
        <v>636.80445833333329</v>
      </c>
      <c r="Y62" vm="24">
        <v>0.31900000000000001</v>
      </c>
      <c r="Z62" s="3">
        <v>6829.3517499999998</v>
      </c>
      <c r="AA62" t="s">
        <v>197</v>
      </c>
      <c r="AB62">
        <v>149.69999999999999</v>
      </c>
      <c r="AC62">
        <v>7.0000000000000007E-2</v>
      </c>
      <c r="AD62" s="2">
        <v>44957</v>
      </c>
      <c r="AE62">
        <v>388</v>
      </c>
      <c r="AG62">
        <v>20</v>
      </c>
      <c r="AI62">
        <v>3</v>
      </c>
      <c r="AL62">
        <f>IF(AND(EE_Data_2023[[#This Row],[Hire Date]]&gt;=EE_Data_2023[[#This Row],[Start of Month]],EE_Data_2023[[#This Row],[Hire Date]]&lt;=EE_Data_2023[[#This Row],[End of Month]]),1,0)</f>
        <v>0</v>
      </c>
      <c r="AM62">
        <f>IF(AND(EE_Data_2023[[#This Row],[Exit Date]]&gt;=EE_Data_2023[[#This Row],[Start of Month]],EE_Data_2023[[#This Row],[Exit Date]]&lt;=EE_Data_2023[[#This Row],[End of Month]]),1,0)</f>
        <v>1</v>
      </c>
      <c r="AN62">
        <f>EE_Data_2023[[#This Row],[Leave balance]]*EE_Data_2023[[#This Row],[Hr_Rate]]</f>
        <v>22448.225000000002</v>
      </c>
    </row>
    <row r="63" spans="1:40" x14ac:dyDescent="0.3">
      <c r="A63" s="1" t="s">
        <v>1927</v>
      </c>
      <c r="B63" s="8">
        <v>44927</v>
      </c>
      <c r="C63" s="8">
        <v>44957</v>
      </c>
      <c r="D63">
        <v>2023</v>
      </c>
      <c r="E63" t="s">
        <v>31</v>
      </c>
      <c r="F63" t="s">
        <v>32</v>
      </c>
      <c r="G63" t="s">
        <v>33</v>
      </c>
      <c r="H63" t="s">
        <v>260</v>
      </c>
      <c r="I63" t="s">
        <v>261</v>
      </c>
      <c r="J63" t="s">
        <v>115</v>
      </c>
      <c r="K63" t="s">
        <v>37</v>
      </c>
      <c r="L63" t="s">
        <v>49</v>
      </c>
      <c r="M63" t="s">
        <v>32</v>
      </c>
      <c r="N63" t="s">
        <v>72</v>
      </c>
      <c r="O63" t="s">
        <v>50</v>
      </c>
      <c r="P63">
        <v>43</v>
      </c>
      <c r="Q63" s="2">
        <v>40029</v>
      </c>
      <c r="R63" s="2"/>
      <c r="S63">
        <v>40</v>
      </c>
      <c r="T63" s="3">
        <v>208415</v>
      </c>
      <c r="U63" s="3">
        <v>17367.916666666668</v>
      </c>
      <c r="V63" s="3">
        <v>100.19951923076923</v>
      </c>
      <c r="W63" s="3">
        <v>0.20760000000000001</v>
      </c>
      <c r="X63" s="3">
        <v>3605.5795000000003</v>
      </c>
      <c r="Y63" vm="1">
        <v>0.36599999999999999</v>
      </c>
      <c r="Z63" s="3">
        <v>11011.259166666667</v>
      </c>
      <c r="AA63" t="s">
        <v>41</v>
      </c>
      <c r="AB63">
        <v>1</v>
      </c>
      <c r="AC63">
        <v>0.35</v>
      </c>
      <c r="AD63" s="2" t="s">
        <v>42</v>
      </c>
      <c r="AE63">
        <v>38</v>
      </c>
      <c r="AG63">
        <v>20</v>
      </c>
      <c r="AH63">
        <v>391</v>
      </c>
      <c r="AI63">
        <v>2</v>
      </c>
      <c r="AL63">
        <f>IF(AND(EE_Data_2023[[#This Row],[Hire Date]]&gt;=EE_Data_2023[[#This Row],[Start of Month]],EE_Data_2023[[#This Row],[Hire Date]]&lt;=EE_Data_2023[[#This Row],[End of Month]]),1,0)</f>
        <v>0</v>
      </c>
      <c r="AM63">
        <f>IF(AND(EE_Data_2023[[#This Row],[Exit Date]]&gt;=EE_Data_2023[[#This Row],[Start of Month]],EE_Data_2023[[#This Row],[Exit Date]]&lt;=EE_Data_2023[[#This Row],[End of Month]]),1,0)</f>
        <v>0</v>
      </c>
      <c r="AN63">
        <f>EE_Data_2023[[#This Row],[Leave balance]]*EE_Data_2023[[#This Row],[Hr_Rate]]</f>
        <v>3807.5817307692305</v>
      </c>
    </row>
    <row r="64" spans="1:40" x14ac:dyDescent="0.3">
      <c r="A64" s="1" t="s">
        <v>1927</v>
      </c>
      <c r="B64" s="8">
        <v>44927</v>
      </c>
      <c r="C64" s="8">
        <v>44957</v>
      </c>
      <c r="D64">
        <v>2023</v>
      </c>
      <c r="E64" t="s">
        <v>262</v>
      </c>
      <c r="F64" t="s">
        <v>263</v>
      </c>
      <c r="G64" t="s">
        <v>33</v>
      </c>
      <c r="H64" t="s">
        <v>264</v>
      </c>
      <c r="I64" t="s">
        <v>265</v>
      </c>
      <c r="J64" t="s">
        <v>266</v>
      </c>
      <c r="K64" t="s">
        <v>37</v>
      </c>
      <c r="L64" t="s">
        <v>49</v>
      </c>
      <c r="M64" t="s">
        <v>263</v>
      </c>
      <c r="N64" t="s">
        <v>72</v>
      </c>
      <c r="O64" t="s">
        <v>50</v>
      </c>
      <c r="P64">
        <v>32</v>
      </c>
      <c r="Q64" s="2">
        <v>43835</v>
      </c>
      <c r="R64" s="2"/>
      <c r="S64">
        <v>32</v>
      </c>
      <c r="T64" s="3">
        <v>78844</v>
      </c>
      <c r="U64" s="3">
        <v>6570.333333333333</v>
      </c>
      <c r="V64" s="3">
        <v>47.38221153846154</v>
      </c>
      <c r="W64" s="3">
        <v>0.22</v>
      </c>
      <c r="X64" s="3">
        <v>1445.4733333333334</v>
      </c>
      <c r="Y64" vm="28">
        <v>0.45200000000000001</v>
      </c>
      <c r="Z64" s="3">
        <v>3600.5426666666663</v>
      </c>
      <c r="AA64" t="s">
        <v>267</v>
      </c>
      <c r="AB64">
        <v>39.026600000000002</v>
      </c>
      <c r="AC64">
        <v>0</v>
      </c>
      <c r="AD64" s="2" t="s">
        <v>42</v>
      </c>
      <c r="AE64">
        <v>396</v>
      </c>
      <c r="AG64">
        <v>20</v>
      </c>
      <c r="AH64">
        <v>240</v>
      </c>
      <c r="AL64">
        <f>IF(AND(EE_Data_2023[[#This Row],[Hire Date]]&gt;=EE_Data_2023[[#This Row],[Start of Month]],EE_Data_2023[[#This Row],[Hire Date]]&lt;=EE_Data_2023[[#This Row],[End of Month]]),1,0)</f>
        <v>0</v>
      </c>
      <c r="AM64">
        <f>IF(AND(EE_Data_2023[[#This Row],[Exit Date]]&gt;=EE_Data_2023[[#This Row],[Start of Month]],EE_Data_2023[[#This Row],[Exit Date]]&lt;=EE_Data_2023[[#This Row],[End of Month]]),1,0)</f>
        <v>0</v>
      </c>
      <c r="AN64">
        <f>EE_Data_2023[[#This Row],[Leave balance]]*EE_Data_2023[[#This Row],[Hr_Rate]]</f>
        <v>18763.35576923077</v>
      </c>
    </row>
    <row r="65" spans="1:40" x14ac:dyDescent="0.3">
      <c r="A65" s="1" t="s">
        <v>1927</v>
      </c>
      <c r="B65" s="8">
        <v>44927</v>
      </c>
      <c r="C65" s="8">
        <v>44957</v>
      </c>
      <c r="D65">
        <v>2023</v>
      </c>
      <c r="E65" t="s">
        <v>123</v>
      </c>
      <c r="F65" t="s">
        <v>124</v>
      </c>
      <c r="G65" t="s">
        <v>33</v>
      </c>
      <c r="H65" t="s">
        <v>268</v>
      </c>
      <c r="I65" t="s">
        <v>269</v>
      </c>
      <c r="J65" t="s">
        <v>47</v>
      </c>
      <c r="K65" t="s">
        <v>48</v>
      </c>
      <c r="L65" t="s">
        <v>49</v>
      </c>
      <c r="M65" t="s">
        <v>124</v>
      </c>
      <c r="N65" t="s">
        <v>39</v>
      </c>
      <c r="O65" t="s">
        <v>50</v>
      </c>
      <c r="P65">
        <v>37</v>
      </c>
      <c r="Q65" s="2">
        <v>44927</v>
      </c>
      <c r="R65" s="2">
        <v>45292</v>
      </c>
      <c r="S65">
        <v>32</v>
      </c>
      <c r="T65" s="3">
        <v>165927</v>
      </c>
      <c r="U65" s="3">
        <v>13827.25</v>
      </c>
      <c r="V65" s="3">
        <v>99.715745192307693</v>
      </c>
      <c r="W65" s="3">
        <v>2.2499999999999999E-2</v>
      </c>
      <c r="X65" s="3">
        <v>311.11312499999997</v>
      </c>
      <c r="Y65" vm="13">
        <v>0.2</v>
      </c>
      <c r="Z65" s="3">
        <v>11061.8</v>
      </c>
      <c r="AA65" t="s">
        <v>127</v>
      </c>
      <c r="AB65">
        <v>4.9107000000000003</v>
      </c>
      <c r="AC65">
        <v>0.2</v>
      </c>
      <c r="AD65" s="2" t="s">
        <v>42</v>
      </c>
      <c r="AE65">
        <v>381</v>
      </c>
      <c r="AG65">
        <v>20</v>
      </c>
      <c r="AL65">
        <f>IF(AND(EE_Data_2023[[#This Row],[Hire Date]]&gt;=EE_Data_2023[[#This Row],[Start of Month]],EE_Data_2023[[#This Row],[Hire Date]]&lt;=EE_Data_2023[[#This Row],[End of Month]]),1,0)</f>
        <v>1</v>
      </c>
      <c r="AM65">
        <f>IF(AND(EE_Data_2023[[#This Row],[Exit Date]]&gt;=EE_Data_2023[[#This Row],[Start of Month]],EE_Data_2023[[#This Row],[Exit Date]]&lt;=EE_Data_2023[[#This Row],[End of Month]]),1,0)</f>
        <v>0</v>
      </c>
      <c r="AN65">
        <f>EE_Data_2023[[#This Row],[Leave balance]]*EE_Data_2023[[#This Row],[Hr_Rate]]</f>
        <v>37991.698918269234</v>
      </c>
    </row>
    <row r="66" spans="1:40" x14ac:dyDescent="0.3">
      <c r="A66" s="1" t="s">
        <v>1927</v>
      </c>
      <c r="B66" s="8">
        <v>44927</v>
      </c>
      <c r="C66" s="8">
        <v>44957</v>
      </c>
      <c r="D66">
        <v>2023</v>
      </c>
      <c r="E66" t="s">
        <v>161</v>
      </c>
      <c r="F66" t="s">
        <v>162</v>
      </c>
      <c r="G66" t="s">
        <v>54</v>
      </c>
      <c r="H66" t="s">
        <v>270</v>
      </c>
      <c r="I66" t="s">
        <v>271</v>
      </c>
      <c r="J66" t="s">
        <v>77</v>
      </c>
      <c r="K66" t="s">
        <v>83</v>
      </c>
      <c r="L66" t="s">
        <v>49</v>
      </c>
      <c r="M66" t="s">
        <v>162</v>
      </c>
      <c r="N66" t="s">
        <v>72</v>
      </c>
      <c r="O66" t="s">
        <v>50</v>
      </c>
      <c r="P66">
        <v>38</v>
      </c>
      <c r="Q66" s="2">
        <v>44516</v>
      </c>
      <c r="R66" s="2"/>
      <c r="S66">
        <v>40</v>
      </c>
      <c r="T66" s="3">
        <v>109812</v>
      </c>
      <c r="U66" s="3">
        <v>9151</v>
      </c>
      <c r="V66" s="3">
        <v>52.794230769230772</v>
      </c>
      <c r="W66" s="3">
        <v>0</v>
      </c>
      <c r="X66" s="3">
        <v>0</v>
      </c>
      <c r="Y66" vm="20">
        <v>0.29199999999999998</v>
      </c>
      <c r="Z66" s="3">
        <v>6478.9080000000004</v>
      </c>
      <c r="AA66" t="s">
        <v>166</v>
      </c>
      <c r="AB66">
        <v>19.621099999999998</v>
      </c>
      <c r="AC66">
        <v>0.09</v>
      </c>
      <c r="AD66" s="2" t="s">
        <v>42</v>
      </c>
      <c r="AE66">
        <v>275</v>
      </c>
      <c r="AG66">
        <v>20</v>
      </c>
      <c r="AI66">
        <v>18</v>
      </c>
      <c r="AL66">
        <f>IF(AND(EE_Data_2023[[#This Row],[Hire Date]]&gt;=EE_Data_2023[[#This Row],[Start of Month]],EE_Data_2023[[#This Row],[Hire Date]]&lt;=EE_Data_2023[[#This Row],[End of Month]]),1,0)</f>
        <v>0</v>
      </c>
      <c r="AM66">
        <f>IF(AND(EE_Data_2023[[#This Row],[Exit Date]]&gt;=EE_Data_2023[[#This Row],[Start of Month]],EE_Data_2023[[#This Row],[Exit Date]]&lt;=EE_Data_2023[[#This Row],[End of Month]]),1,0)</f>
        <v>0</v>
      </c>
      <c r="AN66">
        <f>EE_Data_2023[[#This Row],[Leave balance]]*EE_Data_2023[[#This Row],[Hr_Rate]]</f>
        <v>14518.413461538463</v>
      </c>
    </row>
    <row r="67" spans="1:40" x14ac:dyDescent="0.3">
      <c r="A67" s="1" t="s">
        <v>1927</v>
      </c>
      <c r="B67" s="8">
        <v>44927</v>
      </c>
      <c r="C67" s="8">
        <v>44957</v>
      </c>
      <c r="D67">
        <v>2023</v>
      </c>
      <c r="E67" t="s">
        <v>89</v>
      </c>
      <c r="F67" t="s">
        <v>90</v>
      </c>
      <c r="G67" t="s">
        <v>54</v>
      </c>
      <c r="H67" t="s">
        <v>272</v>
      </c>
      <c r="I67" t="s">
        <v>273</v>
      </c>
      <c r="J67" t="s">
        <v>98</v>
      </c>
      <c r="K67" t="s">
        <v>99</v>
      </c>
      <c r="L67" t="s">
        <v>71</v>
      </c>
      <c r="M67" t="s">
        <v>90</v>
      </c>
      <c r="N67" t="s">
        <v>39</v>
      </c>
      <c r="O67" t="s">
        <v>40</v>
      </c>
      <c r="P67">
        <v>55</v>
      </c>
      <c r="Q67" s="2">
        <v>44807</v>
      </c>
      <c r="R67" s="2">
        <v>45172</v>
      </c>
      <c r="S67">
        <v>40</v>
      </c>
      <c r="T67" s="3">
        <v>86299</v>
      </c>
      <c r="U67" s="3">
        <v>7191.583333333333</v>
      </c>
      <c r="V67" s="3">
        <v>41.489903846153844</v>
      </c>
      <c r="W67" s="3">
        <v>0</v>
      </c>
      <c r="X67" s="3">
        <v>0</v>
      </c>
      <c r="Y67" vm="9">
        <v>0.37200000000000005</v>
      </c>
      <c r="Z67" s="3">
        <v>4516.3143333333328</v>
      </c>
      <c r="AA67" t="s">
        <v>95</v>
      </c>
      <c r="AB67">
        <v>136.33000000000001</v>
      </c>
      <c r="AC67">
        <v>0</v>
      </c>
      <c r="AD67" s="2" t="s">
        <v>42</v>
      </c>
      <c r="AE67">
        <v>170</v>
      </c>
      <c r="AG67">
        <v>20</v>
      </c>
      <c r="AI67">
        <v>17</v>
      </c>
      <c r="AL67">
        <f>IF(AND(EE_Data_2023[[#This Row],[Hire Date]]&gt;=EE_Data_2023[[#This Row],[Start of Month]],EE_Data_2023[[#This Row],[Hire Date]]&lt;=EE_Data_2023[[#This Row],[End of Month]]),1,0)</f>
        <v>0</v>
      </c>
      <c r="AM67">
        <f>IF(AND(EE_Data_2023[[#This Row],[Exit Date]]&gt;=EE_Data_2023[[#This Row],[Start of Month]],EE_Data_2023[[#This Row],[Exit Date]]&lt;=EE_Data_2023[[#This Row],[End of Month]]),1,0)</f>
        <v>0</v>
      </c>
      <c r="AN67">
        <f>EE_Data_2023[[#This Row],[Leave balance]]*EE_Data_2023[[#This Row],[Hr_Rate]]</f>
        <v>7053.2836538461534</v>
      </c>
    </row>
    <row r="68" spans="1:40" x14ac:dyDescent="0.3">
      <c r="A68" s="1" t="s">
        <v>1927</v>
      </c>
      <c r="B68" s="8">
        <v>44927</v>
      </c>
      <c r="C68" s="8">
        <v>44957</v>
      </c>
      <c r="D68">
        <v>2023</v>
      </c>
      <c r="E68" t="s">
        <v>110</v>
      </c>
      <c r="F68" t="s">
        <v>111</v>
      </c>
      <c r="G68" t="s">
        <v>112</v>
      </c>
      <c r="H68" t="s">
        <v>274</v>
      </c>
      <c r="I68" t="s">
        <v>275</v>
      </c>
      <c r="J68" t="s">
        <v>115</v>
      </c>
      <c r="K68" t="s">
        <v>116</v>
      </c>
      <c r="L68" t="s">
        <v>108</v>
      </c>
      <c r="M68" t="s">
        <v>111</v>
      </c>
      <c r="N68" t="s">
        <v>72</v>
      </c>
      <c r="O68" t="s">
        <v>40</v>
      </c>
      <c r="P68">
        <v>57</v>
      </c>
      <c r="Q68" s="2">
        <v>37828</v>
      </c>
      <c r="R68" s="2"/>
      <c r="S68">
        <v>40</v>
      </c>
      <c r="T68" s="3">
        <v>206624</v>
      </c>
      <c r="U68" s="3">
        <v>17218.666666666668</v>
      </c>
      <c r="V68" s="3">
        <v>99.33846153846153</v>
      </c>
      <c r="W68" s="3">
        <v>0</v>
      </c>
      <c r="X68" s="3">
        <v>0</v>
      </c>
      <c r="Y68" vm="12">
        <v>0.113</v>
      </c>
      <c r="Z68" s="3">
        <v>15272.957333333334</v>
      </c>
      <c r="AA68" t="s">
        <v>117</v>
      </c>
      <c r="AB68">
        <v>3.8468</v>
      </c>
      <c r="AC68">
        <v>0.4</v>
      </c>
      <c r="AD68" s="2" t="s">
        <v>42</v>
      </c>
      <c r="AE68">
        <v>135</v>
      </c>
      <c r="AG68">
        <v>20</v>
      </c>
      <c r="AH68">
        <v>372</v>
      </c>
      <c r="AI68">
        <v>8</v>
      </c>
      <c r="AL68">
        <f>IF(AND(EE_Data_2023[[#This Row],[Hire Date]]&gt;=EE_Data_2023[[#This Row],[Start of Month]],EE_Data_2023[[#This Row],[Hire Date]]&lt;=EE_Data_2023[[#This Row],[End of Month]]),1,0)</f>
        <v>0</v>
      </c>
      <c r="AM68">
        <f>IF(AND(EE_Data_2023[[#This Row],[Exit Date]]&gt;=EE_Data_2023[[#This Row],[Start of Month]],EE_Data_2023[[#This Row],[Exit Date]]&lt;=EE_Data_2023[[#This Row],[End of Month]]),1,0)</f>
        <v>0</v>
      </c>
      <c r="AN68">
        <f>EE_Data_2023[[#This Row],[Leave balance]]*EE_Data_2023[[#This Row],[Hr_Rate]]</f>
        <v>13410.692307692307</v>
      </c>
    </row>
    <row r="69" spans="1:40" x14ac:dyDescent="0.3">
      <c r="A69" s="1" t="s">
        <v>1927</v>
      </c>
      <c r="B69" s="8">
        <v>44927</v>
      </c>
      <c r="C69" s="8">
        <v>44957</v>
      </c>
      <c r="D69">
        <v>2023</v>
      </c>
      <c r="E69" t="s">
        <v>161</v>
      </c>
      <c r="F69" t="s">
        <v>162</v>
      </c>
      <c r="G69" t="s">
        <v>54</v>
      </c>
      <c r="H69" t="s">
        <v>276</v>
      </c>
      <c r="I69" t="s">
        <v>277</v>
      </c>
      <c r="J69" t="s">
        <v>57</v>
      </c>
      <c r="K69" t="s">
        <v>37</v>
      </c>
      <c r="L69" t="s">
        <v>38</v>
      </c>
      <c r="M69" t="s">
        <v>162</v>
      </c>
      <c r="N69" t="s">
        <v>72</v>
      </c>
      <c r="O69" t="s">
        <v>40</v>
      </c>
      <c r="P69">
        <v>40</v>
      </c>
      <c r="Q69" s="2">
        <v>39265</v>
      </c>
      <c r="R69" s="2"/>
      <c r="S69">
        <v>40</v>
      </c>
      <c r="T69" s="3">
        <v>93971</v>
      </c>
      <c r="U69" s="3">
        <v>7830.916666666667</v>
      </c>
      <c r="V69" s="3">
        <v>45.17836538461539</v>
      </c>
      <c r="W69" s="3">
        <v>0</v>
      </c>
      <c r="X69" s="3">
        <v>0</v>
      </c>
      <c r="Y69" vm="20">
        <v>0.29199999999999998</v>
      </c>
      <c r="Z69" s="3">
        <v>5544.2890000000007</v>
      </c>
      <c r="AA69" t="s">
        <v>166</v>
      </c>
      <c r="AB69">
        <v>19.621099999999998</v>
      </c>
      <c r="AC69">
        <v>0.08</v>
      </c>
      <c r="AD69" s="2" t="s">
        <v>42</v>
      </c>
      <c r="AE69">
        <v>101</v>
      </c>
      <c r="AG69">
        <v>20</v>
      </c>
      <c r="AI69">
        <v>16</v>
      </c>
      <c r="AL69">
        <f>IF(AND(EE_Data_2023[[#This Row],[Hire Date]]&gt;=EE_Data_2023[[#This Row],[Start of Month]],EE_Data_2023[[#This Row],[Hire Date]]&lt;=EE_Data_2023[[#This Row],[End of Month]]),1,0)</f>
        <v>0</v>
      </c>
      <c r="AM69">
        <f>IF(AND(EE_Data_2023[[#This Row],[Exit Date]]&gt;=EE_Data_2023[[#This Row],[Start of Month]],EE_Data_2023[[#This Row],[Exit Date]]&lt;=EE_Data_2023[[#This Row],[End of Month]]),1,0)</f>
        <v>0</v>
      </c>
      <c r="AN69">
        <f>EE_Data_2023[[#This Row],[Leave balance]]*EE_Data_2023[[#This Row],[Hr_Rate]]</f>
        <v>4563.0149038461541</v>
      </c>
    </row>
    <row r="70" spans="1:40" x14ac:dyDescent="0.3">
      <c r="A70" s="1" t="s">
        <v>1927</v>
      </c>
      <c r="B70" s="8">
        <v>44927</v>
      </c>
      <c r="C70" s="8">
        <v>44957</v>
      </c>
      <c r="D70">
        <v>2023</v>
      </c>
      <c r="E70" t="s">
        <v>278</v>
      </c>
      <c r="F70" t="s">
        <v>279</v>
      </c>
      <c r="G70" t="s">
        <v>33</v>
      </c>
      <c r="H70" t="s">
        <v>280</v>
      </c>
      <c r="I70" t="s">
        <v>281</v>
      </c>
      <c r="J70" t="s">
        <v>177</v>
      </c>
      <c r="K70" t="s">
        <v>48</v>
      </c>
      <c r="L70" t="s">
        <v>71</v>
      </c>
      <c r="M70" t="s">
        <v>279</v>
      </c>
      <c r="N70" t="s">
        <v>72</v>
      </c>
      <c r="O70" t="s">
        <v>40</v>
      </c>
      <c r="P70">
        <v>34</v>
      </c>
      <c r="Q70" s="2">
        <v>42182</v>
      </c>
      <c r="R70" s="2"/>
      <c r="S70">
        <v>40</v>
      </c>
      <c r="T70" s="3">
        <v>57008</v>
      </c>
      <c r="U70" s="3">
        <v>4750.666666666667</v>
      </c>
      <c r="V70" s="3">
        <v>27.407692307692308</v>
      </c>
      <c r="W70" s="3">
        <v>0.13800000000000001</v>
      </c>
      <c r="X70" s="3">
        <v>655.5920000000001</v>
      </c>
      <c r="Y70" vm="29">
        <v>0.30599999999999999</v>
      </c>
      <c r="Z70" s="3">
        <v>3296.9626666666668</v>
      </c>
      <c r="AA70" t="s">
        <v>282</v>
      </c>
      <c r="AB70">
        <v>0.88870000000000005</v>
      </c>
      <c r="AC70">
        <v>0</v>
      </c>
      <c r="AD70" s="2" t="s">
        <v>42</v>
      </c>
      <c r="AE70">
        <v>302</v>
      </c>
      <c r="AG70">
        <v>20</v>
      </c>
      <c r="AI70">
        <v>6</v>
      </c>
      <c r="AL70">
        <f>IF(AND(EE_Data_2023[[#This Row],[Hire Date]]&gt;=EE_Data_2023[[#This Row],[Start of Month]],EE_Data_2023[[#This Row],[Hire Date]]&lt;=EE_Data_2023[[#This Row],[End of Month]]),1,0)</f>
        <v>0</v>
      </c>
      <c r="AM70">
        <f>IF(AND(EE_Data_2023[[#This Row],[Exit Date]]&gt;=EE_Data_2023[[#This Row],[Start of Month]],EE_Data_2023[[#This Row],[Exit Date]]&lt;=EE_Data_2023[[#This Row],[End of Month]]),1,0)</f>
        <v>0</v>
      </c>
      <c r="AN70">
        <f>EE_Data_2023[[#This Row],[Leave balance]]*EE_Data_2023[[#This Row],[Hr_Rate]]</f>
        <v>8277.123076923077</v>
      </c>
    </row>
    <row r="71" spans="1:40" x14ac:dyDescent="0.3">
      <c r="A71" s="1" t="s">
        <v>1927</v>
      </c>
      <c r="B71" s="8">
        <v>44927</v>
      </c>
      <c r="C71" s="8">
        <v>44957</v>
      </c>
      <c r="D71">
        <v>2023</v>
      </c>
      <c r="E71" t="s">
        <v>283</v>
      </c>
      <c r="F71" t="s">
        <v>284</v>
      </c>
      <c r="G71" t="s">
        <v>112</v>
      </c>
      <c r="H71" t="s">
        <v>285</v>
      </c>
      <c r="I71" t="s">
        <v>286</v>
      </c>
      <c r="J71" t="s">
        <v>93</v>
      </c>
      <c r="K71" t="s">
        <v>48</v>
      </c>
      <c r="L71" t="s">
        <v>38</v>
      </c>
      <c r="M71" t="s">
        <v>284</v>
      </c>
      <c r="N71" t="s">
        <v>72</v>
      </c>
      <c r="O71" t="s">
        <v>40</v>
      </c>
      <c r="P71">
        <v>60</v>
      </c>
      <c r="Q71" s="2">
        <v>42270</v>
      </c>
      <c r="R71" s="2"/>
      <c r="S71">
        <v>40</v>
      </c>
      <c r="T71" s="3">
        <v>141899</v>
      </c>
      <c r="U71" s="3">
        <v>11824.916666666666</v>
      </c>
      <c r="V71" s="3">
        <v>68.220673076923077</v>
      </c>
      <c r="W71" s="3">
        <v>0</v>
      </c>
      <c r="X71" s="3">
        <v>0</v>
      </c>
      <c r="Y71" vm="30">
        <v>0.159</v>
      </c>
      <c r="Z71" s="3">
        <v>9944.7549166666668</v>
      </c>
      <c r="AA71" t="s">
        <v>287</v>
      </c>
      <c r="AB71">
        <v>3.8807</v>
      </c>
      <c r="AC71">
        <v>0.15</v>
      </c>
      <c r="AD71" s="2" t="s">
        <v>42</v>
      </c>
      <c r="AE71">
        <v>280</v>
      </c>
      <c r="AG71">
        <v>20</v>
      </c>
      <c r="AI71">
        <v>10</v>
      </c>
      <c r="AL71">
        <f>IF(AND(EE_Data_2023[[#This Row],[Hire Date]]&gt;=EE_Data_2023[[#This Row],[Start of Month]],EE_Data_2023[[#This Row],[Hire Date]]&lt;=EE_Data_2023[[#This Row],[End of Month]]),1,0)</f>
        <v>0</v>
      </c>
      <c r="AM71">
        <f>IF(AND(EE_Data_2023[[#This Row],[Exit Date]]&gt;=EE_Data_2023[[#This Row],[Start of Month]],EE_Data_2023[[#This Row],[Exit Date]]&lt;=EE_Data_2023[[#This Row],[End of Month]]),1,0)</f>
        <v>0</v>
      </c>
      <c r="AN71">
        <f>EE_Data_2023[[#This Row],[Leave balance]]*EE_Data_2023[[#This Row],[Hr_Rate]]</f>
        <v>19101.788461538461</v>
      </c>
    </row>
    <row r="72" spans="1:40" x14ac:dyDescent="0.3">
      <c r="A72" s="1" t="s">
        <v>1927</v>
      </c>
      <c r="B72" s="8">
        <v>44927</v>
      </c>
      <c r="C72" s="8">
        <v>44957</v>
      </c>
      <c r="D72">
        <v>2023</v>
      </c>
      <c r="E72" t="s">
        <v>128</v>
      </c>
      <c r="F72" t="s">
        <v>129</v>
      </c>
      <c r="G72" t="s">
        <v>33</v>
      </c>
      <c r="H72" t="s">
        <v>288</v>
      </c>
      <c r="I72" t="s">
        <v>289</v>
      </c>
      <c r="J72" t="s">
        <v>177</v>
      </c>
      <c r="K72" t="s">
        <v>116</v>
      </c>
      <c r="L72" t="s">
        <v>71</v>
      </c>
      <c r="M72" t="s">
        <v>129</v>
      </c>
      <c r="N72" t="s">
        <v>72</v>
      </c>
      <c r="O72" t="s">
        <v>40</v>
      </c>
      <c r="P72">
        <v>41</v>
      </c>
      <c r="Q72" s="2">
        <v>42626</v>
      </c>
      <c r="R72" s="2"/>
      <c r="S72">
        <v>40</v>
      </c>
      <c r="T72" s="3">
        <v>64847</v>
      </c>
      <c r="U72" s="3">
        <v>5403.916666666667</v>
      </c>
      <c r="V72" s="3">
        <v>31.176442307692309</v>
      </c>
      <c r="W72" s="3">
        <v>0.27500000000000002</v>
      </c>
      <c r="X72" s="3">
        <v>1486.0770833333336</v>
      </c>
      <c r="Y72" vm="14">
        <v>0.55399999999999994</v>
      </c>
      <c r="Z72" s="3">
        <v>2410.1468333333337</v>
      </c>
      <c r="AA72" t="s">
        <v>41</v>
      </c>
      <c r="AB72">
        <v>1</v>
      </c>
      <c r="AC72">
        <v>0</v>
      </c>
      <c r="AD72" s="2" t="s">
        <v>42</v>
      </c>
      <c r="AE72">
        <v>192</v>
      </c>
      <c r="AG72">
        <v>20</v>
      </c>
      <c r="AI72">
        <v>20</v>
      </c>
      <c r="AL72">
        <f>IF(AND(EE_Data_2023[[#This Row],[Hire Date]]&gt;=EE_Data_2023[[#This Row],[Start of Month]],EE_Data_2023[[#This Row],[Hire Date]]&lt;=EE_Data_2023[[#This Row],[End of Month]]),1,0)</f>
        <v>0</v>
      </c>
      <c r="AM72">
        <f>IF(AND(EE_Data_2023[[#This Row],[Exit Date]]&gt;=EE_Data_2023[[#This Row],[Start of Month]],EE_Data_2023[[#This Row],[Exit Date]]&lt;=EE_Data_2023[[#This Row],[End of Month]]),1,0)</f>
        <v>0</v>
      </c>
      <c r="AN72">
        <f>EE_Data_2023[[#This Row],[Leave balance]]*EE_Data_2023[[#This Row],[Hr_Rate]]</f>
        <v>5985.876923076923</v>
      </c>
    </row>
    <row r="73" spans="1:40" x14ac:dyDescent="0.3">
      <c r="A73" s="1" t="s">
        <v>1927</v>
      </c>
      <c r="B73" s="8">
        <v>44927</v>
      </c>
      <c r="C73" s="8">
        <v>44957</v>
      </c>
      <c r="D73">
        <v>2023</v>
      </c>
      <c r="E73" t="s">
        <v>290</v>
      </c>
      <c r="F73" t="s">
        <v>291</v>
      </c>
      <c r="G73" t="s">
        <v>1916</v>
      </c>
      <c r="H73" t="s">
        <v>292</v>
      </c>
      <c r="I73" t="s">
        <v>293</v>
      </c>
      <c r="J73" t="s">
        <v>165</v>
      </c>
      <c r="K73" t="s">
        <v>99</v>
      </c>
      <c r="L73" t="s">
        <v>108</v>
      </c>
      <c r="M73" t="s">
        <v>291</v>
      </c>
      <c r="N73" t="s">
        <v>72</v>
      </c>
      <c r="O73" t="s">
        <v>40</v>
      </c>
      <c r="P73">
        <v>53</v>
      </c>
      <c r="Q73" s="2">
        <v>44294</v>
      </c>
      <c r="R73" s="2"/>
      <c r="S73">
        <v>40</v>
      </c>
      <c r="T73" s="3">
        <v>116878</v>
      </c>
      <c r="U73" s="3">
        <v>9739.8333333333339</v>
      </c>
      <c r="V73" s="3">
        <v>56.191346153846155</v>
      </c>
      <c r="W73" s="3">
        <v>0.20399999999999999</v>
      </c>
      <c r="X73" s="3">
        <v>1986.9259999999999</v>
      </c>
      <c r="Y73" vm="31">
        <v>1.0629999999999999</v>
      </c>
      <c r="Z73" s="3">
        <v>-613.60949999999866</v>
      </c>
      <c r="AA73" t="s">
        <v>294</v>
      </c>
      <c r="AB73">
        <v>211.32830000000001</v>
      </c>
      <c r="AC73">
        <v>0.11</v>
      </c>
      <c r="AD73" s="2" t="s">
        <v>42</v>
      </c>
      <c r="AE73">
        <v>205</v>
      </c>
      <c r="AG73">
        <v>20</v>
      </c>
      <c r="AH73">
        <v>521</v>
      </c>
      <c r="AI73">
        <v>18</v>
      </c>
      <c r="AL73">
        <f>IF(AND(EE_Data_2023[[#This Row],[Hire Date]]&gt;=EE_Data_2023[[#This Row],[Start of Month]],EE_Data_2023[[#This Row],[Hire Date]]&lt;=EE_Data_2023[[#This Row],[End of Month]]),1,0)</f>
        <v>0</v>
      </c>
      <c r="AM73">
        <f>IF(AND(EE_Data_2023[[#This Row],[Exit Date]]&gt;=EE_Data_2023[[#This Row],[Start of Month]],EE_Data_2023[[#This Row],[Exit Date]]&lt;=EE_Data_2023[[#This Row],[End of Month]]),1,0)</f>
        <v>0</v>
      </c>
      <c r="AN73">
        <f>EE_Data_2023[[#This Row],[Leave balance]]*EE_Data_2023[[#This Row],[Hr_Rate]]</f>
        <v>11519.225961538461</v>
      </c>
    </row>
    <row r="74" spans="1:40" x14ac:dyDescent="0.3">
      <c r="A74" s="1" t="s">
        <v>1927</v>
      </c>
      <c r="B74" s="8">
        <v>44927</v>
      </c>
      <c r="C74" s="8">
        <v>44957</v>
      </c>
      <c r="D74">
        <v>2023</v>
      </c>
      <c r="E74" t="s">
        <v>283</v>
      </c>
      <c r="F74" t="s">
        <v>284</v>
      </c>
      <c r="G74" t="s">
        <v>112</v>
      </c>
      <c r="H74" t="s">
        <v>295</v>
      </c>
      <c r="I74" t="s">
        <v>296</v>
      </c>
      <c r="J74" t="s">
        <v>158</v>
      </c>
      <c r="K74" t="s">
        <v>99</v>
      </c>
      <c r="L74" t="s">
        <v>49</v>
      </c>
      <c r="M74" t="s">
        <v>284</v>
      </c>
      <c r="N74" t="s">
        <v>72</v>
      </c>
      <c r="O74" t="s">
        <v>40</v>
      </c>
      <c r="P74">
        <v>45</v>
      </c>
      <c r="Q74" s="2">
        <v>38388</v>
      </c>
      <c r="R74" s="2"/>
      <c r="S74">
        <v>40</v>
      </c>
      <c r="T74" s="3">
        <v>70505</v>
      </c>
      <c r="U74" s="3">
        <v>5875.416666666667</v>
      </c>
      <c r="V74" s="3">
        <v>33.896634615384613</v>
      </c>
      <c r="W74" s="3">
        <v>0</v>
      </c>
      <c r="X74" s="3">
        <v>0</v>
      </c>
      <c r="Y74" vm="30">
        <v>0.159</v>
      </c>
      <c r="Z74" s="3">
        <v>4941.2254166666671</v>
      </c>
      <c r="AA74" t="s">
        <v>287</v>
      </c>
      <c r="AB74">
        <v>3.8807</v>
      </c>
      <c r="AC74">
        <v>0</v>
      </c>
      <c r="AD74" s="2" t="s">
        <v>42</v>
      </c>
      <c r="AE74">
        <v>28</v>
      </c>
      <c r="AG74">
        <v>20</v>
      </c>
      <c r="AI74">
        <v>7</v>
      </c>
      <c r="AL74">
        <f>IF(AND(EE_Data_2023[[#This Row],[Hire Date]]&gt;=EE_Data_2023[[#This Row],[Start of Month]],EE_Data_2023[[#This Row],[Hire Date]]&lt;=EE_Data_2023[[#This Row],[End of Month]]),1,0)</f>
        <v>0</v>
      </c>
      <c r="AM74">
        <f>IF(AND(EE_Data_2023[[#This Row],[Exit Date]]&gt;=EE_Data_2023[[#This Row],[Start of Month]],EE_Data_2023[[#This Row],[Exit Date]]&lt;=EE_Data_2023[[#This Row],[End of Month]]),1,0)</f>
        <v>0</v>
      </c>
      <c r="AN74">
        <f>EE_Data_2023[[#This Row],[Leave balance]]*EE_Data_2023[[#This Row],[Hr_Rate]]</f>
        <v>949.10576923076917</v>
      </c>
    </row>
    <row r="75" spans="1:40" x14ac:dyDescent="0.3">
      <c r="A75" s="1" t="s">
        <v>1927</v>
      </c>
      <c r="B75" s="8">
        <v>44927</v>
      </c>
      <c r="C75" s="8">
        <v>44957</v>
      </c>
      <c r="D75">
        <v>2023</v>
      </c>
      <c r="E75" t="s">
        <v>84</v>
      </c>
      <c r="F75" t="s">
        <v>85</v>
      </c>
      <c r="G75" t="s">
        <v>1919</v>
      </c>
      <c r="H75" t="s">
        <v>297</v>
      </c>
      <c r="I75" t="s">
        <v>298</v>
      </c>
      <c r="J75" t="s">
        <v>47</v>
      </c>
      <c r="K75" t="s">
        <v>83</v>
      </c>
      <c r="L75" t="s">
        <v>49</v>
      </c>
      <c r="M75" t="s">
        <v>85</v>
      </c>
      <c r="N75" t="s">
        <v>72</v>
      </c>
      <c r="O75" t="s">
        <v>40</v>
      </c>
      <c r="P75">
        <v>26</v>
      </c>
      <c r="Q75" s="2">
        <v>44040</v>
      </c>
      <c r="R75" s="2"/>
      <c r="S75">
        <v>40</v>
      </c>
      <c r="T75" s="3">
        <v>180664</v>
      </c>
      <c r="U75" s="3">
        <v>15055.333333333334</v>
      </c>
      <c r="V75" s="3">
        <v>86.857692307692304</v>
      </c>
      <c r="W75" s="3">
        <v>0.25</v>
      </c>
      <c r="X75" s="3">
        <v>3763.8333333333335</v>
      </c>
      <c r="Y75" vm="8">
        <v>0.21899999999999997</v>
      </c>
      <c r="Z75" s="3">
        <v>11758.215333333334</v>
      </c>
      <c r="AA75" t="s">
        <v>88</v>
      </c>
      <c r="AB75">
        <v>8.2957999999999998</v>
      </c>
      <c r="AC75">
        <v>0.27</v>
      </c>
      <c r="AD75" s="2" t="s">
        <v>42</v>
      </c>
      <c r="AE75">
        <v>137</v>
      </c>
      <c r="AG75">
        <v>20</v>
      </c>
      <c r="AI75">
        <v>16</v>
      </c>
      <c r="AL75">
        <f>IF(AND(EE_Data_2023[[#This Row],[Hire Date]]&gt;=EE_Data_2023[[#This Row],[Start of Month]],EE_Data_2023[[#This Row],[Hire Date]]&lt;=EE_Data_2023[[#This Row],[End of Month]]),1,0)</f>
        <v>0</v>
      </c>
      <c r="AM75">
        <f>IF(AND(EE_Data_2023[[#This Row],[Exit Date]]&gt;=EE_Data_2023[[#This Row],[Start of Month]],EE_Data_2023[[#This Row],[Exit Date]]&lt;=EE_Data_2023[[#This Row],[End of Month]]),1,0)</f>
        <v>0</v>
      </c>
      <c r="AN75">
        <f>EE_Data_2023[[#This Row],[Leave balance]]*EE_Data_2023[[#This Row],[Hr_Rate]]</f>
        <v>11899.503846153846</v>
      </c>
    </row>
    <row r="76" spans="1:40" x14ac:dyDescent="0.3">
      <c r="A76" s="1" t="s">
        <v>1927</v>
      </c>
      <c r="B76" s="8">
        <v>44927</v>
      </c>
      <c r="C76" s="8">
        <v>44957</v>
      </c>
      <c r="D76">
        <v>2023</v>
      </c>
      <c r="E76" t="s">
        <v>262</v>
      </c>
      <c r="F76" t="s">
        <v>263</v>
      </c>
      <c r="G76" t="s">
        <v>33</v>
      </c>
      <c r="H76" t="s">
        <v>299</v>
      </c>
      <c r="I76" t="s">
        <v>300</v>
      </c>
      <c r="J76" t="s">
        <v>247</v>
      </c>
      <c r="K76" t="s">
        <v>94</v>
      </c>
      <c r="L76" t="s">
        <v>38</v>
      </c>
      <c r="M76" t="s">
        <v>263</v>
      </c>
      <c r="N76" t="s">
        <v>72</v>
      </c>
      <c r="O76" t="s">
        <v>50</v>
      </c>
      <c r="P76">
        <v>45</v>
      </c>
      <c r="Q76" s="2">
        <v>37972</v>
      </c>
      <c r="R76" s="2"/>
      <c r="S76">
        <v>32</v>
      </c>
      <c r="T76" s="3">
        <v>48345</v>
      </c>
      <c r="U76" s="3">
        <v>4028.75</v>
      </c>
      <c r="V76" s="3">
        <v>29.053485576923077</v>
      </c>
      <c r="W76" s="3">
        <v>0.22</v>
      </c>
      <c r="X76" s="3">
        <v>886.32500000000005</v>
      </c>
      <c r="Y76" vm="28">
        <v>0.45200000000000001</v>
      </c>
      <c r="Z76" s="3">
        <v>2207.7550000000001</v>
      </c>
      <c r="AA76" t="s">
        <v>267</v>
      </c>
      <c r="AB76">
        <v>39.026600000000002</v>
      </c>
      <c r="AC76">
        <v>0</v>
      </c>
      <c r="AD76" s="2" t="s">
        <v>42</v>
      </c>
      <c r="AE76">
        <v>255</v>
      </c>
      <c r="AG76">
        <v>20</v>
      </c>
      <c r="AL76">
        <f>IF(AND(EE_Data_2023[[#This Row],[Hire Date]]&gt;=EE_Data_2023[[#This Row],[Start of Month]],EE_Data_2023[[#This Row],[Hire Date]]&lt;=EE_Data_2023[[#This Row],[End of Month]]),1,0)</f>
        <v>0</v>
      </c>
      <c r="AM76">
        <f>IF(AND(EE_Data_2023[[#This Row],[Exit Date]]&gt;=EE_Data_2023[[#This Row],[Start of Month]],EE_Data_2023[[#This Row],[Exit Date]]&lt;=EE_Data_2023[[#This Row],[End of Month]]),1,0)</f>
        <v>0</v>
      </c>
      <c r="AN76">
        <f>EE_Data_2023[[#This Row],[Leave balance]]*EE_Data_2023[[#This Row],[Hr_Rate]]</f>
        <v>7408.6388221153848</v>
      </c>
    </row>
    <row r="77" spans="1:40" x14ac:dyDescent="0.3">
      <c r="A77" s="1" t="s">
        <v>1927</v>
      </c>
      <c r="B77" s="8">
        <v>44927</v>
      </c>
      <c r="C77" s="8">
        <v>44957</v>
      </c>
      <c r="D77">
        <v>2023</v>
      </c>
      <c r="E77" t="s">
        <v>43</v>
      </c>
      <c r="F77" t="s">
        <v>44</v>
      </c>
      <c r="G77" t="s">
        <v>1919</v>
      </c>
      <c r="H77" t="s">
        <v>301</v>
      </c>
      <c r="I77" t="s">
        <v>302</v>
      </c>
      <c r="J77" t="s">
        <v>47</v>
      </c>
      <c r="K77" t="s">
        <v>94</v>
      </c>
      <c r="L77" t="s">
        <v>38</v>
      </c>
      <c r="M77" t="s">
        <v>44</v>
      </c>
      <c r="N77" t="s">
        <v>72</v>
      </c>
      <c r="O77" t="s">
        <v>40</v>
      </c>
      <c r="P77">
        <v>42</v>
      </c>
      <c r="Q77" s="2">
        <v>41655</v>
      </c>
      <c r="R77" s="2"/>
      <c r="S77">
        <v>40</v>
      </c>
      <c r="T77" s="3">
        <v>152214</v>
      </c>
      <c r="U77" s="3">
        <v>12684.5</v>
      </c>
      <c r="V77" s="3">
        <v>73.179807692307691</v>
      </c>
      <c r="W77" s="3">
        <v>0.17</v>
      </c>
      <c r="X77" s="3">
        <v>2156.3650000000002</v>
      </c>
      <c r="Y77" vm="2">
        <v>0.21</v>
      </c>
      <c r="Z77" s="3">
        <v>10020.755000000001</v>
      </c>
      <c r="AA77" t="s">
        <v>51</v>
      </c>
      <c r="AB77">
        <v>1.4280999999999999</v>
      </c>
      <c r="AC77">
        <v>0.3</v>
      </c>
      <c r="AD77" s="2" t="s">
        <v>42</v>
      </c>
      <c r="AE77">
        <v>315</v>
      </c>
      <c r="AG77">
        <v>20</v>
      </c>
      <c r="AH77">
        <v>68</v>
      </c>
      <c r="AI77">
        <v>12</v>
      </c>
      <c r="AL77">
        <f>IF(AND(EE_Data_2023[[#This Row],[Hire Date]]&gt;=EE_Data_2023[[#This Row],[Start of Month]],EE_Data_2023[[#This Row],[Hire Date]]&lt;=EE_Data_2023[[#This Row],[End of Month]]),1,0)</f>
        <v>0</v>
      </c>
      <c r="AM77">
        <f>IF(AND(EE_Data_2023[[#This Row],[Exit Date]]&gt;=EE_Data_2023[[#This Row],[Start of Month]],EE_Data_2023[[#This Row],[Exit Date]]&lt;=EE_Data_2023[[#This Row],[End of Month]]),1,0)</f>
        <v>0</v>
      </c>
      <c r="AN77">
        <f>EE_Data_2023[[#This Row],[Leave balance]]*EE_Data_2023[[#This Row],[Hr_Rate]]</f>
        <v>23051.639423076922</v>
      </c>
    </row>
    <row r="78" spans="1:40" x14ac:dyDescent="0.3">
      <c r="A78" s="1" t="s">
        <v>1927</v>
      </c>
      <c r="B78" s="8">
        <v>44927</v>
      </c>
      <c r="C78" s="8">
        <v>44957</v>
      </c>
      <c r="D78">
        <v>2023</v>
      </c>
      <c r="E78" t="s">
        <v>303</v>
      </c>
      <c r="F78" t="s">
        <v>304</v>
      </c>
      <c r="G78" t="s">
        <v>112</v>
      </c>
      <c r="H78" t="s">
        <v>305</v>
      </c>
      <c r="I78" t="s">
        <v>306</v>
      </c>
      <c r="J78" t="s">
        <v>266</v>
      </c>
      <c r="K78" t="s">
        <v>37</v>
      </c>
      <c r="L78" t="s">
        <v>71</v>
      </c>
      <c r="M78" t="s">
        <v>304</v>
      </c>
      <c r="N78" t="s">
        <v>72</v>
      </c>
      <c r="O78" t="s">
        <v>50</v>
      </c>
      <c r="P78">
        <v>41</v>
      </c>
      <c r="Q78" s="2">
        <v>39931</v>
      </c>
      <c r="R78" s="2"/>
      <c r="S78">
        <v>40</v>
      </c>
      <c r="T78" s="3">
        <v>69803</v>
      </c>
      <c r="U78" s="3">
        <v>5816.916666666667</v>
      </c>
      <c r="V78" s="3">
        <v>33.559134615384615</v>
      </c>
      <c r="W78" s="3">
        <v>7.5999999999999998E-2</v>
      </c>
      <c r="X78" s="3">
        <v>442.08566666666667</v>
      </c>
      <c r="Y78" vm="32">
        <v>0.253</v>
      </c>
      <c r="Z78" s="3">
        <v>4345.23675</v>
      </c>
      <c r="AA78" t="s">
        <v>307</v>
      </c>
      <c r="AB78">
        <v>3.7942999999999998</v>
      </c>
      <c r="AC78">
        <v>0</v>
      </c>
      <c r="AD78" s="2" t="s">
        <v>42</v>
      </c>
      <c r="AE78">
        <v>322</v>
      </c>
      <c r="AF78">
        <v>1</v>
      </c>
      <c r="AG78">
        <v>20</v>
      </c>
      <c r="AI78">
        <v>12</v>
      </c>
      <c r="AL78">
        <f>IF(AND(EE_Data_2023[[#This Row],[Hire Date]]&gt;=EE_Data_2023[[#This Row],[Start of Month]],EE_Data_2023[[#This Row],[Hire Date]]&lt;=EE_Data_2023[[#This Row],[End of Month]]),1,0)</f>
        <v>0</v>
      </c>
      <c r="AM78">
        <f>IF(AND(EE_Data_2023[[#This Row],[Exit Date]]&gt;=EE_Data_2023[[#This Row],[Start of Month]],EE_Data_2023[[#This Row],[Exit Date]]&lt;=EE_Data_2023[[#This Row],[End of Month]]),1,0)</f>
        <v>0</v>
      </c>
      <c r="AN78">
        <f>EE_Data_2023[[#This Row],[Leave balance]]*EE_Data_2023[[#This Row],[Hr_Rate]]</f>
        <v>10806.041346153846</v>
      </c>
    </row>
    <row r="79" spans="1:40" x14ac:dyDescent="0.3">
      <c r="A79" s="1" t="s">
        <v>1927</v>
      </c>
      <c r="B79" s="8">
        <v>44927</v>
      </c>
      <c r="C79" s="8">
        <v>44957</v>
      </c>
      <c r="D79">
        <v>2023</v>
      </c>
      <c r="E79" t="s">
        <v>151</v>
      </c>
      <c r="F79" t="s">
        <v>152</v>
      </c>
      <c r="G79" t="s">
        <v>33</v>
      </c>
      <c r="H79" t="s">
        <v>308</v>
      </c>
      <c r="I79" t="s">
        <v>309</v>
      </c>
      <c r="J79" t="s">
        <v>310</v>
      </c>
      <c r="K79" t="s">
        <v>37</v>
      </c>
      <c r="L79" t="s">
        <v>71</v>
      </c>
      <c r="M79" t="s">
        <v>152</v>
      </c>
      <c r="N79" t="s">
        <v>39</v>
      </c>
      <c r="O79" t="s">
        <v>50</v>
      </c>
      <c r="P79">
        <v>48</v>
      </c>
      <c r="Q79" s="2">
        <v>44746</v>
      </c>
      <c r="R79" s="2">
        <v>45111</v>
      </c>
      <c r="S79">
        <v>40</v>
      </c>
      <c r="T79" s="3">
        <v>76588</v>
      </c>
      <c r="U79" s="3">
        <v>6382.333333333333</v>
      </c>
      <c r="V79" s="3">
        <v>36.821153846153848</v>
      </c>
      <c r="W79" s="3">
        <v>0.21</v>
      </c>
      <c r="X79" s="3">
        <v>1340.29</v>
      </c>
      <c r="Y79" vm="18">
        <v>0.379</v>
      </c>
      <c r="Z79" s="3">
        <v>3963.4289999999996</v>
      </c>
      <c r="AA79" t="s">
        <v>155</v>
      </c>
      <c r="AB79">
        <v>378.97</v>
      </c>
      <c r="AC79">
        <v>0</v>
      </c>
      <c r="AD79" s="2" t="s">
        <v>42</v>
      </c>
      <c r="AE79">
        <v>96</v>
      </c>
      <c r="AG79">
        <v>20</v>
      </c>
      <c r="AI79">
        <v>10</v>
      </c>
      <c r="AL79">
        <f>IF(AND(EE_Data_2023[[#This Row],[Hire Date]]&gt;=EE_Data_2023[[#This Row],[Start of Month]],EE_Data_2023[[#This Row],[Hire Date]]&lt;=EE_Data_2023[[#This Row],[End of Month]]),1,0)</f>
        <v>0</v>
      </c>
      <c r="AM79">
        <f>IF(AND(EE_Data_2023[[#This Row],[Exit Date]]&gt;=EE_Data_2023[[#This Row],[Start of Month]],EE_Data_2023[[#This Row],[Exit Date]]&lt;=EE_Data_2023[[#This Row],[End of Month]]),1,0)</f>
        <v>0</v>
      </c>
      <c r="AN79">
        <f>EE_Data_2023[[#This Row],[Leave balance]]*EE_Data_2023[[#This Row],[Hr_Rate]]</f>
        <v>3534.8307692307694</v>
      </c>
    </row>
    <row r="80" spans="1:40" x14ac:dyDescent="0.3">
      <c r="A80" s="1" t="s">
        <v>1927</v>
      </c>
      <c r="B80" s="8">
        <v>44927</v>
      </c>
      <c r="C80" s="8">
        <v>44957</v>
      </c>
      <c r="D80">
        <v>2023</v>
      </c>
      <c r="E80" t="s">
        <v>100</v>
      </c>
      <c r="F80" t="s">
        <v>101</v>
      </c>
      <c r="G80" t="s">
        <v>33</v>
      </c>
      <c r="H80" t="s">
        <v>311</v>
      </c>
      <c r="I80" t="s">
        <v>312</v>
      </c>
      <c r="J80" t="s">
        <v>47</v>
      </c>
      <c r="K80" t="s">
        <v>37</v>
      </c>
      <c r="L80" t="s">
        <v>38</v>
      </c>
      <c r="M80" t="s">
        <v>101</v>
      </c>
      <c r="N80" t="s">
        <v>72</v>
      </c>
      <c r="O80" t="s">
        <v>40</v>
      </c>
      <c r="P80">
        <v>29</v>
      </c>
      <c r="Q80" s="2">
        <v>43444</v>
      </c>
      <c r="R80" s="2"/>
      <c r="S80">
        <v>40</v>
      </c>
      <c r="T80" s="3">
        <v>84596</v>
      </c>
      <c r="U80" s="3">
        <v>7049.666666666667</v>
      </c>
      <c r="V80" s="3">
        <v>40.671153846153842</v>
      </c>
      <c r="W80" s="3">
        <v>0.14990000000000001</v>
      </c>
      <c r="X80" s="3">
        <v>1056.7450333333334</v>
      </c>
      <c r="Y80" vm="10">
        <v>0.20399999999999999</v>
      </c>
      <c r="Z80" s="3">
        <v>5611.5346666666665</v>
      </c>
      <c r="AA80" t="s">
        <v>41</v>
      </c>
      <c r="AB80">
        <v>1</v>
      </c>
      <c r="AC80">
        <v>0</v>
      </c>
      <c r="AD80" s="2" t="s">
        <v>42</v>
      </c>
      <c r="AE80">
        <v>238</v>
      </c>
      <c r="AG80">
        <v>20</v>
      </c>
      <c r="AI80">
        <v>2</v>
      </c>
      <c r="AL80">
        <f>IF(AND(EE_Data_2023[[#This Row],[Hire Date]]&gt;=EE_Data_2023[[#This Row],[Start of Month]],EE_Data_2023[[#This Row],[Hire Date]]&lt;=EE_Data_2023[[#This Row],[End of Month]]),1,0)</f>
        <v>0</v>
      </c>
      <c r="AM80">
        <f>IF(AND(EE_Data_2023[[#This Row],[Exit Date]]&gt;=EE_Data_2023[[#This Row],[Start of Month]],EE_Data_2023[[#This Row],[Exit Date]]&lt;=EE_Data_2023[[#This Row],[End of Month]]),1,0)</f>
        <v>0</v>
      </c>
      <c r="AN80">
        <f>EE_Data_2023[[#This Row],[Leave balance]]*EE_Data_2023[[#This Row],[Hr_Rate]]</f>
        <v>9679.7346153846138</v>
      </c>
    </row>
    <row r="81" spans="1:40" x14ac:dyDescent="0.3">
      <c r="A81" s="1" t="s">
        <v>1927</v>
      </c>
      <c r="B81" s="8">
        <v>44927</v>
      </c>
      <c r="C81" s="8">
        <v>44957</v>
      </c>
      <c r="D81">
        <v>2023</v>
      </c>
      <c r="E81" t="s">
        <v>79</v>
      </c>
      <c r="F81" t="s">
        <v>80</v>
      </c>
      <c r="G81" t="s">
        <v>33</v>
      </c>
      <c r="H81" t="s">
        <v>313</v>
      </c>
      <c r="I81" t="s">
        <v>314</v>
      </c>
      <c r="J81" t="s">
        <v>93</v>
      </c>
      <c r="K81" t="s">
        <v>48</v>
      </c>
      <c r="L81" t="s">
        <v>49</v>
      </c>
      <c r="M81" t="s">
        <v>80</v>
      </c>
      <c r="N81" t="s">
        <v>72</v>
      </c>
      <c r="O81" t="s">
        <v>50</v>
      </c>
      <c r="P81">
        <v>33</v>
      </c>
      <c r="Q81" s="2">
        <v>43211</v>
      </c>
      <c r="R81" s="2"/>
      <c r="S81">
        <v>40</v>
      </c>
      <c r="T81" s="3">
        <v>140402</v>
      </c>
      <c r="U81" s="3">
        <v>11700.166666666666</v>
      </c>
      <c r="V81" s="3">
        <v>67.500961538461539</v>
      </c>
      <c r="W81" s="3">
        <v>0.23190000000000002</v>
      </c>
      <c r="X81" s="3">
        <v>2713.26865</v>
      </c>
      <c r="Y81" vm="7">
        <v>0.41200000000000003</v>
      </c>
      <c r="Z81" s="3">
        <v>6879.6979999999994</v>
      </c>
      <c r="AA81" t="s">
        <v>41</v>
      </c>
      <c r="AB81">
        <v>1</v>
      </c>
      <c r="AC81">
        <v>0.15</v>
      </c>
      <c r="AD81" s="2" t="s">
        <v>42</v>
      </c>
      <c r="AE81">
        <v>210</v>
      </c>
      <c r="AG81">
        <v>20</v>
      </c>
      <c r="AI81">
        <v>13</v>
      </c>
      <c r="AL81">
        <f>IF(AND(EE_Data_2023[[#This Row],[Hire Date]]&gt;=EE_Data_2023[[#This Row],[Start of Month]],EE_Data_2023[[#This Row],[Hire Date]]&lt;=EE_Data_2023[[#This Row],[End of Month]]),1,0)</f>
        <v>0</v>
      </c>
      <c r="AM81">
        <f>IF(AND(EE_Data_2023[[#This Row],[Exit Date]]&gt;=EE_Data_2023[[#This Row],[Start of Month]],EE_Data_2023[[#This Row],[Exit Date]]&lt;=EE_Data_2023[[#This Row],[End of Month]]),1,0)</f>
        <v>0</v>
      </c>
      <c r="AN81">
        <f>EE_Data_2023[[#This Row],[Leave balance]]*EE_Data_2023[[#This Row],[Hr_Rate]]</f>
        <v>14175.201923076924</v>
      </c>
    </row>
    <row r="82" spans="1:40" x14ac:dyDescent="0.3">
      <c r="A82" s="1" t="s">
        <v>1927</v>
      </c>
      <c r="B82" s="8">
        <v>44927</v>
      </c>
      <c r="C82" s="8">
        <v>44957</v>
      </c>
      <c r="D82">
        <v>2023</v>
      </c>
      <c r="E82" t="s">
        <v>128</v>
      </c>
      <c r="F82" t="s">
        <v>129</v>
      </c>
      <c r="G82" t="s">
        <v>33</v>
      </c>
      <c r="H82" t="s">
        <v>315</v>
      </c>
      <c r="I82" t="s">
        <v>316</v>
      </c>
      <c r="J82" t="s">
        <v>177</v>
      </c>
      <c r="K82" t="s">
        <v>48</v>
      </c>
      <c r="L82" t="s">
        <v>71</v>
      </c>
      <c r="M82" t="s">
        <v>129</v>
      </c>
      <c r="N82" t="s">
        <v>39</v>
      </c>
      <c r="O82" t="s">
        <v>50</v>
      </c>
      <c r="P82">
        <v>26</v>
      </c>
      <c r="Q82" s="2">
        <v>44674</v>
      </c>
      <c r="R82" s="2">
        <v>45039</v>
      </c>
      <c r="S82">
        <v>32</v>
      </c>
      <c r="T82" s="3">
        <v>59817</v>
      </c>
      <c r="U82" s="3">
        <v>4984.75</v>
      </c>
      <c r="V82" s="3">
        <v>35.947716346153847</v>
      </c>
      <c r="W82" s="3">
        <v>0.27500000000000002</v>
      </c>
      <c r="X82" s="3">
        <v>1370.8062500000001</v>
      </c>
      <c r="Y82" vm="14">
        <v>0.55399999999999994</v>
      </c>
      <c r="Z82" s="3">
        <v>2223.1985000000004</v>
      </c>
      <c r="AA82" t="s">
        <v>41</v>
      </c>
      <c r="AB82">
        <v>1</v>
      </c>
      <c r="AC82">
        <v>0</v>
      </c>
      <c r="AD82" s="2" t="s">
        <v>42</v>
      </c>
      <c r="AE82">
        <v>148</v>
      </c>
      <c r="AG82">
        <v>20</v>
      </c>
      <c r="AH82">
        <v>592</v>
      </c>
      <c r="AL82">
        <f>IF(AND(EE_Data_2023[[#This Row],[Hire Date]]&gt;=EE_Data_2023[[#This Row],[Start of Month]],EE_Data_2023[[#This Row],[Hire Date]]&lt;=EE_Data_2023[[#This Row],[End of Month]]),1,0)</f>
        <v>0</v>
      </c>
      <c r="AM82">
        <f>IF(AND(EE_Data_2023[[#This Row],[Exit Date]]&gt;=EE_Data_2023[[#This Row],[Start of Month]],EE_Data_2023[[#This Row],[Exit Date]]&lt;=EE_Data_2023[[#This Row],[End of Month]]),1,0)</f>
        <v>0</v>
      </c>
      <c r="AN82">
        <f>EE_Data_2023[[#This Row],[Leave balance]]*EE_Data_2023[[#This Row],[Hr_Rate]]</f>
        <v>5320.2620192307695</v>
      </c>
    </row>
    <row r="83" spans="1:40" x14ac:dyDescent="0.3">
      <c r="A83" s="1" t="s">
        <v>1927</v>
      </c>
      <c r="B83" s="8">
        <v>44927</v>
      </c>
      <c r="C83" s="8">
        <v>44957</v>
      </c>
      <c r="D83">
        <v>2023</v>
      </c>
      <c r="E83" t="s">
        <v>161</v>
      </c>
      <c r="F83" t="s">
        <v>162</v>
      </c>
      <c r="G83" t="s">
        <v>54</v>
      </c>
      <c r="H83" t="s">
        <v>317</v>
      </c>
      <c r="I83" t="s">
        <v>318</v>
      </c>
      <c r="J83" t="s">
        <v>69</v>
      </c>
      <c r="K83" t="s">
        <v>70</v>
      </c>
      <c r="L83" t="s">
        <v>38</v>
      </c>
      <c r="M83" t="s">
        <v>162</v>
      </c>
      <c r="N83" t="s">
        <v>72</v>
      </c>
      <c r="O83" t="s">
        <v>40</v>
      </c>
      <c r="P83">
        <v>31</v>
      </c>
      <c r="Q83" s="2">
        <v>42938</v>
      </c>
      <c r="R83" s="2"/>
      <c r="S83">
        <v>40</v>
      </c>
      <c r="T83" s="3">
        <v>55854</v>
      </c>
      <c r="U83" s="3">
        <v>4654.5</v>
      </c>
      <c r="V83" s="3">
        <v>26.852884615384614</v>
      </c>
      <c r="W83" s="3">
        <v>0</v>
      </c>
      <c r="X83" s="3">
        <v>0</v>
      </c>
      <c r="Y83" vm="20">
        <v>0.29199999999999998</v>
      </c>
      <c r="Z83" s="3">
        <v>3295.3860000000004</v>
      </c>
      <c r="AA83" t="s">
        <v>166</v>
      </c>
      <c r="AB83">
        <v>19.621099999999998</v>
      </c>
      <c r="AC83">
        <v>0</v>
      </c>
      <c r="AD83" s="2" t="s">
        <v>42</v>
      </c>
      <c r="AE83">
        <v>118</v>
      </c>
      <c r="AG83">
        <v>20</v>
      </c>
      <c r="AI83">
        <v>2</v>
      </c>
      <c r="AL83">
        <f>IF(AND(EE_Data_2023[[#This Row],[Hire Date]]&gt;=EE_Data_2023[[#This Row],[Start of Month]],EE_Data_2023[[#This Row],[Hire Date]]&lt;=EE_Data_2023[[#This Row],[End of Month]]),1,0)</f>
        <v>0</v>
      </c>
      <c r="AM83">
        <f>IF(AND(EE_Data_2023[[#This Row],[Exit Date]]&gt;=EE_Data_2023[[#This Row],[Start of Month]],EE_Data_2023[[#This Row],[Exit Date]]&lt;=EE_Data_2023[[#This Row],[End of Month]]),1,0)</f>
        <v>0</v>
      </c>
      <c r="AN83">
        <f>EE_Data_2023[[#This Row],[Leave balance]]*EE_Data_2023[[#This Row],[Hr_Rate]]</f>
        <v>3168.6403846153844</v>
      </c>
    </row>
    <row r="84" spans="1:40" x14ac:dyDescent="0.3">
      <c r="A84" s="1" t="s">
        <v>1927</v>
      </c>
      <c r="B84" s="8">
        <v>44927</v>
      </c>
      <c r="C84" s="8">
        <v>44957</v>
      </c>
      <c r="D84">
        <v>2023</v>
      </c>
      <c r="E84" t="s">
        <v>79</v>
      </c>
      <c r="F84" t="s">
        <v>80</v>
      </c>
      <c r="G84" t="s">
        <v>33</v>
      </c>
      <c r="H84" t="s">
        <v>319</v>
      </c>
      <c r="I84" t="s">
        <v>320</v>
      </c>
      <c r="J84" t="s">
        <v>321</v>
      </c>
      <c r="K84" t="s">
        <v>94</v>
      </c>
      <c r="L84" t="s">
        <v>108</v>
      </c>
      <c r="M84" t="s">
        <v>80</v>
      </c>
      <c r="N84" t="s">
        <v>72</v>
      </c>
      <c r="O84" t="s">
        <v>40</v>
      </c>
      <c r="P84">
        <v>53</v>
      </c>
      <c r="Q84" s="2">
        <v>37576</v>
      </c>
      <c r="R84" s="2"/>
      <c r="S84">
        <v>40</v>
      </c>
      <c r="T84" s="3">
        <v>95998</v>
      </c>
      <c r="U84" s="3">
        <v>7999.833333333333</v>
      </c>
      <c r="V84" s="3">
        <v>46.152884615384615</v>
      </c>
      <c r="W84" s="3">
        <v>0.23190000000000002</v>
      </c>
      <c r="X84" s="3">
        <v>1855.1613500000001</v>
      </c>
      <c r="Y84" vm="7">
        <v>0.41200000000000003</v>
      </c>
      <c r="Z84" s="3">
        <v>4703.902</v>
      </c>
      <c r="AA84" t="s">
        <v>41</v>
      </c>
      <c r="AB84">
        <v>1</v>
      </c>
      <c r="AC84">
        <v>0</v>
      </c>
      <c r="AD84" s="2" t="s">
        <v>42</v>
      </c>
      <c r="AE84">
        <v>301</v>
      </c>
      <c r="AG84">
        <v>20</v>
      </c>
      <c r="AI84">
        <v>13</v>
      </c>
      <c r="AL84">
        <f>IF(AND(EE_Data_2023[[#This Row],[Hire Date]]&gt;=EE_Data_2023[[#This Row],[Start of Month]],EE_Data_2023[[#This Row],[Hire Date]]&lt;=EE_Data_2023[[#This Row],[End of Month]]),1,0)</f>
        <v>0</v>
      </c>
      <c r="AM84">
        <f>IF(AND(EE_Data_2023[[#This Row],[Exit Date]]&gt;=EE_Data_2023[[#This Row],[Start of Month]],EE_Data_2023[[#This Row],[Exit Date]]&lt;=EE_Data_2023[[#This Row],[End of Month]]),1,0)</f>
        <v>0</v>
      </c>
      <c r="AN84">
        <f>EE_Data_2023[[#This Row],[Leave balance]]*EE_Data_2023[[#This Row],[Hr_Rate]]</f>
        <v>13892.01826923077</v>
      </c>
    </row>
    <row r="85" spans="1:40" x14ac:dyDescent="0.3">
      <c r="A85" s="1" t="s">
        <v>1927</v>
      </c>
      <c r="B85" s="8">
        <v>44927</v>
      </c>
      <c r="C85" s="8">
        <v>44957</v>
      </c>
      <c r="D85">
        <v>2023</v>
      </c>
      <c r="E85" t="s">
        <v>322</v>
      </c>
      <c r="F85" t="s">
        <v>323</v>
      </c>
      <c r="G85" t="s">
        <v>1919</v>
      </c>
      <c r="H85" t="s">
        <v>324</v>
      </c>
      <c r="I85" t="s">
        <v>325</v>
      </c>
      <c r="J85" t="s">
        <v>93</v>
      </c>
      <c r="K85" t="s">
        <v>70</v>
      </c>
      <c r="L85" t="s">
        <v>38</v>
      </c>
      <c r="M85" t="s">
        <v>323</v>
      </c>
      <c r="N85" t="s">
        <v>72</v>
      </c>
      <c r="O85" t="s">
        <v>50</v>
      </c>
      <c r="P85">
        <v>34</v>
      </c>
      <c r="Q85" s="2">
        <v>42116</v>
      </c>
      <c r="R85" s="2"/>
      <c r="S85">
        <v>40</v>
      </c>
      <c r="T85" s="3">
        <v>154941</v>
      </c>
      <c r="U85" s="3">
        <v>12911.75</v>
      </c>
      <c r="V85" s="3">
        <v>74.490865384615375</v>
      </c>
      <c r="W85" s="3">
        <v>0.15490000000000001</v>
      </c>
      <c r="X85" s="3">
        <v>2000.0300750000001</v>
      </c>
      <c r="Y85" vm="33">
        <v>0.46700000000000003</v>
      </c>
      <c r="Z85" s="3">
        <v>6881.9627499999997</v>
      </c>
      <c r="AA85" t="s">
        <v>326</v>
      </c>
      <c r="AB85">
        <v>143.86000000000001</v>
      </c>
      <c r="AC85">
        <v>0.13</v>
      </c>
      <c r="AD85" s="2" t="s">
        <v>42</v>
      </c>
      <c r="AE85">
        <v>84</v>
      </c>
      <c r="AG85">
        <v>20</v>
      </c>
      <c r="AI85">
        <v>11</v>
      </c>
      <c r="AL85">
        <f>IF(AND(EE_Data_2023[[#This Row],[Hire Date]]&gt;=EE_Data_2023[[#This Row],[Start of Month]],EE_Data_2023[[#This Row],[Hire Date]]&lt;=EE_Data_2023[[#This Row],[End of Month]]),1,0)</f>
        <v>0</v>
      </c>
      <c r="AM85">
        <f>IF(AND(EE_Data_2023[[#This Row],[Exit Date]]&gt;=EE_Data_2023[[#This Row],[Start of Month]],EE_Data_2023[[#This Row],[Exit Date]]&lt;=EE_Data_2023[[#This Row],[End of Month]]),1,0)</f>
        <v>0</v>
      </c>
      <c r="AN85">
        <f>EE_Data_2023[[#This Row],[Leave balance]]*EE_Data_2023[[#This Row],[Hr_Rate]]</f>
        <v>6257.2326923076917</v>
      </c>
    </row>
    <row r="86" spans="1:40" x14ac:dyDescent="0.3">
      <c r="A86" s="1" t="s">
        <v>1927</v>
      </c>
      <c r="B86" s="8">
        <v>44927</v>
      </c>
      <c r="C86" s="8">
        <v>44957</v>
      </c>
      <c r="D86">
        <v>2023</v>
      </c>
      <c r="E86" t="s">
        <v>100</v>
      </c>
      <c r="F86" t="s">
        <v>101</v>
      </c>
      <c r="G86" t="s">
        <v>33</v>
      </c>
      <c r="H86" t="s">
        <v>327</v>
      </c>
      <c r="I86" t="s">
        <v>234</v>
      </c>
      <c r="J86" t="s">
        <v>115</v>
      </c>
      <c r="K86" t="s">
        <v>48</v>
      </c>
      <c r="L86" t="s">
        <v>49</v>
      </c>
      <c r="M86" t="s">
        <v>101</v>
      </c>
      <c r="N86" t="s">
        <v>72</v>
      </c>
      <c r="O86" t="s">
        <v>50</v>
      </c>
      <c r="P86">
        <v>54</v>
      </c>
      <c r="Q86" s="2">
        <v>40734</v>
      </c>
      <c r="R86" s="2"/>
      <c r="S86">
        <v>40</v>
      </c>
      <c r="T86" s="3">
        <v>247022</v>
      </c>
      <c r="U86" s="3">
        <v>20585.166666666668</v>
      </c>
      <c r="V86" s="3">
        <v>118.76057692307693</v>
      </c>
      <c r="W86" s="3">
        <v>0.14990000000000001</v>
      </c>
      <c r="X86" s="3">
        <v>3085.7164833333336</v>
      </c>
      <c r="Y86" vm="10">
        <v>0.20399999999999999</v>
      </c>
      <c r="Z86" s="3">
        <v>16385.792666666668</v>
      </c>
      <c r="AA86" t="s">
        <v>41</v>
      </c>
      <c r="AB86">
        <v>1</v>
      </c>
      <c r="AC86">
        <v>0.3</v>
      </c>
      <c r="AD86" s="2" t="s">
        <v>42</v>
      </c>
      <c r="AE86">
        <v>227</v>
      </c>
      <c r="AG86">
        <v>20</v>
      </c>
      <c r="AI86">
        <v>11</v>
      </c>
      <c r="AL86">
        <f>IF(AND(EE_Data_2023[[#This Row],[Hire Date]]&gt;=EE_Data_2023[[#This Row],[Start of Month]],EE_Data_2023[[#This Row],[Hire Date]]&lt;=EE_Data_2023[[#This Row],[End of Month]]),1,0)</f>
        <v>0</v>
      </c>
      <c r="AM86">
        <f>IF(AND(EE_Data_2023[[#This Row],[Exit Date]]&gt;=EE_Data_2023[[#This Row],[Start of Month]],EE_Data_2023[[#This Row],[Exit Date]]&lt;=EE_Data_2023[[#This Row],[End of Month]]),1,0)</f>
        <v>0</v>
      </c>
      <c r="AN86">
        <f>EE_Data_2023[[#This Row],[Leave balance]]*EE_Data_2023[[#This Row],[Hr_Rate]]</f>
        <v>26958.650961538464</v>
      </c>
    </row>
    <row r="87" spans="1:40" x14ac:dyDescent="0.3">
      <c r="A87" s="1" t="s">
        <v>1927</v>
      </c>
      <c r="B87" s="8">
        <v>44927</v>
      </c>
      <c r="C87" s="8">
        <v>44957</v>
      </c>
      <c r="D87">
        <v>2023</v>
      </c>
      <c r="E87" t="s">
        <v>262</v>
      </c>
      <c r="F87" t="s">
        <v>263</v>
      </c>
      <c r="G87" t="s">
        <v>33</v>
      </c>
      <c r="H87" t="s">
        <v>328</v>
      </c>
      <c r="I87" t="s">
        <v>329</v>
      </c>
      <c r="J87" t="s">
        <v>310</v>
      </c>
      <c r="K87" t="s">
        <v>37</v>
      </c>
      <c r="L87" t="s">
        <v>38</v>
      </c>
      <c r="M87" t="s">
        <v>263</v>
      </c>
      <c r="N87" t="s">
        <v>72</v>
      </c>
      <c r="O87" t="s">
        <v>50</v>
      </c>
      <c r="P87">
        <v>32</v>
      </c>
      <c r="Q87" s="2">
        <v>44474</v>
      </c>
      <c r="R87" s="2"/>
      <c r="S87">
        <v>40</v>
      </c>
      <c r="T87" s="3">
        <v>88072</v>
      </c>
      <c r="U87" s="3">
        <v>7339.333333333333</v>
      </c>
      <c r="V87" s="3">
        <v>42.342307692307692</v>
      </c>
      <c r="W87" s="3">
        <v>0.22</v>
      </c>
      <c r="X87" s="3">
        <v>1614.6533333333332</v>
      </c>
      <c r="Y87" vm="28">
        <v>0.45200000000000001</v>
      </c>
      <c r="Z87" s="3">
        <v>4021.9546666666665</v>
      </c>
      <c r="AA87" t="s">
        <v>267</v>
      </c>
      <c r="AB87">
        <v>39.026600000000002</v>
      </c>
      <c r="AC87">
        <v>0</v>
      </c>
      <c r="AD87" s="2" t="s">
        <v>42</v>
      </c>
      <c r="AE87">
        <v>131</v>
      </c>
      <c r="AG87">
        <v>20</v>
      </c>
      <c r="AI87">
        <v>18</v>
      </c>
      <c r="AL87">
        <f>IF(AND(EE_Data_2023[[#This Row],[Hire Date]]&gt;=EE_Data_2023[[#This Row],[Start of Month]],EE_Data_2023[[#This Row],[Hire Date]]&lt;=EE_Data_2023[[#This Row],[End of Month]]),1,0)</f>
        <v>0</v>
      </c>
      <c r="AM87">
        <f>IF(AND(EE_Data_2023[[#This Row],[Exit Date]]&gt;=EE_Data_2023[[#This Row],[Start of Month]],EE_Data_2023[[#This Row],[Exit Date]]&lt;=EE_Data_2023[[#This Row],[End of Month]]),1,0)</f>
        <v>0</v>
      </c>
      <c r="AN87">
        <f>EE_Data_2023[[#This Row],[Leave balance]]*EE_Data_2023[[#This Row],[Hr_Rate]]</f>
        <v>5546.8423076923073</v>
      </c>
    </row>
    <row r="88" spans="1:40" x14ac:dyDescent="0.3">
      <c r="A88" s="1" t="s">
        <v>1927</v>
      </c>
      <c r="B88" s="8">
        <v>44927</v>
      </c>
      <c r="C88" s="8">
        <v>44957</v>
      </c>
      <c r="D88">
        <v>2023</v>
      </c>
      <c r="E88" t="s">
        <v>110</v>
      </c>
      <c r="F88" t="s">
        <v>111</v>
      </c>
      <c r="G88" t="s">
        <v>112</v>
      </c>
      <c r="H88" t="s">
        <v>330</v>
      </c>
      <c r="I88" t="s">
        <v>331</v>
      </c>
      <c r="J88" t="s">
        <v>57</v>
      </c>
      <c r="K88" t="s">
        <v>37</v>
      </c>
      <c r="L88" t="s">
        <v>108</v>
      </c>
      <c r="M88" t="s">
        <v>111</v>
      </c>
      <c r="N88" t="s">
        <v>39</v>
      </c>
      <c r="O88" t="s">
        <v>40</v>
      </c>
      <c r="P88">
        <v>28</v>
      </c>
      <c r="Q88" s="2">
        <v>43977</v>
      </c>
      <c r="R88" s="2">
        <v>45072</v>
      </c>
      <c r="S88">
        <v>40</v>
      </c>
      <c r="T88" s="3">
        <v>67925</v>
      </c>
      <c r="U88" s="3">
        <v>5660.416666666667</v>
      </c>
      <c r="V88" s="3">
        <v>32.65625</v>
      </c>
      <c r="W88" s="3">
        <v>0</v>
      </c>
      <c r="X88" s="3">
        <v>0</v>
      </c>
      <c r="Y88" vm="12">
        <v>0.113</v>
      </c>
      <c r="Z88" s="3">
        <v>5020.7895833333332</v>
      </c>
      <c r="AA88" t="s">
        <v>117</v>
      </c>
      <c r="AB88">
        <v>3.8468</v>
      </c>
      <c r="AC88">
        <v>0.08</v>
      </c>
      <c r="AD88" s="2" t="s">
        <v>42</v>
      </c>
      <c r="AE88">
        <v>282</v>
      </c>
      <c r="AG88">
        <v>20</v>
      </c>
      <c r="AI88">
        <v>17</v>
      </c>
      <c r="AL88">
        <f>IF(AND(EE_Data_2023[[#This Row],[Hire Date]]&gt;=EE_Data_2023[[#This Row],[Start of Month]],EE_Data_2023[[#This Row],[Hire Date]]&lt;=EE_Data_2023[[#This Row],[End of Month]]),1,0)</f>
        <v>0</v>
      </c>
      <c r="AM88">
        <f>IF(AND(EE_Data_2023[[#This Row],[Exit Date]]&gt;=EE_Data_2023[[#This Row],[Start of Month]],EE_Data_2023[[#This Row],[Exit Date]]&lt;=EE_Data_2023[[#This Row],[End of Month]]),1,0)</f>
        <v>0</v>
      </c>
      <c r="AN88">
        <f>EE_Data_2023[[#This Row],[Leave balance]]*EE_Data_2023[[#This Row],[Hr_Rate]]</f>
        <v>9209.0625</v>
      </c>
    </row>
    <row r="89" spans="1:40" x14ac:dyDescent="0.3">
      <c r="A89" s="1" t="s">
        <v>1927</v>
      </c>
      <c r="B89" s="8">
        <v>44927</v>
      </c>
      <c r="C89" s="8">
        <v>44957</v>
      </c>
      <c r="D89">
        <v>2023</v>
      </c>
      <c r="E89" t="s">
        <v>322</v>
      </c>
      <c r="F89" t="s">
        <v>323</v>
      </c>
      <c r="G89" t="s">
        <v>1919</v>
      </c>
      <c r="H89" t="s">
        <v>332</v>
      </c>
      <c r="I89" t="s">
        <v>333</v>
      </c>
      <c r="J89" t="s">
        <v>115</v>
      </c>
      <c r="K89" t="s">
        <v>70</v>
      </c>
      <c r="L89" t="s">
        <v>38</v>
      </c>
      <c r="M89" t="s">
        <v>323</v>
      </c>
      <c r="N89" t="s">
        <v>72</v>
      </c>
      <c r="O89" t="s">
        <v>50</v>
      </c>
      <c r="P89">
        <v>31</v>
      </c>
      <c r="Q89" s="2">
        <v>44063</v>
      </c>
      <c r="R89" s="2"/>
      <c r="S89">
        <v>40</v>
      </c>
      <c r="T89" s="3">
        <v>219693</v>
      </c>
      <c r="U89" s="3">
        <v>18307.75</v>
      </c>
      <c r="V89" s="3">
        <v>105.62163461538462</v>
      </c>
      <c r="W89" s="3">
        <v>0.15490000000000001</v>
      </c>
      <c r="X89" s="3">
        <v>2835.8704750000002</v>
      </c>
      <c r="Y89" vm="33">
        <v>0.46700000000000003</v>
      </c>
      <c r="Z89" s="3">
        <v>9758.0307499999999</v>
      </c>
      <c r="AA89" t="s">
        <v>326</v>
      </c>
      <c r="AB89">
        <v>143.86000000000001</v>
      </c>
      <c r="AC89">
        <v>0.3</v>
      </c>
      <c r="AD89" s="2" t="s">
        <v>42</v>
      </c>
      <c r="AE89">
        <v>82</v>
      </c>
      <c r="AG89">
        <v>20</v>
      </c>
      <c r="AI89">
        <v>20</v>
      </c>
      <c r="AL89">
        <f>IF(AND(EE_Data_2023[[#This Row],[Hire Date]]&gt;=EE_Data_2023[[#This Row],[Start of Month]],EE_Data_2023[[#This Row],[Hire Date]]&lt;=EE_Data_2023[[#This Row],[End of Month]]),1,0)</f>
        <v>0</v>
      </c>
      <c r="AM89">
        <f>IF(AND(EE_Data_2023[[#This Row],[Exit Date]]&gt;=EE_Data_2023[[#This Row],[Start of Month]],EE_Data_2023[[#This Row],[Exit Date]]&lt;=EE_Data_2023[[#This Row],[End of Month]]),1,0)</f>
        <v>0</v>
      </c>
      <c r="AN89">
        <f>EE_Data_2023[[#This Row],[Leave balance]]*EE_Data_2023[[#This Row],[Hr_Rate]]</f>
        <v>8660.9740384615397</v>
      </c>
    </row>
    <row r="90" spans="1:40" x14ac:dyDescent="0.3">
      <c r="A90" s="1" t="s">
        <v>1927</v>
      </c>
      <c r="B90" s="8">
        <v>44927</v>
      </c>
      <c r="C90" s="8">
        <v>44957</v>
      </c>
      <c r="D90">
        <v>2023</v>
      </c>
      <c r="E90" t="s">
        <v>110</v>
      </c>
      <c r="F90" t="s">
        <v>111</v>
      </c>
      <c r="G90" t="s">
        <v>112</v>
      </c>
      <c r="H90" t="s">
        <v>334</v>
      </c>
      <c r="I90" t="s">
        <v>335</v>
      </c>
      <c r="J90" t="s">
        <v>336</v>
      </c>
      <c r="K90" t="s">
        <v>99</v>
      </c>
      <c r="L90" t="s">
        <v>108</v>
      </c>
      <c r="M90" t="s">
        <v>111</v>
      </c>
      <c r="N90" t="s">
        <v>72</v>
      </c>
      <c r="O90" t="s">
        <v>50</v>
      </c>
      <c r="P90">
        <v>45</v>
      </c>
      <c r="Q90" s="2">
        <v>41386</v>
      </c>
      <c r="R90" s="2"/>
      <c r="S90">
        <v>40</v>
      </c>
      <c r="T90" s="3">
        <v>61773</v>
      </c>
      <c r="U90" s="3">
        <v>5147.75</v>
      </c>
      <c r="V90" s="3">
        <v>29.698557692307691</v>
      </c>
      <c r="W90" s="3">
        <v>0</v>
      </c>
      <c r="X90" s="3">
        <v>0</v>
      </c>
      <c r="Y90" vm="12">
        <v>0.113</v>
      </c>
      <c r="Z90" s="3">
        <v>4566.0542500000001</v>
      </c>
      <c r="AA90" t="s">
        <v>117</v>
      </c>
      <c r="AB90">
        <v>3.8468</v>
      </c>
      <c r="AC90">
        <v>0</v>
      </c>
      <c r="AD90" s="2" t="s">
        <v>42</v>
      </c>
      <c r="AE90">
        <v>199</v>
      </c>
      <c r="AG90">
        <v>20</v>
      </c>
      <c r="AI90">
        <v>12</v>
      </c>
      <c r="AL90">
        <f>IF(AND(EE_Data_2023[[#This Row],[Hire Date]]&gt;=EE_Data_2023[[#This Row],[Start of Month]],EE_Data_2023[[#This Row],[Hire Date]]&lt;=EE_Data_2023[[#This Row],[End of Month]]),1,0)</f>
        <v>0</v>
      </c>
      <c r="AM90">
        <f>IF(AND(EE_Data_2023[[#This Row],[Exit Date]]&gt;=EE_Data_2023[[#This Row],[Start of Month]],EE_Data_2023[[#This Row],[Exit Date]]&lt;=EE_Data_2023[[#This Row],[End of Month]]),1,0)</f>
        <v>0</v>
      </c>
      <c r="AN90">
        <f>EE_Data_2023[[#This Row],[Leave balance]]*EE_Data_2023[[#This Row],[Hr_Rate]]</f>
        <v>5910.0129807692301</v>
      </c>
    </row>
    <row r="91" spans="1:40" x14ac:dyDescent="0.3">
      <c r="A91" s="1" t="s">
        <v>1927</v>
      </c>
      <c r="B91" s="8">
        <v>44927</v>
      </c>
      <c r="C91" s="8">
        <v>44957</v>
      </c>
      <c r="D91">
        <v>2023</v>
      </c>
      <c r="E91" t="s">
        <v>43</v>
      </c>
      <c r="F91" t="s">
        <v>44</v>
      </c>
      <c r="G91" t="s">
        <v>1919</v>
      </c>
      <c r="H91" t="s">
        <v>337</v>
      </c>
      <c r="I91" t="s">
        <v>338</v>
      </c>
      <c r="J91" t="s">
        <v>57</v>
      </c>
      <c r="K91" t="s">
        <v>37</v>
      </c>
      <c r="L91" t="s">
        <v>49</v>
      </c>
      <c r="M91" t="s">
        <v>44</v>
      </c>
      <c r="N91" t="s">
        <v>72</v>
      </c>
      <c r="O91" t="s">
        <v>50</v>
      </c>
      <c r="P91">
        <v>48</v>
      </c>
      <c r="Q91" s="2">
        <v>39091</v>
      </c>
      <c r="R91" s="2"/>
      <c r="S91">
        <v>40</v>
      </c>
      <c r="T91" s="3">
        <v>74546</v>
      </c>
      <c r="U91" s="3">
        <v>6212.166666666667</v>
      </c>
      <c r="V91" s="3">
        <v>35.839423076923076</v>
      </c>
      <c r="W91" s="3">
        <v>0.17</v>
      </c>
      <c r="X91" s="3">
        <v>1056.0683333333334</v>
      </c>
      <c r="Y91" vm="2">
        <v>0.21</v>
      </c>
      <c r="Z91" s="3">
        <v>4907.6116666666667</v>
      </c>
      <c r="AA91" t="s">
        <v>51</v>
      </c>
      <c r="AB91">
        <v>1.4280999999999999</v>
      </c>
      <c r="AC91">
        <v>0.09</v>
      </c>
      <c r="AD91" s="2" t="s">
        <v>42</v>
      </c>
      <c r="AE91">
        <v>91</v>
      </c>
      <c r="AG91">
        <v>20</v>
      </c>
      <c r="AI91">
        <v>18</v>
      </c>
      <c r="AL91">
        <f>IF(AND(EE_Data_2023[[#This Row],[Hire Date]]&gt;=EE_Data_2023[[#This Row],[Start of Month]],EE_Data_2023[[#This Row],[Hire Date]]&lt;=EE_Data_2023[[#This Row],[End of Month]]),1,0)</f>
        <v>0</v>
      </c>
      <c r="AM91">
        <f>IF(AND(EE_Data_2023[[#This Row],[Exit Date]]&gt;=EE_Data_2023[[#This Row],[Start of Month]],EE_Data_2023[[#This Row],[Exit Date]]&lt;=EE_Data_2023[[#This Row],[End of Month]]),1,0)</f>
        <v>0</v>
      </c>
      <c r="AN91">
        <f>EE_Data_2023[[#This Row],[Leave balance]]*EE_Data_2023[[#This Row],[Hr_Rate]]</f>
        <v>3261.3874999999998</v>
      </c>
    </row>
    <row r="92" spans="1:40" x14ac:dyDescent="0.3">
      <c r="A92" s="1" t="s">
        <v>1927</v>
      </c>
      <c r="B92" s="8">
        <v>44927</v>
      </c>
      <c r="C92" s="8">
        <v>44957</v>
      </c>
      <c r="D92">
        <v>2023</v>
      </c>
      <c r="E92" t="s">
        <v>1035</v>
      </c>
      <c r="F92" t="s">
        <v>1036</v>
      </c>
      <c r="G92" t="s">
        <v>1918</v>
      </c>
      <c r="H92" t="s">
        <v>339</v>
      </c>
      <c r="I92" t="s">
        <v>340</v>
      </c>
      <c r="J92" t="s">
        <v>341</v>
      </c>
      <c r="K92" t="s">
        <v>99</v>
      </c>
      <c r="L92" t="s">
        <v>49</v>
      </c>
      <c r="M92" t="s">
        <v>135</v>
      </c>
      <c r="N92" t="s">
        <v>72</v>
      </c>
      <c r="O92" t="s">
        <v>40</v>
      </c>
      <c r="P92">
        <v>56</v>
      </c>
      <c r="Q92" s="2">
        <v>42031</v>
      </c>
      <c r="R92" s="2"/>
      <c r="S92">
        <v>40</v>
      </c>
      <c r="T92" s="3">
        <v>62575</v>
      </c>
      <c r="U92" s="3">
        <v>5214.583333333333</v>
      </c>
      <c r="V92" s="3">
        <v>30.084134615384613</v>
      </c>
      <c r="W92" s="3">
        <v>0.25</v>
      </c>
      <c r="X92" s="3">
        <v>1303.6458333333333</v>
      </c>
      <c r="Y92" vm="15">
        <v>0.34600000000000003</v>
      </c>
      <c r="Z92" s="3">
        <v>3410.3374999999996</v>
      </c>
      <c r="AA92" t="s">
        <v>138</v>
      </c>
      <c r="AB92">
        <v>1.7225999999999999</v>
      </c>
      <c r="AC92">
        <v>0</v>
      </c>
      <c r="AD92" s="2" t="s">
        <v>42</v>
      </c>
      <c r="AE92">
        <v>313</v>
      </c>
      <c r="AG92">
        <v>20</v>
      </c>
      <c r="AI92">
        <v>4</v>
      </c>
      <c r="AL92">
        <f>IF(AND(EE_Data_2023[[#This Row],[Hire Date]]&gt;=EE_Data_2023[[#This Row],[Start of Month]],EE_Data_2023[[#This Row],[Hire Date]]&lt;=EE_Data_2023[[#This Row],[End of Month]]),1,0)</f>
        <v>0</v>
      </c>
      <c r="AM92">
        <f>IF(AND(EE_Data_2023[[#This Row],[Exit Date]]&gt;=EE_Data_2023[[#This Row],[Start of Month]],EE_Data_2023[[#This Row],[Exit Date]]&lt;=EE_Data_2023[[#This Row],[End of Month]]),1,0)</f>
        <v>0</v>
      </c>
      <c r="AN92">
        <f>EE_Data_2023[[#This Row],[Leave balance]]*EE_Data_2023[[#This Row],[Hr_Rate]]</f>
        <v>9416.3341346153848</v>
      </c>
    </row>
    <row r="93" spans="1:40" x14ac:dyDescent="0.3">
      <c r="A93" s="1" t="s">
        <v>1927</v>
      </c>
      <c r="B93" s="8">
        <v>44927</v>
      </c>
      <c r="C93" s="8">
        <v>44957</v>
      </c>
      <c r="D93">
        <v>2023</v>
      </c>
      <c r="E93" t="s">
        <v>172</v>
      </c>
      <c r="F93" t="s">
        <v>132</v>
      </c>
      <c r="G93" t="s">
        <v>33</v>
      </c>
      <c r="H93" t="s">
        <v>342</v>
      </c>
      <c r="I93" t="s">
        <v>343</v>
      </c>
      <c r="J93" t="s">
        <v>47</v>
      </c>
      <c r="K93" t="s">
        <v>94</v>
      </c>
      <c r="L93" t="s">
        <v>71</v>
      </c>
      <c r="M93" t="s">
        <v>132</v>
      </c>
      <c r="N93" t="s">
        <v>39</v>
      </c>
      <c r="O93" t="s">
        <v>50</v>
      </c>
      <c r="P93">
        <v>27</v>
      </c>
      <c r="Q93" s="2">
        <v>44250</v>
      </c>
      <c r="R93" s="2">
        <v>44980</v>
      </c>
      <c r="S93">
        <v>40</v>
      </c>
      <c r="T93" s="3">
        <v>199041</v>
      </c>
      <c r="U93" s="3">
        <v>16586.75</v>
      </c>
      <c r="V93" s="3">
        <v>95.69278846153847</v>
      </c>
      <c r="W93" s="3">
        <v>8.3000000000000004E-2</v>
      </c>
      <c r="X93" s="3">
        <v>1376.7002500000001</v>
      </c>
      <c r="Y93" vm="19">
        <v>0.22399999999999998</v>
      </c>
      <c r="Z93" s="3">
        <v>12871.317999999999</v>
      </c>
      <c r="AA93" t="s">
        <v>41</v>
      </c>
      <c r="AB93">
        <v>1</v>
      </c>
      <c r="AC93">
        <v>0.16</v>
      </c>
      <c r="AD93" s="2" t="s">
        <v>42</v>
      </c>
      <c r="AE93">
        <v>268</v>
      </c>
      <c r="AG93">
        <v>20</v>
      </c>
      <c r="AI93">
        <v>19</v>
      </c>
      <c r="AL93">
        <f>IF(AND(EE_Data_2023[[#This Row],[Hire Date]]&gt;=EE_Data_2023[[#This Row],[Start of Month]],EE_Data_2023[[#This Row],[Hire Date]]&lt;=EE_Data_2023[[#This Row],[End of Month]]),1,0)</f>
        <v>0</v>
      </c>
      <c r="AM93">
        <f>IF(AND(EE_Data_2023[[#This Row],[Exit Date]]&gt;=EE_Data_2023[[#This Row],[Start of Month]],EE_Data_2023[[#This Row],[Exit Date]]&lt;=EE_Data_2023[[#This Row],[End of Month]]),1,0)</f>
        <v>0</v>
      </c>
      <c r="AN93">
        <f>EE_Data_2023[[#This Row],[Leave balance]]*EE_Data_2023[[#This Row],[Hr_Rate]]</f>
        <v>25645.667307692311</v>
      </c>
    </row>
    <row r="94" spans="1:40" x14ac:dyDescent="0.3">
      <c r="A94" s="1" t="s">
        <v>1927</v>
      </c>
      <c r="B94" s="8">
        <v>44927</v>
      </c>
      <c r="C94" s="8">
        <v>44957</v>
      </c>
      <c r="D94">
        <v>2023</v>
      </c>
      <c r="E94" t="s">
        <v>290</v>
      </c>
      <c r="F94" t="s">
        <v>291</v>
      </c>
      <c r="G94" t="s">
        <v>1916</v>
      </c>
      <c r="H94" t="s">
        <v>344</v>
      </c>
      <c r="I94" t="s">
        <v>345</v>
      </c>
      <c r="J94" t="s">
        <v>93</v>
      </c>
      <c r="K94" t="s">
        <v>48</v>
      </c>
      <c r="L94" t="s">
        <v>49</v>
      </c>
      <c r="M94" t="s">
        <v>291</v>
      </c>
      <c r="N94" t="s">
        <v>72</v>
      </c>
      <c r="O94" t="s">
        <v>40</v>
      </c>
      <c r="P94">
        <v>64</v>
      </c>
      <c r="Q94" s="2">
        <v>41454</v>
      </c>
      <c r="R94" s="2"/>
      <c r="S94">
        <v>40</v>
      </c>
      <c r="T94" s="3">
        <v>159571</v>
      </c>
      <c r="U94" s="3">
        <v>13297.583333333334</v>
      </c>
      <c r="V94" s="3">
        <v>76.716826923076923</v>
      </c>
      <c r="W94" s="3">
        <v>0.20399999999999999</v>
      </c>
      <c r="X94" s="3">
        <v>2712.7069999999999</v>
      </c>
      <c r="Y94" vm="31">
        <v>1.0629999999999999</v>
      </c>
      <c r="Z94" s="3">
        <v>-837.74774999999863</v>
      </c>
      <c r="AA94" t="s">
        <v>294</v>
      </c>
      <c r="AB94">
        <v>211.32830000000001</v>
      </c>
      <c r="AC94">
        <v>0.1</v>
      </c>
      <c r="AD94" s="2" t="s">
        <v>42</v>
      </c>
      <c r="AE94">
        <v>42</v>
      </c>
      <c r="AG94">
        <v>20</v>
      </c>
      <c r="AH94">
        <v>80</v>
      </c>
      <c r="AI94">
        <v>16</v>
      </c>
      <c r="AL94">
        <f>IF(AND(EE_Data_2023[[#This Row],[Hire Date]]&gt;=EE_Data_2023[[#This Row],[Start of Month]],EE_Data_2023[[#This Row],[Hire Date]]&lt;=EE_Data_2023[[#This Row],[End of Month]]),1,0)</f>
        <v>0</v>
      </c>
      <c r="AM94">
        <f>IF(AND(EE_Data_2023[[#This Row],[Exit Date]]&gt;=EE_Data_2023[[#This Row],[Start of Month]],EE_Data_2023[[#This Row],[Exit Date]]&lt;=EE_Data_2023[[#This Row],[End of Month]]),1,0)</f>
        <v>0</v>
      </c>
      <c r="AN94">
        <f>EE_Data_2023[[#This Row],[Leave balance]]*EE_Data_2023[[#This Row],[Hr_Rate]]</f>
        <v>3222.1067307692306</v>
      </c>
    </row>
    <row r="95" spans="1:40" x14ac:dyDescent="0.3">
      <c r="A95" s="1" t="s">
        <v>1927</v>
      </c>
      <c r="B95" s="8">
        <v>44927</v>
      </c>
      <c r="C95" s="8">
        <v>44957</v>
      </c>
      <c r="D95">
        <v>2023</v>
      </c>
      <c r="E95" t="s">
        <v>346</v>
      </c>
      <c r="F95" t="s">
        <v>347</v>
      </c>
      <c r="G95" t="s">
        <v>54</v>
      </c>
      <c r="H95" t="s">
        <v>348</v>
      </c>
      <c r="I95" t="s">
        <v>349</v>
      </c>
      <c r="J95" t="s">
        <v>237</v>
      </c>
      <c r="K95" t="s">
        <v>99</v>
      </c>
      <c r="L95" t="s">
        <v>108</v>
      </c>
      <c r="M95" t="s">
        <v>347</v>
      </c>
      <c r="N95" t="s">
        <v>72</v>
      </c>
      <c r="O95" t="s">
        <v>50</v>
      </c>
      <c r="P95">
        <v>50</v>
      </c>
      <c r="Q95" s="2">
        <v>44857</v>
      </c>
      <c r="R95" s="2"/>
      <c r="S95">
        <v>40</v>
      </c>
      <c r="T95" s="3">
        <v>91763</v>
      </c>
      <c r="U95" s="3">
        <v>7646.916666666667</v>
      </c>
      <c r="V95" s="3">
        <v>44.116826923076921</v>
      </c>
      <c r="W95" s="3">
        <v>0.2109</v>
      </c>
      <c r="X95" s="3">
        <v>1612.734725</v>
      </c>
      <c r="Y95" vm="34">
        <v>0.45799999999999996</v>
      </c>
      <c r="Z95" s="3">
        <v>4144.6288333333341</v>
      </c>
      <c r="AA95" t="s">
        <v>350</v>
      </c>
      <c r="AB95">
        <v>11.0573</v>
      </c>
      <c r="AC95">
        <v>0</v>
      </c>
      <c r="AD95" s="2" t="s">
        <v>42</v>
      </c>
      <c r="AE95">
        <v>169</v>
      </c>
      <c r="AG95">
        <v>20</v>
      </c>
      <c r="AI95">
        <v>15</v>
      </c>
      <c r="AL95">
        <f>IF(AND(EE_Data_2023[[#This Row],[Hire Date]]&gt;=EE_Data_2023[[#This Row],[Start of Month]],EE_Data_2023[[#This Row],[Hire Date]]&lt;=EE_Data_2023[[#This Row],[End of Month]]),1,0)</f>
        <v>0</v>
      </c>
      <c r="AM95">
        <f>IF(AND(EE_Data_2023[[#This Row],[Exit Date]]&gt;=EE_Data_2023[[#This Row],[Start of Month]],EE_Data_2023[[#This Row],[Exit Date]]&lt;=EE_Data_2023[[#This Row],[End of Month]]),1,0)</f>
        <v>0</v>
      </c>
      <c r="AN95">
        <f>EE_Data_2023[[#This Row],[Leave balance]]*EE_Data_2023[[#This Row],[Hr_Rate]]</f>
        <v>7455.7437499999996</v>
      </c>
    </row>
    <row r="96" spans="1:40" x14ac:dyDescent="0.3">
      <c r="A96" s="1" t="s">
        <v>1927</v>
      </c>
      <c r="B96" s="8">
        <v>44927</v>
      </c>
      <c r="C96" s="8">
        <v>44957</v>
      </c>
      <c r="D96">
        <v>2023</v>
      </c>
      <c r="E96" t="s">
        <v>351</v>
      </c>
      <c r="F96" t="s">
        <v>352</v>
      </c>
      <c r="G96" t="s">
        <v>54</v>
      </c>
      <c r="H96" t="s">
        <v>353</v>
      </c>
      <c r="I96" t="s">
        <v>354</v>
      </c>
      <c r="J96" t="s">
        <v>341</v>
      </c>
      <c r="K96" t="s">
        <v>99</v>
      </c>
      <c r="L96" t="s">
        <v>71</v>
      </c>
      <c r="M96" t="s">
        <v>352</v>
      </c>
      <c r="N96" t="s">
        <v>39</v>
      </c>
      <c r="O96" t="s">
        <v>50</v>
      </c>
      <c r="P96">
        <v>51</v>
      </c>
      <c r="Q96" s="2">
        <v>44917</v>
      </c>
      <c r="R96" s="2">
        <v>45282</v>
      </c>
      <c r="S96">
        <v>40</v>
      </c>
      <c r="T96" s="3">
        <v>96475</v>
      </c>
      <c r="U96" s="3">
        <v>8039.583333333333</v>
      </c>
      <c r="V96" s="3">
        <v>46.382211538461533</v>
      </c>
      <c r="W96" s="3">
        <v>0.13</v>
      </c>
      <c r="X96" s="3">
        <v>1045.1458333333333</v>
      </c>
      <c r="Y96" vm="14">
        <v>0.55399999999999994</v>
      </c>
      <c r="Z96" s="3">
        <v>3585.6541666666672</v>
      </c>
      <c r="AA96" t="s">
        <v>355</v>
      </c>
      <c r="AB96">
        <v>12.6816</v>
      </c>
      <c r="AC96">
        <v>0</v>
      </c>
      <c r="AD96" s="2" t="s">
        <v>42</v>
      </c>
      <c r="AE96">
        <v>99</v>
      </c>
      <c r="AG96">
        <v>20</v>
      </c>
      <c r="AI96">
        <v>12</v>
      </c>
      <c r="AL96">
        <f>IF(AND(EE_Data_2023[[#This Row],[Hire Date]]&gt;=EE_Data_2023[[#This Row],[Start of Month]],EE_Data_2023[[#This Row],[Hire Date]]&lt;=EE_Data_2023[[#This Row],[End of Month]]),1,0)</f>
        <v>0</v>
      </c>
      <c r="AM96">
        <f>IF(AND(EE_Data_2023[[#This Row],[Exit Date]]&gt;=EE_Data_2023[[#This Row],[Start of Month]],EE_Data_2023[[#This Row],[Exit Date]]&lt;=EE_Data_2023[[#This Row],[End of Month]]),1,0)</f>
        <v>0</v>
      </c>
      <c r="AN96">
        <f>EE_Data_2023[[#This Row],[Leave balance]]*EE_Data_2023[[#This Row],[Hr_Rate]]</f>
        <v>4591.8389423076915</v>
      </c>
    </row>
    <row r="97" spans="1:40" x14ac:dyDescent="0.3">
      <c r="A97" s="1" t="s">
        <v>1927</v>
      </c>
      <c r="B97" s="8">
        <v>44927</v>
      </c>
      <c r="C97" s="8">
        <v>44957</v>
      </c>
      <c r="D97">
        <v>2023</v>
      </c>
      <c r="E97" t="s">
        <v>180</v>
      </c>
      <c r="F97" t="s">
        <v>181</v>
      </c>
      <c r="G97" t="s">
        <v>33</v>
      </c>
      <c r="H97" t="s">
        <v>356</v>
      </c>
      <c r="I97" t="s">
        <v>357</v>
      </c>
      <c r="J97" t="s">
        <v>98</v>
      </c>
      <c r="K97" t="s">
        <v>99</v>
      </c>
      <c r="L97" t="s">
        <v>38</v>
      </c>
      <c r="M97" t="s">
        <v>181</v>
      </c>
      <c r="N97" t="s">
        <v>72</v>
      </c>
      <c r="O97" t="s">
        <v>40</v>
      </c>
      <c r="P97">
        <v>36</v>
      </c>
      <c r="Q97" s="2">
        <v>42706</v>
      </c>
      <c r="R97" s="2"/>
      <c r="S97">
        <v>40</v>
      </c>
      <c r="T97" s="3">
        <v>113781</v>
      </c>
      <c r="U97" s="3">
        <v>9481.75</v>
      </c>
      <c r="V97" s="3">
        <v>54.702403846153842</v>
      </c>
      <c r="W97" s="3">
        <v>0.31420000000000003</v>
      </c>
      <c r="X97" s="3">
        <v>2979.1658500000003</v>
      </c>
      <c r="Y97" vm="22">
        <v>0.49099999999999999</v>
      </c>
      <c r="Z97" s="3">
        <v>4826.2107500000002</v>
      </c>
      <c r="AA97" t="s">
        <v>184</v>
      </c>
      <c r="AB97">
        <v>11.300800000000001</v>
      </c>
      <c r="AC97">
        <v>0</v>
      </c>
      <c r="AD97" s="2" t="s">
        <v>42</v>
      </c>
      <c r="AE97">
        <v>392</v>
      </c>
      <c r="AG97">
        <v>20</v>
      </c>
      <c r="AI97">
        <v>16</v>
      </c>
      <c r="AL97">
        <f>IF(AND(EE_Data_2023[[#This Row],[Hire Date]]&gt;=EE_Data_2023[[#This Row],[Start of Month]],EE_Data_2023[[#This Row],[Hire Date]]&lt;=EE_Data_2023[[#This Row],[End of Month]]),1,0)</f>
        <v>0</v>
      </c>
      <c r="AM97">
        <f>IF(AND(EE_Data_2023[[#This Row],[Exit Date]]&gt;=EE_Data_2023[[#This Row],[Start of Month]],EE_Data_2023[[#This Row],[Exit Date]]&lt;=EE_Data_2023[[#This Row],[End of Month]]),1,0)</f>
        <v>0</v>
      </c>
      <c r="AN97">
        <f>EE_Data_2023[[#This Row],[Leave balance]]*EE_Data_2023[[#This Row],[Hr_Rate]]</f>
        <v>21443.342307692306</v>
      </c>
    </row>
    <row r="98" spans="1:40" x14ac:dyDescent="0.3">
      <c r="A98" s="1" t="s">
        <v>1927</v>
      </c>
      <c r="B98" s="8">
        <v>44927</v>
      </c>
      <c r="C98" s="8">
        <v>44957</v>
      </c>
      <c r="D98">
        <v>2023</v>
      </c>
      <c r="E98" t="s">
        <v>303</v>
      </c>
      <c r="F98" t="s">
        <v>304</v>
      </c>
      <c r="G98" t="s">
        <v>112</v>
      </c>
      <c r="H98" t="s">
        <v>358</v>
      </c>
      <c r="I98" t="s">
        <v>359</v>
      </c>
      <c r="J98" t="s">
        <v>47</v>
      </c>
      <c r="K98" t="s">
        <v>48</v>
      </c>
      <c r="L98" t="s">
        <v>108</v>
      </c>
      <c r="M98" t="s">
        <v>304</v>
      </c>
      <c r="N98" t="s">
        <v>72</v>
      </c>
      <c r="O98" t="s">
        <v>40</v>
      </c>
      <c r="P98">
        <v>42</v>
      </c>
      <c r="Q98" s="2">
        <v>37636</v>
      </c>
      <c r="R98" s="2"/>
      <c r="S98">
        <v>40</v>
      </c>
      <c r="T98" s="3">
        <v>166599</v>
      </c>
      <c r="U98" s="3">
        <v>13883.25</v>
      </c>
      <c r="V98" s="3">
        <v>80.095673076923077</v>
      </c>
      <c r="W98" s="3">
        <v>7.5999999999999998E-2</v>
      </c>
      <c r="X98" s="3">
        <v>1055.127</v>
      </c>
      <c r="Y98" vm="32">
        <v>0.253</v>
      </c>
      <c r="Z98" s="3">
        <v>10370.78775</v>
      </c>
      <c r="AA98" t="s">
        <v>307</v>
      </c>
      <c r="AB98">
        <v>3.7942999999999998</v>
      </c>
      <c r="AC98">
        <v>0.26</v>
      </c>
      <c r="AD98" s="2" t="s">
        <v>42</v>
      </c>
      <c r="AE98">
        <v>367</v>
      </c>
      <c r="AG98">
        <v>20</v>
      </c>
      <c r="AH98">
        <v>429</v>
      </c>
      <c r="AI98">
        <v>10</v>
      </c>
      <c r="AL98">
        <f>IF(AND(EE_Data_2023[[#This Row],[Hire Date]]&gt;=EE_Data_2023[[#This Row],[Start of Month]],EE_Data_2023[[#This Row],[Hire Date]]&lt;=EE_Data_2023[[#This Row],[End of Month]]),1,0)</f>
        <v>0</v>
      </c>
      <c r="AM98">
        <f>IF(AND(EE_Data_2023[[#This Row],[Exit Date]]&gt;=EE_Data_2023[[#This Row],[Start of Month]],EE_Data_2023[[#This Row],[Exit Date]]&lt;=EE_Data_2023[[#This Row],[End of Month]]),1,0)</f>
        <v>0</v>
      </c>
      <c r="AN98">
        <f>EE_Data_2023[[#This Row],[Leave balance]]*EE_Data_2023[[#This Row],[Hr_Rate]]</f>
        <v>29395.112019230768</v>
      </c>
    </row>
    <row r="99" spans="1:40" x14ac:dyDescent="0.3">
      <c r="A99" s="1" t="s">
        <v>1927</v>
      </c>
      <c r="B99" s="8">
        <v>44927</v>
      </c>
      <c r="C99" s="8">
        <v>44957</v>
      </c>
      <c r="D99">
        <v>2023</v>
      </c>
      <c r="E99" t="s">
        <v>346</v>
      </c>
      <c r="F99" t="s">
        <v>347</v>
      </c>
      <c r="G99" t="s">
        <v>54</v>
      </c>
      <c r="H99" t="s">
        <v>360</v>
      </c>
      <c r="I99" t="s">
        <v>361</v>
      </c>
      <c r="J99" t="s">
        <v>362</v>
      </c>
      <c r="K99" t="s">
        <v>70</v>
      </c>
      <c r="L99" t="s">
        <v>71</v>
      </c>
      <c r="M99" t="s">
        <v>347</v>
      </c>
      <c r="N99" t="s">
        <v>72</v>
      </c>
      <c r="O99" t="s">
        <v>50</v>
      </c>
      <c r="P99">
        <v>41</v>
      </c>
      <c r="Q99" s="2">
        <v>38398</v>
      </c>
      <c r="R99" s="2"/>
      <c r="S99">
        <v>40</v>
      </c>
      <c r="T99" s="3">
        <v>95372</v>
      </c>
      <c r="U99" s="3">
        <v>7947.666666666667</v>
      </c>
      <c r="V99" s="3">
        <v>45.851923076923079</v>
      </c>
      <c r="W99" s="3">
        <v>0.2109</v>
      </c>
      <c r="X99" s="3">
        <v>1676.1629</v>
      </c>
      <c r="Y99" vm="34">
        <v>0.45799999999999996</v>
      </c>
      <c r="Z99" s="3">
        <v>4307.6353333333336</v>
      </c>
      <c r="AA99" t="s">
        <v>350</v>
      </c>
      <c r="AB99">
        <v>11.0573</v>
      </c>
      <c r="AC99">
        <v>0</v>
      </c>
      <c r="AD99" s="2" t="s">
        <v>42</v>
      </c>
      <c r="AE99">
        <v>344</v>
      </c>
      <c r="AG99">
        <v>20</v>
      </c>
      <c r="AI99">
        <v>11</v>
      </c>
      <c r="AL99">
        <f>IF(AND(EE_Data_2023[[#This Row],[Hire Date]]&gt;=EE_Data_2023[[#This Row],[Start of Month]],EE_Data_2023[[#This Row],[Hire Date]]&lt;=EE_Data_2023[[#This Row],[End of Month]]),1,0)</f>
        <v>0</v>
      </c>
      <c r="AM99">
        <f>IF(AND(EE_Data_2023[[#This Row],[Exit Date]]&gt;=EE_Data_2023[[#This Row],[Start of Month]],EE_Data_2023[[#This Row],[Exit Date]]&lt;=EE_Data_2023[[#This Row],[End of Month]]),1,0)</f>
        <v>0</v>
      </c>
      <c r="AN99">
        <f>EE_Data_2023[[#This Row],[Leave balance]]*EE_Data_2023[[#This Row],[Hr_Rate]]</f>
        <v>15773.061538461539</v>
      </c>
    </row>
    <row r="100" spans="1:40" x14ac:dyDescent="0.3">
      <c r="A100" s="1" t="s">
        <v>1927</v>
      </c>
      <c r="B100" s="8">
        <v>44927</v>
      </c>
      <c r="C100" s="8">
        <v>44957</v>
      </c>
      <c r="D100">
        <v>2023</v>
      </c>
      <c r="E100" t="s">
        <v>290</v>
      </c>
      <c r="F100" t="s">
        <v>291</v>
      </c>
      <c r="G100" t="s">
        <v>1916</v>
      </c>
      <c r="H100" t="s">
        <v>363</v>
      </c>
      <c r="I100" t="s">
        <v>364</v>
      </c>
      <c r="J100" t="s">
        <v>47</v>
      </c>
      <c r="K100" t="s">
        <v>37</v>
      </c>
      <c r="L100" t="s">
        <v>108</v>
      </c>
      <c r="M100" t="s">
        <v>291</v>
      </c>
      <c r="N100" t="s">
        <v>72</v>
      </c>
      <c r="O100" t="s">
        <v>50</v>
      </c>
      <c r="P100">
        <v>29</v>
      </c>
      <c r="Q100" s="2">
        <v>44052</v>
      </c>
      <c r="R100" s="2"/>
      <c r="S100">
        <v>40</v>
      </c>
      <c r="T100" s="3">
        <v>161203</v>
      </c>
      <c r="U100" s="3">
        <v>13433.583333333334</v>
      </c>
      <c r="V100" s="3">
        <v>77.501442307692315</v>
      </c>
      <c r="W100" s="3">
        <v>0.20399999999999999</v>
      </c>
      <c r="X100" s="3">
        <v>2740.451</v>
      </c>
      <c r="Y100" vm="31">
        <v>1.0629999999999999</v>
      </c>
      <c r="Z100" s="3">
        <v>-846.31574999999975</v>
      </c>
      <c r="AA100" t="s">
        <v>294</v>
      </c>
      <c r="AB100">
        <v>211.32830000000001</v>
      </c>
      <c r="AC100">
        <v>0.15</v>
      </c>
      <c r="AD100" s="2" t="s">
        <v>42</v>
      </c>
      <c r="AE100">
        <v>345</v>
      </c>
      <c r="AG100">
        <v>20</v>
      </c>
      <c r="AH100">
        <v>264</v>
      </c>
      <c r="AI100">
        <v>11</v>
      </c>
      <c r="AL100">
        <f>IF(AND(EE_Data_2023[[#This Row],[Hire Date]]&gt;=EE_Data_2023[[#This Row],[Start of Month]],EE_Data_2023[[#This Row],[Hire Date]]&lt;=EE_Data_2023[[#This Row],[End of Month]]),1,0)</f>
        <v>0</v>
      </c>
      <c r="AM100">
        <f>IF(AND(EE_Data_2023[[#This Row],[Exit Date]]&gt;=EE_Data_2023[[#This Row],[Start of Month]],EE_Data_2023[[#This Row],[Exit Date]]&lt;=EE_Data_2023[[#This Row],[End of Month]]),1,0)</f>
        <v>0</v>
      </c>
      <c r="AN100">
        <f>EE_Data_2023[[#This Row],[Leave balance]]*EE_Data_2023[[#This Row],[Hr_Rate]]</f>
        <v>26737.997596153848</v>
      </c>
    </row>
    <row r="101" spans="1:40" x14ac:dyDescent="0.3">
      <c r="A101" s="1" t="s">
        <v>1927</v>
      </c>
      <c r="B101" s="8">
        <v>44927</v>
      </c>
      <c r="C101" s="8">
        <v>44957</v>
      </c>
      <c r="D101">
        <v>2023</v>
      </c>
      <c r="E101" t="s">
        <v>123</v>
      </c>
      <c r="F101" t="s">
        <v>124</v>
      </c>
      <c r="G101" t="s">
        <v>33</v>
      </c>
      <c r="H101" t="s">
        <v>365</v>
      </c>
      <c r="I101" t="s">
        <v>366</v>
      </c>
      <c r="J101" t="s">
        <v>367</v>
      </c>
      <c r="K101" t="s">
        <v>37</v>
      </c>
      <c r="L101" t="s">
        <v>38</v>
      </c>
      <c r="M101" t="s">
        <v>124</v>
      </c>
      <c r="N101" t="s">
        <v>72</v>
      </c>
      <c r="O101" t="s">
        <v>50</v>
      </c>
      <c r="P101">
        <v>44</v>
      </c>
      <c r="Q101" s="2">
        <v>39064</v>
      </c>
      <c r="R101" s="2"/>
      <c r="S101">
        <v>40</v>
      </c>
      <c r="T101" s="3">
        <v>74738</v>
      </c>
      <c r="U101" s="3">
        <v>6228.166666666667</v>
      </c>
      <c r="V101" s="3">
        <v>35.931730769230768</v>
      </c>
      <c r="W101" s="3">
        <v>2.2499999999999999E-2</v>
      </c>
      <c r="X101" s="3">
        <v>140.13374999999999</v>
      </c>
      <c r="Y101" vm="13">
        <v>0.2</v>
      </c>
      <c r="Z101" s="3">
        <v>4982.5333333333338</v>
      </c>
      <c r="AA101" t="s">
        <v>127</v>
      </c>
      <c r="AB101">
        <v>4.9107000000000003</v>
      </c>
      <c r="AC101">
        <v>0</v>
      </c>
      <c r="AD101" s="2">
        <v>44957</v>
      </c>
      <c r="AE101">
        <v>314</v>
      </c>
      <c r="AG101">
        <v>20</v>
      </c>
      <c r="AH101">
        <v>383</v>
      </c>
      <c r="AI101">
        <v>3</v>
      </c>
      <c r="AL101">
        <f>IF(AND(EE_Data_2023[[#This Row],[Hire Date]]&gt;=EE_Data_2023[[#This Row],[Start of Month]],EE_Data_2023[[#This Row],[Hire Date]]&lt;=EE_Data_2023[[#This Row],[End of Month]]),1,0)</f>
        <v>0</v>
      </c>
      <c r="AM101">
        <f>IF(AND(EE_Data_2023[[#This Row],[Exit Date]]&gt;=EE_Data_2023[[#This Row],[Start of Month]],EE_Data_2023[[#This Row],[Exit Date]]&lt;=EE_Data_2023[[#This Row],[End of Month]]),1,0)</f>
        <v>1</v>
      </c>
      <c r="AN101">
        <f>EE_Data_2023[[#This Row],[Leave balance]]*EE_Data_2023[[#This Row],[Hr_Rate]]</f>
        <v>11282.563461538461</v>
      </c>
    </row>
    <row r="102" spans="1:40" x14ac:dyDescent="0.3">
      <c r="A102" s="1" t="s">
        <v>1927</v>
      </c>
      <c r="B102" s="8">
        <v>44927</v>
      </c>
      <c r="C102" s="8">
        <v>44957</v>
      </c>
      <c r="D102">
        <v>2023</v>
      </c>
      <c r="E102" t="s">
        <v>43</v>
      </c>
      <c r="F102" t="s">
        <v>44</v>
      </c>
      <c r="G102" t="s">
        <v>1919</v>
      </c>
      <c r="H102" t="s">
        <v>368</v>
      </c>
      <c r="I102" t="s">
        <v>369</v>
      </c>
      <c r="J102" t="s">
        <v>47</v>
      </c>
      <c r="K102" t="s">
        <v>70</v>
      </c>
      <c r="L102" t="s">
        <v>108</v>
      </c>
      <c r="M102" t="s">
        <v>44</v>
      </c>
      <c r="N102" t="s">
        <v>72</v>
      </c>
      <c r="O102" t="s">
        <v>50</v>
      </c>
      <c r="P102">
        <v>41</v>
      </c>
      <c r="Q102" s="2">
        <v>43322</v>
      </c>
      <c r="R102" s="2"/>
      <c r="S102">
        <v>40</v>
      </c>
      <c r="T102" s="3">
        <v>171173</v>
      </c>
      <c r="U102" s="3">
        <v>14264.416666666666</v>
      </c>
      <c r="V102" s="3">
        <v>82.294711538461542</v>
      </c>
      <c r="W102" s="3">
        <v>0.17</v>
      </c>
      <c r="X102" s="3">
        <v>2424.9508333333333</v>
      </c>
      <c r="Y102" vm="2">
        <v>0.21</v>
      </c>
      <c r="Z102" s="3">
        <v>11268.889166666666</v>
      </c>
      <c r="AA102" t="s">
        <v>51</v>
      </c>
      <c r="AB102">
        <v>1.4280999999999999</v>
      </c>
      <c r="AC102">
        <v>0.21</v>
      </c>
      <c r="AD102" s="2" t="s">
        <v>42</v>
      </c>
      <c r="AE102">
        <v>354</v>
      </c>
      <c r="AG102">
        <v>20</v>
      </c>
      <c r="AH102">
        <v>219</v>
      </c>
      <c r="AI102">
        <v>5</v>
      </c>
      <c r="AL102">
        <f>IF(AND(EE_Data_2023[[#This Row],[Hire Date]]&gt;=EE_Data_2023[[#This Row],[Start of Month]],EE_Data_2023[[#This Row],[Hire Date]]&lt;=EE_Data_2023[[#This Row],[End of Month]]),1,0)</f>
        <v>0</v>
      </c>
      <c r="AM102">
        <f>IF(AND(EE_Data_2023[[#This Row],[Exit Date]]&gt;=EE_Data_2023[[#This Row],[Start of Month]],EE_Data_2023[[#This Row],[Exit Date]]&lt;=EE_Data_2023[[#This Row],[End of Month]]),1,0)</f>
        <v>0</v>
      </c>
      <c r="AN102">
        <f>EE_Data_2023[[#This Row],[Leave balance]]*EE_Data_2023[[#This Row],[Hr_Rate]]</f>
        <v>29132.327884615384</v>
      </c>
    </row>
    <row r="103" spans="1:40" x14ac:dyDescent="0.3">
      <c r="A103" s="1" t="s">
        <v>1927</v>
      </c>
      <c r="B103" s="8">
        <v>44927</v>
      </c>
      <c r="C103" s="8">
        <v>44957</v>
      </c>
      <c r="D103">
        <v>2023</v>
      </c>
      <c r="E103" t="s">
        <v>283</v>
      </c>
      <c r="F103" t="s">
        <v>284</v>
      </c>
      <c r="G103" t="s">
        <v>112</v>
      </c>
      <c r="H103" t="s">
        <v>370</v>
      </c>
      <c r="I103" t="s">
        <v>371</v>
      </c>
      <c r="J103" t="s">
        <v>115</v>
      </c>
      <c r="K103" t="s">
        <v>70</v>
      </c>
      <c r="L103" t="s">
        <v>71</v>
      </c>
      <c r="M103" t="s">
        <v>284</v>
      </c>
      <c r="N103" t="s">
        <v>39</v>
      </c>
      <c r="O103" t="s">
        <v>40</v>
      </c>
      <c r="P103">
        <v>61</v>
      </c>
      <c r="Q103" s="2">
        <v>44828</v>
      </c>
      <c r="R103" s="2">
        <v>45193</v>
      </c>
      <c r="S103">
        <v>40</v>
      </c>
      <c r="T103" s="3">
        <v>201464</v>
      </c>
      <c r="U103" s="3">
        <v>16788.666666666668</v>
      </c>
      <c r="V103" s="3">
        <v>96.857692307692304</v>
      </c>
      <c r="W103" s="3">
        <v>0</v>
      </c>
      <c r="X103" s="3">
        <v>0</v>
      </c>
      <c r="Y103" vm="30">
        <v>0.159</v>
      </c>
      <c r="Z103" s="3">
        <v>14119.268666666667</v>
      </c>
      <c r="AA103" t="s">
        <v>287</v>
      </c>
      <c r="AB103">
        <v>3.8807</v>
      </c>
      <c r="AC103">
        <v>0.37</v>
      </c>
      <c r="AD103" s="2" t="s">
        <v>42</v>
      </c>
      <c r="AE103">
        <v>226</v>
      </c>
      <c r="AG103">
        <v>20</v>
      </c>
      <c r="AI103">
        <v>18</v>
      </c>
      <c r="AL103">
        <f>IF(AND(EE_Data_2023[[#This Row],[Hire Date]]&gt;=EE_Data_2023[[#This Row],[Start of Month]],EE_Data_2023[[#This Row],[Hire Date]]&lt;=EE_Data_2023[[#This Row],[End of Month]]),1,0)</f>
        <v>0</v>
      </c>
      <c r="AM103">
        <f>IF(AND(EE_Data_2023[[#This Row],[Exit Date]]&gt;=EE_Data_2023[[#This Row],[Start of Month]],EE_Data_2023[[#This Row],[Exit Date]]&lt;=EE_Data_2023[[#This Row],[End of Month]]),1,0)</f>
        <v>0</v>
      </c>
      <c r="AN103">
        <f>EE_Data_2023[[#This Row],[Leave balance]]*EE_Data_2023[[#This Row],[Hr_Rate]]</f>
        <v>21889.83846153846</v>
      </c>
    </row>
    <row r="104" spans="1:40" x14ac:dyDescent="0.3">
      <c r="A104" s="1" t="s">
        <v>1927</v>
      </c>
      <c r="B104" s="8">
        <v>44927</v>
      </c>
      <c r="C104" s="8">
        <v>44957</v>
      </c>
      <c r="D104">
        <v>2023</v>
      </c>
      <c r="E104" t="s">
        <v>65</v>
      </c>
      <c r="F104" t="s">
        <v>66</v>
      </c>
      <c r="G104" t="s">
        <v>33</v>
      </c>
      <c r="H104" t="s">
        <v>372</v>
      </c>
      <c r="I104" t="s">
        <v>373</v>
      </c>
      <c r="J104" t="s">
        <v>47</v>
      </c>
      <c r="K104" t="s">
        <v>94</v>
      </c>
      <c r="L104" t="s">
        <v>71</v>
      </c>
      <c r="M104" t="s">
        <v>66</v>
      </c>
      <c r="N104" t="s">
        <v>39</v>
      </c>
      <c r="O104" t="s">
        <v>40</v>
      </c>
      <c r="P104">
        <v>50</v>
      </c>
      <c r="Q104" s="2">
        <v>44764</v>
      </c>
      <c r="R104" s="2">
        <v>45129</v>
      </c>
      <c r="S104">
        <v>32</v>
      </c>
      <c r="T104" s="3">
        <v>174895</v>
      </c>
      <c r="U104" s="3">
        <v>14574.583333333334</v>
      </c>
      <c r="V104" s="3">
        <v>105.10516826923077</v>
      </c>
      <c r="W104" s="3">
        <v>0.23749999999999999</v>
      </c>
      <c r="X104" s="3">
        <v>3461.4635416666665</v>
      </c>
      <c r="Y104" vm="5">
        <v>0.39799999999999996</v>
      </c>
      <c r="Z104" s="3">
        <v>8773.899166666668</v>
      </c>
      <c r="AA104" t="s">
        <v>41</v>
      </c>
      <c r="AB104">
        <v>1</v>
      </c>
      <c r="AC104">
        <v>0.15</v>
      </c>
      <c r="AD104" s="2" t="s">
        <v>42</v>
      </c>
      <c r="AE104">
        <v>242</v>
      </c>
      <c r="AG104">
        <v>20</v>
      </c>
      <c r="AL104">
        <f>IF(AND(EE_Data_2023[[#This Row],[Hire Date]]&gt;=EE_Data_2023[[#This Row],[Start of Month]],EE_Data_2023[[#This Row],[Hire Date]]&lt;=EE_Data_2023[[#This Row],[End of Month]]),1,0)</f>
        <v>0</v>
      </c>
      <c r="AM104">
        <f>IF(AND(EE_Data_2023[[#This Row],[Exit Date]]&gt;=EE_Data_2023[[#This Row],[Start of Month]],EE_Data_2023[[#This Row],[Exit Date]]&lt;=EE_Data_2023[[#This Row],[End of Month]]),1,0)</f>
        <v>0</v>
      </c>
      <c r="AN104">
        <f>EE_Data_2023[[#This Row],[Leave balance]]*EE_Data_2023[[#This Row],[Hr_Rate]]</f>
        <v>25435.450721153848</v>
      </c>
    </row>
    <row r="105" spans="1:40" x14ac:dyDescent="0.3">
      <c r="A105" s="1" t="s">
        <v>1927</v>
      </c>
      <c r="B105" s="8">
        <v>44927</v>
      </c>
      <c r="C105" s="8">
        <v>44957</v>
      </c>
      <c r="D105">
        <v>2023</v>
      </c>
      <c r="E105" t="s">
        <v>303</v>
      </c>
      <c r="F105" t="s">
        <v>304</v>
      </c>
      <c r="G105" t="s">
        <v>112</v>
      </c>
      <c r="H105" t="s">
        <v>374</v>
      </c>
      <c r="I105" t="s">
        <v>375</v>
      </c>
      <c r="J105" t="s">
        <v>93</v>
      </c>
      <c r="K105" t="s">
        <v>37</v>
      </c>
      <c r="L105" t="s">
        <v>38</v>
      </c>
      <c r="M105" t="s">
        <v>304</v>
      </c>
      <c r="N105" t="s">
        <v>72</v>
      </c>
      <c r="O105" t="s">
        <v>50</v>
      </c>
      <c r="P105">
        <v>49</v>
      </c>
      <c r="Q105" s="2">
        <v>38825</v>
      </c>
      <c r="R105" s="2"/>
      <c r="S105">
        <v>40</v>
      </c>
      <c r="T105" s="3">
        <v>134486</v>
      </c>
      <c r="U105" s="3">
        <v>11207.166666666666</v>
      </c>
      <c r="V105" s="3">
        <v>64.656730769230776</v>
      </c>
      <c r="W105" s="3">
        <v>7.5999999999999998E-2</v>
      </c>
      <c r="X105" s="3">
        <v>851.7446666666666</v>
      </c>
      <c r="Y105" vm="32">
        <v>0.253</v>
      </c>
      <c r="Z105" s="3">
        <v>8371.7534999999989</v>
      </c>
      <c r="AA105" t="s">
        <v>307</v>
      </c>
      <c r="AB105">
        <v>3.7942999999999998</v>
      </c>
      <c r="AC105">
        <v>0.14000000000000001</v>
      </c>
      <c r="AD105" s="2" t="s">
        <v>42</v>
      </c>
      <c r="AE105">
        <v>372</v>
      </c>
      <c r="AG105">
        <v>20</v>
      </c>
      <c r="AH105">
        <v>547</v>
      </c>
      <c r="AI105">
        <v>7</v>
      </c>
      <c r="AL105">
        <f>IF(AND(EE_Data_2023[[#This Row],[Hire Date]]&gt;=EE_Data_2023[[#This Row],[Start of Month]],EE_Data_2023[[#This Row],[Hire Date]]&lt;=EE_Data_2023[[#This Row],[End of Month]]),1,0)</f>
        <v>0</v>
      </c>
      <c r="AM105">
        <f>IF(AND(EE_Data_2023[[#This Row],[Exit Date]]&gt;=EE_Data_2023[[#This Row],[Start of Month]],EE_Data_2023[[#This Row],[Exit Date]]&lt;=EE_Data_2023[[#This Row],[End of Month]]),1,0)</f>
        <v>0</v>
      </c>
      <c r="AN105">
        <f>EE_Data_2023[[#This Row],[Leave balance]]*EE_Data_2023[[#This Row],[Hr_Rate]]</f>
        <v>24052.303846153849</v>
      </c>
    </row>
    <row r="106" spans="1:40" x14ac:dyDescent="0.3">
      <c r="A106" s="1" t="s">
        <v>1927</v>
      </c>
      <c r="B106" s="8">
        <v>44927</v>
      </c>
      <c r="C106" s="8">
        <v>44957</v>
      </c>
      <c r="D106">
        <v>2023</v>
      </c>
      <c r="E106" t="s">
        <v>376</v>
      </c>
      <c r="F106" t="s">
        <v>377</v>
      </c>
      <c r="G106" t="s">
        <v>33</v>
      </c>
      <c r="H106" t="s">
        <v>378</v>
      </c>
      <c r="I106" t="s">
        <v>379</v>
      </c>
      <c r="J106" t="s">
        <v>63</v>
      </c>
      <c r="K106" t="s">
        <v>48</v>
      </c>
      <c r="L106" t="s">
        <v>38</v>
      </c>
      <c r="M106" t="s">
        <v>377</v>
      </c>
      <c r="N106" t="s">
        <v>72</v>
      </c>
      <c r="O106" t="s">
        <v>50</v>
      </c>
      <c r="P106">
        <v>60</v>
      </c>
      <c r="Q106" s="2">
        <v>39137</v>
      </c>
      <c r="R106" s="2"/>
      <c r="S106">
        <v>32</v>
      </c>
      <c r="T106" s="3">
        <v>71699</v>
      </c>
      <c r="U106" s="3">
        <v>5974.916666666667</v>
      </c>
      <c r="V106" s="3">
        <v>43.088341346153847</v>
      </c>
      <c r="W106" s="3">
        <v>0.33799999999999997</v>
      </c>
      <c r="X106" s="3">
        <v>2019.5218333333332</v>
      </c>
      <c r="Y106" vm="35">
        <v>0.46100000000000002</v>
      </c>
      <c r="Z106" s="3">
        <v>3220.4800833333334</v>
      </c>
      <c r="AA106" t="s">
        <v>380</v>
      </c>
      <c r="AB106">
        <v>23.619</v>
      </c>
      <c r="AC106">
        <v>0</v>
      </c>
      <c r="AD106" s="2" t="s">
        <v>42</v>
      </c>
      <c r="AE106">
        <v>48</v>
      </c>
      <c r="AG106">
        <v>20</v>
      </c>
      <c r="AL106">
        <f>IF(AND(EE_Data_2023[[#This Row],[Hire Date]]&gt;=EE_Data_2023[[#This Row],[Start of Month]],EE_Data_2023[[#This Row],[Hire Date]]&lt;=EE_Data_2023[[#This Row],[End of Month]]),1,0)</f>
        <v>0</v>
      </c>
      <c r="AM106">
        <f>IF(AND(EE_Data_2023[[#This Row],[Exit Date]]&gt;=EE_Data_2023[[#This Row],[Start of Month]],EE_Data_2023[[#This Row],[Exit Date]]&lt;=EE_Data_2023[[#This Row],[End of Month]]),1,0)</f>
        <v>0</v>
      </c>
      <c r="AN106">
        <f>EE_Data_2023[[#This Row],[Leave balance]]*EE_Data_2023[[#This Row],[Hr_Rate]]</f>
        <v>2068.2403846153848</v>
      </c>
    </row>
    <row r="107" spans="1:40" x14ac:dyDescent="0.3">
      <c r="A107" s="1" t="s">
        <v>1927</v>
      </c>
      <c r="B107" s="8">
        <v>44927</v>
      </c>
      <c r="C107" s="8">
        <v>44957</v>
      </c>
      <c r="D107">
        <v>2023</v>
      </c>
      <c r="E107" t="s">
        <v>84</v>
      </c>
      <c r="F107" t="s">
        <v>85</v>
      </c>
      <c r="G107" t="s">
        <v>1919</v>
      </c>
      <c r="H107" t="s">
        <v>381</v>
      </c>
      <c r="I107" t="s">
        <v>382</v>
      </c>
      <c r="J107" t="s">
        <v>63</v>
      </c>
      <c r="K107" t="s">
        <v>116</v>
      </c>
      <c r="L107" t="s">
        <v>71</v>
      </c>
      <c r="M107" t="s">
        <v>85</v>
      </c>
      <c r="N107" t="s">
        <v>39</v>
      </c>
      <c r="O107" t="s">
        <v>50</v>
      </c>
      <c r="P107">
        <v>42</v>
      </c>
      <c r="Q107" s="2">
        <v>44198</v>
      </c>
      <c r="R107" s="2">
        <v>44928</v>
      </c>
      <c r="S107">
        <v>40</v>
      </c>
      <c r="T107" s="3">
        <v>94430</v>
      </c>
      <c r="U107" s="3">
        <v>7869.166666666667</v>
      </c>
      <c r="V107" s="3">
        <v>45.399038461538467</v>
      </c>
      <c r="W107" s="3">
        <v>0.25</v>
      </c>
      <c r="X107" s="3">
        <v>1967.2916666666667</v>
      </c>
      <c r="Y107" vm="8">
        <v>0.21899999999999997</v>
      </c>
      <c r="Z107" s="3">
        <v>6145.8191666666671</v>
      </c>
      <c r="AA107" t="s">
        <v>88</v>
      </c>
      <c r="AB107">
        <v>8.2957999999999998</v>
      </c>
      <c r="AC107">
        <v>0</v>
      </c>
      <c r="AD107" s="2" t="s">
        <v>42</v>
      </c>
      <c r="AE107">
        <v>214</v>
      </c>
      <c r="AG107">
        <v>20</v>
      </c>
      <c r="AI107">
        <v>19</v>
      </c>
      <c r="AL107">
        <f>IF(AND(EE_Data_2023[[#This Row],[Hire Date]]&gt;=EE_Data_2023[[#This Row],[Start of Month]],EE_Data_2023[[#This Row],[Hire Date]]&lt;=EE_Data_2023[[#This Row],[End of Month]]),1,0)</f>
        <v>0</v>
      </c>
      <c r="AM107">
        <f>IF(AND(EE_Data_2023[[#This Row],[Exit Date]]&gt;=EE_Data_2023[[#This Row],[Start of Month]],EE_Data_2023[[#This Row],[Exit Date]]&lt;=EE_Data_2023[[#This Row],[End of Month]]),1,0)</f>
        <v>0</v>
      </c>
      <c r="AN107">
        <f>EE_Data_2023[[#This Row],[Leave balance]]*EE_Data_2023[[#This Row],[Hr_Rate]]</f>
        <v>9715.3942307692323</v>
      </c>
    </row>
    <row r="108" spans="1:40" x14ac:dyDescent="0.3">
      <c r="A108" s="1" t="s">
        <v>1927</v>
      </c>
      <c r="B108" s="8">
        <v>44927</v>
      </c>
      <c r="C108" s="8">
        <v>44957</v>
      </c>
      <c r="D108">
        <v>2023</v>
      </c>
      <c r="E108" t="s">
        <v>146</v>
      </c>
      <c r="F108" t="s">
        <v>147</v>
      </c>
      <c r="G108" t="s">
        <v>1919</v>
      </c>
      <c r="H108" t="s">
        <v>383</v>
      </c>
      <c r="I108" t="s">
        <v>384</v>
      </c>
      <c r="J108" t="s">
        <v>77</v>
      </c>
      <c r="K108" t="s">
        <v>48</v>
      </c>
      <c r="L108" t="s">
        <v>71</v>
      </c>
      <c r="M108" t="s">
        <v>147</v>
      </c>
      <c r="N108" t="s">
        <v>72</v>
      </c>
      <c r="O108" t="s">
        <v>40</v>
      </c>
      <c r="P108">
        <v>39</v>
      </c>
      <c r="Q108" s="2">
        <v>40192</v>
      </c>
      <c r="R108" s="2"/>
      <c r="S108">
        <v>40</v>
      </c>
      <c r="T108" s="3">
        <v>103504</v>
      </c>
      <c r="U108" s="3">
        <v>8625.3333333333339</v>
      </c>
      <c r="V108" s="3">
        <v>49.761538461538464</v>
      </c>
      <c r="W108" s="3">
        <v>0.12</v>
      </c>
      <c r="X108" s="3">
        <v>1035.04</v>
      </c>
      <c r="Y108" vm="17">
        <v>0.49700000000000005</v>
      </c>
      <c r="Z108" s="3">
        <v>4338.5426666666663</v>
      </c>
      <c r="AA108" t="s">
        <v>150</v>
      </c>
      <c r="AB108">
        <v>86.649000000000001</v>
      </c>
      <c r="AC108">
        <v>7.0000000000000007E-2</v>
      </c>
      <c r="AD108" s="2" t="s">
        <v>42</v>
      </c>
      <c r="AE108">
        <v>101</v>
      </c>
      <c r="AG108">
        <v>20</v>
      </c>
      <c r="AI108">
        <v>4</v>
      </c>
      <c r="AL108">
        <f>IF(AND(EE_Data_2023[[#This Row],[Hire Date]]&gt;=EE_Data_2023[[#This Row],[Start of Month]],EE_Data_2023[[#This Row],[Hire Date]]&lt;=EE_Data_2023[[#This Row],[End of Month]]),1,0)</f>
        <v>0</v>
      </c>
      <c r="AM108">
        <f>IF(AND(EE_Data_2023[[#This Row],[Exit Date]]&gt;=EE_Data_2023[[#This Row],[Start of Month]],EE_Data_2023[[#This Row],[Exit Date]]&lt;=EE_Data_2023[[#This Row],[End of Month]]),1,0)</f>
        <v>0</v>
      </c>
      <c r="AN108">
        <f>EE_Data_2023[[#This Row],[Leave balance]]*EE_Data_2023[[#This Row],[Hr_Rate]]</f>
        <v>5025.9153846153849</v>
      </c>
    </row>
    <row r="109" spans="1:40" x14ac:dyDescent="0.3">
      <c r="A109" s="1" t="s">
        <v>1927</v>
      </c>
      <c r="B109" s="8">
        <v>44927</v>
      </c>
      <c r="C109" s="8">
        <v>44957</v>
      </c>
      <c r="D109">
        <v>2023</v>
      </c>
      <c r="E109" t="s">
        <v>385</v>
      </c>
      <c r="F109" t="s">
        <v>386</v>
      </c>
      <c r="G109" t="s">
        <v>33</v>
      </c>
      <c r="H109" t="s">
        <v>387</v>
      </c>
      <c r="I109" t="s">
        <v>388</v>
      </c>
      <c r="J109" t="s">
        <v>187</v>
      </c>
      <c r="K109" t="s">
        <v>37</v>
      </c>
      <c r="L109" t="s">
        <v>38</v>
      </c>
      <c r="M109" t="s">
        <v>386</v>
      </c>
      <c r="N109" t="s">
        <v>72</v>
      </c>
      <c r="O109" t="s">
        <v>50</v>
      </c>
      <c r="P109">
        <v>55</v>
      </c>
      <c r="Q109" s="2">
        <v>38573</v>
      </c>
      <c r="R109" s="2"/>
      <c r="S109">
        <v>40</v>
      </c>
      <c r="T109" s="3">
        <v>92771</v>
      </c>
      <c r="U109" s="3">
        <v>7730.916666666667</v>
      </c>
      <c r="V109" s="3">
        <v>44.601442307692309</v>
      </c>
      <c r="W109" s="3">
        <v>0.19020000000000001</v>
      </c>
      <c r="X109" s="3">
        <v>1470.4203500000001</v>
      </c>
      <c r="Y109" vm="36">
        <v>0.28300000000000003</v>
      </c>
      <c r="Z109" s="3">
        <v>5543.0672500000001</v>
      </c>
      <c r="AA109" t="s">
        <v>389</v>
      </c>
      <c r="AB109">
        <v>1.9574</v>
      </c>
      <c r="AC109">
        <v>0</v>
      </c>
      <c r="AD109" s="2" t="s">
        <v>42</v>
      </c>
      <c r="AE109">
        <v>169</v>
      </c>
      <c r="AG109">
        <v>20</v>
      </c>
      <c r="AI109">
        <v>4</v>
      </c>
      <c r="AL109">
        <f>IF(AND(EE_Data_2023[[#This Row],[Hire Date]]&gt;=EE_Data_2023[[#This Row],[Start of Month]],EE_Data_2023[[#This Row],[Hire Date]]&lt;=EE_Data_2023[[#This Row],[End of Month]]),1,0)</f>
        <v>0</v>
      </c>
      <c r="AM109">
        <f>IF(AND(EE_Data_2023[[#This Row],[Exit Date]]&gt;=EE_Data_2023[[#This Row],[Start of Month]],EE_Data_2023[[#This Row],[Exit Date]]&lt;=EE_Data_2023[[#This Row],[End of Month]]),1,0)</f>
        <v>0</v>
      </c>
      <c r="AN109">
        <f>EE_Data_2023[[#This Row],[Leave balance]]*EE_Data_2023[[#This Row],[Hr_Rate]]</f>
        <v>7537.6437500000002</v>
      </c>
    </row>
    <row r="110" spans="1:40" x14ac:dyDescent="0.3">
      <c r="A110" s="1" t="s">
        <v>1927</v>
      </c>
      <c r="B110" s="8">
        <v>44927</v>
      </c>
      <c r="C110" s="8">
        <v>44957</v>
      </c>
      <c r="D110">
        <v>2023</v>
      </c>
      <c r="E110" t="s">
        <v>390</v>
      </c>
      <c r="F110" t="s">
        <v>391</v>
      </c>
      <c r="G110" t="s">
        <v>33</v>
      </c>
      <c r="H110" t="s">
        <v>392</v>
      </c>
      <c r="I110" t="s">
        <v>393</v>
      </c>
      <c r="J110" t="s">
        <v>177</v>
      </c>
      <c r="K110" t="s">
        <v>48</v>
      </c>
      <c r="L110" t="s">
        <v>49</v>
      </c>
      <c r="M110" t="s">
        <v>391</v>
      </c>
      <c r="N110" t="s">
        <v>72</v>
      </c>
      <c r="O110" t="s">
        <v>50</v>
      </c>
      <c r="P110">
        <v>39</v>
      </c>
      <c r="Q110" s="2">
        <v>38813</v>
      </c>
      <c r="R110" s="2"/>
      <c r="S110">
        <v>40</v>
      </c>
      <c r="T110" s="3">
        <v>71531</v>
      </c>
      <c r="U110" s="3">
        <v>5960.916666666667</v>
      </c>
      <c r="V110" s="3">
        <v>34.389903846153842</v>
      </c>
      <c r="W110" s="3">
        <v>0.1105</v>
      </c>
      <c r="X110" s="3">
        <v>658.68129166666665</v>
      </c>
      <c r="Y110" vm="37">
        <v>0.26100000000000001</v>
      </c>
      <c r="Z110" s="3">
        <v>4405.1174166666669</v>
      </c>
      <c r="AA110" t="s">
        <v>41</v>
      </c>
      <c r="AB110">
        <v>1</v>
      </c>
      <c r="AC110">
        <v>0</v>
      </c>
      <c r="AD110" s="2" t="s">
        <v>42</v>
      </c>
      <c r="AE110">
        <v>350</v>
      </c>
      <c r="AG110">
        <v>20</v>
      </c>
      <c r="AL110">
        <f>IF(AND(EE_Data_2023[[#This Row],[Hire Date]]&gt;=EE_Data_2023[[#This Row],[Start of Month]],EE_Data_2023[[#This Row],[Hire Date]]&lt;=EE_Data_2023[[#This Row],[End of Month]]),1,0)</f>
        <v>0</v>
      </c>
      <c r="AM110">
        <f>IF(AND(EE_Data_2023[[#This Row],[Exit Date]]&gt;=EE_Data_2023[[#This Row],[Start of Month]],EE_Data_2023[[#This Row],[Exit Date]]&lt;=EE_Data_2023[[#This Row],[End of Month]]),1,0)</f>
        <v>0</v>
      </c>
      <c r="AN110">
        <f>EE_Data_2023[[#This Row],[Leave balance]]*EE_Data_2023[[#This Row],[Hr_Rate]]</f>
        <v>12036.466346153846</v>
      </c>
    </row>
    <row r="111" spans="1:40" x14ac:dyDescent="0.3">
      <c r="A111" s="1" t="s">
        <v>1927</v>
      </c>
      <c r="B111" s="8">
        <v>44927</v>
      </c>
      <c r="C111" s="8">
        <v>44957</v>
      </c>
      <c r="D111">
        <v>2023</v>
      </c>
      <c r="E111" t="s">
        <v>59</v>
      </c>
      <c r="F111" t="s">
        <v>60</v>
      </c>
      <c r="G111" t="s">
        <v>33</v>
      </c>
      <c r="H111" t="s">
        <v>394</v>
      </c>
      <c r="I111" t="s">
        <v>395</v>
      </c>
      <c r="J111" t="s">
        <v>266</v>
      </c>
      <c r="K111" t="s">
        <v>37</v>
      </c>
      <c r="L111" t="s">
        <v>49</v>
      </c>
      <c r="M111" t="s">
        <v>60</v>
      </c>
      <c r="N111" t="s">
        <v>72</v>
      </c>
      <c r="O111" t="s">
        <v>40</v>
      </c>
      <c r="P111">
        <v>28</v>
      </c>
      <c r="Q111" s="2">
        <v>44626</v>
      </c>
      <c r="R111" s="2"/>
      <c r="S111">
        <v>40</v>
      </c>
      <c r="T111" s="3">
        <v>90304</v>
      </c>
      <c r="U111" s="3">
        <v>7525.333333333333</v>
      </c>
      <c r="V111" s="3">
        <v>43.41538461538461</v>
      </c>
      <c r="W111" s="3">
        <v>0.22140000000000001</v>
      </c>
      <c r="X111" s="3">
        <v>1666.1088</v>
      </c>
      <c r="Y111" vm="4">
        <v>0.40799999999999997</v>
      </c>
      <c r="Z111" s="3">
        <v>4454.9973333333328</v>
      </c>
      <c r="AA111" t="s">
        <v>64</v>
      </c>
      <c r="AB111">
        <v>4.6844999999999999</v>
      </c>
      <c r="AC111">
        <v>0</v>
      </c>
      <c r="AD111" s="2" t="s">
        <v>42</v>
      </c>
      <c r="AE111">
        <v>272</v>
      </c>
      <c r="AF111">
        <v>1</v>
      </c>
      <c r="AG111">
        <v>20</v>
      </c>
      <c r="AI111">
        <v>6</v>
      </c>
      <c r="AL111">
        <f>IF(AND(EE_Data_2023[[#This Row],[Hire Date]]&gt;=EE_Data_2023[[#This Row],[Start of Month]],EE_Data_2023[[#This Row],[Hire Date]]&lt;=EE_Data_2023[[#This Row],[End of Month]]),1,0)</f>
        <v>0</v>
      </c>
      <c r="AM111">
        <f>IF(AND(EE_Data_2023[[#This Row],[Exit Date]]&gt;=EE_Data_2023[[#This Row],[Start of Month]],EE_Data_2023[[#This Row],[Exit Date]]&lt;=EE_Data_2023[[#This Row],[End of Month]]),1,0)</f>
        <v>0</v>
      </c>
      <c r="AN111">
        <f>EE_Data_2023[[#This Row],[Leave balance]]*EE_Data_2023[[#This Row],[Hr_Rate]]</f>
        <v>11808.984615384614</v>
      </c>
    </row>
    <row r="112" spans="1:40" x14ac:dyDescent="0.3">
      <c r="A112" s="1" t="s">
        <v>1927</v>
      </c>
      <c r="B112" s="8">
        <v>44927</v>
      </c>
      <c r="C112" s="8">
        <v>44957</v>
      </c>
      <c r="D112">
        <v>2023</v>
      </c>
      <c r="E112" t="s">
        <v>84</v>
      </c>
      <c r="F112" t="s">
        <v>85</v>
      </c>
      <c r="G112" t="s">
        <v>1919</v>
      </c>
      <c r="H112" t="s">
        <v>396</v>
      </c>
      <c r="I112" t="s">
        <v>397</v>
      </c>
      <c r="J112" t="s">
        <v>77</v>
      </c>
      <c r="K112" t="s">
        <v>116</v>
      </c>
      <c r="L112" t="s">
        <v>38</v>
      </c>
      <c r="M112" t="s">
        <v>85</v>
      </c>
      <c r="N112" t="s">
        <v>72</v>
      </c>
      <c r="O112" t="s">
        <v>50</v>
      </c>
      <c r="P112">
        <v>65</v>
      </c>
      <c r="Q112" s="2">
        <v>40793</v>
      </c>
      <c r="R112" s="2"/>
      <c r="S112">
        <v>40</v>
      </c>
      <c r="T112" s="3">
        <v>104903</v>
      </c>
      <c r="U112" s="3">
        <v>8741.9166666666661</v>
      </c>
      <c r="V112" s="3">
        <v>50.434134615384615</v>
      </c>
      <c r="W112" s="3">
        <v>0.25</v>
      </c>
      <c r="X112" s="3">
        <v>2185.4791666666665</v>
      </c>
      <c r="Y112" vm="8">
        <v>0.21899999999999997</v>
      </c>
      <c r="Z112" s="3">
        <v>6827.4369166666665</v>
      </c>
      <c r="AA112" t="s">
        <v>88</v>
      </c>
      <c r="AB112">
        <v>8.2957999999999998</v>
      </c>
      <c r="AC112">
        <v>0.1</v>
      </c>
      <c r="AD112" s="2" t="s">
        <v>42</v>
      </c>
      <c r="AE112">
        <v>186</v>
      </c>
      <c r="AG112">
        <v>20</v>
      </c>
      <c r="AI112">
        <v>20</v>
      </c>
      <c r="AL112">
        <f>IF(AND(EE_Data_2023[[#This Row],[Hire Date]]&gt;=EE_Data_2023[[#This Row],[Start of Month]],EE_Data_2023[[#This Row],[Hire Date]]&lt;=EE_Data_2023[[#This Row],[End of Month]]),1,0)</f>
        <v>0</v>
      </c>
      <c r="AM112">
        <f>IF(AND(EE_Data_2023[[#This Row],[Exit Date]]&gt;=EE_Data_2023[[#This Row],[Start of Month]],EE_Data_2023[[#This Row],[Exit Date]]&lt;=EE_Data_2023[[#This Row],[End of Month]]),1,0)</f>
        <v>0</v>
      </c>
      <c r="AN112">
        <f>EE_Data_2023[[#This Row],[Leave balance]]*EE_Data_2023[[#This Row],[Hr_Rate]]</f>
        <v>9380.7490384615376</v>
      </c>
    </row>
    <row r="113" spans="1:40" x14ac:dyDescent="0.3">
      <c r="A113" s="1" t="s">
        <v>1927</v>
      </c>
      <c r="B113" s="8">
        <v>44927</v>
      </c>
      <c r="C113" s="8">
        <v>44957</v>
      </c>
      <c r="D113">
        <v>2023</v>
      </c>
      <c r="E113" t="s">
        <v>104</v>
      </c>
      <c r="F113" t="s">
        <v>105</v>
      </c>
      <c r="G113" t="s">
        <v>1919</v>
      </c>
      <c r="H113" t="s">
        <v>398</v>
      </c>
      <c r="I113" t="s">
        <v>399</v>
      </c>
      <c r="J113" t="s">
        <v>145</v>
      </c>
      <c r="K113" t="s">
        <v>48</v>
      </c>
      <c r="L113" t="s">
        <v>71</v>
      </c>
      <c r="M113" t="s">
        <v>105</v>
      </c>
      <c r="N113" t="s">
        <v>39</v>
      </c>
      <c r="O113" t="s">
        <v>50</v>
      </c>
      <c r="P113">
        <v>52</v>
      </c>
      <c r="Q113" s="2">
        <v>44611</v>
      </c>
      <c r="R113" s="2">
        <v>44976</v>
      </c>
      <c r="S113">
        <v>40</v>
      </c>
      <c r="T113" s="3">
        <v>55859</v>
      </c>
      <c r="U113" s="3">
        <v>4654.916666666667</v>
      </c>
      <c r="V113" s="3">
        <v>26.855288461538464</v>
      </c>
      <c r="W113" s="3">
        <v>5.74E-2</v>
      </c>
      <c r="X113" s="3">
        <v>267.1922166666667</v>
      </c>
      <c r="Y113" vm="11">
        <v>0.30099999999999999</v>
      </c>
      <c r="Z113" s="3">
        <v>3253.7867500000002</v>
      </c>
      <c r="AA113" t="s">
        <v>109</v>
      </c>
      <c r="AB113">
        <v>16295.86</v>
      </c>
      <c r="AC113">
        <v>0</v>
      </c>
      <c r="AD113" s="2" t="s">
        <v>42</v>
      </c>
      <c r="AE113">
        <v>296</v>
      </c>
      <c r="AG113">
        <v>20</v>
      </c>
      <c r="AL113">
        <f>IF(AND(EE_Data_2023[[#This Row],[Hire Date]]&gt;=EE_Data_2023[[#This Row],[Start of Month]],EE_Data_2023[[#This Row],[Hire Date]]&lt;=EE_Data_2023[[#This Row],[End of Month]]),1,0)</f>
        <v>0</v>
      </c>
      <c r="AM113">
        <f>IF(AND(EE_Data_2023[[#This Row],[Exit Date]]&gt;=EE_Data_2023[[#This Row],[Start of Month]],EE_Data_2023[[#This Row],[Exit Date]]&lt;=EE_Data_2023[[#This Row],[End of Month]]),1,0)</f>
        <v>0</v>
      </c>
      <c r="AN113">
        <f>EE_Data_2023[[#This Row],[Leave balance]]*EE_Data_2023[[#This Row],[Hr_Rate]]</f>
        <v>7949.1653846153858</v>
      </c>
    </row>
    <row r="114" spans="1:40" x14ac:dyDescent="0.3">
      <c r="A114" s="1" t="s">
        <v>1927</v>
      </c>
      <c r="B114" s="8">
        <v>44927</v>
      </c>
      <c r="C114" s="8">
        <v>44957</v>
      </c>
      <c r="D114">
        <v>2023</v>
      </c>
      <c r="E114" t="s">
        <v>376</v>
      </c>
      <c r="F114" t="s">
        <v>377</v>
      </c>
      <c r="G114" t="s">
        <v>33</v>
      </c>
      <c r="H114" t="s">
        <v>400</v>
      </c>
      <c r="I114" t="s">
        <v>401</v>
      </c>
      <c r="J114" t="s">
        <v>115</v>
      </c>
      <c r="K114" t="s">
        <v>99</v>
      </c>
      <c r="L114" t="s">
        <v>71</v>
      </c>
      <c r="M114" t="s">
        <v>377</v>
      </c>
      <c r="N114" t="s">
        <v>72</v>
      </c>
      <c r="O114" t="s">
        <v>50</v>
      </c>
      <c r="P114">
        <v>62</v>
      </c>
      <c r="Q114" s="2">
        <v>39002</v>
      </c>
      <c r="R114" s="2"/>
      <c r="S114">
        <v>40</v>
      </c>
      <c r="T114" s="3">
        <v>79785</v>
      </c>
      <c r="U114" s="3">
        <v>6648.75</v>
      </c>
      <c r="V114" s="3">
        <v>38.35817307692308</v>
      </c>
      <c r="W114" s="3">
        <v>0.33799999999999997</v>
      </c>
      <c r="X114" s="3">
        <v>2247.2774999999997</v>
      </c>
      <c r="Y114" vm="35">
        <v>0.46100000000000002</v>
      </c>
      <c r="Z114" s="3">
        <v>3583.67625</v>
      </c>
      <c r="AA114" t="s">
        <v>380</v>
      </c>
      <c r="AB114">
        <v>23.619</v>
      </c>
      <c r="AC114">
        <v>0</v>
      </c>
      <c r="AD114" s="2" t="s">
        <v>42</v>
      </c>
      <c r="AE114">
        <v>210</v>
      </c>
      <c r="AG114">
        <v>20</v>
      </c>
      <c r="AI114">
        <v>17</v>
      </c>
      <c r="AL114">
        <f>IF(AND(EE_Data_2023[[#This Row],[Hire Date]]&gt;=EE_Data_2023[[#This Row],[Start of Month]],EE_Data_2023[[#This Row],[Hire Date]]&lt;=EE_Data_2023[[#This Row],[End of Month]]),1,0)</f>
        <v>0</v>
      </c>
      <c r="AM114">
        <f>IF(AND(EE_Data_2023[[#This Row],[Exit Date]]&gt;=EE_Data_2023[[#This Row],[Start of Month]],EE_Data_2023[[#This Row],[Exit Date]]&lt;=EE_Data_2023[[#This Row],[End of Month]]),1,0)</f>
        <v>0</v>
      </c>
      <c r="AN114">
        <f>EE_Data_2023[[#This Row],[Leave balance]]*EE_Data_2023[[#This Row],[Hr_Rate]]</f>
        <v>8055.2163461538466</v>
      </c>
    </row>
    <row r="115" spans="1:40" x14ac:dyDescent="0.3">
      <c r="A115" s="1" t="s">
        <v>1927</v>
      </c>
      <c r="B115" s="8">
        <v>44927</v>
      </c>
      <c r="C115" s="8">
        <v>44957</v>
      </c>
      <c r="D115">
        <v>2023</v>
      </c>
      <c r="E115" t="s">
        <v>65</v>
      </c>
      <c r="F115" t="s">
        <v>66</v>
      </c>
      <c r="G115" t="s">
        <v>33</v>
      </c>
      <c r="H115" t="s">
        <v>402</v>
      </c>
      <c r="I115" t="s">
        <v>403</v>
      </c>
      <c r="J115" t="s">
        <v>63</v>
      </c>
      <c r="K115" t="s">
        <v>116</v>
      </c>
      <c r="L115" t="s">
        <v>71</v>
      </c>
      <c r="M115" t="s">
        <v>66</v>
      </c>
      <c r="N115" t="s">
        <v>72</v>
      </c>
      <c r="O115" t="s">
        <v>50</v>
      </c>
      <c r="P115">
        <v>39</v>
      </c>
      <c r="Q115" s="2">
        <v>39391</v>
      </c>
      <c r="R115" s="2"/>
      <c r="S115">
        <v>32</v>
      </c>
      <c r="T115" s="3">
        <v>99017</v>
      </c>
      <c r="U115" s="3">
        <v>8251.4166666666661</v>
      </c>
      <c r="V115" s="3">
        <v>59.505408653846153</v>
      </c>
      <c r="W115" s="3">
        <v>0.23749999999999999</v>
      </c>
      <c r="X115" s="3">
        <v>1959.711458333333</v>
      </c>
      <c r="Y115" vm="5">
        <v>0.39799999999999996</v>
      </c>
      <c r="Z115" s="3">
        <v>4967.3528333333334</v>
      </c>
      <c r="AA115" t="s">
        <v>41</v>
      </c>
      <c r="AB115">
        <v>1</v>
      </c>
      <c r="AC115">
        <v>0</v>
      </c>
      <c r="AD115" s="2" t="s">
        <v>42</v>
      </c>
      <c r="AE115">
        <v>145</v>
      </c>
      <c r="AF115">
        <v>1</v>
      </c>
      <c r="AG115">
        <v>20</v>
      </c>
      <c r="AH115">
        <v>536</v>
      </c>
      <c r="AL115">
        <f>IF(AND(EE_Data_2023[[#This Row],[Hire Date]]&gt;=EE_Data_2023[[#This Row],[Start of Month]],EE_Data_2023[[#This Row],[Hire Date]]&lt;=EE_Data_2023[[#This Row],[End of Month]]),1,0)</f>
        <v>0</v>
      </c>
      <c r="AM115">
        <f>IF(AND(EE_Data_2023[[#This Row],[Exit Date]]&gt;=EE_Data_2023[[#This Row],[Start of Month]],EE_Data_2023[[#This Row],[Exit Date]]&lt;=EE_Data_2023[[#This Row],[End of Month]]),1,0)</f>
        <v>0</v>
      </c>
      <c r="AN115">
        <f>EE_Data_2023[[#This Row],[Leave balance]]*EE_Data_2023[[#This Row],[Hr_Rate]]</f>
        <v>8628.2842548076915</v>
      </c>
    </row>
    <row r="116" spans="1:40" x14ac:dyDescent="0.3">
      <c r="A116" s="1" t="s">
        <v>1927</v>
      </c>
      <c r="B116" s="8">
        <v>44927</v>
      </c>
      <c r="C116" s="8">
        <v>44957</v>
      </c>
      <c r="D116">
        <v>2023</v>
      </c>
      <c r="E116" t="s">
        <v>172</v>
      </c>
      <c r="F116" t="s">
        <v>132</v>
      </c>
      <c r="G116" t="s">
        <v>33</v>
      </c>
      <c r="H116" t="s">
        <v>404</v>
      </c>
      <c r="I116" t="s">
        <v>405</v>
      </c>
      <c r="J116" t="s">
        <v>406</v>
      </c>
      <c r="K116" t="s">
        <v>37</v>
      </c>
      <c r="L116" t="s">
        <v>38</v>
      </c>
      <c r="M116" t="s">
        <v>132</v>
      </c>
      <c r="N116" t="s">
        <v>72</v>
      </c>
      <c r="O116" t="s">
        <v>50</v>
      </c>
      <c r="P116">
        <v>63</v>
      </c>
      <c r="Q116" s="2">
        <v>44287</v>
      </c>
      <c r="R116" s="2"/>
      <c r="S116">
        <v>40</v>
      </c>
      <c r="T116" s="3">
        <v>53809</v>
      </c>
      <c r="U116" s="3">
        <v>4484.083333333333</v>
      </c>
      <c r="V116" s="3">
        <v>25.869711538461537</v>
      </c>
      <c r="W116" s="3">
        <v>0.45</v>
      </c>
      <c r="X116" s="3">
        <v>2017.8374999999999</v>
      </c>
      <c r="Y116" vm="21">
        <v>0.60699999999999998</v>
      </c>
      <c r="Z116" s="3">
        <v>1762.2447499999998</v>
      </c>
      <c r="AA116" t="s">
        <v>41</v>
      </c>
      <c r="AB116">
        <v>1</v>
      </c>
      <c r="AC116">
        <v>0</v>
      </c>
      <c r="AD116" s="2" t="s">
        <v>42</v>
      </c>
      <c r="AE116">
        <v>208</v>
      </c>
      <c r="AG116">
        <v>20</v>
      </c>
      <c r="AI116">
        <v>14</v>
      </c>
      <c r="AL116">
        <f>IF(AND(EE_Data_2023[[#This Row],[Hire Date]]&gt;=EE_Data_2023[[#This Row],[Start of Month]],EE_Data_2023[[#This Row],[Hire Date]]&lt;=EE_Data_2023[[#This Row],[End of Month]]),1,0)</f>
        <v>0</v>
      </c>
      <c r="AM116">
        <f>IF(AND(EE_Data_2023[[#This Row],[Exit Date]]&gt;=EE_Data_2023[[#This Row],[Start of Month]],EE_Data_2023[[#This Row],[Exit Date]]&lt;=EE_Data_2023[[#This Row],[End of Month]]),1,0)</f>
        <v>0</v>
      </c>
      <c r="AN116">
        <f>EE_Data_2023[[#This Row],[Leave balance]]*EE_Data_2023[[#This Row],[Hr_Rate]]</f>
        <v>5380.9</v>
      </c>
    </row>
    <row r="117" spans="1:40" x14ac:dyDescent="0.3">
      <c r="A117" s="1" t="s">
        <v>1927</v>
      </c>
      <c r="B117" s="8">
        <v>44927</v>
      </c>
      <c r="C117" s="8">
        <v>44957</v>
      </c>
      <c r="D117">
        <v>2023</v>
      </c>
      <c r="E117" t="s">
        <v>31</v>
      </c>
      <c r="F117" t="s">
        <v>32</v>
      </c>
      <c r="G117" t="s">
        <v>33</v>
      </c>
      <c r="H117" t="s">
        <v>407</v>
      </c>
      <c r="I117" t="s">
        <v>408</v>
      </c>
      <c r="J117" t="s">
        <v>237</v>
      </c>
      <c r="K117" t="s">
        <v>99</v>
      </c>
      <c r="L117" t="s">
        <v>49</v>
      </c>
      <c r="M117" t="s">
        <v>32</v>
      </c>
      <c r="N117" t="s">
        <v>72</v>
      </c>
      <c r="O117" t="s">
        <v>40</v>
      </c>
      <c r="P117">
        <v>27</v>
      </c>
      <c r="Q117" s="2">
        <v>43937</v>
      </c>
      <c r="R117" s="2"/>
      <c r="S117">
        <v>40</v>
      </c>
      <c r="T117" s="3">
        <v>71864</v>
      </c>
      <c r="U117" s="3">
        <v>5988.666666666667</v>
      </c>
      <c r="V117" s="3">
        <v>34.549999999999997</v>
      </c>
      <c r="W117" s="3">
        <v>0.20760000000000001</v>
      </c>
      <c r="X117" s="3">
        <v>1243.2472</v>
      </c>
      <c r="Y117" vm="1">
        <v>0.36599999999999999</v>
      </c>
      <c r="Z117" s="3">
        <v>3796.8146666666671</v>
      </c>
      <c r="AA117" t="s">
        <v>41</v>
      </c>
      <c r="AB117">
        <v>1</v>
      </c>
      <c r="AC117">
        <v>0</v>
      </c>
      <c r="AD117" s="2" t="s">
        <v>42</v>
      </c>
      <c r="AE117">
        <v>301</v>
      </c>
      <c r="AG117">
        <v>20</v>
      </c>
      <c r="AI117">
        <v>19</v>
      </c>
      <c r="AL117">
        <f>IF(AND(EE_Data_2023[[#This Row],[Hire Date]]&gt;=EE_Data_2023[[#This Row],[Start of Month]],EE_Data_2023[[#This Row],[Hire Date]]&lt;=EE_Data_2023[[#This Row],[End of Month]]),1,0)</f>
        <v>0</v>
      </c>
      <c r="AM117">
        <f>IF(AND(EE_Data_2023[[#This Row],[Exit Date]]&gt;=EE_Data_2023[[#This Row],[Start of Month]],EE_Data_2023[[#This Row],[Exit Date]]&lt;=EE_Data_2023[[#This Row],[End of Month]]),1,0)</f>
        <v>0</v>
      </c>
      <c r="AN117">
        <f>EE_Data_2023[[#This Row],[Leave balance]]*EE_Data_2023[[#This Row],[Hr_Rate]]</f>
        <v>10399.549999999999</v>
      </c>
    </row>
    <row r="118" spans="1:40" x14ac:dyDescent="0.3">
      <c r="A118" s="1" t="s">
        <v>1927</v>
      </c>
      <c r="B118" s="8">
        <v>44927</v>
      </c>
      <c r="C118" s="8">
        <v>44957</v>
      </c>
      <c r="D118">
        <v>2023</v>
      </c>
      <c r="E118" t="s">
        <v>322</v>
      </c>
      <c r="F118" t="s">
        <v>323</v>
      </c>
      <c r="G118" t="s">
        <v>1919</v>
      </c>
      <c r="H118" t="s">
        <v>409</v>
      </c>
      <c r="I118" t="s">
        <v>410</v>
      </c>
      <c r="J118" t="s">
        <v>115</v>
      </c>
      <c r="K118" t="s">
        <v>48</v>
      </c>
      <c r="L118" t="s">
        <v>71</v>
      </c>
      <c r="M118" t="s">
        <v>323</v>
      </c>
      <c r="N118" t="s">
        <v>72</v>
      </c>
      <c r="O118" t="s">
        <v>50</v>
      </c>
      <c r="P118">
        <v>37</v>
      </c>
      <c r="Q118" s="2">
        <v>40883</v>
      </c>
      <c r="R118" s="2"/>
      <c r="S118">
        <v>40</v>
      </c>
      <c r="T118" s="3">
        <v>225558</v>
      </c>
      <c r="U118" s="3">
        <v>18796.5</v>
      </c>
      <c r="V118" s="3">
        <v>108.44134615384614</v>
      </c>
      <c r="W118" s="3">
        <v>0.15490000000000001</v>
      </c>
      <c r="X118" s="3">
        <v>2911.5778500000001</v>
      </c>
      <c r="Y118" vm="33">
        <v>0.46700000000000003</v>
      </c>
      <c r="Z118" s="3">
        <v>10018.5345</v>
      </c>
      <c r="AA118" t="s">
        <v>326</v>
      </c>
      <c r="AB118">
        <v>143.86000000000001</v>
      </c>
      <c r="AC118">
        <v>0.33</v>
      </c>
      <c r="AD118" s="2" t="s">
        <v>42</v>
      </c>
      <c r="AE118">
        <v>341</v>
      </c>
      <c r="AG118">
        <v>20</v>
      </c>
      <c r="AI118">
        <v>16</v>
      </c>
      <c r="AL118">
        <f>IF(AND(EE_Data_2023[[#This Row],[Hire Date]]&gt;=EE_Data_2023[[#This Row],[Start of Month]],EE_Data_2023[[#This Row],[Hire Date]]&lt;=EE_Data_2023[[#This Row],[End of Month]]),1,0)</f>
        <v>0</v>
      </c>
      <c r="AM118">
        <f>IF(AND(EE_Data_2023[[#This Row],[Exit Date]]&gt;=EE_Data_2023[[#This Row],[Start of Month]],EE_Data_2023[[#This Row],[Exit Date]]&lt;=EE_Data_2023[[#This Row],[End of Month]]),1,0)</f>
        <v>0</v>
      </c>
      <c r="AN118">
        <f>EE_Data_2023[[#This Row],[Leave balance]]*EE_Data_2023[[#This Row],[Hr_Rate]]</f>
        <v>36978.49903846153</v>
      </c>
    </row>
    <row r="119" spans="1:40" x14ac:dyDescent="0.3">
      <c r="A119" s="1" t="s">
        <v>1927</v>
      </c>
      <c r="B119" s="8">
        <v>44927</v>
      </c>
      <c r="C119" s="8">
        <v>44957</v>
      </c>
      <c r="D119">
        <v>2023</v>
      </c>
      <c r="E119" t="s">
        <v>79</v>
      </c>
      <c r="F119" t="s">
        <v>80</v>
      </c>
      <c r="G119" t="s">
        <v>33</v>
      </c>
      <c r="H119" t="s">
        <v>411</v>
      </c>
      <c r="I119" t="s">
        <v>412</v>
      </c>
      <c r="J119" t="s">
        <v>237</v>
      </c>
      <c r="K119" t="s">
        <v>99</v>
      </c>
      <c r="L119" t="s">
        <v>49</v>
      </c>
      <c r="M119" t="s">
        <v>80</v>
      </c>
      <c r="N119" t="s">
        <v>39</v>
      </c>
      <c r="O119" t="s">
        <v>40</v>
      </c>
      <c r="P119">
        <v>46</v>
      </c>
      <c r="Q119" s="2">
        <v>44732</v>
      </c>
      <c r="R119" s="2">
        <v>45097</v>
      </c>
      <c r="S119">
        <v>40</v>
      </c>
      <c r="T119" s="3">
        <v>96997</v>
      </c>
      <c r="U119" s="3">
        <v>8083.083333333333</v>
      </c>
      <c r="V119" s="3">
        <v>46.633173076923079</v>
      </c>
      <c r="W119" s="3">
        <v>0.23190000000000002</v>
      </c>
      <c r="X119" s="3">
        <v>1874.4670250000001</v>
      </c>
      <c r="Y119" vm="7">
        <v>0.41200000000000003</v>
      </c>
      <c r="Z119" s="3">
        <v>4752.8529999999992</v>
      </c>
      <c r="AA119" t="s">
        <v>41</v>
      </c>
      <c r="AB119">
        <v>1</v>
      </c>
      <c r="AC119">
        <v>0</v>
      </c>
      <c r="AD119" s="2" t="s">
        <v>42</v>
      </c>
      <c r="AE119">
        <v>57</v>
      </c>
      <c r="AG119">
        <v>20</v>
      </c>
      <c r="AI119">
        <v>20</v>
      </c>
      <c r="AL119">
        <f>IF(AND(EE_Data_2023[[#This Row],[Hire Date]]&gt;=EE_Data_2023[[#This Row],[Start of Month]],EE_Data_2023[[#This Row],[Hire Date]]&lt;=EE_Data_2023[[#This Row],[End of Month]]),1,0)</f>
        <v>0</v>
      </c>
      <c r="AM119">
        <f>IF(AND(EE_Data_2023[[#This Row],[Exit Date]]&gt;=EE_Data_2023[[#This Row],[Start of Month]],EE_Data_2023[[#This Row],[Exit Date]]&lt;=EE_Data_2023[[#This Row],[End of Month]]),1,0)</f>
        <v>0</v>
      </c>
      <c r="AN119">
        <f>EE_Data_2023[[#This Row],[Leave balance]]*EE_Data_2023[[#This Row],[Hr_Rate]]</f>
        <v>2658.0908653846154</v>
      </c>
    </row>
    <row r="120" spans="1:40" x14ac:dyDescent="0.3">
      <c r="A120" s="1" t="s">
        <v>1927</v>
      </c>
      <c r="B120" s="8">
        <v>44927</v>
      </c>
      <c r="C120" s="8">
        <v>44957</v>
      </c>
      <c r="D120">
        <v>2023</v>
      </c>
      <c r="E120" t="s">
        <v>262</v>
      </c>
      <c r="F120" t="s">
        <v>263</v>
      </c>
      <c r="G120" t="s">
        <v>33</v>
      </c>
      <c r="H120" t="s">
        <v>413</v>
      </c>
      <c r="I120" t="s">
        <v>414</v>
      </c>
      <c r="J120" t="s">
        <v>47</v>
      </c>
      <c r="K120" t="s">
        <v>94</v>
      </c>
      <c r="L120" t="s">
        <v>38</v>
      </c>
      <c r="M120" t="s">
        <v>263</v>
      </c>
      <c r="N120" t="s">
        <v>72</v>
      </c>
      <c r="O120" t="s">
        <v>50</v>
      </c>
      <c r="P120">
        <v>54</v>
      </c>
      <c r="Q120" s="2">
        <v>43122</v>
      </c>
      <c r="R120" s="2"/>
      <c r="S120">
        <v>40</v>
      </c>
      <c r="T120" s="3">
        <v>176294</v>
      </c>
      <c r="U120" s="3">
        <v>14691.166666666666</v>
      </c>
      <c r="V120" s="3">
        <v>84.756730769230771</v>
      </c>
      <c r="W120" s="3">
        <v>0.22</v>
      </c>
      <c r="X120" s="3">
        <v>3232.0566666666664</v>
      </c>
      <c r="Y120" vm="28">
        <v>0.45200000000000001</v>
      </c>
      <c r="Z120" s="3">
        <v>8050.7593333333325</v>
      </c>
      <c r="AA120" t="s">
        <v>267</v>
      </c>
      <c r="AB120">
        <v>39.026600000000002</v>
      </c>
      <c r="AC120">
        <v>0.28000000000000003</v>
      </c>
      <c r="AD120" s="2" t="s">
        <v>42</v>
      </c>
      <c r="AE120">
        <v>103</v>
      </c>
      <c r="AG120">
        <v>20</v>
      </c>
      <c r="AI120">
        <v>12</v>
      </c>
      <c r="AL120">
        <f>IF(AND(EE_Data_2023[[#This Row],[Hire Date]]&gt;=EE_Data_2023[[#This Row],[Start of Month]],EE_Data_2023[[#This Row],[Hire Date]]&lt;=EE_Data_2023[[#This Row],[End of Month]]),1,0)</f>
        <v>0</v>
      </c>
      <c r="AM120">
        <f>IF(AND(EE_Data_2023[[#This Row],[Exit Date]]&gt;=EE_Data_2023[[#This Row],[Start of Month]],EE_Data_2023[[#This Row],[Exit Date]]&lt;=EE_Data_2023[[#This Row],[End of Month]]),1,0)</f>
        <v>0</v>
      </c>
      <c r="AN120">
        <f>EE_Data_2023[[#This Row],[Leave balance]]*EE_Data_2023[[#This Row],[Hr_Rate]]</f>
        <v>8729.9432692307691</v>
      </c>
    </row>
    <row r="121" spans="1:40" x14ac:dyDescent="0.3">
      <c r="A121" s="1" t="s">
        <v>1927</v>
      </c>
      <c r="B121" s="8">
        <v>44927</v>
      </c>
      <c r="C121" s="8">
        <v>44957</v>
      </c>
      <c r="D121">
        <v>2023</v>
      </c>
      <c r="E121" t="s">
        <v>415</v>
      </c>
      <c r="F121" t="s">
        <v>416</v>
      </c>
      <c r="G121" t="s">
        <v>33</v>
      </c>
      <c r="H121" t="s">
        <v>417</v>
      </c>
      <c r="I121" t="s">
        <v>418</v>
      </c>
      <c r="J121" t="s">
        <v>145</v>
      </c>
      <c r="K121" t="s">
        <v>70</v>
      </c>
      <c r="L121" t="s">
        <v>108</v>
      </c>
      <c r="M121" t="s">
        <v>416</v>
      </c>
      <c r="N121" t="s">
        <v>72</v>
      </c>
      <c r="O121" t="s">
        <v>50</v>
      </c>
      <c r="P121">
        <v>30</v>
      </c>
      <c r="Q121" s="2">
        <v>44241</v>
      </c>
      <c r="R121" s="2"/>
      <c r="S121">
        <v>32</v>
      </c>
      <c r="T121" s="3">
        <v>48340</v>
      </c>
      <c r="U121" s="3">
        <v>4028.3333333333335</v>
      </c>
      <c r="V121" s="3">
        <v>29.05048076923077</v>
      </c>
      <c r="W121" s="3">
        <v>0</v>
      </c>
      <c r="X121" s="3">
        <v>0</v>
      </c>
      <c r="Y121" vm="38">
        <v>0.23800000000000002</v>
      </c>
      <c r="Z121" s="3">
        <v>3069.59</v>
      </c>
      <c r="AA121" t="s">
        <v>419</v>
      </c>
      <c r="AB121">
        <v>7.4398</v>
      </c>
      <c r="AC121">
        <v>0</v>
      </c>
      <c r="AD121" s="2" t="s">
        <v>42</v>
      </c>
      <c r="AE121">
        <v>143</v>
      </c>
      <c r="AG121">
        <v>20</v>
      </c>
      <c r="AH121">
        <v>407</v>
      </c>
      <c r="AL121">
        <f>IF(AND(EE_Data_2023[[#This Row],[Hire Date]]&gt;=EE_Data_2023[[#This Row],[Start of Month]],EE_Data_2023[[#This Row],[Hire Date]]&lt;=EE_Data_2023[[#This Row],[End of Month]]),1,0)</f>
        <v>0</v>
      </c>
      <c r="AM121">
        <f>IF(AND(EE_Data_2023[[#This Row],[Exit Date]]&gt;=EE_Data_2023[[#This Row],[Start of Month]],EE_Data_2023[[#This Row],[Exit Date]]&lt;=EE_Data_2023[[#This Row],[End of Month]]),1,0)</f>
        <v>0</v>
      </c>
      <c r="AN121">
        <f>EE_Data_2023[[#This Row],[Leave balance]]*EE_Data_2023[[#This Row],[Hr_Rate]]</f>
        <v>4154.21875</v>
      </c>
    </row>
    <row r="122" spans="1:40" x14ac:dyDescent="0.3">
      <c r="A122" s="1" t="s">
        <v>1927</v>
      </c>
      <c r="B122" s="8">
        <v>44927</v>
      </c>
      <c r="C122" s="8">
        <v>44957</v>
      </c>
      <c r="D122">
        <v>2023</v>
      </c>
      <c r="E122" t="s">
        <v>52</v>
      </c>
      <c r="F122" t="s">
        <v>53</v>
      </c>
      <c r="G122" t="s">
        <v>54</v>
      </c>
      <c r="H122" t="s">
        <v>420</v>
      </c>
      <c r="I122" t="s">
        <v>421</v>
      </c>
      <c r="J122" t="s">
        <v>115</v>
      </c>
      <c r="K122" t="s">
        <v>99</v>
      </c>
      <c r="L122" t="s">
        <v>71</v>
      </c>
      <c r="M122" t="s">
        <v>80</v>
      </c>
      <c r="N122" t="s">
        <v>72</v>
      </c>
      <c r="O122" t="s">
        <v>50</v>
      </c>
      <c r="P122">
        <v>28</v>
      </c>
      <c r="Q122" s="2">
        <v>42922</v>
      </c>
      <c r="R122" s="2"/>
      <c r="S122">
        <v>40</v>
      </c>
      <c r="T122" s="3">
        <v>240488</v>
      </c>
      <c r="U122" s="3">
        <v>20040.666666666668</v>
      </c>
      <c r="V122" s="3">
        <v>115.61923076923077</v>
      </c>
      <c r="W122" s="3">
        <v>0.25</v>
      </c>
      <c r="X122" s="3">
        <v>5010.166666666667</v>
      </c>
      <c r="Y122" vm="3">
        <v>0.501</v>
      </c>
      <c r="Z122" s="3">
        <v>10000.292666666668</v>
      </c>
      <c r="AA122" t="s">
        <v>58</v>
      </c>
      <c r="AB122">
        <v>657.27</v>
      </c>
      <c r="AC122">
        <v>0.4</v>
      </c>
      <c r="AD122" s="2" t="s">
        <v>42</v>
      </c>
      <c r="AE122">
        <v>296</v>
      </c>
      <c r="AG122">
        <v>20</v>
      </c>
      <c r="AI122">
        <v>4</v>
      </c>
      <c r="AL122">
        <f>IF(AND(EE_Data_2023[[#This Row],[Hire Date]]&gt;=EE_Data_2023[[#This Row],[Start of Month]],EE_Data_2023[[#This Row],[Hire Date]]&lt;=EE_Data_2023[[#This Row],[End of Month]]),1,0)</f>
        <v>0</v>
      </c>
      <c r="AM122">
        <f>IF(AND(EE_Data_2023[[#This Row],[Exit Date]]&gt;=EE_Data_2023[[#This Row],[Start of Month]],EE_Data_2023[[#This Row],[Exit Date]]&lt;=EE_Data_2023[[#This Row],[End of Month]]),1,0)</f>
        <v>0</v>
      </c>
      <c r="AN122">
        <f>EE_Data_2023[[#This Row],[Leave balance]]*EE_Data_2023[[#This Row],[Hr_Rate]]</f>
        <v>34223.292307692311</v>
      </c>
    </row>
    <row r="123" spans="1:40" x14ac:dyDescent="0.3">
      <c r="A123" s="1" t="s">
        <v>1927</v>
      </c>
      <c r="B123" s="8">
        <v>44927</v>
      </c>
      <c r="C123" s="8">
        <v>44957</v>
      </c>
      <c r="D123">
        <v>2023</v>
      </c>
      <c r="E123" t="s">
        <v>110</v>
      </c>
      <c r="F123" t="s">
        <v>111</v>
      </c>
      <c r="G123" t="s">
        <v>112</v>
      </c>
      <c r="H123" t="s">
        <v>422</v>
      </c>
      <c r="I123" t="s">
        <v>423</v>
      </c>
      <c r="J123" t="s">
        <v>187</v>
      </c>
      <c r="K123" t="s">
        <v>37</v>
      </c>
      <c r="L123" t="s">
        <v>38</v>
      </c>
      <c r="M123" t="s">
        <v>111</v>
      </c>
      <c r="N123" t="s">
        <v>72</v>
      </c>
      <c r="O123" t="s">
        <v>40</v>
      </c>
      <c r="P123">
        <v>40</v>
      </c>
      <c r="Q123" s="2">
        <v>40565</v>
      </c>
      <c r="R123" s="2"/>
      <c r="S123">
        <v>40</v>
      </c>
      <c r="T123" s="3">
        <v>97339</v>
      </c>
      <c r="U123" s="3">
        <v>8111.583333333333</v>
      </c>
      <c r="V123" s="3">
        <v>46.797596153846158</v>
      </c>
      <c r="W123" s="3">
        <v>0</v>
      </c>
      <c r="X123" s="3">
        <v>0</v>
      </c>
      <c r="Y123" vm="12">
        <v>0.113</v>
      </c>
      <c r="Z123" s="3">
        <v>7194.974416666666</v>
      </c>
      <c r="AA123" t="s">
        <v>117</v>
      </c>
      <c r="AB123">
        <v>3.8468</v>
      </c>
      <c r="AC123">
        <v>0</v>
      </c>
      <c r="AD123" s="2" t="s">
        <v>42</v>
      </c>
      <c r="AE123">
        <v>391</v>
      </c>
      <c r="AG123">
        <v>20</v>
      </c>
      <c r="AI123">
        <v>17</v>
      </c>
      <c r="AL123">
        <f>IF(AND(EE_Data_2023[[#This Row],[Hire Date]]&gt;=EE_Data_2023[[#This Row],[Start of Month]],EE_Data_2023[[#This Row],[Hire Date]]&lt;=EE_Data_2023[[#This Row],[End of Month]]),1,0)</f>
        <v>0</v>
      </c>
      <c r="AM123">
        <f>IF(AND(EE_Data_2023[[#This Row],[Exit Date]]&gt;=EE_Data_2023[[#This Row],[Start of Month]],EE_Data_2023[[#This Row],[Exit Date]]&lt;=EE_Data_2023[[#This Row],[End of Month]]),1,0)</f>
        <v>0</v>
      </c>
      <c r="AN123">
        <f>EE_Data_2023[[#This Row],[Leave balance]]*EE_Data_2023[[#This Row],[Hr_Rate]]</f>
        <v>18297.860096153847</v>
      </c>
    </row>
    <row r="124" spans="1:40" x14ac:dyDescent="0.3">
      <c r="A124" s="1" t="s">
        <v>1927</v>
      </c>
      <c r="B124" s="8">
        <v>44927</v>
      </c>
      <c r="C124" s="8">
        <v>44957</v>
      </c>
      <c r="D124">
        <v>2023</v>
      </c>
      <c r="E124" t="s">
        <v>424</v>
      </c>
      <c r="F124" t="s">
        <v>425</v>
      </c>
      <c r="G124" t="s">
        <v>54</v>
      </c>
      <c r="H124" t="s">
        <v>426</v>
      </c>
      <c r="I124" t="s">
        <v>427</v>
      </c>
      <c r="J124" t="s">
        <v>115</v>
      </c>
      <c r="K124" t="s">
        <v>94</v>
      </c>
      <c r="L124" t="s">
        <v>38</v>
      </c>
      <c r="M124" t="s">
        <v>425</v>
      </c>
      <c r="N124" t="s">
        <v>72</v>
      </c>
      <c r="O124" t="s">
        <v>50</v>
      </c>
      <c r="P124">
        <v>49</v>
      </c>
      <c r="Q124" s="2">
        <v>37680</v>
      </c>
      <c r="R124" s="2"/>
      <c r="S124">
        <v>40</v>
      </c>
      <c r="T124" s="3">
        <v>211291</v>
      </c>
      <c r="U124" s="3">
        <v>17607.583333333332</v>
      </c>
      <c r="V124" s="3">
        <v>101.58221153846154</v>
      </c>
      <c r="W124" s="3">
        <v>0.26</v>
      </c>
      <c r="X124" s="3">
        <v>4577.9716666666664</v>
      </c>
      <c r="Y124" vm="39">
        <v>0.44400000000000001</v>
      </c>
      <c r="Z124" s="3">
        <v>9789.8163333333323</v>
      </c>
      <c r="AA124" t="s">
        <v>428</v>
      </c>
      <c r="AB124">
        <v>32.686700000000002</v>
      </c>
      <c r="AC124">
        <v>0.37</v>
      </c>
      <c r="AD124" s="2" t="s">
        <v>42</v>
      </c>
      <c r="AE124">
        <v>383</v>
      </c>
      <c r="AG124">
        <v>20</v>
      </c>
      <c r="AI124">
        <v>17</v>
      </c>
      <c r="AL124">
        <f>IF(AND(EE_Data_2023[[#This Row],[Hire Date]]&gt;=EE_Data_2023[[#This Row],[Start of Month]],EE_Data_2023[[#This Row],[Hire Date]]&lt;=EE_Data_2023[[#This Row],[End of Month]]),1,0)</f>
        <v>0</v>
      </c>
      <c r="AM124">
        <f>IF(AND(EE_Data_2023[[#This Row],[Exit Date]]&gt;=EE_Data_2023[[#This Row],[Start of Month]],EE_Data_2023[[#This Row],[Exit Date]]&lt;=EE_Data_2023[[#This Row],[End of Month]]),1,0)</f>
        <v>0</v>
      </c>
      <c r="AN124">
        <f>EE_Data_2023[[#This Row],[Leave balance]]*EE_Data_2023[[#This Row],[Hr_Rate]]</f>
        <v>38905.987019230772</v>
      </c>
    </row>
    <row r="125" spans="1:40" x14ac:dyDescent="0.3">
      <c r="A125" s="1" t="s">
        <v>1927</v>
      </c>
      <c r="B125" s="8">
        <v>44927</v>
      </c>
      <c r="C125" s="8">
        <v>44957</v>
      </c>
      <c r="D125">
        <v>2023</v>
      </c>
      <c r="E125" t="s">
        <v>79</v>
      </c>
      <c r="F125" t="s">
        <v>80</v>
      </c>
      <c r="G125" t="s">
        <v>33</v>
      </c>
      <c r="H125" t="s">
        <v>429</v>
      </c>
      <c r="I125" t="s">
        <v>430</v>
      </c>
      <c r="J125" t="s">
        <v>115</v>
      </c>
      <c r="K125" t="s">
        <v>70</v>
      </c>
      <c r="L125" t="s">
        <v>108</v>
      </c>
      <c r="M125" t="s">
        <v>80</v>
      </c>
      <c r="N125" t="s">
        <v>72</v>
      </c>
      <c r="O125" t="s">
        <v>40</v>
      </c>
      <c r="P125">
        <v>39</v>
      </c>
      <c r="Q125" s="2">
        <v>40778</v>
      </c>
      <c r="R125" s="2"/>
      <c r="S125">
        <v>32</v>
      </c>
      <c r="T125" s="3">
        <v>249506</v>
      </c>
      <c r="U125" s="3">
        <v>20792.166666666668</v>
      </c>
      <c r="V125" s="3">
        <v>149.94350961538461</v>
      </c>
      <c r="W125" s="3">
        <v>0.23190000000000002</v>
      </c>
      <c r="X125" s="3">
        <v>4821.7034500000009</v>
      </c>
      <c r="Y125" vm="7">
        <v>0.41200000000000003</v>
      </c>
      <c r="Z125" s="3">
        <v>12225.794</v>
      </c>
      <c r="AA125" t="s">
        <v>41</v>
      </c>
      <c r="AB125">
        <v>1</v>
      </c>
      <c r="AC125">
        <v>0.3</v>
      </c>
      <c r="AD125" s="2">
        <v>44957</v>
      </c>
      <c r="AE125">
        <v>152</v>
      </c>
      <c r="AG125">
        <v>20</v>
      </c>
      <c r="AL125">
        <f>IF(AND(EE_Data_2023[[#This Row],[Hire Date]]&gt;=EE_Data_2023[[#This Row],[Start of Month]],EE_Data_2023[[#This Row],[Hire Date]]&lt;=EE_Data_2023[[#This Row],[End of Month]]),1,0)</f>
        <v>0</v>
      </c>
      <c r="AM125">
        <f>IF(AND(EE_Data_2023[[#This Row],[Exit Date]]&gt;=EE_Data_2023[[#This Row],[Start of Month]],EE_Data_2023[[#This Row],[Exit Date]]&lt;=EE_Data_2023[[#This Row],[End of Month]]),1,0)</f>
        <v>1</v>
      </c>
      <c r="AN125">
        <f>EE_Data_2023[[#This Row],[Leave balance]]*EE_Data_2023[[#This Row],[Hr_Rate]]</f>
        <v>22791.413461538461</v>
      </c>
    </row>
    <row r="126" spans="1:40" x14ac:dyDescent="0.3">
      <c r="A126" s="1" t="s">
        <v>1927</v>
      </c>
      <c r="B126" s="8">
        <v>44927</v>
      </c>
      <c r="C126" s="8">
        <v>44957</v>
      </c>
      <c r="D126">
        <v>2023</v>
      </c>
      <c r="E126" t="s">
        <v>376</v>
      </c>
      <c r="F126" t="s">
        <v>377</v>
      </c>
      <c r="G126" t="s">
        <v>33</v>
      </c>
      <c r="H126" t="s">
        <v>431</v>
      </c>
      <c r="I126" t="s">
        <v>432</v>
      </c>
      <c r="J126" t="s">
        <v>158</v>
      </c>
      <c r="K126" t="s">
        <v>99</v>
      </c>
      <c r="L126" t="s">
        <v>49</v>
      </c>
      <c r="M126" t="s">
        <v>377</v>
      </c>
      <c r="N126" t="s">
        <v>72</v>
      </c>
      <c r="O126" t="s">
        <v>40</v>
      </c>
      <c r="P126">
        <v>61</v>
      </c>
      <c r="Q126" s="2">
        <v>37582</v>
      </c>
      <c r="R126" s="2"/>
      <c r="S126">
        <v>40</v>
      </c>
      <c r="T126" s="3">
        <v>80950</v>
      </c>
      <c r="U126" s="3">
        <v>6745.833333333333</v>
      </c>
      <c r="V126" s="3">
        <v>38.918269230769234</v>
      </c>
      <c r="W126" s="3">
        <v>0.33799999999999997</v>
      </c>
      <c r="X126" s="3">
        <v>2280.0916666666662</v>
      </c>
      <c r="Y126" vm="35">
        <v>0.46100000000000002</v>
      </c>
      <c r="Z126" s="3">
        <v>3636.0041666666662</v>
      </c>
      <c r="AA126" t="s">
        <v>380</v>
      </c>
      <c r="AB126">
        <v>23.619</v>
      </c>
      <c r="AC126">
        <v>0</v>
      </c>
      <c r="AD126" s="2" t="s">
        <v>42</v>
      </c>
      <c r="AE126">
        <v>282</v>
      </c>
      <c r="AG126">
        <v>20</v>
      </c>
      <c r="AI126">
        <v>4</v>
      </c>
      <c r="AL126">
        <f>IF(AND(EE_Data_2023[[#This Row],[Hire Date]]&gt;=EE_Data_2023[[#This Row],[Start of Month]],EE_Data_2023[[#This Row],[Hire Date]]&lt;=EE_Data_2023[[#This Row],[End of Month]]),1,0)</f>
        <v>0</v>
      </c>
      <c r="AM126">
        <f>IF(AND(EE_Data_2023[[#This Row],[Exit Date]]&gt;=EE_Data_2023[[#This Row],[Start of Month]],EE_Data_2023[[#This Row],[Exit Date]]&lt;=EE_Data_2023[[#This Row],[End of Month]]),1,0)</f>
        <v>0</v>
      </c>
      <c r="AN126">
        <f>EE_Data_2023[[#This Row],[Leave balance]]*EE_Data_2023[[#This Row],[Hr_Rate]]</f>
        <v>10974.951923076924</v>
      </c>
    </row>
    <row r="127" spans="1:40" x14ac:dyDescent="0.3">
      <c r="A127" s="1" t="s">
        <v>1927</v>
      </c>
      <c r="B127" s="8">
        <v>44927</v>
      </c>
      <c r="C127" s="8">
        <v>44957</v>
      </c>
      <c r="D127">
        <v>2023</v>
      </c>
      <c r="E127" t="s">
        <v>200</v>
      </c>
      <c r="F127" t="s">
        <v>201</v>
      </c>
      <c r="G127" t="s">
        <v>33</v>
      </c>
      <c r="H127" t="s">
        <v>433</v>
      </c>
      <c r="I127" t="s">
        <v>434</v>
      </c>
      <c r="J127" t="s">
        <v>242</v>
      </c>
      <c r="K127" t="s">
        <v>99</v>
      </c>
      <c r="L127" t="s">
        <v>108</v>
      </c>
      <c r="M127" t="s">
        <v>201</v>
      </c>
      <c r="N127" t="s">
        <v>39</v>
      </c>
      <c r="O127" t="s">
        <v>50</v>
      </c>
      <c r="P127">
        <v>46</v>
      </c>
      <c r="Q127" s="2">
        <v>44206</v>
      </c>
      <c r="R127" s="2">
        <v>44936</v>
      </c>
      <c r="S127">
        <v>40</v>
      </c>
      <c r="T127" s="3">
        <v>86538</v>
      </c>
      <c r="U127" s="3">
        <v>7211.5</v>
      </c>
      <c r="V127" s="3">
        <v>41.604807692307688</v>
      </c>
      <c r="W127" s="3">
        <v>0.24809999999999999</v>
      </c>
      <c r="X127" s="3">
        <v>1789.1731499999999</v>
      </c>
      <c r="Y127" vm="25">
        <v>0.51900000000000002</v>
      </c>
      <c r="Z127" s="3">
        <v>3468.7314999999999</v>
      </c>
      <c r="AA127" t="s">
        <v>41</v>
      </c>
      <c r="AB127">
        <v>1</v>
      </c>
      <c r="AC127">
        <v>0</v>
      </c>
      <c r="AD127" s="2" t="s">
        <v>42</v>
      </c>
      <c r="AE127">
        <v>179</v>
      </c>
      <c r="AG127">
        <v>20</v>
      </c>
      <c r="AI127">
        <v>5</v>
      </c>
      <c r="AL127">
        <f>IF(AND(EE_Data_2023[[#This Row],[Hire Date]]&gt;=EE_Data_2023[[#This Row],[Start of Month]],EE_Data_2023[[#This Row],[Hire Date]]&lt;=EE_Data_2023[[#This Row],[End of Month]]),1,0)</f>
        <v>0</v>
      </c>
      <c r="AM127">
        <f>IF(AND(EE_Data_2023[[#This Row],[Exit Date]]&gt;=EE_Data_2023[[#This Row],[Start of Month]],EE_Data_2023[[#This Row],[Exit Date]]&lt;=EE_Data_2023[[#This Row],[End of Month]]),1,0)</f>
        <v>0</v>
      </c>
      <c r="AN127">
        <f>EE_Data_2023[[#This Row],[Leave balance]]*EE_Data_2023[[#This Row],[Hr_Rate]]</f>
        <v>7447.2605769230759</v>
      </c>
    </row>
    <row r="128" spans="1:40" x14ac:dyDescent="0.3">
      <c r="A128" s="1" t="s">
        <v>1927</v>
      </c>
      <c r="B128" s="8">
        <v>44927</v>
      </c>
      <c r="C128" s="8">
        <v>44957</v>
      </c>
      <c r="D128">
        <v>2023</v>
      </c>
      <c r="E128" t="s">
        <v>79</v>
      </c>
      <c r="F128" t="s">
        <v>80</v>
      </c>
      <c r="G128" t="s">
        <v>33</v>
      </c>
      <c r="H128" t="s">
        <v>435</v>
      </c>
      <c r="I128" t="s">
        <v>436</v>
      </c>
      <c r="J128" t="s">
        <v>63</v>
      </c>
      <c r="K128" t="s">
        <v>116</v>
      </c>
      <c r="L128" t="s">
        <v>49</v>
      </c>
      <c r="M128" t="s">
        <v>80</v>
      </c>
      <c r="N128" t="s">
        <v>39</v>
      </c>
      <c r="O128" t="s">
        <v>50</v>
      </c>
      <c r="P128">
        <v>35</v>
      </c>
      <c r="Q128" s="2">
        <v>44811</v>
      </c>
      <c r="R128" s="2">
        <v>45176</v>
      </c>
      <c r="S128">
        <v>40</v>
      </c>
      <c r="T128" s="3">
        <v>70992</v>
      </c>
      <c r="U128" s="3">
        <v>5916</v>
      </c>
      <c r="V128" s="3">
        <v>34.130769230769232</v>
      </c>
      <c r="W128" s="3">
        <v>0.23190000000000002</v>
      </c>
      <c r="X128" s="3">
        <v>1371.9204000000002</v>
      </c>
      <c r="Y128" vm="7">
        <v>0.41200000000000003</v>
      </c>
      <c r="Z128" s="3">
        <v>3478.6079999999997</v>
      </c>
      <c r="AA128" t="s">
        <v>41</v>
      </c>
      <c r="AB128">
        <v>1</v>
      </c>
      <c r="AC128">
        <v>0</v>
      </c>
      <c r="AD128" s="2" t="s">
        <v>42</v>
      </c>
      <c r="AE128">
        <v>208</v>
      </c>
      <c r="AG128">
        <v>20</v>
      </c>
      <c r="AH128">
        <v>138</v>
      </c>
      <c r="AI128">
        <v>15</v>
      </c>
      <c r="AL128">
        <f>IF(AND(EE_Data_2023[[#This Row],[Hire Date]]&gt;=EE_Data_2023[[#This Row],[Start of Month]],EE_Data_2023[[#This Row],[Hire Date]]&lt;=EE_Data_2023[[#This Row],[End of Month]]),1,0)</f>
        <v>0</v>
      </c>
      <c r="AM128">
        <f>IF(AND(EE_Data_2023[[#This Row],[Exit Date]]&gt;=EE_Data_2023[[#This Row],[Start of Month]],EE_Data_2023[[#This Row],[Exit Date]]&lt;=EE_Data_2023[[#This Row],[End of Month]]),1,0)</f>
        <v>0</v>
      </c>
      <c r="AN128">
        <f>EE_Data_2023[[#This Row],[Leave balance]]*EE_Data_2023[[#This Row],[Hr_Rate]]</f>
        <v>7099.2000000000007</v>
      </c>
    </row>
    <row r="129" spans="1:40" x14ac:dyDescent="0.3">
      <c r="A129" s="1" t="s">
        <v>1927</v>
      </c>
      <c r="B129" s="8">
        <v>44927</v>
      </c>
      <c r="C129" s="8">
        <v>44957</v>
      </c>
      <c r="D129">
        <v>2023</v>
      </c>
      <c r="E129" t="s">
        <v>52</v>
      </c>
      <c r="F129" t="s">
        <v>53</v>
      </c>
      <c r="G129" t="s">
        <v>54</v>
      </c>
      <c r="H129" t="s">
        <v>437</v>
      </c>
      <c r="I129" t="s">
        <v>438</v>
      </c>
      <c r="J129" t="s">
        <v>115</v>
      </c>
      <c r="K129" t="s">
        <v>99</v>
      </c>
      <c r="L129" t="s">
        <v>71</v>
      </c>
      <c r="M129" t="s">
        <v>132</v>
      </c>
      <c r="N129" t="s">
        <v>72</v>
      </c>
      <c r="O129" t="s">
        <v>40</v>
      </c>
      <c r="P129">
        <v>33</v>
      </c>
      <c r="Q129" s="2">
        <v>42173</v>
      </c>
      <c r="R129" s="2"/>
      <c r="S129">
        <v>40</v>
      </c>
      <c r="T129" s="3">
        <v>205314</v>
      </c>
      <c r="U129" s="3">
        <v>17109.5</v>
      </c>
      <c r="V129" s="3">
        <v>98.708653846153851</v>
      </c>
      <c r="W129" s="3">
        <v>0.25</v>
      </c>
      <c r="X129" s="3">
        <v>4277.375</v>
      </c>
      <c r="Y129" vm="3">
        <v>0.501</v>
      </c>
      <c r="Z129" s="3">
        <v>8537.6404999999995</v>
      </c>
      <c r="AA129" t="s">
        <v>58</v>
      </c>
      <c r="AB129">
        <v>657.27</v>
      </c>
      <c r="AC129">
        <v>0.3</v>
      </c>
      <c r="AD129" s="2" t="s">
        <v>42</v>
      </c>
      <c r="AE129">
        <v>164</v>
      </c>
      <c r="AG129">
        <v>20</v>
      </c>
      <c r="AI129">
        <v>8</v>
      </c>
      <c r="AL129">
        <f>IF(AND(EE_Data_2023[[#This Row],[Hire Date]]&gt;=EE_Data_2023[[#This Row],[Start of Month]],EE_Data_2023[[#This Row],[Hire Date]]&lt;=EE_Data_2023[[#This Row],[End of Month]]),1,0)</f>
        <v>0</v>
      </c>
      <c r="AM129">
        <f>IF(AND(EE_Data_2023[[#This Row],[Exit Date]]&gt;=EE_Data_2023[[#This Row],[Start of Month]],EE_Data_2023[[#This Row],[Exit Date]]&lt;=EE_Data_2023[[#This Row],[End of Month]]),1,0)</f>
        <v>0</v>
      </c>
      <c r="AN129">
        <f>EE_Data_2023[[#This Row],[Leave balance]]*EE_Data_2023[[#This Row],[Hr_Rate]]</f>
        <v>16188.219230769231</v>
      </c>
    </row>
    <row r="130" spans="1:40" x14ac:dyDescent="0.3">
      <c r="A130" s="1" t="s">
        <v>1927</v>
      </c>
      <c r="B130" s="8">
        <v>44927</v>
      </c>
      <c r="C130" s="8">
        <v>44957</v>
      </c>
      <c r="D130">
        <v>2023</v>
      </c>
      <c r="E130" t="s">
        <v>52</v>
      </c>
      <c r="F130" t="s">
        <v>53</v>
      </c>
      <c r="G130" t="s">
        <v>54</v>
      </c>
      <c r="H130" t="s">
        <v>439</v>
      </c>
      <c r="I130" t="s">
        <v>440</v>
      </c>
      <c r="J130" t="s">
        <v>115</v>
      </c>
      <c r="K130" t="s">
        <v>94</v>
      </c>
      <c r="L130" t="s">
        <v>71</v>
      </c>
      <c r="M130" t="s">
        <v>132</v>
      </c>
      <c r="N130" t="s">
        <v>72</v>
      </c>
      <c r="O130" t="s">
        <v>50</v>
      </c>
      <c r="P130">
        <v>61</v>
      </c>
      <c r="Q130" s="2">
        <v>42804</v>
      </c>
      <c r="R130" s="2"/>
      <c r="S130">
        <v>40</v>
      </c>
      <c r="T130" s="3">
        <v>196951</v>
      </c>
      <c r="U130" s="3">
        <v>16412.583333333332</v>
      </c>
      <c r="V130" s="3">
        <v>94.687980769230776</v>
      </c>
      <c r="W130" s="3">
        <v>0.25</v>
      </c>
      <c r="X130" s="3">
        <v>4103.145833333333</v>
      </c>
      <c r="Y130" vm="3">
        <v>0.501</v>
      </c>
      <c r="Z130" s="3">
        <v>8189.8790833333333</v>
      </c>
      <c r="AA130" t="s">
        <v>58</v>
      </c>
      <c r="AB130">
        <v>657.27</v>
      </c>
      <c r="AC130">
        <v>0.33</v>
      </c>
      <c r="AD130" s="2" t="s">
        <v>42</v>
      </c>
      <c r="AE130">
        <v>138</v>
      </c>
      <c r="AG130">
        <v>20</v>
      </c>
      <c r="AH130">
        <v>439</v>
      </c>
      <c r="AI130">
        <v>5</v>
      </c>
      <c r="AL130">
        <f>IF(AND(EE_Data_2023[[#This Row],[Hire Date]]&gt;=EE_Data_2023[[#This Row],[Start of Month]],EE_Data_2023[[#This Row],[Hire Date]]&lt;=EE_Data_2023[[#This Row],[End of Month]]),1,0)</f>
        <v>0</v>
      </c>
      <c r="AM130">
        <f>IF(AND(EE_Data_2023[[#This Row],[Exit Date]]&gt;=EE_Data_2023[[#This Row],[Start of Month]],EE_Data_2023[[#This Row],[Exit Date]]&lt;=EE_Data_2023[[#This Row],[End of Month]]),1,0)</f>
        <v>0</v>
      </c>
      <c r="AN130">
        <f>EE_Data_2023[[#This Row],[Leave balance]]*EE_Data_2023[[#This Row],[Hr_Rate]]</f>
        <v>13066.941346153848</v>
      </c>
    </row>
    <row r="131" spans="1:40" x14ac:dyDescent="0.3">
      <c r="A131" s="1" t="s">
        <v>1927</v>
      </c>
      <c r="B131" s="8">
        <v>44927</v>
      </c>
      <c r="C131" s="8">
        <v>44957</v>
      </c>
      <c r="D131">
        <v>2023</v>
      </c>
      <c r="E131" t="s">
        <v>415</v>
      </c>
      <c r="F131" t="s">
        <v>416</v>
      </c>
      <c r="G131" t="s">
        <v>33</v>
      </c>
      <c r="H131" t="s">
        <v>441</v>
      </c>
      <c r="I131" t="s">
        <v>442</v>
      </c>
      <c r="J131" t="s">
        <v>47</v>
      </c>
      <c r="K131" t="s">
        <v>37</v>
      </c>
      <c r="L131" t="s">
        <v>49</v>
      </c>
      <c r="M131" t="s">
        <v>416</v>
      </c>
      <c r="N131" t="s">
        <v>72</v>
      </c>
      <c r="O131" t="s">
        <v>40</v>
      </c>
      <c r="P131">
        <v>45</v>
      </c>
      <c r="Q131" s="2">
        <v>38613</v>
      </c>
      <c r="R131" s="2"/>
      <c r="S131">
        <v>40</v>
      </c>
      <c r="T131" s="3">
        <v>67686</v>
      </c>
      <c r="U131" s="3">
        <v>5640.5</v>
      </c>
      <c r="V131" s="3">
        <v>32.541346153846156</v>
      </c>
      <c r="W131" s="3">
        <v>0</v>
      </c>
      <c r="X131" s="3">
        <v>0</v>
      </c>
      <c r="Y131" vm="38">
        <v>0.23800000000000002</v>
      </c>
      <c r="Z131" s="3">
        <v>4298.0609999999997</v>
      </c>
      <c r="AA131" t="s">
        <v>419</v>
      </c>
      <c r="AB131">
        <v>7.4398</v>
      </c>
      <c r="AC131">
        <v>0</v>
      </c>
      <c r="AD131" s="2" t="s">
        <v>42</v>
      </c>
      <c r="AE131">
        <v>108</v>
      </c>
      <c r="AG131">
        <v>20</v>
      </c>
      <c r="AI131">
        <v>16</v>
      </c>
      <c r="AL131">
        <f>IF(AND(EE_Data_2023[[#This Row],[Hire Date]]&gt;=EE_Data_2023[[#This Row],[Start of Month]],EE_Data_2023[[#This Row],[Hire Date]]&lt;=EE_Data_2023[[#This Row],[End of Month]]),1,0)</f>
        <v>0</v>
      </c>
      <c r="AM131">
        <f>IF(AND(EE_Data_2023[[#This Row],[Exit Date]]&gt;=EE_Data_2023[[#This Row],[Start of Month]],EE_Data_2023[[#This Row],[Exit Date]]&lt;=EE_Data_2023[[#This Row],[End of Month]]),1,0)</f>
        <v>0</v>
      </c>
      <c r="AN131">
        <f>EE_Data_2023[[#This Row],[Leave balance]]*EE_Data_2023[[#This Row],[Hr_Rate]]</f>
        <v>3514.4653846153847</v>
      </c>
    </row>
    <row r="132" spans="1:40" x14ac:dyDescent="0.3">
      <c r="A132" s="1" t="s">
        <v>1927</v>
      </c>
      <c r="B132" s="8">
        <v>44927</v>
      </c>
      <c r="C132" s="8">
        <v>44957</v>
      </c>
      <c r="D132">
        <v>2023</v>
      </c>
      <c r="E132" t="s">
        <v>100</v>
      </c>
      <c r="F132" t="s">
        <v>101</v>
      </c>
      <c r="G132" t="s">
        <v>33</v>
      </c>
      <c r="H132" t="s">
        <v>443</v>
      </c>
      <c r="I132" t="s">
        <v>444</v>
      </c>
      <c r="J132" t="s">
        <v>36</v>
      </c>
      <c r="K132" t="s">
        <v>37</v>
      </c>
      <c r="L132" t="s">
        <v>108</v>
      </c>
      <c r="M132" t="s">
        <v>101</v>
      </c>
      <c r="N132" t="s">
        <v>72</v>
      </c>
      <c r="O132" t="s">
        <v>40</v>
      </c>
      <c r="P132">
        <v>51</v>
      </c>
      <c r="Q132" s="2">
        <v>39553</v>
      </c>
      <c r="R132" s="2"/>
      <c r="S132">
        <v>40</v>
      </c>
      <c r="T132" s="3">
        <v>86431</v>
      </c>
      <c r="U132" s="3">
        <v>7202.583333333333</v>
      </c>
      <c r="V132" s="3">
        <v>41.55336538461539</v>
      </c>
      <c r="W132" s="3">
        <v>0.14990000000000001</v>
      </c>
      <c r="X132" s="3">
        <v>1079.6672416666668</v>
      </c>
      <c r="Y132" vm="10">
        <v>0.20399999999999999</v>
      </c>
      <c r="Z132" s="3">
        <v>5733.2563333333328</v>
      </c>
      <c r="AA132" t="s">
        <v>41</v>
      </c>
      <c r="AB132">
        <v>1</v>
      </c>
      <c r="AC132">
        <v>0</v>
      </c>
      <c r="AD132" s="2" t="s">
        <v>42</v>
      </c>
      <c r="AE132">
        <v>340</v>
      </c>
      <c r="AG132">
        <v>20</v>
      </c>
      <c r="AI132">
        <v>3</v>
      </c>
      <c r="AL132">
        <f>IF(AND(EE_Data_2023[[#This Row],[Hire Date]]&gt;=EE_Data_2023[[#This Row],[Start of Month]],EE_Data_2023[[#This Row],[Hire Date]]&lt;=EE_Data_2023[[#This Row],[End of Month]]),1,0)</f>
        <v>0</v>
      </c>
      <c r="AM132">
        <f>IF(AND(EE_Data_2023[[#This Row],[Exit Date]]&gt;=EE_Data_2023[[#This Row],[Start of Month]],EE_Data_2023[[#This Row],[Exit Date]]&lt;=EE_Data_2023[[#This Row],[End of Month]]),1,0)</f>
        <v>0</v>
      </c>
      <c r="AN132">
        <f>EE_Data_2023[[#This Row],[Leave balance]]*EE_Data_2023[[#This Row],[Hr_Rate]]</f>
        <v>14128.144230769232</v>
      </c>
    </row>
    <row r="133" spans="1:40" x14ac:dyDescent="0.3">
      <c r="A133" s="1" t="s">
        <v>1927</v>
      </c>
      <c r="B133" s="8">
        <v>44927</v>
      </c>
      <c r="C133" s="8">
        <v>44957</v>
      </c>
      <c r="D133">
        <v>2023</v>
      </c>
      <c r="E133" t="s">
        <v>180</v>
      </c>
      <c r="F133" t="s">
        <v>181</v>
      </c>
      <c r="G133" t="s">
        <v>33</v>
      </c>
      <c r="H133" t="s">
        <v>445</v>
      </c>
      <c r="I133" t="s">
        <v>446</v>
      </c>
      <c r="J133" t="s">
        <v>77</v>
      </c>
      <c r="K133" t="s">
        <v>94</v>
      </c>
      <c r="L133" t="s">
        <v>38</v>
      </c>
      <c r="M133" t="s">
        <v>181</v>
      </c>
      <c r="N133" t="s">
        <v>39</v>
      </c>
      <c r="O133" t="s">
        <v>40</v>
      </c>
      <c r="P133">
        <v>55</v>
      </c>
      <c r="Q133" s="2">
        <v>44881</v>
      </c>
      <c r="R133" s="2">
        <v>45246</v>
      </c>
      <c r="S133">
        <v>40</v>
      </c>
      <c r="T133" s="3">
        <v>125936</v>
      </c>
      <c r="U133" s="3">
        <v>10494.666666666666</v>
      </c>
      <c r="V133" s="3">
        <v>60.546153846153842</v>
      </c>
      <c r="W133" s="3">
        <v>0.31420000000000003</v>
      </c>
      <c r="X133" s="3">
        <v>3297.4242666666669</v>
      </c>
      <c r="Y133" vm="22">
        <v>0.49099999999999999</v>
      </c>
      <c r="Z133" s="3">
        <v>5341.7853333333333</v>
      </c>
      <c r="AA133" t="s">
        <v>184</v>
      </c>
      <c r="AB133">
        <v>11.300800000000001</v>
      </c>
      <c r="AC133">
        <v>0.08</v>
      </c>
      <c r="AD133" s="2" t="s">
        <v>42</v>
      </c>
      <c r="AE133">
        <v>198</v>
      </c>
      <c r="AG133">
        <v>20</v>
      </c>
      <c r="AH133">
        <v>92</v>
      </c>
      <c r="AI133">
        <v>20</v>
      </c>
      <c r="AL133">
        <f>IF(AND(EE_Data_2023[[#This Row],[Hire Date]]&gt;=EE_Data_2023[[#This Row],[Start of Month]],EE_Data_2023[[#This Row],[Hire Date]]&lt;=EE_Data_2023[[#This Row],[End of Month]]),1,0)</f>
        <v>0</v>
      </c>
      <c r="AM133">
        <f>IF(AND(EE_Data_2023[[#This Row],[Exit Date]]&gt;=EE_Data_2023[[#This Row],[Start of Month]],EE_Data_2023[[#This Row],[Exit Date]]&lt;=EE_Data_2023[[#This Row],[End of Month]]),1,0)</f>
        <v>0</v>
      </c>
      <c r="AN133">
        <f>EE_Data_2023[[#This Row],[Leave balance]]*EE_Data_2023[[#This Row],[Hr_Rate]]</f>
        <v>11988.138461538461</v>
      </c>
    </row>
    <row r="134" spans="1:40" x14ac:dyDescent="0.3">
      <c r="A134" s="1" t="s">
        <v>1927</v>
      </c>
      <c r="B134" s="8">
        <v>44927</v>
      </c>
      <c r="C134" s="8">
        <v>44957</v>
      </c>
      <c r="D134">
        <v>2023</v>
      </c>
      <c r="E134" t="s">
        <v>89</v>
      </c>
      <c r="F134" t="s">
        <v>90</v>
      </c>
      <c r="G134" t="s">
        <v>54</v>
      </c>
      <c r="H134" t="s">
        <v>447</v>
      </c>
      <c r="I134" t="s">
        <v>448</v>
      </c>
      <c r="J134" t="s">
        <v>93</v>
      </c>
      <c r="K134" t="s">
        <v>70</v>
      </c>
      <c r="L134" t="s">
        <v>71</v>
      </c>
      <c r="M134" t="s">
        <v>90</v>
      </c>
      <c r="N134" t="s">
        <v>72</v>
      </c>
      <c r="O134" t="s">
        <v>50</v>
      </c>
      <c r="P134">
        <v>46</v>
      </c>
      <c r="Q134" s="2">
        <v>41473</v>
      </c>
      <c r="R134" s="2"/>
      <c r="S134">
        <v>40</v>
      </c>
      <c r="T134" s="3">
        <v>149712</v>
      </c>
      <c r="U134" s="3">
        <v>12476</v>
      </c>
      <c r="V134" s="3">
        <v>71.976923076923072</v>
      </c>
      <c r="W134" s="3">
        <v>0</v>
      </c>
      <c r="X134" s="3">
        <v>0</v>
      </c>
      <c r="Y134" vm="9">
        <v>0.37200000000000005</v>
      </c>
      <c r="Z134" s="3">
        <v>7834.927999999999</v>
      </c>
      <c r="AA134" t="s">
        <v>95</v>
      </c>
      <c r="AB134">
        <v>136.33000000000001</v>
      </c>
      <c r="AC134">
        <v>0.14000000000000001</v>
      </c>
      <c r="AD134" s="2" t="s">
        <v>42</v>
      </c>
      <c r="AE134">
        <v>267</v>
      </c>
      <c r="AG134">
        <v>20</v>
      </c>
      <c r="AI134">
        <v>11</v>
      </c>
      <c r="AL134">
        <f>IF(AND(EE_Data_2023[[#This Row],[Hire Date]]&gt;=EE_Data_2023[[#This Row],[Start of Month]],EE_Data_2023[[#This Row],[Hire Date]]&lt;=EE_Data_2023[[#This Row],[End of Month]]),1,0)</f>
        <v>0</v>
      </c>
      <c r="AM134">
        <f>IF(AND(EE_Data_2023[[#This Row],[Exit Date]]&gt;=EE_Data_2023[[#This Row],[Start of Month]],EE_Data_2023[[#This Row],[Exit Date]]&lt;=EE_Data_2023[[#This Row],[End of Month]]),1,0)</f>
        <v>0</v>
      </c>
      <c r="AN134">
        <f>EE_Data_2023[[#This Row],[Leave balance]]*EE_Data_2023[[#This Row],[Hr_Rate]]</f>
        <v>19217.83846153846</v>
      </c>
    </row>
    <row r="135" spans="1:40" x14ac:dyDescent="0.3">
      <c r="A135" s="1" t="s">
        <v>1927</v>
      </c>
      <c r="B135" s="8">
        <v>44927</v>
      </c>
      <c r="C135" s="8">
        <v>44957</v>
      </c>
      <c r="D135">
        <v>2023</v>
      </c>
      <c r="E135" t="s">
        <v>1035</v>
      </c>
      <c r="F135" t="s">
        <v>1036</v>
      </c>
      <c r="G135" t="s">
        <v>1918</v>
      </c>
      <c r="H135" t="s">
        <v>449</v>
      </c>
      <c r="I135" t="s">
        <v>450</v>
      </c>
      <c r="J135" t="s">
        <v>237</v>
      </c>
      <c r="K135" t="s">
        <v>99</v>
      </c>
      <c r="L135" t="s">
        <v>49</v>
      </c>
      <c r="M135" t="s">
        <v>135</v>
      </c>
      <c r="N135" t="s">
        <v>39</v>
      </c>
      <c r="O135" t="s">
        <v>40</v>
      </c>
      <c r="P135">
        <v>30</v>
      </c>
      <c r="Q135" s="2">
        <v>44471</v>
      </c>
      <c r="R135" s="2">
        <v>45201</v>
      </c>
      <c r="S135">
        <v>40</v>
      </c>
      <c r="T135" s="3">
        <v>88758</v>
      </c>
      <c r="U135" s="3">
        <v>7396.5</v>
      </c>
      <c r="V135" s="3">
        <v>42.672115384615388</v>
      </c>
      <c r="W135" s="3">
        <v>0.25</v>
      </c>
      <c r="X135" s="3">
        <v>1849.125</v>
      </c>
      <c r="Y135" vm="15">
        <v>0.34600000000000003</v>
      </c>
      <c r="Z135" s="3">
        <v>4837.3109999999997</v>
      </c>
      <c r="AA135" t="s">
        <v>138</v>
      </c>
      <c r="AB135">
        <v>1.7225999999999999</v>
      </c>
      <c r="AC135">
        <v>0</v>
      </c>
      <c r="AD135" s="2" t="s">
        <v>42</v>
      </c>
      <c r="AE135">
        <v>74</v>
      </c>
      <c r="AG135">
        <v>20</v>
      </c>
      <c r="AI135">
        <v>16</v>
      </c>
      <c r="AL135">
        <f>IF(AND(EE_Data_2023[[#This Row],[Hire Date]]&gt;=EE_Data_2023[[#This Row],[Start of Month]],EE_Data_2023[[#This Row],[Hire Date]]&lt;=EE_Data_2023[[#This Row],[End of Month]]),1,0)</f>
        <v>0</v>
      </c>
      <c r="AM135">
        <f>IF(AND(EE_Data_2023[[#This Row],[Exit Date]]&gt;=EE_Data_2023[[#This Row],[Start of Month]],EE_Data_2023[[#This Row],[Exit Date]]&lt;=EE_Data_2023[[#This Row],[End of Month]]),1,0)</f>
        <v>0</v>
      </c>
      <c r="AN135">
        <f>EE_Data_2023[[#This Row],[Leave balance]]*EE_Data_2023[[#This Row],[Hr_Rate]]</f>
        <v>3157.7365384615387</v>
      </c>
    </row>
    <row r="136" spans="1:40" x14ac:dyDescent="0.3">
      <c r="A136" s="1" t="s">
        <v>1927</v>
      </c>
      <c r="B136" s="8">
        <v>44927</v>
      </c>
      <c r="C136" s="8">
        <v>44957</v>
      </c>
      <c r="D136">
        <v>2023</v>
      </c>
      <c r="E136" t="s">
        <v>351</v>
      </c>
      <c r="F136" t="s">
        <v>352</v>
      </c>
      <c r="G136" t="s">
        <v>54</v>
      </c>
      <c r="H136" t="s">
        <v>268</v>
      </c>
      <c r="I136" t="s">
        <v>451</v>
      </c>
      <c r="J136" t="s">
        <v>452</v>
      </c>
      <c r="K136" t="s">
        <v>37</v>
      </c>
      <c r="L136" t="s">
        <v>108</v>
      </c>
      <c r="M136" t="s">
        <v>352</v>
      </c>
      <c r="N136" t="s">
        <v>72</v>
      </c>
      <c r="O136" t="s">
        <v>40</v>
      </c>
      <c r="P136">
        <v>54</v>
      </c>
      <c r="Q136" s="2">
        <v>41468</v>
      </c>
      <c r="R136" s="2"/>
      <c r="S136">
        <v>40</v>
      </c>
      <c r="T136" s="3">
        <v>83639</v>
      </c>
      <c r="U136" s="3">
        <v>6969.916666666667</v>
      </c>
      <c r="V136" s="3">
        <v>40.211057692307691</v>
      </c>
      <c r="W136" s="3">
        <v>0.13</v>
      </c>
      <c r="X136" s="3">
        <v>906.08916666666676</v>
      </c>
      <c r="Y136" vm="14">
        <v>0.55399999999999994</v>
      </c>
      <c r="Z136" s="3">
        <v>3108.5828333333338</v>
      </c>
      <c r="AA136" t="s">
        <v>355</v>
      </c>
      <c r="AB136">
        <v>12.6816</v>
      </c>
      <c r="AC136">
        <v>0</v>
      </c>
      <c r="AD136" s="2" t="s">
        <v>42</v>
      </c>
      <c r="AE136">
        <v>161</v>
      </c>
      <c r="AG136">
        <v>20</v>
      </c>
      <c r="AI136">
        <v>18</v>
      </c>
      <c r="AL136">
        <f>IF(AND(EE_Data_2023[[#This Row],[Hire Date]]&gt;=EE_Data_2023[[#This Row],[Start of Month]],EE_Data_2023[[#This Row],[Hire Date]]&lt;=EE_Data_2023[[#This Row],[End of Month]]),1,0)</f>
        <v>0</v>
      </c>
      <c r="AM136">
        <f>IF(AND(EE_Data_2023[[#This Row],[Exit Date]]&gt;=EE_Data_2023[[#This Row],[Start of Month]],EE_Data_2023[[#This Row],[Exit Date]]&lt;=EE_Data_2023[[#This Row],[End of Month]]),1,0)</f>
        <v>0</v>
      </c>
      <c r="AN136">
        <f>EE_Data_2023[[#This Row],[Leave balance]]*EE_Data_2023[[#This Row],[Hr_Rate]]</f>
        <v>6473.9802884615383</v>
      </c>
    </row>
    <row r="137" spans="1:40" x14ac:dyDescent="0.3">
      <c r="A137" s="1" t="s">
        <v>1927</v>
      </c>
      <c r="B137" s="8">
        <v>44927</v>
      </c>
      <c r="C137" s="8">
        <v>44957</v>
      </c>
      <c r="D137">
        <v>2023</v>
      </c>
      <c r="E137" t="s">
        <v>146</v>
      </c>
      <c r="F137" t="s">
        <v>147</v>
      </c>
      <c r="G137" t="s">
        <v>1919</v>
      </c>
      <c r="H137" t="s">
        <v>453</v>
      </c>
      <c r="I137" t="s">
        <v>454</v>
      </c>
      <c r="J137" t="s">
        <v>310</v>
      </c>
      <c r="K137" t="s">
        <v>37</v>
      </c>
      <c r="L137" t="s">
        <v>108</v>
      </c>
      <c r="M137" t="s">
        <v>147</v>
      </c>
      <c r="N137" t="s">
        <v>39</v>
      </c>
      <c r="O137" t="s">
        <v>50</v>
      </c>
      <c r="P137">
        <v>54</v>
      </c>
      <c r="Q137" s="2">
        <v>44699</v>
      </c>
      <c r="R137" s="2">
        <v>45064</v>
      </c>
      <c r="S137">
        <v>40</v>
      </c>
      <c r="T137" s="3">
        <v>68268</v>
      </c>
      <c r="U137" s="3">
        <v>5689</v>
      </c>
      <c r="V137" s="3">
        <v>32.821153846153848</v>
      </c>
      <c r="W137" s="3">
        <v>0.12</v>
      </c>
      <c r="X137" s="3">
        <v>682.68</v>
      </c>
      <c r="Y137" vm="17">
        <v>0.49700000000000005</v>
      </c>
      <c r="Z137" s="3">
        <v>2861.5669999999996</v>
      </c>
      <c r="AA137" t="s">
        <v>150</v>
      </c>
      <c r="AB137">
        <v>86.649000000000001</v>
      </c>
      <c r="AC137">
        <v>0</v>
      </c>
      <c r="AD137" s="2" t="s">
        <v>42</v>
      </c>
      <c r="AE137">
        <v>251</v>
      </c>
      <c r="AG137">
        <v>20</v>
      </c>
      <c r="AH137">
        <v>93</v>
      </c>
      <c r="AI137">
        <v>1</v>
      </c>
      <c r="AL137">
        <f>IF(AND(EE_Data_2023[[#This Row],[Hire Date]]&gt;=EE_Data_2023[[#This Row],[Start of Month]],EE_Data_2023[[#This Row],[Hire Date]]&lt;=EE_Data_2023[[#This Row],[End of Month]]),1,0)</f>
        <v>0</v>
      </c>
      <c r="AM137">
        <f>IF(AND(EE_Data_2023[[#This Row],[Exit Date]]&gt;=EE_Data_2023[[#This Row],[Start of Month]],EE_Data_2023[[#This Row],[Exit Date]]&lt;=EE_Data_2023[[#This Row],[End of Month]]),1,0)</f>
        <v>0</v>
      </c>
      <c r="AN137">
        <f>EE_Data_2023[[#This Row],[Leave balance]]*EE_Data_2023[[#This Row],[Hr_Rate]]</f>
        <v>8238.1096153846156</v>
      </c>
    </row>
    <row r="138" spans="1:40" x14ac:dyDescent="0.3">
      <c r="A138" s="1" t="s">
        <v>1927</v>
      </c>
      <c r="B138" s="8">
        <v>44927</v>
      </c>
      <c r="C138" s="8">
        <v>44957</v>
      </c>
      <c r="D138">
        <v>2023</v>
      </c>
      <c r="E138" t="s">
        <v>180</v>
      </c>
      <c r="F138" t="s">
        <v>181</v>
      </c>
      <c r="G138" t="s">
        <v>33</v>
      </c>
      <c r="H138" t="s">
        <v>455</v>
      </c>
      <c r="I138" t="s">
        <v>456</v>
      </c>
      <c r="J138" t="s">
        <v>237</v>
      </c>
      <c r="K138" t="s">
        <v>99</v>
      </c>
      <c r="L138" t="s">
        <v>38</v>
      </c>
      <c r="M138" t="s">
        <v>181</v>
      </c>
      <c r="N138" t="s">
        <v>72</v>
      </c>
      <c r="O138" t="s">
        <v>40</v>
      </c>
      <c r="P138">
        <v>45</v>
      </c>
      <c r="Q138" s="2">
        <v>37313</v>
      </c>
      <c r="R138" s="2"/>
      <c r="S138">
        <v>32</v>
      </c>
      <c r="T138" s="3">
        <v>75819</v>
      </c>
      <c r="U138" s="3">
        <v>6318.25</v>
      </c>
      <c r="V138" s="3">
        <v>45.564302884615387</v>
      </c>
      <c r="W138" s="3">
        <v>0.31420000000000003</v>
      </c>
      <c r="X138" s="3">
        <v>1985.1941500000003</v>
      </c>
      <c r="Y138" vm="22">
        <v>0.49099999999999999</v>
      </c>
      <c r="Z138" s="3">
        <v>3215.9892500000001</v>
      </c>
      <c r="AA138" t="s">
        <v>184</v>
      </c>
      <c r="AB138">
        <v>11.300800000000001</v>
      </c>
      <c r="AC138">
        <v>0</v>
      </c>
      <c r="AD138" s="2" t="s">
        <v>42</v>
      </c>
      <c r="AE138">
        <v>193</v>
      </c>
      <c r="AG138">
        <v>20</v>
      </c>
      <c r="AL138">
        <f>IF(AND(EE_Data_2023[[#This Row],[Hire Date]]&gt;=EE_Data_2023[[#This Row],[Start of Month]],EE_Data_2023[[#This Row],[Hire Date]]&lt;=EE_Data_2023[[#This Row],[End of Month]]),1,0)</f>
        <v>0</v>
      </c>
      <c r="AM138">
        <f>IF(AND(EE_Data_2023[[#This Row],[Exit Date]]&gt;=EE_Data_2023[[#This Row],[Start of Month]],EE_Data_2023[[#This Row],[Exit Date]]&lt;=EE_Data_2023[[#This Row],[End of Month]]),1,0)</f>
        <v>0</v>
      </c>
      <c r="AN138">
        <f>EE_Data_2023[[#This Row],[Leave balance]]*EE_Data_2023[[#This Row],[Hr_Rate]]</f>
        <v>8793.9104567307695</v>
      </c>
    </row>
    <row r="139" spans="1:40" x14ac:dyDescent="0.3">
      <c r="A139" s="1" t="s">
        <v>1927</v>
      </c>
      <c r="B139" s="8">
        <v>44927</v>
      </c>
      <c r="C139" s="8">
        <v>44957</v>
      </c>
      <c r="D139">
        <v>2023</v>
      </c>
      <c r="E139" t="s">
        <v>104</v>
      </c>
      <c r="F139" t="s">
        <v>105</v>
      </c>
      <c r="G139" t="s">
        <v>1919</v>
      </c>
      <c r="H139" t="s">
        <v>457</v>
      </c>
      <c r="I139" t="s">
        <v>458</v>
      </c>
      <c r="J139" t="s">
        <v>63</v>
      </c>
      <c r="K139" t="s">
        <v>70</v>
      </c>
      <c r="L139" t="s">
        <v>49</v>
      </c>
      <c r="M139" t="s">
        <v>105</v>
      </c>
      <c r="N139" t="s">
        <v>72</v>
      </c>
      <c r="O139" t="s">
        <v>50</v>
      </c>
      <c r="P139">
        <v>49</v>
      </c>
      <c r="Q139" s="2">
        <v>44331</v>
      </c>
      <c r="R139" s="2"/>
      <c r="S139">
        <v>40</v>
      </c>
      <c r="T139" s="3">
        <v>86658</v>
      </c>
      <c r="U139" s="3">
        <v>7221.5</v>
      </c>
      <c r="V139" s="3">
        <v>41.662500000000001</v>
      </c>
      <c r="W139" s="3">
        <v>5.74E-2</v>
      </c>
      <c r="X139" s="3">
        <v>414.51409999999998</v>
      </c>
      <c r="Y139" vm="11">
        <v>0.30099999999999999</v>
      </c>
      <c r="Z139" s="3">
        <v>5047.8284999999996</v>
      </c>
      <c r="AA139" t="s">
        <v>109</v>
      </c>
      <c r="AB139">
        <v>16295.86</v>
      </c>
      <c r="AC139">
        <v>0</v>
      </c>
      <c r="AD139" s="2" t="s">
        <v>42</v>
      </c>
      <c r="AE139">
        <v>326</v>
      </c>
      <c r="AG139">
        <v>20</v>
      </c>
      <c r="AI139">
        <v>5</v>
      </c>
      <c r="AL139">
        <f>IF(AND(EE_Data_2023[[#This Row],[Hire Date]]&gt;=EE_Data_2023[[#This Row],[Start of Month]],EE_Data_2023[[#This Row],[Hire Date]]&lt;=EE_Data_2023[[#This Row],[End of Month]]),1,0)</f>
        <v>0</v>
      </c>
      <c r="AM139">
        <f>IF(AND(EE_Data_2023[[#This Row],[Exit Date]]&gt;=EE_Data_2023[[#This Row],[Start of Month]],EE_Data_2023[[#This Row],[Exit Date]]&lt;=EE_Data_2023[[#This Row],[End of Month]]),1,0)</f>
        <v>0</v>
      </c>
      <c r="AN139">
        <f>EE_Data_2023[[#This Row],[Leave balance]]*EE_Data_2023[[#This Row],[Hr_Rate]]</f>
        <v>13581.975</v>
      </c>
    </row>
    <row r="140" spans="1:40" x14ac:dyDescent="0.3">
      <c r="A140" s="1" t="s">
        <v>1927</v>
      </c>
      <c r="B140" s="8">
        <v>44927</v>
      </c>
      <c r="C140" s="8">
        <v>44957</v>
      </c>
      <c r="D140">
        <v>2023</v>
      </c>
      <c r="E140" t="s">
        <v>283</v>
      </c>
      <c r="F140" t="s">
        <v>284</v>
      </c>
      <c r="G140" t="s">
        <v>112</v>
      </c>
      <c r="H140" t="s">
        <v>459</v>
      </c>
      <c r="I140" t="s">
        <v>460</v>
      </c>
      <c r="J140" t="s">
        <v>177</v>
      </c>
      <c r="K140" t="s">
        <v>48</v>
      </c>
      <c r="L140" t="s">
        <v>108</v>
      </c>
      <c r="M140" t="s">
        <v>284</v>
      </c>
      <c r="N140" t="s">
        <v>72</v>
      </c>
      <c r="O140" t="s">
        <v>40</v>
      </c>
      <c r="P140">
        <v>55</v>
      </c>
      <c r="Q140" s="2">
        <v>41714</v>
      </c>
      <c r="R140" s="2"/>
      <c r="S140">
        <v>40</v>
      </c>
      <c r="T140" s="3">
        <v>74552</v>
      </c>
      <c r="U140" s="3">
        <v>6212.666666666667</v>
      </c>
      <c r="V140" s="3">
        <v>35.842307692307692</v>
      </c>
      <c r="W140" s="3">
        <v>0</v>
      </c>
      <c r="X140" s="3">
        <v>0</v>
      </c>
      <c r="Y140" vm="30">
        <v>0.159</v>
      </c>
      <c r="Z140" s="3">
        <v>5224.8526666666667</v>
      </c>
      <c r="AA140" t="s">
        <v>287</v>
      </c>
      <c r="AB140">
        <v>3.8807</v>
      </c>
      <c r="AC140">
        <v>0</v>
      </c>
      <c r="AD140" s="2" t="s">
        <v>42</v>
      </c>
      <c r="AE140">
        <v>287</v>
      </c>
      <c r="AG140">
        <v>20</v>
      </c>
      <c r="AI140">
        <v>7</v>
      </c>
      <c r="AL140">
        <f>IF(AND(EE_Data_2023[[#This Row],[Hire Date]]&gt;=EE_Data_2023[[#This Row],[Start of Month]],EE_Data_2023[[#This Row],[Hire Date]]&lt;=EE_Data_2023[[#This Row],[End of Month]]),1,0)</f>
        <v>0</v>
      </c>
      <c r="AM140">
        <f>IF(AND(EE_Data_2023[[#This Row],[Exit Date]]&gt;=EE_Data_2023[[#This Row],[Start of Month]],EE_Data_2023[[#This Row],[Exit Date]]&lt;=EE_Data_2023[[#This Row],[End of Month]]),1,0)</f>
        <v>0</v>
      </c>
      <c r="AN140">
        <f>EE_Data_2023[[#This Row],[Leave balance]]*EE_Data_2023[[#This Row],[Hr_Rate]]</f>
        <v>10286.742307692308</v>
      </c>
    </row>
    <row r="141" spans="1:40" x14ac:dyDescent="0.3">
      <c r="A141" s="1" t="s">
        <v>1927</v>
      </c>
      <c r="B141" s="8">
        <v>44927</v>
      </c>
      <c r="C141" s="8">
        <v>44957</v>
      </c>
      <c r="D141">
        <v>2023</v>
      </c>
      <c r="E141" t="s">
        <v>79</v>
      </c>
      <c r="F141" t="s">
        <v>80</v>
      </c>
      <c r="G141" t="s">
        <v>33</v>
      </c>
      <c r="H141" t="s">
        <v>461</v>
      </c>
      <c r="I141" t="s">
        <v>462</v>
      </c>
      <c r="J141" t="s">
        <v>187</v>
      </c>
      <c r="K141" t="s">
        <v>37</v>
      </c>
      <c r="L141" t="s">
        <v>38</v>
      </c>
      <c r="M141" t="s">
        <v>80</v>
      </c>
      <c r="N141" t="s">
        <v>72</v>
      </c>
      <c r="O141" t="s">
        <v>50</v>
      </c>
      <c r="P141">
        <v>62</v>
      </c>
      <c r="Q141" s="2">
        <v>39887</v>
      </c>
      <c r="R141" s="2"/>
      <c r="S141">
        <v>32</v>
      </c>
      <c r="T141" s="3">
        <v>82839</v>
      </c>
      <c r="U141" s="3">
        <v>6903.25</v>
      </c>
      <c r="V141" s="3">
        <v>49.783052884615387</v>
      </c>
      <c r="W141" s="3">
        <v>0.23190000000000002</v>
      </c>
      <c r="X141" s="3">
        <v>1600.8636750000001</v>
      </c>
      <c r="Y141" vm="7">
        <v>0.41200000000000003</v>
      </c>
      <c r="Z141" s="3">
        <v>4059.1109999999999</v>
      </c>
      <c r="AA141" t="s">
        <v>41</v>
      </c>
      <c r="AB141">
        <v>1</v>
      </c>
      <c r="AC141">
        <v>0</v>
      </c>
      <c r="AD141" s="2" t="s">
        <v>42</v>
      </c>
      <c r="AE141">
        <v>149</v>
      </c>
      <c r="AG141">
        <v>20</v>
      </c>
      <c r="AL141">
        <f>IF(AND(EE_Data_2023[[#This Row],[Hire Date]]&gt;=EE_Data_2023[[#This Row],[Start of Month]],EE_Data_2023[[#This Row],[Hire Date]]&lt;=EE_Data_2023[[#This Row],[End of Month]]),1,0)</f>
        <v>0</v>
      </c>
      <c r="AM141">
        <f>IF(AND(EE_Data_2023[[#This Row],[Exit Date]]&gt;=EE_Data_2023[[#This Row],[Start of Month]],EE_Data_2023[[#This Row],[Exit Date]]&lt;=EE_Data_2023[[#This Row],[End of Month]]),1,0)</f>
        <v>0</v>
      </c>
      <c r="AN141">
        <f>EE_Data_2023[[#This Row],[Leave balance]]*EE_Data_2023[[#This Row],[Hr_Rate]]</f>
        <v>7417.6748798076924</v>
      </c>
    </row>
    <row r="142" spans="1:40" x14ac:dyDescent="0.3">
      <c r="A142" s="1" t="s">
        <v>1927</v>
      </c>
      <c r="B142" s="8">
        <v>44927</v>
      </c>
      <c r="C142" s="8">
        <v>44957</v>
      </c>
      <c r="D142">
        <v>2023</v>
      </c>
      <c r="E142" t="s">
        <v>79</v>
      </c>
      <c r="F142" t="s">
        <v>80</v>
      </c>
      <c r="G142" t="s">
        <v>33</v>
      </c>
      <c r="H142" t="s">
        <v>463</v>
      </c>
      <c r="I142" t="s">
        <v>464</v>
      </c>
      <c r="J142" t="s">
        <v>310</v>
      </c>
      <c r="K142" t="s">
        <v>37</v>
      </c>
      <c r="L142" t="s">
        <v>49</v>
      </c>
      <c r="M142" t="s">
        <v>80</v>
      </c>
      <c r="N142" t="s">
        <v>39</v>
      </c>
      <c r="O142" t="s">
        <v>50</v>
      </c>
      <c r="P142">
        <v>28</v>
      </c>
      <c r="Q142" s="2">
        <v>44477</v>
      </c>
      <c r="R142" s="2">
        <v>45207</v>
      </c>
      <c r="S142">
        <v>32</v>
      </c>
      <c r="T142" s="3">
        <v>64475</v>
      </c>
      <c r="U142" s="3">
        <v>5372.916666666667</v>
      </c>
      <c r="V142" s="3">
        <v>38.746995192307693</v>
      </c>
      <c r="W142" s="3">
        <v>0.23190000000000002</v>
      </c>
      <c r="X142" s="3">
        <v>1245.9793750000001</v>
      </c>
      <c r="Y142" vm="7">
        <v>0.41200000000000003</v>
      </c>
      <c r="Z142" s="3">
        <v>3159.2750000000001</v>
      </c>
      <c r="AA142" t="s">
        <v>41</v>
      </c>
      <c r="AB142">
        <v>1</v>
      </c>
      <c r="AC142">
        <v>0</v>
      </c>
      <c r="AD142" s="2" t="s">
        <v>42</v>
      </c>
      <c r="AE142">
        <v>151</v>
      </c>
      <c r="AG142">
        <v>20</v>
      </c>
      <c r="AL142">
        <f>IF(AND(EE_Data_2023[[#This Row],[Hire Date]]&gt;=EE_Data_2023[[#This Row],[Start of Month]],EE_Data_2023[[#This Row],[Hire Date]]&lt;=EE_Data_2023[[#This Row],[End of Month]]),1,0)</f>
        <v>0</v>
      </c>
      <c r="AM142">
        <f>IF(AND(EE_Data_2023[[#This Row],[Exit Date]]&gt;=EE_Data_2023[[#This Row],[Start of Month]],EE_Data_2023[[#This Row],[Exit Date]]&lt;=EE_Data_2023[[#This Row],[End of Month]]),1,0)</f>
        <v>0</v>
      </c>
      <c r="AN142">
        <f>EE_Data_2023[[#This Row],[Leave balance]]*EE_Data_2023[[#This Row],[Hr_Rate]]</f>
        <v>5850.7962740384619</v>
      </c>
    </row>
    <row r="143" spans="1:40" x14ac:dyDescent="0.3">
      <c r="A143" s="1" t="s">
        <v>1927</v>
      </c>
      <c r="B143" s="8">
        <v>44927</v>
      </c>
      <c r="C143" s="8">
        <v>44957</v>
      </c>
      <c r="D143">
        <v>2023</v>
      </c>
      <c r="E143" t="s">
        <v>79</v>
      </c>
      <c r="F143" t="s">
        <v>80</v>
      </c>
      <c r="G143" t="s">
        <v>33</v>
      </c>
      <c r="H143" t="s">
        <v>465</v>
      </c>
      <c r="I143" t="s">
        <v>466</v>
      </c>
      <c r="J143" t="s">
        <v>310</v>
      </c>
      <c r="K143" t="s">
        <v>37</v>
      </c>
      <c r="L143" t="s">
        <v>38</v>
      </c>
      <c r="M143" t="s">
        <v>80</v>
      </c>
      <c r="N143" t="s">
        <v>72</v>
      </c>
      <c r="O143" t="s">
        <v>40</v>
      </c>
      <c r="P143">
        <v>33</v>
      </c>
      <c r="Q143" s="2">
        <v>44036</v>
      </c>
      <c r="R143" s="2"/>
      <c r="S143">
        <v>40</v>
      </c>
      <c r="T143" s="3">
        <v>69453</v>
      </c>
      <c r="U143" s="3">
        <v>5787.75</v>
      </c>
      <c r="V143" s="3">
        <v>33.390865384615388</v>
      </c>
      <c r="W143" s="3">
        <v>0.23190000000000002</v>
      </c>
      <c r="X143" s="3">
        <v>1342.1792250000001</v>
      </c>
      <c r="Y143" vm="7">
        <v>0.41200000000000003</v>
      </c>
      <c r="Z143" s="3">
        <v>3403.1969999999997</v>
      </c>
      <c r="AA143" t="s">
        <v>41</v>
      </c>
      <c r="AB143">
        <v>1</v>
      </c>
      <c r="AC143">
        <v>0</v>
      </c>
      <c r="AD143" s="2" t="s">
        <v>42</v>
      </c>
      <c r="AE143">
        <v>56</v>
      </c>
      <c r="AG143">
        <v>20</v>
      </c>
      <c r="AI143">
        <v>12</v>
      </c>
      <c r="AL143">
        <f>IF(AND(EE_Data_2023[[#This Row],[Hire Date]]&gt;=EE_Data_2023[[#This Row],[Start of Month]],EE_Data_2023[[#This Row],[Hire Date]]&lt;=EE_Data_2023[[#This Row],[End of Month]]),1,0)</f>
        <v>0</v>
      </c>
      <c r="AM143">
        <f>IF(AND(EE_Data_2023[[#This Row],[Exit Date]]&gt;=EE_Data_2023[[#This Row],[Start of Month]],EE_Data_2023[[#This Row],[Exit Date]]&lt;=EE_Data_2023[[#This Row],[End of Month]]),1,0)</f>
        <v>0</v>
      </c>
      <c r="AN143">
        <f>EE_Data_2023[[#This Row],[Leave balance]]*EE_Data_2023[[#This Row],[Hr_Rate]]</f>
        <v>1869.8884615384618</v>
      </c>
    </row>
    <row r="144" spans="1:40" x14ac:dyDescent="0.3">
      <c r="A144" s="1" t="s">
        <v>1927</v>
      </c>
      <c r="B144" s="8">
        <v>44927</v>
      </c>
      <c r="C144" s="8">
        <v>44957</v>
      </c>
      <c r="D144">
        <v>2023</v>
      </c>
      <c r="E144" t="s">
        <v>59</v>
      </c>
      <c r="F144" t="s">
        <v>60</v>
      </c>
      <c r="G144" t="s">
        <v>33</v>
      </c>
      <c r="H144" t="s">
        <v>467</v>
      </c>
      <c r="I144" t="s">
        <v>468</v>
      </c>
      <c r="J144" t="s">
        <v>77</v>
      </c>
      <c r="K144" t="s">
        <v>37</v>
      </c>
      <c r="L144" t="s">
        <v>71</v>
      </c>
      <c r="M144" t="s">
        <v>60</v>
      </c>
      <c r="N144" t="s">
        <v>72</v>
      </c>
      <c r="O144" t="s">
        <v>40</v>
      </c>
      <c r="P144">
        <v>32</v>
      </c>
      <c r="Q144" s="2">
        <v>41642</v>
      </c>
      <c r="R144" s="2"/>
      <c r="S144">
        <v>40</v>
      </c>
      <c r="T144" s="3">
        <v>127148</v>
      </c>
      <c r="U144" s="3">
        <v>10595.666666666666</v>
      </c>
      <c r="V144" s="3">
        <v>61.128846153846155</v>
      </c>
      <c r="W144" s="3">
        <v>0.22140000000000001</v>
      </c>
      <c r="X144" s="3">
        <v>2345.8806</v>
      </c>
      <c r="Y144" vm="4">
        <v>0.40799999999999997</v>
      </c>
      <c r="Z144" s="3">
        <v>6272.6346666666668</v>
      </c>
      <c r="AA144" t="s">
        <v>64</v>
      </c>
      <c r="AB144">
        <v>4.6844999999999999</v>
      </c>
      <c r="AC144">
        <v>0.1</v>
      </c>
      <c r="AD144" s="2" t="s">
        <v>42</v>
      </c>
      <c r="AE144">
        <v>316</v>
      </c>
      <c r="AG144">
        <v>20</v>
      </c>
      <c r="AI144">
        <v>9</v>
      </c>
      <c r="AL144">
        <f>IF(AND(EE_Data_2023[[#This Row],[Hire Date]]&gt;=EE_Data_2023[[#This Row],[Start of Month]],EE_Data_2023[[#This Row],[Hire Date]]&lt;=EE_Data_2023[[#This Row],[End of Month]]),1,0)</f>
        <v>0</v>
      </c>
      <c r="AM144">
        <f>IF(AND(EE_Data_2023[[#This Row],[Exit Date]]&gt;=EE_Data_2023[[#This Row],[Start of Month]],EE_Data_2023[[#This Row],[Exit Date]]&lt;=EE_Data_2023[[#This Row],[End of Month]]),1,0)</f>
        <v>0</v>
      </c>
      <c r="AN144">
        <f>EE_Data_2023[[#This Row],[Leave balance]]*EE_Data_2023[[#This Row],[Hr_Rate]]</f>
        <v>19316.715384615385</v>
      </c>
    </row>
    <row r="145" spans="1:40" x14ac:dyDescent="0.3">
      <c r="A145" s="1" t="s">
        <v>1927</v>
      </c>
      <c r="B145" s="8">
        <v>44927</v>
      </c>
      <c r="C145" s="8">
        <v>44957</v>
      </c>
      <c r="D145">
        <v>2023</v>
      </c>
      <c r="E145" t="s">
        <v>161</v>
      </c>
      <c r="F145" t="s">
        <v>162</v>
      </c>
      <c r="G145" t="s">
        <v>54</v>
      </c>
      <c r="H145" t="s">
        <v>469</v>
      </c>
      <c r="I145" t="s">
        <v>470</v>
      </c>
      <c r="J145" t="s">
        <v>115</v>
      </c>
      <c r="K145" t="s">
        <v>48</v>
      </c>
      <c r="L145" t="s">
        <v>49</v>
      </c>
      <c r="M145" t="s">
        <v>162</v>
      </c>
      <c r="N145" t="s">
        <v>72</v>
      </c>
      <c r="O145" t="s">
        <v>50</v>
      </c>
      <c r="P145">
        <v>32</v>
      </c>
      <c r="Q145" s="2">
        <v>43102</v>
      </c>
      <c r="R145" s="2"/>
      <c r="S145">
        <v>40</v>
      </c>
      <c r="T145" s="3">
        <v>190253</v>
      </c>
      <c r="U145" s="3">
        <v>15854.416666666666</v>
      </c>
      <c r="V145" s="3">
        <v>91.467788461538461</v>
      </c>
      <c r="W145" s="3">
        <v>0</v>
      </c>
      <c r="X145" s="3">
        <v>0</v>
      </c>
      <c r="Y145" vm="20">
        <v>0.29199999999999998</v>
      </c>
      <c r="Z145" s="3">
        <v>11224.927</v>
      </c>
      <c r="AA145" t="s">
        <v>166</v>
      </c>
      <c r="AB145">
        <v>19.621099999999998</v>
      </c>
      <c r="AC145">
        <v>0.33</v>
      </c>
      <c r="AD145" s="2" t="s">
        <v>42</v>
      </c>
      <c r="AE145">
        <v>163</v>
      </c>
      <c r="AG145">
        <v>20</v>
      </c>
      <c r="AH145">
        <v>219</v>
      </c>
      <c r="AI145">
        <v>6</v>
      </c>
      <c r="AL145">
        <f>IF(AND(EE_Data_2023[[#This Row],[Hire Date]]&gt;=EE_Data_2023[[#This Row],[Start of Month]],EE_Data_2023[[#This Row],[Hire Date]]&lt;=EE_Data_2023[[#This Row],[End of Month]]),1,0)</f>
        <v>0</v>
      </c>
      <c r="AM145">
        <f>IF(AND(EE_Data_2023[[#This Row],[Exit Date]]&gt;=EE_Data_2023[[#This Row],[Start of Month]],EE_Data_2023[[#This Row],[Exit Date]]&lt;=EE_Data_2023[[#This Row],[End of Month]]),1,0)</f>
        <v>0</v>
      </c>
      <c r="AN145">
        <f>EE_Data_2023[[#This Row],[Leave balance]]*EE_Data_2023[[#This Row],[Hr_Rate]]</f>
        <v>14909.249519230769</v>
      </c>
    </row>
    <row r="146" spans="1:40" x14ac:dyDescent="0.3">
      <c r="A146" s="1" t="s">
        <v>1927</v>
      </c>
      <c r="B146" s="8">
        <v>44927</v>
      </c>
      <c r="C146" s="8">
        <v>44957</v>
      </c>
      <c r="D146">
        <v>2023</v>
      </c>
      <c r="E146" t="s">
        <v>151</v>
      </c>
      <c r="F146" t="s">
        <v>152</v>
      </c>
      <c r="G146" t="s">
        <v>33</v>
      </c>
      <c r="H146" t="s">
        <v>285</v>
      </c>
      <c r="I146" t="s">
        <v>471</v>
      </c>
      <c r="J146" t="s">
        <v>77</v>
      </c>
      <c r="K146" t="s">
        <v>83</v>
      </c>
      <c r="L146" t="s">
        <v>108</v>
      </c>
      <c r="M146" t="s">
        <v>152</v>
      </c>
      <c r="N146" t="s">
        <v>72</v>
      </c>
      <c r="O146" t="s">
        <v>40</v>
      </c>
      <c r="P146">
        <v>55</v>
      </c>
      <c r="Q146" s="2">
        <v>36644</v>
      </c>
      <c r="R146" s="2"/>
      <c r="S146">
        <v>40</v>
      </c>
      <c r="T146" s="3">
        <v>115798</v>
      </c>
      <c r="U146" s="3">
        <v>9649.8333333333339</v>
      </c>
      <c r="V146" s="3">
        <v>55.672115384615381</v>
      </c>
      <c r="W146" s="3">
        <v>0.21</v>
      </c>
      <c r="X146" s="3">
        <v>2026.4650000000001</v>
      </c>
      <c r="Y146" vm="18">
        <v>0.379</v>
      </c>
      <c r="Z146" s="3">
        <v>5992.5465000000004</v>
      </c>
      <c r="AA146" t="s">
        <v>155</v>
      </c>
      <c r="AB146">
        <v>378.97</v>
      </c>
      <c r="AC146">
        <v>0.05</v>
      </c>
      <c r="AD146" s="2" t="s">
        <v>42</v>
      </c>
      <c r="AE146">
        <v>353</v>
      </c>
      <c r="AG146">
        <v>20</v>
      </c>
      <c r="AH146">
        <v>578</v>
      </c>
      <c r="AI146">
        <v>20</v>
      </c>
      <c r="AL146">
        <f>IF(AND(EE_Data_2023[[#This Row],[Hire Date]]&gt;=EE_Data_2023[[#This Row],[Start of Month]],EE_Data_2023[[#This Row],[Hire Date]]&lt;=EE_Data_2023[[#This Row],[End of Month]]),1,0)</f>
        <v>0</v>
      </c>
      <c r="AM146">
        <f>IF(AND(EE_Data_2023[[#This Row],[Exit Date]]&gt;=EE_Data_2023[[#This Row],[Start of Month]],EE_Data_2023[[#This Row],[Exit Date]]&lt;=EE_Data_2023[[#This Row],[End of Month]]),1,0)</f>
        <v>0</v>
      </c>
      <c r="AN146">
        <f>EE_Data_2023[[#This Row],[Leave balance]]*EE_Data_2023[[#This Row],[Hr_Rate]]</f>
        <v>19652.25673076923</v>
      </c>
    </row>
    <row r="147" spans="1:40" x14ac:dyDescent="0.3">
      <c r="A147" s="1" t="s">
        <v>1927</v>
      </c>
      <c r="B147" s="8">
        <v>44927</v>
      </c>
      <c r="C147" s="8">
        <v>44957</v>
      </c>
      <c r="D147">
        <v>2023</v>
      </c>
      <c r="E147" t="s">
        <v>346</v>
      </c>
      <c r="F147" t="s">
        <v>347</v>
      </c>
      <c r="G147" t="s">
        <v>54</v>
      </c>
      <c r="H147" t="s">
        <v>472</v>
      </c>
      <c r="I147" t="s">
        <v>473</v>
      </c>
      <c r="J147" t="s">
        <v>165</v>
      </c>
      <c r="K147" t="s">
        <v>99</v>
      </c>
      <c r="L147" t="s">
        <v>49</v>
      </c>
      <c r="M147" t="s">
        <v>347</v>
      </c>
      <c r="N147" t="s">
        <v>72</v>
      </c>
      <c r="O147" t="s">
        <v>40</v>
      </c>
      <c r="P147">
        <v>34</v>
      </c>
      <c r="Q147" s="2">
        <v>43055</v>
      </c>
      <c r="R147" s="2"/>
      <c r="S147">
        <v>40</v>
      </c>
      <c r="T147" s="3">
        <v>110054</v>
      </c>
      <c r="U147" s="3">
        <v>9171.1666666666661</v>
      </c>
      <c r="V147" s="3">
        <v>52.910576923076931</v>
      </c>
      <c r="W147" s="3">
        <v>0.2109</v>
      </c>
      <c r="X147" s="3">
        <v>1934.1990499999999</v>
      </c>
      <c r="Y147" vm="34">
        <v>0.45799999999999996</v>
      </c>
      <c r="Z147" s="3">
        <v>4970.7723333333333</v>
      </c>
      <c r="AA147" t="s">
        <v>350</v>
      </c>
      <c r="AB147">
        <v>11.0573</v>
      </c>
      <c r="AC147">
        <v>0.15</v>
      </c>
      <c r="AD147" s="2" t="s">
        <v>42</v>
      </c>
      <c r="AE147">
        <v>169</v>
      </c>
      <c r="AF147">
        <v>1</v>
      </c>
      <c r="AG147">
        <v>20</v>
      </c>
      <c r="AH147">
        <v>622</v>
      </c>
      <c r="AI147">
        <v>5</v>
      </c>
      <c r="AL147">
        <f>IF(AND(EE_Data_2023[[#This Row],[Hire Date]]&gt;=EE_Data_2023[[#This Row],[Start of Month]],EE_Data_2023[[#This Row],[Hire Date]]&lt;=EE_Data_2023[[#This Row],[End of Month]]),1,0)</f>
        <v>0</v>
      </c>
      <c r="AM147">
        <f>IF(AND(EE_Data_2023[[#This Row],[Exit Date]]&gt;=EE_Data_2023[[#This Row],[Start of Month]],EE_Data_2023[[#This Row],[Exit Date]]&lt;=EE_Data_2023[[#This Row],[End of Month]]),1,0)</f>
        <v>0</v>
      </c>
      <c r="AN147">
        <f>EE_Data_2023[[#This Row],[Leave balance]]*EE_Data_2023[[#This Row],[Hr_Rate]]</f>
        <v>8941.8875000000007</v>
      </c>
    </row>
    <row r="148" spans="1:40" x14ac:dyDescent="0.3">
      <c r="A148" s="1" t="s">
        <v>1927</v>
      </c>
      <c r="B148" s="8">
        <v>44927</v>
      </c>
      <c r="C148" s="8">
        <v>44957</v>
      </c>
      <c r="D148">
        <v>2023</v>
      </c>
      <c r="E148" t="s">
        <v>161</v>
      </c>
      <c r="F148" t="s">
        <v>162</v>
      </c>
      <c r="G148" t="s">
        <v>54</v>
      </c>
      <c r="H148" t="s">
        <v>474</v>
      </c>
      <c r="I148" t="s">
        <v>475</v>
      </c>
      <c r="J148" t="s">
        <v>158</v>
      </c>
      <c r="K148" t="s">
        <v>99</v>
      </c>
      <c r="L148" t="s">
        <v>108</v>
      </c>
      <c r="M148" t="s">
        <v>162</v>
      </c>
      <c r="N148" t="s">
        <v>39</v>
      </c>
      <c r="O148" t="s">
        <v>50</v>
      </c>
      <c r="P148">
        <v>27</v>
      </c>
      <c r="Q148" s="2">
        <v>44224</v>
      </c>
      <c r="R148" s="2">
        <v>44954</v>
      </c>
      <c r="S148">
        <v>40</v>
      </c>
      <c r="T148" s="3">
        <v>95786</v>
      </c>
      <c r="U148" s="3">
        <v>7982.166666666667</v>
      </c>
      <c r="V148" s="3">
        <v>46.050961538461536</v>
      </c>
      <c r="W148" s="3">
        <v>0</v>
      </c>
      <c r="X148" s="3">
        <v>0</v>
      </c>
      <c r="Y148" vm="20">
        <v>0.29199999999999998</v>
      </c>
      <c r="Z148" s="3">
        <v>5651.3739999999998</v>
      </c>
      <c r="AA148" t="s">
        <v>166</v>
      </c>
      <c r="AB148">
        <v>19.621099999999998</v>
      </c>
      <c r="AC148">
        <v>0</v>
      </c>
      <c r="AD148" s="2" t="s">
        <v>42</v>
      </c>
      <c r="AE148">
        <v>141</v>
      </c>
      <c r="AG148">
        <v>20</v>
      </c>
      <c r="AI148">
        <v>1</v>
      </c>
      <c r="AL148">
        <f>IF(AND(EE_Data_2023[[#This Row],[Hire Date]]&gt;=EE_Data_2023[[#This Row],[Start of Month]],EE_Data_2023[[#This Row],[Hire Date]]&lt;=EE_Data_2023[[#This Row],[End of Month]]),1,0)</f>
        <v>0</v>
      </c>
      <c r="AM148">
        <f>IF(AND(EE_Data_2023[[#This Row],[Exit Date]]&gt;=EE_Data_2023[[#This Row],[Start of Month]],EE_Data_2023[[#This Row],[Exit Date]]&lt;=EE_Data_2023[[#This Row],[End of Month]]),1,0)</f>
        <v>0</v>
      </c>
      <c r="AN148">
        <f>EE_Data_2023[[#This Row],[Leave balance]]*EE_Data_2023[[#This Row],[Hr_Rate]]</f>
        <v>6493.185576923077</v>
      </c>
    </row>
    <row r="149" spans="1:40" x14ac:dyDescent="0.3">
      <c r="A149" s="1" t="s">
        <v>1927</v>
      </c>
      <c r="B149" s="8">
        <v>44927</v>
      </c>
      <c r="C149" s="8">
        <v>44957</v>
      </c>
      <c r="D149">
        <v>2023</v>
      </c>
      <c r="E149" t="s">
        <v>172</v>
      </c>
      <c r="F149" t="s">
        <v>132</v>
      </c>
      <c r="G149" t="s">
        <v>33</v>
      </c>
      <c r="H149" t="s">
        <v>476</v>
      </c>
      <c r="I149" t="s">
        <v>477</v>
      </c>
      <c r="J149" t="s">
        <v>63</v>
      </c>
      <c r="K149" t="s">
        <v>70</v>
      </c>
      <c r="L149" t="s">
        <v>49</v>
      </c>
      <c r="M149" t="s">
        <v>132</v>
      </c>
      <c r="N149" t="s">
        <v>72</v>
      </c>
      <c r="O149" t="s">
        <v>40</v>
      </c>
      <c r="P149">
        <v>61</v>
      </c>
      <c r="Q149" s="2">
        <v>42858</v>
      </c>
      <c r="R149" s="2"/>
      <c r="S149">
        <v>40</v>
      </c>
      <c r="T149" s="3">
        <v>90855</v>
      </c>
      <c r="U149" s="3">
        <v>7571.25</v>
      </c>
      <c r="V149" s="3">
        <v>43.680288461538467</v>
      </c>
      <c r="W149" s="3">
        <v>0.45</v>
      </c>
      <c r="X149" s="3">
        <v>3407.0625</v>
      </c>
      <c r="Y149" vm="21">
        <v>0.60699999999999998</v>
      </c>
      <c r="Z149" s="3">
        <v>2975.5012500000003</v>
      </c>
      <c r="AA149" t="s">
        <v>41</v>
      </c>
      <c r="AB149">
        <v>1</v>
      </c>
      <c r="AC149">
        <v>0</v>
      </c>
      <c r="AD149" s="2" t="s">
        <v>42</v>
      </c>
      <c r="AE149">
        <v>35</v>
      </c>
      <c r="AG149">
        <v>20</v>
      </c>
      <c r="AI149">
        <v>20</v>
      </c>
      <c r="AL149">
        <f>IF(AND(EE_Data_2023[[#This Row],[Hire Date]]&gt;=EE_Data_2023[[#This Row],[Start of Month]],EE_Data_2023[[#This Row],[Hire Date]]&lt;=EE_Data_2023[[#This Row],[End of Month]]),1,0)</f>
        <v>0</v>
      </c>
      <c r="AM149">
        <f>IF(AND(EE_Data_2023[[#This Row],[Exit Date]]&gt;=EE_Data_2023[[#This Row],[Start of Month]],EE_Data_2023[[#This Row],[Exit Date]]&lt;=EE_Data_2023[[#This Row],[End of Month]]),1,0)</f>
        <v>0</v>
      </c>
      <c r="AN149">
        <f>EE_Data_2023[[#This Row],[Leave balance]]*EE_Data_2023[[#This Row],[Hr_Rate]]</f>
        <v>1528.8100961538464</v>
      </c>
    </row>
    <row r="150" spans="1:40" x14ac:dyDescent="0.3">
      <c r="A150" s="1" t="s">
        <v>1927</v>
      </c>
      <c r="B150" s="8">
        <v>44927</v>
      </c>
      <c r="C150" s="8">
        <v>44957</v>
      </c>
      <c r="D150">
        <v>2023</v>
      </c>
      <c r="E150" t="s">
        <v>100</v>
      </c>
      <c r="F150" t="s">
        <v>101</v>
      </c>
      <c r="G150" t="s">
        <v>33</v>
      </c>
      <c r="H150" t="s">
        <v>478</v>
      </c>
      <c r="I150" t="s">
        <v>479</v>
      </c>
      <c r="J150" t="s">
        <v>187</v>
      </c>
      <c r="K150" t="s">
        <v>37</v>
      </c>
      <c r="L150" t="s">
        <v>38</v>
      </c>
      <c r="M150" t="s">
        <v>101</v>
      </c>
      <c r="N150" t="s">
        <v>39</v>
      </c>
      <c r="O150" t="s">
        <v>40</v>
      </c>
      <c r="P150">
        <v>47</v>
      </c>
      <c r="Q150" s="2">
        <v>44634</v>
      </c>
      <c r="R150" s="2">
        <v>44999</v>
      </c>
      <c r="S150">
        <v>40</v>
      </c>
      <c r="T150" s="3">
        <v>92897</v>
      </c>
      <c r="U150" s="3">
        <v>7741.416666666667</v>
      </c>
      <c r="V150" s="3">
        <v>44.662019230769232</v>
      </c>
      <c r="W150" s="3">
        <v>0.14990000000000001</v>
      </c>
      <c r="X150" s="3">
        <v>1160.4383583333333</v>
      </c>
      <c r="Y150" vm="10">
        <v>0.20399999999999999</v>
      </c>
      <c r="Z150" s="3">
        <v>6162.1676666666672</v>
      </c>
      <c r="AA150" t="s">
        <v>41</v>
      </c>
      <c r="AB150">
        <v>1</v>
      </c>
      <c r="AC150">
        <v>0</v>
      </c>
      <c r="AD150" s="2" t="s">
        <v>42</v>
      </c>
      <c r="AE150">
        <v>197</v>
      </c>
      <c r="AG150">
        <v>20</v>
      </c>
      <c r="AH150">
        <v>613</v>
      </c>
      <c r="AI150">
        <v>6</v>
      </c>
      <c r="AL150">
        <f>IF(AND(EE_Data_2023[[#This Row],[Hire Date]]&gt;=EE_Data_2023[[#This Row],[Start of Month]],EE_Data_2023[[#This Row],[Hire Date]]&lt;=EE_Data_2023[[#This Row],[End of Month]]),1,0)</f>
        <v>0</v>
      </c>
      <c r="AM150">
        <f>IF(AND(EE_Data_2023[[#This Row],[Exit Date]]&gt;=EE_Data_2023[[#This Row],[Start of Month]],EE_Data_2023[[#This Row],[Exit Date]]&lt;=EE_Data_2023[[#This Row],[End of Month]]),1,0)</f>
        <v>0</v>
      </c>
      <c r="AN150">
        <f>EE_Data_2023[[#This Row],[Leave balance]]*EE_Data_2023[[#This Row],[Hr_Rate]]</f>
        <v>8798.4177884615383</v>
      </c>
    </row>
    <row r="151" spans="1:40" x14ac:dyDescent="0.3">
      <c r="A151" s="1" t="s">
        <v>1927</v>
      </c>
      <c r="B151" s="8">
        <v>44927</v>
      </c>
      <c r="C151" s="8">
        <v>44957</v>
      </c>
      <c r="D151">
        <v>2023</v>
      </c>
      <c r="E151" t="s">
        <v>1035</v>
      </c>
      <c r="F151" t="s">
        <v>1036</v>
      </c>
      <c r="G151" t="s">
        <v>1918</v>
      </c>
      <c r="H151" t="s">
        <v>480</v>
      </c>
      <c r="I151" t="s">
        <v>481</v>
      </c>
      <c r="J151" t="s">
        <v>115</v>
      </c>
      <c r="K151" t="s">
        <v>116</v>
      </c>
      <c r="L151" t="s">
        <v>49</v>
      </c>
      <c r="M151" t="s">
        <v>135</v>
      </c>
      <c r="N151" t="s">
        <v>72</v>
      </c>
      <c r="O151" t="s">
        <v>40</v>
      </c>
      <c r="P151">
        <v>40</v>
      </c>
      <c r="Q151" s="2">
        <v>39872</v>
      </c>
      <c r="R151" s="2"/>
      <c r="S151">
        <v>40</v>
      </c>
      <c r="T151" s="3">
        <v>242919</v>
      </c>
      <c r="U151" s="3">
        <v>20243.25</v>
      </c>
      <c r="V151" s="3">
        <v>116.78798076923076</v>
      </c>
      <c r="W151" s="3">
        <v>0.25</v>
      </c>
      <c r="X151" s="3">
        <v>5060.8125</v>
      </c>
      <c r="Y151" vm="15">
        <v>0.34600000000000003</v>
      </c>
      <c r="Z151" s="3">
        <v>13239.085499999999</v>
      </c>
      <c r="AA151" t="s">
        <v>138</v>
      </c>
      <c r="AB151">
        <v>1.7225999999999999</v>
      </c>
      <c r="AC151">
        <v>0.31</v>
      </c>
      <c r="AD151" s="2" t="s">
        <v>42</v>
      </c>
      <c r="AE151">
        <v>228</v>
      </c>
      <c r="AG151">
        <v>20</v>
      </c>
      <c r="AI151">
        <v>14</v>
      </c>
      <c r="AL151">
        <f>IF(AND(EE_Data_2023[[#This Row],[Hire Date]]&gt;=EE_Data_2023[[#This Row],[Start of Month]],EE_Data_2023[[#This Row],[Hire Date]]&lt;=EE_Data_2023[[#This Row],[End of Month]]),1,0)</f>
        <v>0</v>
      </c>
      <c r="AM151">
        <f>IF(AND(EE_Data_2023[[#This Row],[Exit Date]]&gt;=EE_Data_2023[[#This Row],[Start of Month]],EE_Data_2023[[#This Row],[Exit Date]]&lt;=EE_Data_2023[[#This Row],[End of Month]]),1,0)</f>
        <v>0</v>
      </c>
      <c r="AN151">
        <f>EE_Data_2023[[#This Row],[Leave balance]]*EE_Data_2023[[#This Row],[Hr_Rate]]</f>
        <v>26627.659615384611</v>
      </c>
    </row>
    <row r="152" spans="1:40" x14ac:dyDescent="0.3">
      <c r="A152" s="1" t="s">
        <v>1927</v>
      </c>
      <c r="B152" s="8">
        <v>44927</v>
      </c>
      <c r="C152" s="8">
        <v>44957</v>
      </c>
      <c r="D152">
        <v>2023</v>
      </c>
      <c r="E152" t="s">
        <v>89</v>
      </c>
      <c r="F152" t="s">
        <v>90</v>
      </c>
      <c r="G152" t="s">
        <v>54</v>
      </c>
      <c r="H152" t="s">
        <v>482</v>
      </c>
      <c r="I152" t="s">
        <v>483</v>
      </c>
      <c r="J152" t="s">
        <v>47</v>
      </c>
      <c r="K152" t="s">
        <v>99</v>
      </c>
      <c r="L152" t="s">
        <v>49</v>
      </c>
      <c r="M152" t="s">
        <v>90</v>
      </c>
      <c r="N152" t="s">
        <v>72</v>
      </c>
      <c r="O152" t="s">
        <v>40</v>
      </c>
      <c r="P152">
        <v>30</v>
      </c>
      <c r="Q152" s="2">
        <v>43240</v>
      </c>
      <c r="R152" s="2"/>
      <c r="S152">
        <v>40</v>
      </c>
      <c r="T152" s="3">
        <v>184368</v>
      </c>
      <c r="U152" s="3">
        <v>15364</v>
      </c>
      <c r="V152" s="3">
        <v>88.638461538461542</v>
      </c>
      <c r="W152" s="3">
        <v>0</v>
      </c>
      <c r="X152" s="3">
        <v>0</v>
      </c>
      <c r="Y152" vm="9">
        <v>0.37200000000000005</v>
      </c>
      <c r="Z152" s="3">
        <v>9648.5919999999987</v>
      </c>
      <c r="AA152" t="s">
        <v>95</v>
      </c>
      <c r="AB152">
        <v>136.33000000000001</v>
      </c>
      <c r="AC152">
        <v>0.28999999999999998</v>
      </c>
      <c r="AD152" s="2" t="s">
        <v>42</v>
      </c>
      <c r="AE152">
        <v>62</v>
      </c>
      <c r="AG152">
        <v>20</v>
      </c>
      <c r="AI152">
        <v>18</v>
      </c>
      <c r="AL152">
        <f>IF(AND(EE_Data_2023[[#This Row],[Hire Date]]&gt;=EE_Data_2023[[#This Row],[Start of Month]],EE_Data_2023[[#This Row],[Hire Date]]&lt;=EE_Data_2023[[#This Row],[End of Month]]),1,0)</f>
        <v>0</v>
      </c>
      <c r="AM152">
        <f>IF(AND(EE_Data_2023[[#This Row],[Exit Date]]&gt;=EE_Data_2023[[#This Row],[Start of Month]],EE_Data_2023[[#This Row],[Exit Date]]&lt;=EE_Data_2023[[#This Row],[End of Month]]),1,0)</f>
        <v>0</v>
      </c>
      <c r="AN152">
        <f>EE_Data_2023[[#This Row],[Leave balance]]*EE_Data_2023[[#This Row],[Hr_Rate]]</f>
        <v>5495.584615384616</v>
      </c>
    </row>
    <row r="153" spans="1:40" x14ac:dyDescent="0.3">
      <c r="A153" s="1" t="s">
        <v>1927</v>
      </c>
      <c r="B153" s="8">
        <v>44927</v>
      </c>
      <c r="C153" s="8">
        <v>44957</v>
      </c>
      <c r="D153">
        <v>2023</v>
      </c>
      <c r="E153" t="s">
        <v>79</v>
      </c>
      <c r="F153" t="s">
        <v>80</v>
      </c>
      <c r="G153" t="s">
        <v>33</v>
      </c>
      <c r="H153" t="s">
        <v>484</v>
      </c>
      <c r="I153" t="s">
        <v>485</v>
      </c>
      <c r="J153" t="s">
        <v>93</v>
      </c>
      <c r="K153" t="s">
        <v>48</v>
      </c>
      <c r="L153" t="s">
        <v>71</v>
      </c>
      <c r="M153" t="s">
        <v>80</v>
      </c>
      <c r="N153" t="s">
        <v>39</v>
      </c>
      <c r="O153" t="s">
        <v>40</v>
      </c>
      <c r="P153">
        <v>45</v>
      </c>
      <c r="Q153" s="2">
        <v>44554</v>
      </c>
      <c r="R153" s="2">
        <v>45284</v>
      </c>
      <c r="S153">
        <v>40</v>
      </c>
      <c r="T153" s="3">
        <v>144754</v>
      </c>
      <c r="U153" s="3">
        <v>12062.833333333334</v>
      </c>
      <c r="V153" s="3">
        <v>69.593269230769224</v>
      </c>
      <c r="W153" s="3">
        <v>0.23190000000000002</v>
      </c>
      <c r="X153" s="3">
        <v>2797.3710500000002</v>
      </c>
      <c r="Y153" vm="7">
        <v>0.41200000000000003</v>
      </c>
      <c r="Z153" s="3">
        <v>7092.9459999999999</v>
      </c>
      <c r="AA153" t="s">
        <v>41</v>
      </c>
      <c r="AB153">
        <v>1</v>
      </c>
      <c r="AC153">
        <v>0.15</v>
      </c>
      <c r="AD153" s="2" t="s">
        <v>42</v>
      </c>
      <c r="AE153">
        <v>255</v>
      </c>
      <c r="AG153">
        <v>20</v>
      </c>
      <c r="AI153">
        <v>9</v>
      </c>
      <c r="AL153">
        <f>IF(AND(EE_Data_2023[[#This Row],[Hire Date]]&gt;=EE_Data_2023[[#This Row],[Start of Month]],EE_Data_2023[[#This Row],[Hire Date]]&lt;=EE_Data_2023[[#This Row],[End of Month]]),1,0)</f>
        <v>0</v>
      </c>
      <c r="AM153">
        <f>IF(AND(EE_Data_2023[[#This Row],[Exit Date]]&gt;=EE_Data_2023[[#This Row],[Start of Month]],EE_Data_2023[[#This Row],[Exit Date]]&lt;=EE_Data_2023[[#This Row],[End of Month]]),1,0)</f>
        <v>0</v>
      </c>
      <c r="AN153">
        <f>EE_Data_2023[[#This Row],[Leave balance]]*EE_Data_2023[[#This Row],[Hr_Rate]]</f>
        <v>17746.283653846152</v>
      </c>
    </row>
    <row r="154" spans="1:40" x14ac:dyDescent="0.3">
      <c r="A154" s="1" t="s">
        <v>1927</v>
      </c>
      <c r="B154" s="8">
        <v>44927</v>
      </c>
      <c r="C154" s="8">
        <v>44957</v>
      </c>
      <c r="D154">
        <v>2023</v>
      </c>
      <c r="E154" t="s">
        <v>193</v>
      </c>
      <c r="F154" t="s">
        <v>194</v>
      </c>
      <c r="G154" t="s">
        <v>33</v>
      </c>
      <c r="H154" t="s">
        <v>486</v>
      </c>
      <c r="I154" t="s">
        <v>487</v>
      </c>
      <c r="J154" t="s">
        <v>362</v>
      </c>
      <c r="K154" t="s">
        <v>70</v>
      </c>
      <c r="L154" t="s">
        <v>108</v>
      </c>
      <c r="M154" t="s">
        <v>194</v>
      </c>
      <c r="N154" t="s">
        <v>72</v>
      </c>
      <c r="O154" t="s">
        <v>50</v>
      </c>
      <c r="P154">
        <v>30</v>
      </c>
      <c r="Q154" s="2">
        <v>42722</v>
      </c>
      <c r="R154" s="2"/>
      <c r="S154">
        <v>40</v>
      </c>
      <c r="T154" s="3">
        <v>89458</v>
      </c>
      <c r="U154" s="3">
        <v>7454.833333333333</v>
      </c>
      <c r="V154" s="3">
        <v>43.008653846153848</v>
      </c>
      <c r="W154" s="3">
        <v>6.3500000000000001E-2</v>
      </c>
      <c r="X154" s="3">
        <v>473.38191666666665</v>
      </c>
      <c r="Y154" vm="24">
        <v>0.31900000000000001</v>
      </c>
      <c r="Z154" s="3">
        <v>5076.7415000000001</v>
      </c>
      <c r="AA154" t="s">
        <v>197</v>
      </c>
      <c r="AB154">
        <v>149.69999999999999</v>
      </c>
      <c r="AC154">
        <v>0</v>
      </c>
      <c r="AD154" s="2" t="s">
        <v>42</v>
      </c>
      <c r="AE154">
        <v>338</v>
      </c>
      <c r="AG154">
        <v>20</v>
      </c>
      <c r="AI154">
        <v>18</v>
      </c>
      <c r="AL154">
        <f>IF(AND(EE_Data_2023[[#This Row],[Hire Date]]&gt;=EE_Data_2023[[#This Row],[Start of Month]],EE_Data_2023[[#This Row],[Hire Date]]&lt;=EE_Data_2023[[#This Row],[End of Month]]),1,0)</f>
        <v>0</v>
      </c>
      <c r="AM154">
        <f>IF(AND(EE_Data_2023[[#This Row],[Exit Date]]&gt;=EE_Data_2023[[#This Row],[Start of Month]],EE_Data_2023[[#This Row],[Exit Date]]&lt;=EE_Data_2023[[#This Row],[End of Month]]),1,0)</f>
        <v>0</v>
      </c>
      <c r="AN154">
        <f>EE_Data_2023[[#This Row],[Leave balance]]*EE_Data_2023[[#This Row],[Hr_Rate]]</f>
        <v>14536.925000000001</v>
      </c>
    </row>
    <row r="155" spans="1:40" x14ac:dyDescent="0.3">
      <c r="A155" s="1" t="s">
        <v>1927</v>
      </c>
      <c r="B155" s="8">
        <v>44927</v>
      </c>
      <c r="C155" s="8">
        <v>44957</v>
      </c>
      <c r="D155">
        <v>2023</v>
      </c>
      <c r="E155" t="s">
        <v>1035</v>
      </c>
      <c r="F155" t="s">
        <v>1036</v>
      </c>
      <c r="G155" t="s">
        <v>1918</v>
      </c>
      <c r="H155" t="s">
        <v>488</v>
      </c>
      <c r="I155" t="s">
        <v>489</v>
      </c>
      <c r="J155" t="s">
        <v>115</v>
      </c>
      <c r="K155" t="s">
        <v>83</v>
      </c>
      <c r="L155" t="s">
        <v>71</v>
      </c>
      <c r="M155" t="s">
        <v>135</v>
      </c>
      <c r="N155" t="s">
        <v>72</v>
      </c>
      <c r="O155" t="s">
        <v>50</v>
      </c>
      <c r="P155">
        <v>56</v>
      </c>
      <c r="Q155" s="2">
        <v>41714</v>
      </c>
      <c r="R155" s="2"/>
      <c r="S155">
        <v>40</v>
      </c>
      <c r="T155" s="3">
        <v>190815</v>
      </c>
      <c r="U155" s="3">
        <v>15901.25</v>
      </c>
      <c r="V155" s="3">
        <v>91.737980769230774</v>
      </c>
      <c r="W155" s="3">
        <v>0.25</v>
      </c>
      <c r="X155" s="3">
        <v>3975.3125</v>
      </c>
      <c r="Y155" vm="15">
        <v>0.34600000000000003</v>
      </c>
      <c r="Z155" s="3">
        <v>10399.4175</v>
      </c>
      <c r="AA155" t="s">
        <v>138</v>
      </c>
      <c r="AB155">
        <v>1.7225999999999999</v>
      </c>
      <c r="AC155">
        <v>0.4</v>
      </c>
      <c r="AD155" s="2" t="s">
        <v>42</v>
      </c>
      <c r="AE155">
        <v>134</v>
      </c>
      <c r="AG155">
        <v>20</v>
      </c>
      <c r="AI155">
        <v>15</v>
      </c>
      <c r="AL155">
        <f>IF(AND(EE_Data_2023[[#This Row],[Hire Date]]&gt;=EE_Data_2023[[#This Row],[Start of Month]],EE_Data_2023[[#This Row],[Hire Date]]&lt;=EE_Data_2023[[#This Row],[End of Month]]),1,0)</f>
        <v>0</v>
      </c>
      <c r="AM155">
        <f>IF(AND(EE_Data_2023[[#This Row],[Exit Date]]&gt;=EE_Data_2023[[#This Row],[Start of Month]],EE_Data_2023[[#This Row],[Exit Date]]&lt;=EE_Data_2023[[#This Row],[End of Month]]),1,0)</f>
        <v>0</v>
      </c>
      <c r="AN155">
        <f>EE_Data_2023[[#This Row],[Leave balance]]*EE_Data_2023[[#This Row],[Hr_Rate]]</f>
        <v>12292.889423076924</v>
      </c>
    </row>
    <row r="156" spans="1:40" x14ac:dyDescent="0.3">
      <c r="A156" s="1" t="s">
        <v>1927</v>
      </c>
      <c r="B156" s="8">
        <v>44927</v>
      </c>
      <c r="C156" s="8">
        <v>44957</v>
      </c>
      <c r="D156">
        <v>2023</v>
      </c>
      <c r="E156" t="s">
        <v>385</v>
      </c>
      <c r="F156" t="s">
        <v>386</v>
      </c>
      <c r="G156" t="s">
        <v>33</v>
      </c>
      <c r="H156" t="s">
        <v>490</v>
      </c>
      <c r="I156" t="s">
        <v>491</v>
      </c>
      <c r="J156" t="s">
        <v>93</v>
      </c>
      <c r="K156" t="s">
        <v>70</v>
      </c>
      <c r="L156" t="s">
        <v>108</v>
      </c>
      <c r="M156" t="s">
        <v>386</v>
      </c>
      <c r="N156" t="s">
        <v>39</v>
      </c>
      <c r="O156" t="s">
        <v>50</v>
      </c>
      <c r="P156">
        <v>62</v>
      </c>
      <c r="Q156" s="2">
        <v>44775</v>
      </c>
      <c r="R156" s="2">
        <v>45140</v>
      </c>
      <c r="S156">
        <v>32</v>
      </c>
      <c r="T156" s="3">
        <v>137995</v>
      </c>
      <c r="U156" s="3">
        <v>11499.583333333334</v>
      </c>
      <c r="V156" s="3">
        <v>82.9296875</v>
      </c>
      <c r="W156" s="3">
        <v>0.19020000000000001</v>
      </c>
      <c r="X156" s="3">
        <v>2187.2207500000004</v>
      </c>
      <c r="Y156" vm="36">
        <v>0.28300000000000003</v>
      </c>
      <c r="Z156" s="3">
        <v>8245.2012500000001</v>
      </c>
      <c r="AA156" t="s">
        <v>389</v>
      </c>
      <c r="AB156">
        <v>1.9574</v>
      </c>
      <c r="AC156">
        <v>0.14000000000000001</v>
      </c>
      <c r="AD156" s="2" t="s">
        <v>42</v>
      </c>
      <c r="AE156">
        <v>166</v>
      </c>
      <c r="AG156">
        <v>20</v>
      </c>
      <c r="AH156">
        <v>248</v>
      </c>
      <c r="AL156">
        <f>IF(AND(EE_Data_2023[[#This Row],[Hire Date]]&gt;=EE_Data_2023[[#This Row],[Start of Month]],EE_Data_2023[[#This Row],[Hire Date]]&lt;=EE_Data_2023[[#This Row],[End of Month]]),1,0)</f>
        <v>0</v>
      </c>
      <c r="AM156">
        <f>IF(AND(EE_Data_2023[[#This Row],[Exit Date]]&gt;=EE_Data_2023[[#This Row],[Start of Month]],EE_Data_2023[[#This Row],[Exit Date]]&lt;=EE_Data_2023[[#This Row],[End of Month]]),1,0)</f>
        <v>0</v>
      </c>
      <c r="AN156">
        <f>EE_Data_2023[[#This Row],[Leave balance]]*EE_Data_2023[[#This Row],[Hr_Rate]]</f>
        <v>13766.328125</v>
      </c>
    </row>
    <row r="157" spans="1:40" x14ac:dyDescent="0.3">
      <c r="A157" s="1" t="s">
        <v>1927</v>
      </c>
      <c r="B157" s="8">
        <v>44927</v>
      </c>
      <c r="C157" s="8">
        <v>44957</v>
      </c>
      <c r="D157">
        <v>2023</v>
      </c>
      <c r="E157" t="s">
        <v>1035</v>
      </c>
      <c r="F157" t="s">
        <v>1036</v>
      </c>
      <c r="G157" t="s">
        <v>1918</v>
      </c>
      <c r="H157" t="s">
        <v>492</v>
      </c>
      <c r="I157" t="s">
        <v>493</v>
      </c>
      <c r="J157" t="s">
        <v>321</v>
      </c>
      <c r="K157" t="s">
        <v>94</v>
      </c>
      <c r="L157" t="s">
        <v>38</v>
      </c>
      <c r="M157" t="s">
        <v>135</v>
      </c>
      <c r="N157" t="s">
        <v>72</v>
      </c>
      <c r="O157" t="s">
        <v>50</v>
      </c>
      <c r="P157">
        <v>45</v>
      </c>
      <c r="Q157" s="2">
        <v>39437</v>
      </c>
      <c r="R157" s="2"/>
      <c r="S157">
        <v>40</v>
      </c>
      <c r="T157" s="3">
        <v>93840</v>
      </c>
      <c r="U157" s="3">
        <v>7820</v>
      </c>
      <c r="V157" s="3">
        <v>45.115384615384613</v>
      </c>
      <c r="W157" s="3">
        <v>0.25</v>
      </c>
      <c r="X157" s="3">
        <v>1955</v>
      </c>
      <c r="Y157" vm="15">
        <v>0.34600000000000003</v>
      </c>
      <c r="Z157" s="3">
        <v>5114.28</v>
      </c>
      <c r="AA157" t="s">
        <v>138</v>
      </c>
      <c r="AB157">
        <v>1.7225999999999999</v>
      </c>
      <c r="AC157">
        <v>0</v>
      </c>
      <c r="AD157" s="2" t="s">
        <v>42</v>
      </c>
      <c r="AE157">
        <v>76</v>
      </c>
      <c r="AG157">
        <v>20</v>
      </c>
      <c r="AI157">
        <v>11</v>
      </c>
      <c r="AL157">
        <f>IF(AND(EE_Data_2023[[#This Row],[Hire Date]]&gt;=EE_Data_2023[[#This Row],[Start of Month]],EE_Data_2023[[#This Row],[Hire Date]]&lt;=EE_Data_2023[[#This Row],[End of Month]]),1,0)</f>
        <v>0</v>
      </c>
      <c r="AM157">
        <f>IF(AND(EE_Data_2023[[#This Row],[Exit Date]]&gt;=EE_Data_2023[[#This Row],[Start of Month]],EE_Data_2023[[#This Row],[Exit Date]]&lt;=EE_Data_2023[[#This Row],[End of Month]]),1,0)</f>
        <v>0</v>
      </c>
      <c r="AN157">
        <f>EE_Data_2023[[#This Row],[Leave balance]]*EE_Data_2023[[#This Row],[Hr_Rate]]</f>
        <v>3428.7692307692305</v>
      </c>
    </row>
    <row r="158" spans="1:40" x14ac:dyDescent="0.3">
      <c r="A158" s="1" t="s">
        <v>1927</v>
      </c>
      <c r="B158" s="8">
        <v>44927</v>
      </c>
      <c r="C158" s="8">
        <v>44957</v>
      </c>
      <c r="D158">
        <v>2023</v>
      </c>
      <c r="E158" t="s">
        <v>390</v>
      </c>
      <c r="F158" t="s">
        <v>391</v>
      </c>
      <c r="G158" t="s">
        <v>33</v>
      </c>
      <c r="H158" t="s">
        <v>494</v>
      </c>
      <c r="I158" t="s">
        <v>495</v>
      </c>
      <c r="J158" t="s">
        <v>36</v>
      </c>
      <c r="K158" t="s">
        <v>37</v>
      </c>
      <c r="L158" t="s">
        <v>108</v>
      </c>
      <c r="M158" t="s">
        <v>391</v>
      </c>
      <c r="N158" t="s">
        <v>72</v>
      </c>
      <c r="O158" t="s">
        <v>40</v>
      </c>
      <c r="P158">
        <v>46</v>
      </c>
      <c r="Q158" s="2">
        <v>44495</v>
      </c>
      <c r="R158" s="2"/>
      <c r="S158">
        <v>40</v>
      </c>
      <c r="T158" s="3">
        <v>94790</v>
      </c>
      <c r="U158" s="3">
        <v>7899.166666666667</v>
      </c>
      <c r="V158" s="3">
        <v>45.572115384615387</v>
      </c>
      <c r="W158" s="3">
        <v>0.1105</v>
      </c>
      <c r="X158" s="3">
        <v>872.85791666666671</v>
      </c>
      <c r="Y158" vm="37">
        <v>0.26100000000000001</v>
      </c>
      <c r="Z158" s="3">
        <v>5837.4841666666671</v>
      </c>
      <c r="AA158" t="s">
        <v>41</v>
      </c>
      <c r="AB158">
        <v>1</v>
      </c>
      <c r="AC158">
        <v>0</v>
      </c>
      <c r="AD158" s="2" t="s">
        <v>42</v>
      </c>
      <c r="AE158">
        <v>147</v>
      </c>
      <c r="AG158">
        <v>20</v>
      </c>
      <c r="AI158">
        <v>2</v>
      </c>
      <c r="AL158">
        <f>IF(AND(EE_Data_2023[[#This Row],[Hire Date]]&gt;=EE_Data_2023[[#This Row],[Start of Month]],EE_Data_2023[[#This Row],[Hire Date]]&lt;=EE_Data_2023[[#This Row],[End of Month]]),1,0)</f>
        <v>0</v>
      </c>
      <c r="AM158">
        <f>IF(AND(EE_Data_2023[[#This Row],[Exit Date]]&gt;=EE_Data_2023[[#This Row],[Start of Month]],EE_Data_2023[[#This Row],[Exit Date]]&lt;=EE_Data_2023[[#This Row],[End of Month]]),1,0)</f>
        <v>0</v>
      </c>
      <c r="AN158">
        <f>EE_Data_2023[[#This Row],[Leave balance]]*EE_Data_2023[[#This Row],[Hr_Rate]]</f>
        <v>6699.1009615384619</v>
      </c>
    </row>
    <row r="159" spans="1:40" x14ac:dyDescent="0.3">
      <c r="A159" s="1" t="s">
        <v>1927</v>
      </c>
      <c r="B159" s="8">
        <v>44927</v>
      </c>
      <c r="C159" s="8">
        <v>44957</v>
      </c>
      <c r="D159">
        <v>2023</v>
      </c>
      <c r="E159" t="s">
        <v>128</v>
      </c>
      <c r="F159" t="s">
        <v>129</v>
      </c>
      <c r="G159" t="s">
        <v>33</v>
      </c>
      <c r="H159" t="s">
        <v>496</v>
      </c>
      <c r="I159" t="s">
        <v>497</v>
      </c>
      <c r="J159" t="s">
        <v>115</v>
      </c>
      <c r="K159" t="s">
        <v>94</v>
      </c>
      <c r="L159" t="s">
        <v>108</v>
      </c>
      <c r="M159" t="s">
        <v>129</v>
      </c>
      <c r="N159" t="s">
        <v>72</v>
      </c>
      <c r="O159" t="s">
        <v>40</v>
      </c>
      <c r="P159">
        <v>48</v>
      </c>
      <c r="Q159" s="2">
        <v>41706</v>
      </c>
      <c r="R159" s="2"/>
      <c r="S159">
        <v>40</v>
      </c>
      <c r="T159" s="3">
        <v>197367</v>
      </c>
      <c r="U159" s="3">
        <v>16447.25</v>
      </c>
      <c r="V159" s="3">
        <v>94.887980769230779</v>
      </c>
      <c r="W159" s="3">
        <v>0.27500000000000002</v>
      </c>
      <c r="X159" s="3">
        <v>4522.9937500000005</v>
      </c>
      <c r="Y159" vm="14">
        <v>0.55399999999999994</v>
      </c>
      <c r="Z159" s="3">
        <v>7335.4735000000019</v>
      </c>
      <c r="AA159" t="s">
        <v>41</v>
      </c>
      <c r="AB159">
        <v>1</v>
      </c>
      <c r="AC159">
        <v>0.39</v>
      </c>
      <c r="AD159" s="2" t="s">
        <v>42</v>
      </c>
      <c r="AE159">
        <v>26</v>
      </c>
      <c r="AF159">
        <v>1</v>
      </c>
      <c r="AG159">
        <v>20</v>
      </c>
      <c r="AI159">
        <v>5</v>
      </c>
      <c r="AL159">
        <f>IF(AND(EE_Data_2023[[#This Row],[Hire Date]]&gt;=EE_Data_2023[[#This Row],[Start of Month]],EE_Data_2023[[#This Row],[Hire Date]]&lt;=EE_Data_2023[[#This Row],[End of Month]]),1,0)</f>
        <v>0</v>
      </c>
      <c r="AM159">
        <f>IF(AND(EE_Data_2023[[#This Row],[Exit Date]]&gt;=EE_Data_2023[[#This Row],[Start of Month]],EE_Data_2023[[#This Row],[Exit Date]]&lt;=EE_Data_2023[[#This Row],[End of Month]]),1,0)</f>
        <v>0</v>
      </c>
      <c r="AN159">
        <f>EE_Data_2023[[#This Row],[Leave balance]]*EE_Data_2023[[#This Row],[Hr_Rate]]</f>
        <v>2467.0875000000001</v>
      </c>
    </row>
    <row r="160" spans="1:40" x14ac:dyDescent="0.3">
      <c r="A160" s="1" t="s">
        <v>1927</v>
      </c>
      <c r="B160" s="8">
        <v>44927</v>
      </c>
      <c r="C160" s="8">
        <v>44957</v>
      </c>
      <c r="D160">
        <v>2023</v>
      </c>
      <c r="E160" t="s">
        <v>390</v>
      </c>
      <c r="F160" t="s">
        <v>391</v>
      </c>
      <c r="G160" t="s">
        <v>33</v>
      </c>
      <c r="H160" t="s">
        <v>498</v>
      </c>
      <c r="I160" t="s">
        <v>499</v>
      </c>
      <c r="J160" t="s">
        <v>47</v>
      </c>
      <c r="K160" t="s">
        <v>83</v>
      </c>
      <c r="L160" t="s">
        <v>38</v>
      </c>
      <c r="M160" t="s">
        <v>391</v>
      </c>
      <c r="N160" t="s">
        <v>72</v>
      </c>
      <c r="O160" t="s">
        <v>50</v>
      </c>
      <c r="P160">
        <v>27</v>
      </c>
      <c r="Q160" s="2">
        <v>43276</v>
      </c>
      <c r="R160" s="2"/>
      <c r="S160">
        <v>40</v>
      </c>
      <c r="T160" s="3">
        <v>174097</v>
      </c>
      <c r="U160" s="3">
        <v>14508.083333333334</v>
      </c>
      <c r="V160" s="3">
        <v>83.700480769230779</v>
      </c>
      <c r="W160" s="3">
        <v>0.1105</v>
      </c>
      <c r="X160" s="3">
        <v>1603.1432083333334</v>
      </c>
      <c r="Y160" vm="37">
        <v>0.26100000000000001</v>
      </c>
      <c r="Z160" s="3">
        <v>10721.473583333334</v>
      </c>
      <c r="AA160" t="s">
        <v>41</v>
      </c>
      <c r="AB160">
        <v>1</v>
      </c>
      <c r="AC160">
        <v>0.21</v>
      </c>
      <c r="AD160" s="2" t="s">
        <v>42</v>
      </c>
      <c r="AE160">
        <v>345</v>
      </c>
      <c r="AG160">
        <v>20</v>
      </c>
      <c r="AI160">
        <v>13</v>
      </c>
      <c r="AL160">
        <f>IF(AND(EE_Data_2023[[#This Row],[Hire Date]]&gt;=EE_Data_2023[[#This Row],[Start of Month]],EE_Data_2023[[#This Row],[Hire Date]]&lt;=EE_Data_2023[[#This Row],[End of Month]]),1,0)</f>
        <v>0</v>
      </c>
      <c r="AM160">
        <f>IF(AND(EE_Data_2023[[#This Row],[Exit Date]]&gt;=EE_Data_2023[[#This Row],[Start of Month]],EE_Data_2023[[#This Row],[Exit Date]]&lt;=EE_Data_2023[[#This Row],[End of Month]]),1,0)</f>
        <v>0</v>
      </c>
      <c r="AN160">
        <f>EE_Data_2023[[#This Row],[Leave balance]]*EE_Data_2023[[#This Row],[Hr_Rate]]</f>
        <v>28876.665865384617</v>
      </c>
    </row>
    <row r="161" spans="1:40" x14ac:dyDescent="0.3">
      <c r="A161" s="1" t="s">
        <v>1927</v>
      </c>
      <c r="B161" s="8">
        <v>44927</v>
      </c>
      <c r="C161" s="8">
        <v>44957</v>
      </c>
      <c r="D161">
        <v>2023</v>
      </c>
      <c r="E161" t="s">
        <v>123</v>
      </c>
      <c r="F161" t="s">
        <v>124</v>
      </c>
      <c r="G161" t="s">
        <v>33</v>
      </c>
      <c r="H161" t="s">
        <v>500</v>
      </c>
      <c r="I161" t="s">
        <v>501</v>
      </c>
      <c r="J161" t="s">
        <v>77</v>
      </c>
      <c r="K161" t="s">
        <v>37</v>
      </c>
      <c r="L161" t="s">
        <v>49</v>
      </c>
      <c r="M161" t="s">
        <v>124</v>
      </c>
      <c r="N161" t="s">
        <v>72</v>
      </c>
      <c r="O161" t="s">
        <v>40</v>
      </c>
      <c r="P161">
        <v>53</v>
      </c>
      <c r="Q161" s="2">
        <v>39021</v>
      </c>
      <c r="R161" s="2"/>
      <c r="S161">
        <v>40</v>
      </c>
      <c r="T161" s="3">
        <v>120128</v>
      </c>
      <c r="U161" s="3">
        <v>10010.666666666666</v>
      </c>
      <c r="V161" s="3">
        <v>57.753846153846155</v>
      </c>
      <c r="W161" s="3">
        <v>2.2499999999999999E-2</v>
      </c>
      <c r="X161" s="3">
        <v>225.23999999999998</v>
      </c>
      <c r="Y161" vm="13">
        <v>0.2</v>
      </c>
      <c r="Z161" s="3">
        <v>8008.5333333333328</v>
      </c>
      <c r="AA161" t="s">
        <v>127</v>
      </c>
      <c r="AB161">
        <v>4.9107000000000003</v>
      </c>
      <c r="AC161">
        <v>0.1</v>
      </c>
      <c r="AD161" s="2" t="s">
        <v>42</v>
      </c>
      <c r="AE161">
        <v>51</v>
      </c>
      <c r="AG161">
        <v>20</v>
      </c>
      <c r="AI161">
        <v>15</v>
      </c>
      <c r="AL161">
        <f>IF(AND(EE_Data_2023[[#This Row],[Hire Date]]&gt;=EE_Data_2023[[#This Row],[Start of Month]],EE_Data_2023[[#This Row],[Hire Date]]&lt;=EE_Data_2023[[#This Row],[End of Month]]),1,0)</f>
        <v>0</v>
      </c>
      <c r="AM161">
        <f>IF(AND(EE_Data_2023[[#This Row],[Exit Date]]&gt;=EE_Data_2023[[#This Row],[Start of Month]],EE_Data_2023[[#This Row],[Exit Date]]&lt;=EE_Data_2023[[#This Row],[End of Month]]),1,0)</f>
        <v>0</v>
      </c>
      <c r="AN161">
        <f>EE_Data_2023[[#This Row],[Leave balance]]*EE_Data_2023[[#This Row],[Hr_Rate]]</f>
        <v>2945.4461538461537</v>
      </c>
    </row>
    <row r="162" spans="1:40" x14ac:dyDescent="0.3">
      <c r="A162" s="1" t="s">
        <v>1927</v>
      </c>
      <c r="B162" s="8">
        <v>44927</v>
      </c>
      <c r="C162" s="8">
        <v>44957</v>
      </c>
      <c r="D162">
        <v>2023</v>
      </c>
      <c r="E162" t="s">
        <v>502</v>
      </c>
      <c r="F162" t="s">
        <v>120</v>
      </c>
      <c r="G162" t="s">
        <v>1917</v>
      </c>
      <c r="H162" t="s">
        <v>503</v>
      </c>
      <c r="I162" t="s">
        <v>504</v>
      </c>
      <c r="J162" t="s">
        <v>77</v>
      </c>
      <c r="K162" t="s">
        <v>116</v>
      </c>
      <c r="L162" t="s">
        <v>38</v>
      </c>
      <c r="M162" t="s">
        <v>120</v>
      </c>
      <c r="N162" t="s">
        <v>72</v>
      </c>
      <c r="O162" t="s">
        <v>50</v>
      </c>
      <c r="P162">
        <v>59</v>
      </c>
      <c r="Q162" s="2">
        <v>39197</v>
      </c>
      <c r="R162" s="2"/>
      <c r="S162">
        <v>40</v>
      </c>
      <c r="T162" s="3">
        <v>129708</v>
      </c>
      <c r="U162" s="3">
        <v>10809</v>
      </c>
      <c r="V162" s="3">
        <v>62.359615384615381</v>
      </c>
      <c r="W162" s="3">
        <v>7.6499999999999999E-2</v>
      </c>
      <c r="X162" s="3">
        <v>826.88850000000002</v>
      </c>
      <c r="Y162" vm="1">
        <v>0.36599999999999999</v>
      </c>
      <c r="Z162" s="3">
        <v>6852.9059999999999</v>
      </c>
      <c r="AA162" t="s">
        <v>505</v>
      </c>
      <c r="AB162">
        <v>1.0568</v>
      </c>
      <c r="AC162">
        <v>0.05</v>
      </c>
      <c r="AD162" s="2" t="s">
        <v>42</v>
      </c>
      <c r="AE162">
        <v>317</v>
      </c>
      <c r="AF162">
        <v>1</v>
      </c>
      <c r="AG162">
        <v>20</v>
      </c>
      <c r="AH162">
        <v>649</v>
      </c>
      <c r="AI162">
        <v>5</v>
      </c>
      <c r="AL162">
        <f>IF(AND(EE_Data_2023[[#This Row],[Hire Date]]&gt;=EE_Data_2023[[#This Row],[Start of Month]],EE_Data_2023[[#This Row],[Hire Date]]&lt;=EE_Data_2023[[#This Row],[End of Month]]),1,0)</f>
        <v>0</v>
      </c>
      <c r="AM162">
        <f>IF(AND(EE_Data_2023[[#This Row],[Exit Date]]&gt;=EE_Data_2023[[#This Row],[Start of Month]],EE_Data_2023[[#This Row],[Exit Date]]&lt;=EE_Data_2023[[#This Row],[End of Month]]),1,0)</f>
        <v>0</v>
      </c>
      <c r="AN162">
        <f>EE_Data_2023[[#This Row],[Leave balance]]*EE_Data_2023[[#This Row],[Hr_Rate]]</f>
        <v>19767.998076923075</v>
      </c>
    </row>
    <row r="163" spans="1:40" x14ac:dyDescent="0.3">
      <c r="A163" s="1" t="s">
        <v>1927</v>
      </c>
      <c r="B163" s="8">
        <v>44927</v>
      </c>
      <c r="C163" s="8">
        <v>44957</v>
      </c>
      <c r="D163">
        <v>2023</v>
      </c>
      <c r="E163" t="s">
        <v>506</v>
      </c>
      <c r="F163" t="s">
        <v>507</v>
      </c>
      <c r="G163" t="s">
        <v>1917</v>
      </c>
      <c r="H163" t="s">
        <v>508</v>
      </c>
      <c r="I163" t="s">
        <v>509</v>
      </c>
      <c r="J163" t="s">
        <v>77</v>
      </c>
      <c r="K163" t="s">
        <v>116</v>
      </c>
      <c r="L163" t="s">
        <v>108</v>
      </c>
      <c r="M163" t="s">
        <v>507</v>
      </c>
      <c r="N163" t="s">
        <v>39</v>
      </c>
      <c r="O163" t="s">
        <v>40</v>
      </c>
      <c r="P163">
        <v>55</v>
      </c>
      <c r="Q163" s="2">
        <v>44822</v>
      </c>
      <c r="R163" s="2">
        <v>45187</v>
      </c>
      <c r="S163">
        <v>32</v>
      </c>
      <c r="T163" s="3">
        <v>102270</v>
      </c>
      <c r="U163" s="3">
        <v>8522.5</v>
      </c>
      <c r="V163" s="3">
        <v>61.46033653846154</v>
      </c>
      <c r="W163" s="3">
        <v>7.3700000000000002E-2</v>
      </c>
      <c r="X163" s="3">
        <v>628.10825</v>
      </c>
      <c r="Y163" vm="40">
        <v>0.245</v>
      </c>
      <c r="Z163" s="3">
        <v>6434.4875000000002</v>
      </c>
      <c r="AA163" t="s">
        <v>510</v>
      </c>
      <c r="AB163">
        <v>1.4572000000000001</v>
      </c>
      <c r="AC163">
        <v>0.1</v>
      </c>
      <c r="AD163" s="2" t="s">
        <v>42</v>
      </c>
      <c r="AE163">
        <v>299</v>
      </c>
      <c r="AG163">
        <v>20</v>
      </c>
      <c r="AH163">
        <v>264</v>
      </c>
      <c r="AL163">
        <f>IF(AND(EE_Data_2023[[#This Row],[Hire Date]]&gt;=EE_Data_2023[[#This Row],[Start of Month]],EE_Data_2023[[#This Row],[Hire Date]]&lt;=EE_Data_2023[[#This Row],[End of Month]]),1,0)</f>
        <v>0</v>
      </c>
      <c r="AM163">
        <f>IF(AND(EE_Data_2023[[#This Row],[Exit Date]]&gt;=EE_Data_2023[[#This Row],[Start of Month]],EE_Data_2023[[#This Row],[Exit Date]]&lt;=EE_Data_2023[[#This Row],[End of Month]]),1,0)</f>
        <v>0</v>
      </c>
      <c r="AN163">
        <f>EE_Data_2023[[#This Row],[Leave balance]]*EE_Data_2023[[#This Row],[Hr_Rate]]</f>
        <v>18376.640625</v>
      </c>
    </row>
    <row r="164" spans="1:40" x14ac:dyDescent="0.3">
      <c r="A164" s="1" t="s">
        <v>1927</v>
      </c>
      <c r="B164" s="8">
        <v>44927</v>
      </c>
      <c r="C164" s="8">
        <v>44957</v>
      </c>
      <c r="D164">
        <v>2023</v>
      </c>
      <c r="E164" t="s">
        <v>65</v>
      </c>
      <c r="F164" t="s">
        <v>66</v>
      </c>
      <c r="G164" t="s">
        <v>33</v>
      </c>
      <c r="H164" t="s">
        <v>511</v>
      </c>
      <c r="I164" t="s">
        <v>512</v>
      </c>
      <c r="J164" t="s">
        <v>115</v>
      </c>
      <c r="K164" t="s">
        <v>48</v>
      </c>
      <c r="L164" t="s">
        <v>49</v>
      </c>
      <c r="M164" t="s">
        <v>66</v>
      </c>
      <c r="N164" t="s">
        <v>72</v>
      </c>
      <c r="O164" t="s">
        <v>50</v>
      </c>
      <c r="P164">
        <v>43</v>
      </c>
      <c r="Q164" s="2">
        <v>38564</v>
      </c>
      <c r="R164" s="2"/>
      <c r="S164">
        <v>40</v>
      </c>
      <c r="T164" s="3">
        <v>249686</v>
      </c>
      <c r="U164" s="3">
        <v>20807.166666666668</v>
      </c>
      <c r="V164" s="3">
        <v>120.04134615384615</v>
      </c>
      <c r="W164" s="3">
        <v>0.23749999999999999</v>
      </c>
      <c r="X164" s="3">
        <v>4941.7020833333336</v>
      </c>
      <c r="Y164" vm="5">
        <v>0.39799999999999996</v>
      </c>
      <c r="Z164" s="3">
        <v>12525.914333333334</v>
      </c>
      <c r="AA164" t="s">
        <v>41</v>
      </c>
      <c r="AB164">
        <v>1</v>
      </c>
      <c r="AC164">
        <v>0.31</v>
      </c>
      <c r="AD164" s="2" t="s">
        <v>42</v>
      </c>
      <c r="AE164">
        <v>46</v>
      </c>
      <c r="AG164">
        <v>20</v>
      </c>
      <c r="AI164">
        <v>9</v>
      </c>
      <c r="AL164">
        <f>IF(AND(EE_Data_2023[[#This Row],[Hire Date]]&gt;=EE_Data_2023[[#This Row],[Start of Month]],EE_Data_2023[[#This Row],[Hire Date]]&lt;=EE_Data_2023[[#This Row],[End of Month]]),1,0)</f>
        <v>0</v>
      </c>
      <c r="AM164">
        <f>IF(AND(EE_Data_2023[[#This Row],[Exit Date]]&gt;=EE_Data_2023[[#This Row],[Start of Month]],EE_Data_2023[[#This Row],[Exit Date]]&lt;=EE_Data_2023[[#This Row],[End of Month]]),1,0)</f>
        <v>0</v>
      </c>
      <c r="AN164">
        <f>EE_Data_2023[[#This Row],[Leave balance]]*EE_Data_2023[[#This Row],[Hr_Rate]]</f>
        <v>5521.9019230769227</v>
      </c>
    </row>
    <row r="165" spans="1:40" x14ac:dyDescent="0.3">
      <c r="A165" s="1" t="s">
        <v>1927</v>
      </c>
      <c r="B165" s="8">
        <v>44927</v>
      </c>
      <c r="C165" s="8">
        <v>44957</v>
      </c>
      <c r="D165">
        <v>2023</v>
      </c>
      <c r="E165" t="s">
        <v>79</v>
      </c>
      <c r="F165" t="s">
        <v>80</v>
      </c>
      <c r="G165" t="s">
        <v>33</v>
      </c>
      <c r="H165" t="s">
        <v>513</v>
      </c>
      <c r="I165" t="s">
        <v>514</v>
      </c>
      <c r="J165" t="s">
        <v>145</v>
      </c>
      <c r="K165" t="s">
        <v>48</v>
      </c>
      <c r="L165" t="s">
        <v>38</v>
      </c>
      <c r="M165" t="s">
        <v>80</v>
      </c>
      <c r="N165" t="s">
        <v>72</v>
      </c>
      <c r="O165" t="s">
        <v>50</v>
      </c>
      <c r="P165">
        <v>55</v>
      </c>
      <c r="Q165" s="2">
        <v>37343</v>
      </c>
      <c r="R165" s="2"/>
      <c r="S165">
        <v>40</v>
      </c>
      <c r="T165" s="3">
        <v>50475</v>
      </c>
      <c r="U165" s="3">
        <v>4206.25</v>
      </c>
      <c r="V165" s="3">
        <v>24.266826923076923</v>
      </c>
      <c r="W165" s="3">
        <v>0.23190000000000002</v>
      </c>
      <c r="X165" s="3">
        <v>975.42937500000005</v>
      </c>
      <c r="Y165" vm="7">
        <v>0.41200000000000003</v>
      </c>
      <c r="Z165" s="3">
        <v>2473.2749999999996</v>
      </c>
      <c r="AA165" t="s">
        <v>41</v>
      </c>
      <c r="AB165">
        <v>1</v>
      </c>
      <c r="AC165">
        <v>0</v>
      </c>
      <c r="AD165" s="2" t="s">
        <v>42</v>
      </c>
      <c r="AE165">
        <v>205</v>
      </c>
      <c r="AG165">
        <v>20</v>
      </c>
      <c r="AI165">
        <v>18</v>
      </c>
      <c r="AL165">
        <f>IF(AND(EE_Data_2023[[#This Row],[Hire Date]]&gt;=EE_Data_2023[[#This Row],[Start of Month]],EE_Data_2023[[#This Row],[Hire Date]]&lt;=EE_Data_2023[[#This Row],[End of Month]]),1,0)</f>
        <v>0</v>
      </c>
      <c r="AM165">
        <f>IF(AND(EE_Data_2023[[#This Row],[Exit Date]]&gt;=EE_Data_2023[[#This Row],[Start of Month]],EE_Data_2023[[#This Row],[Exit Date]]&lt;=EE_Data_2023[[#This Row],[End of Month]]),1,0)</f>
        <v>0</v>
      </c>
      <c r="AN165">
        <f>EE_Data_2023[[#This Row],[Leave balance]]*EE_Data_2023[[#This Row],[Hr_Rate]]</f>
        <v>4974.6995192307695</v>
      </c>
    </row>
    <row r="166" spans="1:40" x14ac:dyDescent="0.3">
      <c r="A166" s="1" t="s">
        <v>1927</v>
      </c>
      <c r="B166" s="8">
        <v>44927</v>
      </c>
      <c r="C166" s="8">
        <v>44957</v>
      </c>
      <c r="D166">
        <v>2023</v>
      </c>
      <c r="E166" t="s">
        <v>193</v>
      </c>
      <c r="F166" t="s">
        <v>194</v>
      </c>
      <c r="G166" t="s">
        <v>33</v>
      </c>
      <c r="H166" t="s">
        <v>515</v>
      </c>
      <c r="I166" t="s">
        <v>516</v>
      </c>
      <c r="J166" t="s">
        <v>77</v>
      </c>
      <c r="K166" t="s">
        <v>116</v>
      </c>
      <c r="L166" t="s">
        <v>108</v>
      </c>
      <c r="M166" t="s">
        <v>194</v>
      </c>
      <c r="N166" t="s">
        <v>72</v>
      </c>
      <c r="O166" t="s">
        <v>40</v>
      </c>
      <c r="P166">
        <v>51</v>
      </c>
      <c r="Q166" s="2">
        <v>44014</v>
      </c>
      <c r="R166" s="2"/>
      <c r="S166">
        <v>32</v>
      </c>
      <c r="T166" s="3">
        <v>100099</v>
      </c>
      <c r="U166" s="3">
        <v>8341.5833333333339</v>
      </c>
      <c r="V166" s="3">
        <v>60.15564903846154</v>
      </c>
      <c r="W166" s="3">
        <v>6.3500000000000001E-2</v>
      </c>
      <c r="X166" s="3">
        <v>529.69054166666672</v>
      </c>
      <c r="Y166" vm="24">
        <v>0.31900000000000001</v>
      </c>
      <c r="Z166" s="3">
        <v>5680.6182500000004</v>
      </c>
      <c r="AA166" t="s">
        <v>197</v>
      </c>
      <c r="AB166">
        <v>149.69999999999999</v>
      </c>
      <c r="AC166">
        <v>0.08</v>
      </c>
      <c r="AD166" s="2" t="s">
        <v>42</v>
      </c>
      <c r="AE166">
        <v>371</v>
      </c>
      <c r="AG166">
        <v>20</v>
      </c>
      <c r="AL166">
        <f>IF(AND(EE_Data_2023[[#This Row],[Hire Date]]&gt;=EE_Data_2023[[#This Row],[Start of Month]],EE_Data_2023[[#This Row],[Hire Date]]&lt;=EE_Data_2023[[#This Row],[End of Month]]),1,0)</f>
        <v>0</v>
      </c>
      <c r="AM166">
        <f>IF(AND(EE_Data_2023[[#This Row],[Exit Date]]&gt;=EE_Data_2023[[#This Row],[Start of Month]],EE_Data_2023[[#This Row],[Exit Date]]&lt;=EE_Data_2023[[#This Row],[End of Month]]),1,0)</f>
        <v>0</v>
      </c>
      <c r="AN166">
        <f>EE_Data_2023[[#This Row],[Leave balance]]*EE_Data_2023[[#This Row],[Hr_Rate]]</f>
        <v>22317.74579326923</v>
      </c>
    </row>
    <row r="167" spans="1:40" x14ac:dyDescent="0.3">
      <c r="A167" s="1" t="s">
        <v>1927</v>
      </c>
      <c r="B167" s="8">
        <v>44927</v>
      </c>
      <c r="C167" s="8">
        <v>44957</v>
      </c>
      <c r="D167">
        <v>2023</v>
      </c>
      <c r="E167" t="s">
        <v>390</v>
      </c>
      <c r="F167" t="s">
        <v>391</v>
      </c>
      <c r="G167" t="s">
        <v>33</v>
      </c>
      <c r="H167" t="s">
        <v>517</v>
      </c>
      <c r="I167" t="s">
        <v>518</v>
      </c>
      <c r="J167" t="s">
        <v>171</v>
      </c>
      <c r="K167" t="s">
        <v>37</v>
      </c>
      <c r="L167" t="s">
        <v>38</v>
      </c>
      <c r="M167" t="s">
        <v>391</v>
      </c>
      <c r="N167" t="s">
        <v>72</v>
      </c>
      <c r="O167" t="s">
        <v>50</v>
      </c>
      <c r="P167">
        <v>54</v>
      </c>
      <c r="Q167" s="2">
        <v>42731</v>
      </c>
      <c r="R167" s="2"/>
      <c r="S167">
        <v>40</v>
      </c>
      <c r="T167" s="3">
        <v>41673</v>
      </c>
      <c r="U167" s="3">
        <v>3472.75</v>
      </c>
      <c r="V167" s="3">
        <v>20.035096153846155</v>
      </c>
      <c r="W167" s="3">
        <v>0.1105</v>
      </c>
      <c r="X167" s="3">
        <v>383.73887500000001</v>
      </c>
      <c r="Y167" vm="37">
        <v>0.26100000000000001</v>
      </c>
      <c r="Z167" s="3">
        <v>2566.3622500000001</v>
      </c>
      <c r="AA167" t="s">
        <v>41</v>
      </c>
      <c r="AB167">
        <v>1</v>
      </c>
      <c r="AC167">
        <v>0</v>
      </c>
      <c r="AD167" s="2" t="s">
        <v>42</v>
      </c>
      <c r="AE167">
        <v>59</v>
      </c>
      <c r="AG167">
        <v>20</v>
      </c>
      <c r="AI167">
        <v>9</v>
      </c>
      <c r="AL167">
        <f>IF(AND(EE_Data_2023[[#This Row],[Hire Date]]&gt;=EE_Data_2023[[#This Row],[Start of Month]],EE_Data_2023[[#This Row],[Hire Date]]&lt;=EE_Data_2023[[#This Row],[End of Month]]),1,0)</f>
        <v>0</v>
      </c>
      <c r="AM167">
        <f>IF(AND(EE_Data_2023[[#This Row],[Exit Date]]&gt;=EE_Data_2023[[#This Row],[Start of Month]],EE_Data_2023[[#This Row],[Exit Date]]&lt;=EE_Data_2023[[#This Row],[End of Month]]),1,0)</f>
        <v>0</v>
      </c>
      <c r="AN167">
        <f>EE_Data_2023[[#This Row],[Leave balance]]*EE_Data_2023[[#This Row],[Hr_Rate]]</f>
        <v>1182.0706730769232</v>
      </c>
    </row>
    <row r="168" spans="1:40" x14ac:dyDescent="0.3">
      <c r="A168" s="1" t="s">
        <v>1927</v>
      </c>
      <c r="B168" s="8">
        <v>44927</v>
      </c>
      <c r="C168" s="8">
        <v>44957</v>
      </c>
      <c r="D168">
        <v>2023</v>
      </c>
      <c r="E168" t="s">
        <v>385</v>
      </c>
      <c r="F168" t="s">
        <v>386</v>
      </c>
      <c r="G168" t="s">
        <v>33</v>
      </c>
      <c r="H168" t="s">
        <v>519</v>
      </c>
      <c r="I168" t="s">
        <v>520</v>
      </c>
      <c r="J168" t="s">
        <v>63</v>
      </c>
      <c r="K168" t="s">
        <v>116</v>
      </c>
      <c r="L168" t="s">
        <v>49</v>
      </c>
      <c r="M168" t="s">
        <v>386</v>
      </c>
      <c r="N168" t="s">
        <v>72</v>
      </c>
      <c r="O168" t="s">
        <v>50</v>
      </c>
      <c r="P168">
        <v>47</v>
      </c>
      <c r="Q168" s="2">
        <v>42928</v>
      </c>
      <c r="R168" s="2"/>
      <c r="S168">
        <v>40</v>
      </c>
      <c r="T168" s="3">
        <v>70996</v>
      </c>
      <c r="U168" s="3">
        <v>5916.333333333333</v>
      </c>
      <c r="V168" s="3">
        <v>34.132692307692309</v>
      </c>
      <c r="W168" s="3">
        <v>0.19020000000000001</v>
      </c>
      <c r="X168" s="3">
        <v>1125.2865999999999</v>
      </c>
      <c r="Y168" vm="36">
        <v>0.28300000000000003</v>
      </c>
      <c r="Z168" s="3">
        <v>4242.0109999999995</v>
      </c>
      <c r="AA168" t="s">
        <v>389</v>
      </c>
      <c r="AB168">
        <v>1.9574</v>
      </c>
      <c r="AC168">
        <v>0</v>
      </c>
      <c r="AD168" s="2" t="s">
        <v>42</v>
      </c>
      <c r="AE168">
        <v>329</v>
      </c>
      <c r="AG168">
        <v>20</v>
      </c>
      <c r="AI168">
        <v>4</v>
      </c>
      <c r="AL168">
        <f>IF(AND(EE_Data_2023[[#This Row],[Hire Date]]&gt;=EE_Data_2023[[#This Row],[Start of Month]],EE_Data_2023[[#This Row],[Hire Date]]&lt;=EE_Data_2023[[#This Row],[End of Month]]),1,0)</f>
        <v>0</v>
      </c>
      <c r="AM168">
        <f>IF(AND(EE_Data_2023[[#This Row],[Exit Date]]&gt;=EE_Data_2023[[#This Row],[Start of Month]],EE_Data_2023[[#This Row],[Exit Date]]&lt;=EE_Data_2023[[#This Row],[End of Month]]),1,0)</f>
        <v>0</v>
      </c>
      <c r="AN168">
        <f>EE_Data_2023[[#This Row],[Leave balance]]*EE_Data_2023[[#This Row],[Hr_Rate]]</f>
        <v>11229.655769230771</v>
      </c>
    </row>
    <row r="169" spans="1:40" x14ac:dyDescent="0.3">
      <c r="A169" s="1" t="s">
        <v>1927</v>
      </c>
      <c r="B169" s="8">
        <v>44927</v>
      </c>
      <c r="C169" s="8">
        <v>44957</v>
      </c>
      <c r="D169">
        <v>2023</v>
      </c>
      <c r="E169" t="s">
        <v>43</v>
      </c>
      <c r="F169" t="s">
        <v>44</v>
      </c>
      <c r="G169" t="s">
        <v>1919</v>
      </c>
      <c r="H169" t="s">
        <v>521</v>
      </c>
      <c r="I169" t="s">
        <v>522</v>
      </c>
      <c r="J169" t="s">
        <v>145</v>
      </c>
      <c r="K169" t="s">
        <v>116</v>
      </c>
      <c r="L169" t="s">
        <v>71</v>
      </c>
      <c r="M169" t="s">
        <v>44</v>
      </c>
      <c r="N169" t="s">
        <v>72</v>
      </c>
      <c r="O169" t="s">
        <v>40</v>
      </c>
      <c r="P169">
        <v>55</v>
      </c>
      <c r="Q169" s="2">
        <v>38328</v>
      </c>
      <c r="R169" s="2"/>
      <c r="S169">
        <v>40</v>
      </c>
      <c r="T169" s="3">
        <v>40752</v>
      </c>
      <c r="U169" s="3">
        <v>3396</v>
      </c>
      <c r="V169" s="3">
        <v>19.592307692307692</v>
      </c>
      <c r="W169" s="3">
        <v>0.17</v>
      </c>
      <c r="X169" s="3">
        <v>577.32000000000005</v>
      </c>
      <c r="Y169" vm="2">
        <v>0.21</v>
      </c>
      <c r="Z169" s="3">
        <v>2682.84</v>
      </c>
      <c r="AA169" t="s">
        <v>51</v>
      </c>
      <c r="AB169">
        <v>1.4280999999999999</v>
      </c>
      <c r="AC169">
        <v>0</v>
      </c>
      <c r="AD169" s="2">
        <v>44957</v>
      </c>
      <c r="AE169">
        <v>253</v>
      </c>
      <c r="AG169">
        <v>20</v>
      </c>
      <c r="AI169">
        <v>17</v>
      </c>
      <c r="AL169">
        <f>IF(AND(EE_Data_2023[[#This Row],[Hire Date]]&gt;=EE_Data_2023[[#This Row],[Start of Month]],EE_Data_2023[[#This Row],[Hire Date]]&lt;=EE_Data_2023[[#This Row],[End of Month]]),1,0)</f>
        <v>0</v>
      </c>
      <c r="AM169">
        <f>IF(AND(EE_Data_2023[[#This Row],[Exit Date]]&gt;=EE_Data_2023[[#This Row],[Start of Month]],EE_Data_2023[[#This Row],[Exit Date]]&lt;=EE_Data_2023[[#This Row],[End of Month]]),1,0)</f>
        <v>1</v>
      </c>
      <c r="AN169">
        <f>EE_Data_2023[[#This Row],[Leave balance]]*EE_Data_2023[[#This Row],[Hr_Rate]]</f>
        <v>4956.8538461538465</v>
      </c>
    </row>
    <row r="170" spans="1:40" x14ac:dyDescent="0.3">
      <c r="A170" s="1" t="s">
        <v>1927</v>
      </c>
      <c r="B170" s="8">
        <v>44927</v>
      </c>
      <c r="C170" s="8">
        <v>44957</v>
      </c>
      <c r="D170">
        <v>2023</v>
      </c>
      <c r="E170" t="s">
        <v>502</v>
      </c>
      <c r="F170" t="s">
        <v>120</v>
      </c>
      <c r="G170" t="s">
        <v>1917</v>
      </c>
      <c r="H170" t="s">
        <v>523</v>
      </c>
      <c r="I170" t="s">
        <v>524</v>
      </c>
      <c r="J170" t="s">
        <v>47</v>
      </c>
      <c r="K170" t="s">
        <v>37</v>
      </c>
      <c r="L170" t="s">
        <v>38</v>
      </c>
      <c r="M170" t="s">
        <v>120</v>
      </c>
      <c r="N170" t="s">
        <v>72</v>
      </c>
      <c r="O170" t="s">
        <v>50</v>
      </c>
      <c r="P170">
        <v>50</v>
      </c>
      <c r="Q170" s="2">
        <v>36914</v>
      </c>
      <c r="R170" s="2"/>
      <c r="S170">
        <v>40</v>
      </c>
      <c r="T170" s="3">
        <v>97537</v>
      </c>
      <c r="U170" s="3">
        <v>8128.083333333333</v>
      </c>
      <c r="V170" s="3">
        <v>46.892788461538466</v>
      </c>
      <c r="W170" s="3">
        <v>7.6499999999999999E-2</v>
      </c>
      <c r="X170" s="3">
        <v>621.79837499999996</v>
      </c>
      <c r="Y170" vm="1">
        <v>0.36599999999999999</v>
      </c>
      <c r="Z170" s="3">
        <v>5153.2048333333332</v>
      </c>
      <c r="AA170" t="s">
        <v>505</v>
      </c>
      <c r="AB170">
        <v>1.0568</v>
      </c>
      <c r="AC170">
        <v>0</v>
      </c>
      <c r="AD170" s="2" t="s">
        <v>42</v>
      </c>
      <c r="AE170">
        <v>297</v>
      </c>
      <c r="AG170">
        <v>20</v>
      </c>
      <c r="AI170">
        <v>16</v>
      </c>
      <c r="AL170">
        <f>IF(AND(EE_Data_2023[[#This Row],[Hire Date]]&gt;=EE_Data_2023[[#This Row],[Start of Month]],EE_Data_2023[[#This Row],[Hire Date]]&lt;=EE_Data_2023[[#This Row],[End of Month]]),1,0)</f>
        <v>0</v>
      </c>
      <c r="AM170">
        <f>IF(AND(EE_Data_2023[[#This Row],[Exit Date]]&gt;=EE_Data_2023[[#This Row],[Start of Month]],EE_Data_2023[[#This Row],[Exit Date]]&lt;=EE_Data_2023[[#This Row],[End of Month]]),1,0)</f>
        <v>0</v>
      </c>
      <c r="AN170">
        <f>EE_Data_2023[[#This Row],[Leave balance]]*EE_Data_2023[[#This Row],[Hr_Rate]]</f>
        <v>13927.158173076925</v>
      </c>
    </row>
    <row r="171" spans="1:40" x14ac:dyDescent="0.3">
      <c r="A171" s="1" t="s">
        <v>1927</v>
      </c>
      <c r="B171" s="8">
        <v>44927</v>
      </c>
      <c r="C171" s="8">
        <v>44957</v>
      </c>
      <c r="D171">
        <v>2023</v>
      </c>
      <c r="E171" t="s">
        <v>351</v>
      </c>
      <c r="F171" t="s">
        <v>352</v>
      </c>
      <c r="G171" t="s">
        <v>54</v>
      </c>
      <c r="H171" t="s">
        <v>525</v>
      </c>
      <c r="I171" t="s">
        <v>526</v>
      </c>
      <c r="J171" t="s">
        <v>527</v>
      </c>
      <c r="K171" t="s">
        <v>37</v>
      </c>
      <c r="L171" t="s">
        <v>108</v>
      </c>
      <c r="M171" t="s">
        <v>352</v>
      </c>
      <c r="N171" t="s">
        <v>72</v>
      </c>
      <c r="O171" t="s">
        <v>40</v>
      </c>
      <c r="P171">
        <v>31</v>
      </c>
      <c r="Q171" s="2">
        <v>44086</v>
      </c>
      <c r="R171" s="2"/>
      <c r="S171">
        <v>40</v>
      </c>
      <c r="T171" s="3">
        <v>96567</v>
      </c>
      <c r="U171" s="3">
        <v>8047.25</v>
      </c>
      <c r="V171" s="3">
        <v>46.426442307692312</v>
      </c>
      <c r="W171" s="3">
        <v>0.13</v>
      </c>
      <c r="X171" s="3">
        <v>1046.1424999999999</v>
      </c>
      <c r="Y171" vm="14">
        <v>0.55399999999999994</v>
      </c>
      <c r="Z171" s="3">
        <v>3589.0735000000004</v>
      </c>
      <c r="AA171" t="s">
        <v>355</v>
      </c>
      <c r="AB171">
        <v>12.6816</v>
      </c>
      <c r="AC171">
        <v>0</v>
      </c>
      <c r="AD171" s="2" t="s">
        <v>42</v>
      </c>
      <c r="AE171">
        <v>329</v>
      </c>
      <c r="AG171">
        <v>20</v>
      </c>
      <c r="AI171">
        <v>13</v>
      </c>
      <c r="AL171">
        <f>IF(AND(EE_Data_2023[[#This Row],[Hire Date]]&gt;=EE_Data_2023[[#This Row],[Start of Month]],EE_Data_2023[[#This Row],[Hire Date]]&lt;=EE_Data_2023[[#This Row],[End of Month]]),1,0)</f>
        <v>0</v>
      </c>
      <c r="AM171">
        <f>IF(AND(EE_Data_2023[[#This Row],[Exit Date]]&gt;=EE_Data_2023[[#This Row],[Start of Month]],EE_Data_2023[[#This Row],[Exit Date]]&lt;=EE_Data_2023[[#This Row],[End of Month]]),1,0)</f>
        <v>0</v>
      </c>
      <c r="AN171">
        <f>EE_Data_2023[[#This Row],[Leave balance]]*EE_Data_2023[[#This Row],[Hr_Rate]]</f>
        <v>15274.29951923077</v>
      </c>
    </row>
    <row r="172" spans="1:40" x14ac:dyDescent="0.3">
      <c r="A172" s="1" t="s">
        <v>1927</v>
      </c>
      <c r="B172" s="8">
        <v>44927</v>
      </c>
      <c r="C172" s="8">
        <v>44957</v>
      </c>
      <c r="D172">
        <v>2023</v>
      </c>
      <c r="E172" t="s">
        <v>89</v>
      </c>
      <c r="F172" t="s">
        <v>90</v>
      </c>
      <c r="G172" t="s">
        <v>54</v>
      </c>
      <c r="H172" t="s">
        <v>143</v>
      </c>
      <c r="I172" t="s">
        <v>528</v>
      </c>
      <c r="J172" t="s">
        <v>406</v>
      </c>
      <c r="K172" t="s">
        <v>37</v>
      </c>
      <c r="L172" t="s">
        <v>49</v>
      </c>
      <c r="M172" t="s">
        <v>90</v>
      </c>
      <c r="N172" t="s">
        <v>72</v>
      </c>
      <c r="O172" t="s">
        <v>40</v>
      </c>
      <c r="P172">
        <v>47</v>
      </c>
      <c r="Q172" s="2">
        <v>44630</v>
      </c>
      <c r="R172" s="2"/>
      <c r="S172">
        <v>40</v>
      </c>
      <c r="T172" s="3">
        <v>49404</v>
      </c>
      <c r="U172" s="3">
        <v>4117</v>
      </c>
      <c r="V172" s="3">
        <v>23.751923076923077</v>
      </c>
      <c r="W172" s="3">
        <v>0</v>
      </c>
      <c r="X172" s="3">
        <v>0</v>
      </c>
      <c r="Y172" vm="9">
        <v>0.37200000000000005</v>
      </c>
      <c r="Z172" s="3">
        <v>2585.4759999999997</v>
      </c>
      <c r="AA172" t="s">
        <v>95</v>
      </c>
      <c r="AB172">
        <v>136.33000000000001</v>
      </c>
      <c r="AC172">
        <v>0</v>
      </c>
      <c r="AD172" s="2" t="s">
        <v>42</v>
      </c>
      <c r="AE172">
        <v>276</v>
      </c>
      <c r="AG172">
        <v>20</v>
      </c>
      <c r="AI172">
        <v>11</v>
      </c>
      <c r="AL172">
        <f>IF(AND(EE_Data_2023[[#This Row],[Hire Date]]&gt;=EE_Data_2023[[#This Row],[Start of Month]],EE_Data_2023[[#This Row],[Hire Date]]&lt;=EE_Data_2023[[#This Row],[End of Month]]),1,0)</f>
        <v>0</v>
      </c>
      <c r="AM172">
        <f>IF(AND(EE_Data_2023[[#This Row],[Exit Date]]&gt;=EE_Data_2023[[#This Row],[Start of Month]],EE_Data_2023[[#This Row],[Exit Date]]&lt;=EE_Data_2023[[#This Row],[End of Month]]),1,0)</f>
        <v>0</v>
      </c>
      <c r="AN172">
        <f>EE_Data_2023[[#This Row],[Leave balance]]*EE_Data_2023[[#This Row],[Hr_Rate]]</f>
        <v>6555.5307692307697</v>
      </c>
    </row>
    <row r="173" spans="1:40" x14ac:dyDescent="0.3">
      <c r="A173" s="1" t="s">
        <v>1927</v>
      </c>
      <c r="B173" s="8">
        <v>44927</v>
      </c>
      <c r="C173" s="8">
        <v>44957</v>
      </c>
      <c r="D173">
        <v>2023</v>
      </c>
      <c r="E173" t="s">
        <v>322</v>
      </c>
      <c r="F173" t="s">
        <v>323</v>
      </c>
      <c r="G173" t="s">
        <v>1919</v>
      </c>
      <c r="H173" t="s">
        <v>529</v>
      </c>
      <c r="I173" t="s">
        <v>530</v>
      </c>
      <c r="J173" t="s">
        <v>527</v>
      </c>
      <c r="K173" t="s">
        <v>37</v>
      </c>
      <c r="L173" t="s">
        <v>108</v>
      </c>
      <c r="M173" t="s">
        <v>323</v>
      </c>
      <c r="N173" t="s">
        <v>39</v>
      </c>
      <c r="O173" t="s">
        <v>40</v>
      </c>
      <c r="P173">
        <v>29</v>
      </c>
      <c r="Q173" s="2">
        <v>44849</v>
      </c>
      <c r="R173" s="2">
        <v>45214</v>
      </c>
      <c r="S173">
        <v>40</v>
      </c>
      <c r="T173" s="3">
        <v>66819</v>
      </c>
      <c r="U173" s="3">
        <v>5568.25</v>
      </c>
      <c r="V173" s="3">
        <v>32.124519230769231</v>
      </c>
      <c r="W173" s="3">
        <v>0.15490000000000001</v>
      </c>
      <c r="X173" s="3">
        <v>862.52192500000001</v>
      </c>
      <c r="Y173" vm="33">
        <v>0.46700000000000003</v>
      </c>
      <c r="Z173" s="3">
        <v>2967.87725</v>
      </c>
      <c r="AA173" t="s">
        <v>326</v>
      </c>
      <c r="AB173">
        <v>143.86000000000001</v>
      </c>
      <c r="AC173">
        <v>0</v>
      </c>
      <c r="AD173" s="2" t="s">
        <v>42</v>
      </c>
      <c r="AE173">
        <v>399</v>
      </c>
      <c r="AG173">
        <v>20</v>
      </c>
      <c r="AI173">
        <v>10</v>
      </c>
      <c r="AL173">
        <f>IF(AND(EE_Data_2023[[#This Row],[Hire Date]]&gt;=EE_Data_2023[[#This Row],[Start of Month]],EE_Data_2023[[#This Row],[Hire Date]]&lt;=EE_Data_2023[[#This Row],[End of Month]]),1,0)</f>
        <v>0</v>
      </c>
      <c r="AM173">
        <f>IF(AND(EE_Data_2023[[#This Row],[Exit Date]]&gt;=EE_Data_2023[[#This Row],[Start of Month]],EE_Data_2023[[#This Row],[Exit Date]]&lt;=EE_Data_2023[[#This Row],[End of Month]]),1,0)</f>
        <v>0</v>
      </c>
      <c r="AN173">
        <f>EE_Data_2023[[#This Row],[Leave balance]]*EE_Data_2023[[#This Row],[Hr_Rate]]</f>
        <v>12817.683173076923</v>
      </c>
    </row>
    <row r="174" spans="1:40" x14ac:dyDescent="0.3">
      <c r="A174" s="1" t="s">
        <v>1927</v>
      </c>
      <c r="B174" s="8">
        <v>44927</v>
      </c>
      <c r="C174" s="8">
        <v>44957</v>
      </c>
      <c r="D174">
        <v>2023</v>
      </c>
      <c r="E174" t="s">
        <v>100</v>
      </c>
      <c r="F174" t="s">
        <v>101</v>
      </c>
      <c r="G174" t="s">
        <v>33</v>
      </c>
      <c r="H174" t="s">
        <v>531</v>
      </c>
      <c r="I174" t="s">
        <v>532</v>
      </c>
      <c r="J174" t="s">
        <v>145</v>
      </c>
      <c r="K174" t="s">
        <v>116</v>
      </c>
      <c r="L174" t="s">
        <v>49</v>
      </c>
      <c r="M174" t="s">
        <v>101</v>
      </c>
      <c r="N174" t="s">
        <v>72</v>
      </c>
      <c r="O174" t="s">
        <v>40</v>
      </c>
      <c r="P174">
        <v>38</v>
      </c>
      <c r="Q174" s="2">
        <v>42492</v>
      </c>
      <c r="R174" s="2"/>
      <c r="S174">
        <v>40</v>
      </c>
      <c r="T174" s="3">
        <v>50784</v>
      </c>
      <c r="U174" s="3">
        <v>4232</v>
      </c>
      <c r="V174" s="3">
        <v>24.415384615384617</v>
      </c>
      <c r="W174" s="3">
        <v>0.14990000000000001</v>
      </c>
      <c r="X174" s="3">
        <v>634.3768</v>
      </c>
      <c r="Y174" vm="10">
        <v>0.20399999999999999</v>
      </c>
      <c r="Z174" s="3">
        <v>3368.672</v>
      </c>
      <c r="AA174" t="s">
        <v>41</v>
      </c>
      <c r="AB174">
        <v>1</v>
      </c>
      <c r="AC174">
        <v>0</v>
      </c>
      <c r="AD174" s="2" t="s">
        <v>42</v>
      </c>
      <c r="AE174">
        <v>101</v>
      </c>
      <c r="AG174">
        <v>20</v>
      </c>
      <c r="AH174">
        <v>459</v>
      </c>
      <c r="AI174">
        <v>10</v>
      </c>
      <c r="AL174">
        <f>IF(AND(EE_Data_2023[[#This Row],[Hire Date]]&gt;=EE_Data_2023[[#This Row],[Start of Month]],EE_Data_2023[[#This Row],[Hire Date]]&lt;=EE_Data_2023[[#This Row],[End of Month]]),1,0)</f>
        <v>0</v>
      </c>
      <c r="AM174">
        <f>IF(AND(EE_Data_2023[[#This Row],[Exit Date]]&gt;=EE_Data_2023[[#This Row],[Start of Month]],EE_Data_2023[[#This Row],[Exit Date]]&lt;=EE_Data_2023[[#This Row],[End of Month]]),1,0)</f>
        <v>0</v>
      </c>
      <c r="AN174">
        <f>EE_Data_2023[[#This Row],[Leave balance]]*EE_Data_2023[[#This Row],[Hr_Rate]]</f>
        <v>2465.9538461538464</v>
      </c>
    </row>
    <row r="175" spans="1:40" x14ac:dyDescent="0.3">
      <c r="A175" s="1" t="s">
        <v>1927</v>
      </c>
      <c r="B175" s="8">
        <v>44927</v>
      </c>
      <c r="C175" s="8">
        <v>44957</v>
      </c>
      <c r="D175">
        <v>2023</v>
      </c>
      <c r="E175" t="s">
        <v>110</v>
      </c>
      <c r="F175" t="s">
        <v>111</v>
      </c>
      <c r="G175" t="s">
        <v>112</v>
      </c>
      <c r="H175" t="s">
        <v>533</v>
      </c>
      <c r="I175" t="s">
        <v>534</v>
      </c>
      <c r="J175" t="s">
        <v>93</v>
      </c>
      <c r="K175" t="s">
        <v>94</v>
      </c>
      <c r="L175" t="s">
        <v>108</v>
      </c>
      <c r="M175" t="s">
        <v>111</v>
      </c>
      <c r="N175" t="s">
        <v>39</v>
      </c>
      <c r="O175" t="s">
        <v>40</v>
      </c>
      <c r="P175">
        <v>29</v>
      </c>
      <c r="Q175" s="2">
        <v>44690</v>
      </c>
      <c r="R175" s="2">
        <v>45055</v>
      </c>
      <c r="S175">
        <v>40</v>
      </c>
      <c r="T175" s="3">
        <v>125828</v>
      </c>
      <c r="U175" s="3">
        <v>10485.666666666666</v>
      </c>
      <c r="V175" s="3">
        <v>60.494230769230775</v>
      </c>
      <c r="W175" s="3">
        <v>0</v>
      </c>
      <c r="X175" s="3">
        <v>0</v>
      </c>
      <c r="Y175" vm="12">
        <v>0.113</v>
      </c>
      <c r="Z175" s="3">
        <v>9300.7863333333335</v>
      </c>
      <c r="AA175" t="s">
        <v>117</v>
      </c>
      <c r="AB175">
        <v>3.8468</v>
      </c>
      <c r="AC175">
        <v>0.15</v>
      </c>
      <c r="AD175" s="2" t="s">
        <v>42</v>
      </c>
      <c r="AE175">
        <v>305</v>
      </c>
      <c r="AG175">
        <v>20</v>
      </c>
      <c r="AI175">
        <v>6</v>
      </c>
      <c r="AL175">
        <f>IF(AND(EE_Data_2023[[#This Row],[Hire Date]]&gt;=EE_Data_2023[[#This Row],[Start of Month]],EE_Data_2023[[#This Row],[Hire Date]]&lt;=EE_Data_2023[[#This Row],[End of Month]]),1,0)</f>
        <v>0</v>
      </c>
      <c r="AM175">
        <f>IF(AND(EE_Data_2023[[#This Row],[Exit Date]]&gt;=EE_Data_2023[[#This Row],[Start of Month]],EE_Data_2023[[#This Row],[Exit Date]]&lt;=EE_Data_2023[[#This Row],[End of Month]]),1,0)</f>
        <v>0</v>
      </c>
      <c r="AN175">
        <f>EE_Data_2023[[#This Row],[Leave balance]]*EE_Data_2023[[#This Row],[Hr_Rate]]</f>
        <v>18450.740384615387</v>
      </c>
    </row>
    <row r="176" spans="1:40" x14ac:dyDescent="0.3">
      <c r="A176" s="1" t="s">
        <v>1927</v>
      </c>
      <c r="B176" s="8">
        <v>44927</v>
      </c>
      <c r="C176" s="8">
        <v>44957</v>
      </c>
      <c r="D176">
        <v>2023</v>
      </c>
      <c r="E176" t="s">
        <v>100</v>
      </c>
      <c r="F176" t="s">
        <v>101</v>
      </c>
      <c r="G176" t="s">
        <v>33</v>
      </c>
      <c r="H176" t="s">
        <v>535</v>
      </c>
      <c r="I176" t="s">
        <v>536</v>
      </c>
      <c r="J176" t="s">
        <v>321</v>
      </c>
      <c r="K176" t="s">
        <v>94</v>
      </c>
      <c r="L176" t="s">
        <v>38</v>
      </c>
      <c r="M176" t="s">
        <v>101</v>
      </c>
      <c r="N176" t="s">
        <v>72</v>
      </c>
      <c r="O176" t="s">
        <v>40</v>
      </c>
      <c r="P176">
        <v>33</v>
      </c>
      <c r="Q176" s="2">
        <v>42951</v>
      </c>
      <c r="R176" s="2"/>
      <c r="S176">
        <v>40</v>
      </c>
      <c r="T176" s="3">
        <v>92610</v>
      </c>
      <c r="U176" s="3">
        <v>7717.5</v>
      </c>
      <c r="V176" s="3">
        <v>44.524038461538467</v>
      </c>
      <c r="W176" s="3">
        <v>0.14990000000000001</v>
      </c>
      <c r="X176" s="3">
        <v>1156.8532500000001</v>
      </c>
      <c r="Y176" vm="10">
        <v>0.20399999999999999</v>
      </c>
      <c r="Z176" s="3">
        <v>6143.13</v>
      </c>
      <c r="AA176" t="s">
        <v>41</v>
      </c>
      <c r="AB176">
        <v>1</v>
      </c>
      <c r="AC176">
        <v>0</v>
      </c>
      <c r="AD176" s="2" t="s">
        <v>42</v>
      </c>
      <c r="AE176">
        <v>360</v>
      </c>
      <c r="AG176">
        <v>20</v>
      </c>
      <c r="AI176">
        <v>18</v>
      </c>
      <c r="AL176">
        <f>IF(AND(EE_Data_2023[[#This Row],[Hire Date]]&gt;=EE_Data_2023[[#This Row],[Start of Month]],EE_Data_2023[[#This Row],[Hire Date]]&lt;=EE_Data_2023[[#This Row],[End of Month]]),1,0)</f>
        <v>0</v>
      </c>
      <c r="AM176">
        <f>IF(AND(EE_Data_2023[[#This Row],[Exit Date]]&gt;=EE_Data_2023[[#This Row],[Start of Month]],EE_Data_2023[[#This Row],[Exit Date]]&lt;=EE_Data_2023[[#This Row],[End of Month]]),1,0)</f>
        <v>0</v>
      </c>
      <c r="AN176">
        <f>EE_Data_2023[[#This Row],[Leave balance]]*EE_Data_2023[[#This Row],[Hr_Rate]]</f>
        <v>16028.653846153848</v>
      </c>
    </row>
    <row r="177" spans="1:40" x14ac:dyDescent="0.3">
      <c r="A177" s="1" t="s">
        <v>1927</v>
      </c>
      <c r="B177" s="8">
        <v>44927</v>
      </c>
      <c r="C177" s="8">
        <v>44957</v>
      </c>
      <c r="D177">
        <v>2023</v>
      </c>
      <c r="E177" t="s">
        <v>351</v>
      </c>
      <c r="F177" t="s">
        <v>352</v>
      </c>
      <c r="G177" t="s">
        <v>54</v>
      </c>
      <c r="H177" t="s">
        <v>537</v>
      </c>
      <c r="I177" t="s">
        <v>538</v>
      </c>
      <c r="J177" t="s">
        <v>93</v>
      </c>
      <c r="K177" t="s">
        <v>70</v>
      </c>
      <c r="L177" t="s">
        <v>49</v>
      </c>
      <c r="M177" t="s">
        <v>352</v>
      </c>
      <c r="N177" t="s">
        <v>72</v>
      </c>
      <c r="O177" t="s">
        <v>40</v>
      </c>
      <c r="P177">
        <v>50</v>
      </c>
      <c r="Q177" s="2">
        <v>37705</v>
      </c>
      <c r="R177" s="2"/>
      <c r="S177">
        <v>40</v>
      </c>
      <c r="T177" s="3">
        <v>123405</v>
      </c>
      <c r="U177" s="3">
        <v>10283.75</v>
      </c>
      <c r="V177" s="3">
        <v>59.329326923076927</v>
      </c>
      <c r="W177" s="3">
        <v>0.13</v>
      </c>
      <c r="X177" s="3">
        <v>1336.8875</v>
      </c>
      <c r="Y177" vm="14">
        <v>0.55399999999999994</v>
      </c>
      <c r="Z177" s="3">
        <v>4586.5525000000007</v>
      </c>
      <c r="AA177" t="s">
        <v>355</v>
      </c>
      <c r="AB177">
        <v>12.6816</v>
      </c>
      <c r="AC177">
        <v>0.13</v>
      </c>
      <c r="AD177" s="2" t="s">
        <v>42</v>
      </c>
      <c r="AE177">
        <v>133</v>
      </c>
      <c r="AG177">
        <v>20</v>
      </c>
      <c r="AI177">
        <v>19</v>
      </c>
      <c r="AL177">
        <f>IF(AND(EE_Data_2023[[#This Row],[Hire Date]]&gt;=EE_Data_2023[[#This Row],[Start of Month]],EE_Data_2023[[#This Row],[Hire Date]]&lt;=EE_Data_2023[[#This Row],[End of Month]]),1,0)</f>
        <v>0</v>
      </c>
      <c r="AM177">
        <f>IF(AND(EE_Data_2023[[#This Row],[Exit Date]]&gt;=EE_Data_2023[[#This Row],[Start of Month]],EE_Data_2023[[#This Row],[Exit Date]]&lt;=EE_Data_2023[[#This Row],[End of Month]]),1,0)</f>
        <v>0</v>
      </c>
      <c r="AN177">
        <f>EE_Data_2023[[#This Row],[Leave balance]]*EE_Data_2023[[#This Row],[Hr_Rate]]</f>
        <v>7890.8004807692314</v>
      </c>
    </row>
    <row r="178" spans="1:40" x14ac:dyDescent="0.3">
      <c r="A178" s="1" t="s">
        <v>1927</v>
      </c>
      <c r="B178" s="8">
        <v>44927</v>
      </c>
      <c r="C178" s="8">
        <v>44957</v>
      </c>
      <c r="D178">
        <v>2023</v>
      </c>
      <c r="E178" t="s">
        <v>161</v>
      </c>
      <c r="F178" t="s">
        <v>162</v>
      </c>
      <c r="G178" t="s">
        <v>54</v>
      </c>
      <c r="H178" t="s">
        <v>539</v>
      </c>
      <c r="I178" t="s">
        <v>540</v>
      </c>
      <c r="J178" t="s">
        <v>69</v>
      </c>
      <c r="K178" t="s">
        <v>70</v>
      </c>
      <c r="L178" t="s">
        <v>38</v>
      </c>
      <c r="M178" t="s">
        <v>162</v>
      </c>
      <c r="N178" t="s">
        <v>72</v>
      </c>
      <c r="O178" t="s">
        <v>50</v>
      </c>
      <c r="P178">
        <v>46</v>
      </c>
      <c r="Q178" s="2">
        <v>38066</v>
      </c>
      <c r="R178" s="2"/>
      <c r="S178">
        <v>40</v>
      </c>
      <c r="T178" s="3">
        <v>73004</v>
      </c>
      <c r="U178" s="3">
        <v>6083.666666666667</v>
      </c>
      <c r="V178" s="3">
        <v>35.098076923076924</v>
      </c>
      <c r="W178" s="3">
        <v>0</v>
      </c>
      <c r="X178" s="3">
        <v>0</v>
      </c>
      <c r="Y178" vm="20">
        <v>0.29199999999999998</v>
      </c>
      <c r="Z178" s="3">
        <v>4307.2360000000008</v>
      </c>
      <c r="AA178" t="s">
        <v>166</v>
      </c>
      <c r="AB178">
        <v>19.621099999999998</v>
      </c>
      <c r="AC178">
        <v>0</v>
      </c>
      <c r="AD178" s="2" t="s">
        <v>42</v>
      </c>
      <c r="AE178">
        <v>158</v>
      </c>
      <c r="AG178">
        <v>20</v>
      </c>
      <c r="AH178">
        <v>418</v>
      </c>
      <c r="AI178">
        <v>7</v>
      </c>
      <c r="AL178">
        <f>IF(AND(EE_Data_2023[[#This Row],[Hire Date]]&gt;=EE_Data_2023[[#This Row],[Start of Month]],EE_Data_2023[[#This Row],[Hire Date]]&lt;=EE_Data_2023[[#This Row],[End of Month]]),1,0)</f>
        <v>0</v>
      </c>
      <c r="AM178">
        <f>IF(AND(EE_Data_2023[[#This Row],[Exit Date]]&gt;=EE_Data_2023[[#This Row],[Start of Month]],EE_Data_2023[[#This Row],[Exit Date]]&lt;=EE_Data_2023[[#This Row],[End of Month]]),1,0)</f>
        <v>0</v>
      </c>
      <c r="AN178">
        <f>EE_Data_2023[[#This Row],[Leave balance]]*EE_Data_2023[[#This Row],[Hr_Rate]]</f>
        <v>5545.4961538461539</v>
      </c>
    </row>
    <row r="179" spans="1:40" x14ac:dyDescent="0.3">
      <c r="A179" s="1" t="s">
        <v>1927</v>
      </c>
      <c r="B179" s="8">
        <v>44927</v>
      </c>
      <c r="C179" s="8">
        <v>44957</v>
      </c>
      <c r="D179">
        <v>2023</v>
      </c>
      <c r="E179" t="s">
        <v>123</v>
      </c>
      <c r="F179" t="s">
        <v>124</v>
      </c>
      <c r="G179" t="s">
        <v>33</v>
      </c>
      <c r="H179" t="s">
        <v>541</v>
      </c>
      <c r="I179" t="s">
        <v>542</v>
      </c>
      <c r="J179" t="s">
        <v>165</v>
      </c>
      <c r="K179" t="s">
        <v>99</v>
      </c>
      <c r="L179" t="s">
        <v>71</v>
      </c>
      <c r="M179" t="s">
        <v>124</v>
      </c>
      <c r="N179" t="s">
        <v>39</v>
      </c>
      <c r="O179" t="s">
        <v>40</v>
      </c>
      <c r="P179">
        <v>57</v>
      </c>
      <c r="Q179" s="2">
        <v>44676</v>
      </c>
      <c r="R179" s="2">
        <v>45041</v>
      </c>
      <c r="S179">
        <v>32</v>
      </c>
      <c r="T179" s="3">
        <v>95061</v>
      </c>
      <c r="U179" s="3">
        <v>7921.75</v>
      </c>
      <c r="V179" s="3">
        <v>57.128004807692307</v>
      </c>
      <c r="W179" s="3">
        <v>2.2499999999999999E-2</v>
      </c>
      <c r="X179" s="3">
        <v>178.239375</v>
      </c>
      <c r="Y179" vm="13">
        <v>0.2</v>
      </c>
      <c r="Z179" s="3">
        <v>6337.4</v>
      </c>
      <c r="AA179" t="s">
        <v>127</v>
      </c>
      <c r="AB179">
        <v>4.9107000000000003</v>
      </c>
      <c r="AC179">
        <v>0.1</v>
      </c>
      <c r="AD179" s="2" t="s">
        <v>42</v>
      </c>
      <c r="AE179">
        <v>315</v>
      </c>
      <c r="AG179">
        <v>20</v>
      </c>
      <c r="AL179">
        <f>IF(AND(EE_Data_2023[[#This Row],[Hire Date]]&gt;=EE_Data_2023[[#This Row],[Start of Month]],EE_Data_2023[[#This Row],[Hire Date]]&lt;=EE_Data_2023[[#This Row],[End of Month]]),1,0)</f>
        <v>0</v>
      </c>
      <c r="AM179">
        <f>IF(AND(EE_Data_2023[[#This Row],[Exit Date]]&gt;=EE_Data_2023[[#This Row],[Start of Month]],EE_Data_2023[[#This Row],[Exit Date]]&lt;=EE_Data_2023[[#This Row],[End of Month]]),1,0)</f>
        <v>0</v>
      </c>
      <c r="AN179">
        <f>EE_Data_2023[[#This Row],[Leave balance]]*EE_Data_2023[[#This Row],[Hr_Rate]]</f>
        <v>17995.321514423078</v>
      </c>
    </row>
    <row r="180" spans="1:40" x14ac:dyDescent="0.3">
      <c r="A180" s="1" t="s">
        <v>1927</v>
      </c>
      <c r="B180" s="8">
        <v>44927</v>
      </c>
      <c r="C180" s="8">
        <v>44957</v>
      </c>
      <c r="D180">
        <v>2023</v>
      </c>
      <c r="E180" t="s">
        <v>278</v>
      </c>
      <c r="F180" t="s">
        <v>279</v>
      </c>
      <c r="G180" t="s">
        <v>33</v>
      </c>
      <c r="H180" t="s">
        <v>543</v>
      </c>
      <c r="I180" t="s">
        <v>544</v>
      </c>
      <c r="J180" t="s">
        <v>47</v>
      </c>
      <c r="K180" t="s">
        <v>70</v>
      </c>
      <c r="L180" t="s">
        <v>71</v>
      </c>
      <c r="M180" t="s">
        <v>279</v>
      </c>
      <c r="N180" t="s">
        <v>72</v>
      </c>
      <c r="O180" t="s">
        <v>50</v>
      </c>
      <c r="P180">
        <v>49</v>
      </c>
      <c r="Q180" s="2">
        <v>44653</v>
      </c>
      <c r="R180" s="2"/>
      <c r="S180">
        <v>40</v>
      </c>
      <c r="T180" s="3">
        <v>160832</v>
      </c>
      <c r="U180" s="3">
        <v>13402.666666666666</v>
      </c>
      <c r="V180" s="3">
        <v>77.323076923076925</v>
      </c>
      <c r="W180" s="3">
        <v>0.13800000000000001</v>
      </c>
      <c r="X180" s="3">
        <v>1849.568</v>
      </c>
      <c r="Y180" vm="29">
        <v>0.30599999999999999</v>
      </c>
      <c r="Z180" s="3">
        <v>9301.4506666666675</v>
      </c>
      <c r="AA180" t="s">
        <v>282</v>
      </c>
      <c r="AB180">
        <v>0.88870000000000005</v>
      </c>
      <c r="AC180">
        <v>0.3</v>
      </c>
      <c r="AD180" s="2" t="s">
        <v>42</v>
      </c>
      <c r="AE180">
        <v>66</v>
      </c>
      <c r="AG180">
        <v>20</v>
      </c>
      <c r="AI180">
        <v>15</v>
      </c>
      <c r="AL180">
        <f>IF(AND(EE_Data_2023[[#This Row],[Hire Date]]&gt;=EE_Data_2023[[#This Row],[Start of Month]],EE_Data_2023[[#This Row],[Hire Date]]&lt;=EE_Data_2023[[#This Row],[End of Month]]),1,0)</f>
        <v>0</v>
      </c>
      <c r="AM180">
        <f>IF(AND(EE_Data_2023[[#This Row],[Exit Date]]&gt;=EE_Data_2023[[#This Row],[Start of Month]],EE_Data_2023[[#This Row],[Exit Date]]&lt;=EE_Data_2023[[#This Row],[End of Month]]),1,0)</f>
        <v>0</v>
      </c>
      <c r="AN180">
        <f>EE_Data_2023[[#This Row],[Leave balance]]*EE_Data_2023[[#This Row],[Hr_Rate]]</f>
        <v>5103.3230769230768</v>
      </c>
    </row>
    <row r="181" spans="1:40" x14ac:dyDescent="0.3">
      <c r="A181" s="1" t="s">
        <v>1927</v>
      </c>
      <c r="B181" s="8">
        <v>44927</v>
      </c>
      <c r="C181" s="8">
        <v>44957</v>
      </c>
      <c r="D181">
        <v>2023</v>
      </c>
      <c r="E181" t="s">
        <v>506</v>
      </c>
      <c r="F181" t="s">
        <v>507</v>
      </c>
      <c r="G181" t="s">
        <v>1917</v>
      </c>
      <c r="H181" t="s">
        <v>545</v>
      </c>
      <c r="I181" t="s">
        <v>546</v>
      </c>
      <c r="J181" t="s">
        <v>547</v>
      </c>
      <c r="K181" t="s">
        <v>37</v>
      </c>
      <c r="L181" t="s">
        <v>38</v>
      </c>
      <c r="M181" t="s">
        <v>507</v>
      </c>
      <c r="N181" t="s">
        <v>72</v>
      </c>
      <c r="O181" t="s">
        <v>40</v>
      </c>
      <c r="P181">
        <v>54</v>
      </c>
      <c r="Q181" s="2">
        <v>40540</v>
      </c>
      <c r="R181" s="2"/>
      <c r="S181">
        <v>32</v>
      </c>
      <c r="T181" s="3">
        <v>64417</v>
      </c>
      <c r="U181" s="3">
        <v>5368.083333333333</v>
      </c>
      <c r="V181" s="3">
        <v>38.71213942307692</v>
      </c>
      <c r="W181" s="3">
        <v>7.3700000000000002E-2</v>
      </c>
      <c r="X181" s="3">
        <v>395.62774166666668</v>
      </c>
      <c r="Y181" vm="40">
        <v>0.245</v>
      </c>
      <c r="Z181" s="3">
        <v>4052.9029166666664</v>
      </c>
      <c r="AA181" t="s">
        <v>510</v>
      </c>
      <c r="AB181">
        <v>1.4572000000000001</v>
      </c>
      <c r="AC181">
        <v>0</v>
      </c>
      <c r="AD181" s="2" t="s">
        <v>42</v>
      </c>
      <c r="AE181">
        <v>167</v>
      </c>
      <c r="AG181">
        <v>20</v>
      </c>
      <c r="AL181">
        <f>IF(AND(EE_Data_2023[[#This Row],[Hire Date]]&gt;=EE_Data_2023[[#This Row],[Start of Month]],EE_Data_2023[[#This Row],[Hire Date]]&lt;=EE_Data_2023[[#This Row],[End of Month]]),1,0)</f>
        <v>0</v>
      </c>
      <c r="AM181">
        <f>IF(AND(EE_Data_2023[[#This Row],[Exit Date]]&gt;=EE_Data_2023[[#This Row],[Start of Month]],EE_Data_2023[[#This Row],[Exit Date]]&lt;=EE_Data_2023[[#This Row],[End of Month]]),1,0)</f>
        <v>0</v>
      </c>
      <c r="AN181">
        <f>EE_Data_2023[[#This Row],[Leave balance]]*EE_Data_2023[[#This Row],[Hr_Rate]]</f>
        <v>6464.9272836538457</v>
      </c>
    </row>
    <row r="182" spans="1:40" x14ac:dyDescent="0.3">
      <c r="A182" s="1" t="s">
        <v>1927</v>
      </c>
      <c r="B182" s="8">
        <v>44927</v>
      </c>
      <c r="C182" s="8">
        <v>44957</v>
      </c>
      <c r="D182">
        <v>2023</v>
      </c>
      <c r="E182" t="s">
        <v>1035</v>
      </c>
      <c r="F182" t="s">
        <v>1036</v>
      </c>
      <c r="G182" t="s">
        <v>1918</v>
      </c>
      <c r="H182" t="s">
        <v>548</v>
      </c>
      <c r="I182" t="s">
        <v>549</v>
      </c>
      <c r="J182" t="s">
        <v>77</v>
      </c>
      <c r="K182" t="s">
        <v>70</v>
      </c>
      <c r="L182" t="s">
        <v>71</v>
      </c>
      <c r="M182" t="s">
        <v>135</v>
      </c>
      <c r="N182" t="s">
        <v>39</v>
      </c>
      <c r="O182" t="s">
        <v>40</v>
      </c>
      <c r="P182">
        <v>28</v>
      </c>
      <c r="Q182" s="2">
        <v>44274</v>
      </c>
      <c r="R182" s="2">
        <v>45004</v>
      </c>
      <c r="S182">
        <v>40</v>
      </c>
      <c r="T182" s="3">
        <v>127543</v>
      </c>
      <c r="U182" s="3">
        <v>10628.583333333334</v>
      </c>
      <c r="V182" s="3">
        <v>61.318750000000001</v>
      </c>
      <c r="W182" s="3">
        <v>0.25</v>
      </c>
      <c r="X182" s="3">
        <v>2657.1458333333335</v>
      </c>
      <c r="Y182" vm="15">
        <v>0.34600000000000003</v>
      </c>
      <c r="Z182" s="3">
        <v>6951.0934999999999</v>
      </c>
      <c r="AA182" t="s">
        <v>138</v>
      </c>
      <c r="AB182">
        <v>1.7225999999999999</v>
      </c>
      <c r="AC182">
        <v>0.06</v>
      </c>
      <c r="AD182" s="2" t="s">
        <v>42</v>
      </c>
      <c r="AE182">
        <v>63</v>
      </c>
      <c r="AG182">
        <v>20</v>
      </c>
      <c r="AH182">
        <v>454</v>
      </c>
      <c r="AI182">
        <v>1</v>
      </c>
      <c r="AL182">
        <f>IF(AND(EE_Data_2023[[#This Row],[Hire Date]]&gt;=EE_Data_2023[[#This Row],[Start of Month]],EE_Data_2023[[#This Row],[Hire Date]]&lt;=EE_Data_2023[[#This Row],[End of Month]]),1,0)</f>
        <v>0</v>
      </c>
      <c r="AM182">
        <f>IF(AND(EE_Data_2023[[#This Row],[Exit Date]]&gt;=EE_Data_2023[[#This Row],[Start of Month]],EE_Data_2023[[#This Row],[Exit Date]]&lt;=EE_Data_2023[[#This Row],[End of Month]]),1,0)</f>
        <v>0</v>
      </c>
      <c r="AN182">
        <f>EE_Data_2023[[#This Row],[Leave balance]]*EE_Data_2023[[#This Row],[Hr_Rate]]</f>
        <v>3863.0812500000002</v>
      </c>
    </row>
    <row r="183" spans="1:40" x14ac:dyDescent="0.3">
      <c r="A183" s="1" t="s">
        <v>1927</v>
      </c>
      <c r="B183" s="8">
        <v>44927</v>
      </c>
      <c r="C183" s="8">
        <v>44957</v>
      </c>
      <c r="D183">
        <v>2023</v>
      </c>
      <c r="E183" t="s">
        <v>1035</v>
      </c>
      <c r="F183" t="s">
        <v>1036</v>
      </c>
      <c r="G183" t="s">
        <v>1918</v>
      </c>
      <c r="H183" t="s">
        <v>550</v>
      </c>
      <c r="I183" t="s">
        <v>551</v>
      </c>
      <c r="J183" t="s">
        <v>145</v>
      </c>
      <c r="K183" t="s">
        <v>116</v>
      </c>
      <c r="L183" t="s">
        <v>38</v>
      </c>
      <c r="M183" t="s">
        <v>135</v>
      </c>
      <c r="N183" t="s">
        <v>72</v>
      </c>
      <c r="O183" t="s">
        <v>40</v>
      </c>
      <c r="P183">
        <v>30</v>
      </c>
      <c r="Q183" s="2">
        <v>43272</v>
      </c>
      <c r="R183" s="2"/>
      <c r="S183">
        <v>40</v>
      </c>
      <c r="T183" s="3">
        <v>56154</v>
      </c>
      <c r="U183" s="3">
        <v>4679.5</v>
      </c>
      <c r="V183" s="3">
        <v>26.997115384615388</v>
      </c>
      <c r="W183" s="3">
        <v>0.25</v>
      </c>
      <c r="X183" s="3">
        <v>1169.875</v>
      </c>
      <c r="Y183" vm="15">
        <v>0.34600000000000003</v>
      </c>
      <c r="Z183" s="3">
        <v>3060.393</v>
      </c>
      <c r="AA183" t="s">
        <v>138</v>
      </c>
      <c r="AB183">
        <v>1.7225999999999999</v>
      </c>
      <c r="AC183">
        <v>0</v>
      </c>
      <c r="AD183" s="2" t="s">
        <v>42</v>
      </c>
      <c r="AE183">
        <v>396</v>
      </c>
      <c r="AG183">
        <v>20</v>
      </c>
      <c r="AI183">
        <v>5</v>
      </c>
      <c r="AL183">
        <f>IF(AND(EE_Data_2023[[#This Row],[Hire Date]]&gt;=EE_Data_2023[[#This Row],[Start of Month]],EE_Data_2023[[#This Row],[Hire Date]]&lt;=EE_Data_2023[[#This Row],[End of Month]]),1,0)</f>
        <v>0</v>
      </c>
      <c r="AM183">
        <f>IF(AND(EE_Data_2023[[#This Row],[Exit Date]]&gt;=EE_Data_2023[[#This Row],[Start of Month]],EE_Data_2023[[#This Row],[Exit Date]]&lt;=EE_Data_2023[[#This Row],[End of Month]]),1,0)</f>
        <v>0</v>
      </c>
      <c r="AN183">
        <f>EE_Data_2023[[#This Row],[Leave balance]]*EE_Data_2023[[#This Row],[Hr_Rate]]</f>
        <v>10690.857692307693</v>
      </c>
    </row>
    <row r="184" spans="1:40" x14ac:dyDescent="0.3">
      <c r="A184" s="1" t="s">
        <v>1927</v>
      </c>
      <c r="B184" s="8">
        <v>44927</v>
      </c>
      <c r="C184" s="8">
        <v>44957</v>
      </c>
      <c r="D184">
        <v>2023</v>
      </c>
      <c r="E184" t="s">
        <v>188</v>
      </c>
      <c r="F184" t="s">
        <v>189</v>
      </c>
      <c r="G184" t="s">
        <v>33</v>
      </c>
      <c r="H184" t="s">
        <v>552</v>
      </c>
      <c r="I184" t="s">
        <v>553</v>
      </c>
      <c r="J184" t="s">
        <v>115</v>
      </c>
      <c r="K184" t="s">
        <v>70</v>
      </c>
      <c r="L184" t="s">
        <v>38</v>
      </c>
      <c r="M184" t="s">
        <v>189</v>
      </c>
      <c r="N184" t="s">
        <v>72</v>
      </c>
      <c r="O184" t="s">
        <v>50</v>
      </c>
      <c r="P184">
        <v>36</v>
      </c>
      <c r="Q184" s="2">
        <v>41692</v>
      </c>
      <c r="R184" s="2"/>
      <c r="S184">
        <v>32</v>
      </c>
      <c r="T184" s="3">
        <v>218530</v>
      </c>
      <c r="U184" s="3">
        <v>18210.833333333332</v>
      </c>
      <c r="V184" s="3">
        <v>131.328125</v>
      </c>
      <c r="W184" s="3">
        <v>0.14099999999999999</v>
      </c>
      <c r="X184" s="3">
        <v>2567.7274999999995</v>
      </c>
      <c r="Y184" vm="23">
        <v>0.36200000000000004</v>
      </c>
      <c r="Z184" s="3">
        <v>11618.511666666665</v>
      </c>
      <c r="AA184" t="s">
        <v>192</v>
      </c>
      <c r="AB184">
        <v>11.2597</v>
      </c>
      <c r="AC184">
        <v>0.3</v>
      </c>
      <c r="AD184" s="2" t="s">
        <v>42</v>
      </c>
      <c r="AE184">
        <v>130</v>
      </c>
      <c r="AG184">
        <v>20</v>
      </c>
      <c r="AL184">
        <f>IF(AND(EE_Data_2023[[#This Row],[Hire Date]]&gt;=EE_Data_2023[[#This Row],[Start of Month]],EE_Data_2023[[#This Row],[Hire Date]]&lt;=EE_Data_2023[[#This Row],[End of Month]]),1,0)</f>
        <v>0</v>
      </c>
      <c r="AM184">
        <f>IF(AND(EE_Data_2023[[#This Row],[Exit Date]]&gt;=EE_Data_2023[[#This Row],[Start of Month]],EE_Data_2023[[#This Row],[Exit Date]]&lt;=EE_Data_2023[[#This Row],[End of Month]]),1,0)</f>
        <v>0</v>
      </c>
      <c r="AN184">
        <f>EE_Data_2023[[#This Row],[Leave balance]]*EE_Data_2023[[#This Row],[Hr_Rate]]</f>
        <v>17072.65625</v>
      </c>
    </row>
    <row r="185" spans="1:40" x14ac:dyDescent="0.3">
      <c r="A185" s="1" t="s">
        <v>1927</v>
      </c>
      <c r="B185" s="8">
        <v>44927</v>
      </c>
      <c r="C185" s="8">
        <v>44957</v>
      </c>
      <c r="D185">
        <v>2023</v>
      </c>
      <c r="E185" t="s">
        <v>1035</v>
      </c>
      <c r="F185" t="s">
        <v>1036</v>
      </c>
      <c r="G185" t="s">
        <v>1918</v>
      </c>
      <c r="H185" t="s">
        <v>554</v>
      </c>
      <c r="I185" t="s">
        <v>555</v>
      </c>
      <c r="J185" t="s">
        <v>547</v>
      </c>
      <c r="K185" t="s">
        <v>37</v>
      </c>
      <c r="L185" t="s">
        <v>38</v>
      </c>
      <c r="M185" t="s">
        <v>135</v>
      </c>
      <c r="N185" t="s">
        <v>72</v>
      </c>
      <c r="O185" t="s">
        <v>50</v>
      </c>
      <c r="P185">
        <v>36</v>
      </c>
      <c r="Q185" s="2">
        <v>44914</v>
      </c>
      <c r="R185" s="2"/>
      <c r="S185">
        <v>40</v>
      </c>
      <c r="T185" s="3">
        <v>91954</v>
      </c>
      <c r="U185" s="3">
        <v>7662.833333333333</v>
      </c>
      <c r="V185" s="3">
        <v>44.208653846153844</v>
      </c>
      <c r="W185" s="3">
        <v>0.25</v>
      </c>
      <c r="X185" s="3">
        <v>1915.7083333333333</v>
      </c>
      <c r="Y185" vm="15">
        <v>0.34600000000000003</v>
      </c>
      <c r="Z185" s="3">
        <v>5011.4929999999995</v>
      </c>
      <c r="AA185" t="s">
        <v>138</v>
      </c>
      <c r="AB185">
        <v>1.7225999999999999</v>
      </c>
      <c r="AC185">
        <v>0</v>
      </c>
      <c r="AD185" s="2" t="s">
        <v>42</v>
      </c>
      <c r="AE185">
        <v>290</v>
      </c>
      <c r="AG185">
        <v>20</v>
      </c>
      <c r="AH185">
        <v>365</v>
      </c>
      <c r="AI185">
        <v>17</v>
      </c>
      <c r="AL185">
        <f>IF(AND(EE_Data_2023[[#This Row],[Hire Date]]&gt;=EE_Data_2023[[#This Row],[Start of Month]],EE_Data_2023[[#This Row],[Hire Date]]&lt;=EE_Data_2023[[#This Row],[End of Month]]),1,0)</f>
        <v>0</v>
      </c>
      <c r="AM185">
        <f>IF(AND(EE_Data_2023[[#This Row],[Exit Date]]&gt;=EE_Data_2023[[#This Row],[Start of Month]],EE_Data_2023[[#This Row],[Exit Date]]&lt;=EE_Data_2023[[#This Row],[End of Month]]),1,0)</f>
        <v>0</v>
      </c>
      <c r="AN185">
        <f>EE_Data_2023[[#This Row],[Leave balance]]*EE_Data_2023[[#This Row],[Hr_Rate]]</f>
        <v>12820.509615384615</v>
      </c>
    </row>
    <row r="186" spans="1:40" x14ac:dyDescent="0.3">
      <c r="A186" s="1" t="s">
        <v>1927</v>
      </c>
      <c r="B186" s="8">
        <v>44927</v>
      </c>
      <c r="C186" s="8">
        <v>44957</v>
      </c>
      <c r="D186">
        <v>2023</v>
      </c>
      <c r="E186" t="s">
        <v>193</v>
      </c>
      <c r="F186" t="s">
        <v>194</v>
      </c>
      <c r="G186" t="s">
        <v>33</v>
      </c>
      <c r="H186" t="s">
        <v>556</v>
      </c>
      <c r="I186" t="s">
        <v>557</v>
      </c>
      <c r="J186" t="s">
        <v>367</v>
      </c>
      <c r="K186" t="s">
        <v>37</v>
      </c>
      <c r="L186" t="s">
        <v>38</v>
      </c>
      <c r="M186" t="s">
        <v>194</v>
      </c>
      <c r="N186" t="s">
        <v>72</v>
      </c>
      <c r="O186" t="s">
        <v>40</v>
      </c>
      <c r="P186">
        <v>29</v>
      </c>
      <c r="Q186" s="2">
        <v>42866</v>
      </c>
      <c r="R186" s="2"/>
      <c r="S186">
        <v>40</v>
      </c>
      <c r="T186" s="3">
        <v>87536</v>
      </c>
      <c r="U186" s="3">
        <v>7294.666666666667</v>
      </c>
      <c r="V186" s="3">
        <v>42.08461538461539</v>
      </c>
      <c r="W186" s="3">
        <v>6.3500000000000001E-2</v>
      </c>
      <c r="X186" s="3">
        <v>463.21133333333336</v>
      </c>
      <c r="Y186" vm="24">
        <v>0.31900000000000001</v>
      </c>
      <c r="Z186" s="3">
        <v>4967.6679999999997</v>
      </c>
      <c r="AA186" t="s">
        <v>197</v>
      </c>
      <c r="AB186">
        <v>149.69999999999999</v>
      </c>
      <c r="AC186">
        <v>0</v>
      </c>
      <c r="AD186" s="2" t="s">
        <v>42</v>
      </c>
      <c r="AE186">
        <v>167</v>
      </c>
      <c r="AG186">
        <v>20</v>
      </c>
      <c r="AI186">
        <v>16</v>
      </c>
      <c r="AL186">
        <f>IF(AND(EE_Data_2023[[#This Row],[Hire Date]]&gt;=EE_Data_2023[[#This Row],[Start of Month]],EE_Data_2023[[#This Row],[Hire Date]]&lt;=EE_Data_2023[[#This Row],[End of Month]]),1,0)</f>
        <v>0</v>
      </c>
      <c r="AM186">
        <f>IF(AND(EE_Data_2023[[#This Row],[Exit Date]]&gt;=EE_Data_2023[[#This Row],[Start of Month]],EE_Data_2023[[#This Row],[Exit Date]]&lt;=EE_Data_2023[[#This Row],[End of Month]]),1,0)</f>
        <v>0</v>
      </c>
      <c r="AN186">
        <f>EE_Data_2023[[#This Row],[Leave balance]]*EE_Data_2023[[#This Row],[Hr_Rate]]</f>
        <v>7028.1307692307701</v>
      </c>
    </row>
    <row r="187" spans="1:40" x14ac:dyDescent="0.3">
      <c r="A187" s="1" t="s">
        <v>1927</v>
      </c>
      <c r="B187" s="8">
        <v>44927</v>
      </c>
      <c r="C187" s="8">
        <v>44957</v>
      </c>
      <c r="D187">
        <v>2023</v>
      </c>
      <c r="E187" t="s">
        <v>200</v>
      </c>
      <c r="F187" t="s">
        <v>201</v>
      </c>
      <c r="G187" t="s">
        <v>33</v>
      </c>
      <c r="H187" t="s">
        <v>558</v>
      </c>
      <c r="I187" t="s">
        <v>559</v>
      </c>
      <c r="J187" t="s">
        <v>145</v>
      </c>
      <c r="K187" t="s">
        <v>70</v>
      </c>
      <c r="L187" t="s">
        <v>71</v>
      </c>
      <c r="M187" t="s">
        <v>201</v>
      </c>
      <c r="N187" t="s">
        <v>72</v>
      </c>
      <c r="O187" t="s">
        <v>50</v>
      </c>
      <c r="P187">
        <v>47</v>
      </c>
      <c r="Q187" s="2">
        <v>42164</v>
      </c>
      <c r="R187" s="2"/>
      <c r="S187">
        <v>40</v>
      </c>
      <c r="T187" s="3">
        <v>41429</v>
      </c>
      <c r="U187" s="3">
        <v>3452.4166666666665</v>
      </c>
      <c r="V187" s="3">
        <v>19.917788461538461</v>
      </c>
      <c r="W187" s="3">
        <v>0.24809999999999999</v>
      </c>
      <c r="X187" s="3">
        <v>856.5445749999999</v>
      </c>
      <c r="Y187" vm="25">
        <v>0.51900000000000002</v>
      </c>
      <c r="Z187" s="3">
        <v>1660.6124166666666</v>
      </c>
      <c r="AA187" t="s">
        <v>41</v>
      </c>
      <c r="AB187">
        <v>1</v>
      </c>
      <c r="AC187">
        <v>0</v>
      </c>
      <c r="AD187" s="2" t="s">
        <v>42</v>
      </c>
      <c r="AE187">
        <v>323</v>
      </c>
      <c r="AG187">
        <v>20</v>
      </c>
      <c r="AH187">
        <v>228</v>
      </c>
      <c r="AI187">
        <v>19</v>
      </c>
      <c r="AL187">
        <f>IF(AND(EE_Data_2023[[#This Row],[Hire Date]]&gt;=EE_Data_2023[[#This Row],[Start of Month]],EE_Data_2023[[#This Row],[Hire Date]]&lt;=EE_Data_2023[[#This Row],[End of Month]]),1,0)</f>
        <v>0</v>
      </c>
      <c r="AM187">
        <f>IF(AND(EE_Data_2023[[#This Row],[Exit Date]]&gt;=EE_Data_2023[[#This Row],[Start of Month]],EE_Data_2023[[#This Row],[Exit Date]]&lt;=EE_Data_2023[[#This Row],[End of Month]]),1,0)</f>
        <v>0</v>
      </c>
      <c r="AN187">
        <f>EE_Data_2023[[#This Row],[Leave balance]]*EE_Data_2023[[#This Row],[Hr_Rate]]</f>
        <v>6433.4456730769225</v>
      </c>
    </row>
    <row r="188" spans="1:40" x14ac:dyDescent="0.3">
      <c r="A188" s="1" t="s">
        <v>1927</v>
      </c>
      <c r="B188" s="8">
        <v>44927</v>
      </c>
      <c r="C188" s="8">
        <v>44957</v>
      </c>
      <c r="D188">
        <v>2023</v>
      </c>
      <c r="E188" t="s">
        <v>506</v>
      </c>
      <c r="F188" t="s">
        <v>507</v>
      </c>
      <c r="G188" t="s">
        <v>1917</v>
      </c>
      <c r="H188" t="s">
        <v>560</v>
      </c>
      <c r="I188" t="s">
        <v>561</v>
      </c>
      <c r="J188" t="s">
        <v>115</v>
      </c>
      <c r="K188" t="s">
        <v>99</v>
      </c>
      <c r="L188" t="s">
        <v>38</v>
      </c>
      <c r="M188" t="s">
        <v>507</v>
      </c>
      <c r="N188" t="s">
        <v>72</v>
      </c>
      <c r="O188" t="s">
        <v>40</v>
      </c>
      <c r="P188">
        <v>35</v>
      </c>
      <c r="Q188" s="2">
        <v>40826</v>
      </c>
      <c r="R188" s="2"/>
      <c r="S188">
        <v>32</v>
      </c>
      <c r="T188" s="3">
        <v>245482</v>
      </c>
      <c r="U188" s="3">
        <v>20456.833333333332</v>
      </c>
      <c r="V188" s="3">
        <v>147.52524038461539</v>
      </c>
      <c r="W188" s="3">
        <v>7.3700000000000002E-2</v>
      </c>
      <c r="X188" s="3">
        <v>1507.6686166666666</v>
      </c>
      <c r="Y188" vm="40">
        <v>0.245</v>
      </c>
      <c r="Z188" s="3">
        <v>15444.909166666665</v>
      </c>
      <c r="AA188" t="s">
        <v>510</v>
      </c>
      <c r="AB188">
        <v>1.4572000000000001</v>
      </c>
      <c r="AC188">
        <v>0.39</v>
      </c>
      <c r="AD188" s="2" t="s">
        <v>42</v>
      </c>
      <c r="AE188">
        <v>96</v>
      </c>
      <c r="AG188">
        <v>20</v>
      </c>
      <c r="AL188">
        <f>IF(AND(EE_Data_2023[[#This Row],[Hire Date]]&gt;=EE_Data_2023[[#This Row],[Start of Month]],EE_Data_2023[[#This Row],[Hire Date]]&lt;=EE_Data_2023[[#This Row],[End of Month]]),1,0)</f>
        <v>0</v>
      </c>
      <c r="AM188">
        <f>IF(AND(EE_Data_2023[[#This Row],[Exit Date]]&gt;=EE_Data_2023[[#This Row],[Start of Month]],EE_Data_2023[[#This Row],[Exit Date]]&lt;=EE_Data_2023[[#This Row],[End of Month]]),1,0)</f>
        <v>0</v>
      </c>
      <c r="AN188">
        <f>EE_Data_2023[[#This Row],[Leave balance]]*EE_Data_2023[[#This Row],[Hr_Rate]]</f>
        <v>14162.423076923078</v>
      </c>
    </row>
    <row r="189" spans="1:40" x14ac:dyDescent="0.3">
      <c r="A189" s="1" t="s">
        <v>1927</v>
      </c>
      <c r="B189" s="8">
        <v>44927</v>
      </c>
      <c r="C189" s="8">
        <v>44957</v>
      </c>
      <c r="D189">
        <v>2023</v>
      </c>
      <c r="E189" t="s">
        <v>1035</v>
      </c>
      <c r="F189" t="s">
        <v>1036</v>
      </c>
      <c r="G189" t="s">
        <v>1918</v>
      </c>
      <c r="H189" t="s">
        <v>562</v>
      </c>
      <c r="I189" t="s">
        <v>563</v>
      </c>
      <c r="J189" t="s">
        <v>341</v>
      </c>
      <c r="K189" t="s">
        <v>99</v>
      </c>
      <c r="L189" t="s">
        <v>38</v>
      </c>
      <c r="M189" t="s">
        <v>135</v>
      </c>
      <c r="N189" t="s">
        <v>72</v>
      </c>
      <c r="O189" t="s">
        <v>50</v>
      </c>
      <c r="P189">
        <v>25</v>
      </c>
      <c r="Q189" s="2">
        <v>43850</v>
      </c>
      <c r="R189" s="2"/>
      <c r="S189">
        <v>40</v>
      </c>
      <c r="T189" s="3">
        <v>71359</v>
      </c>
      <c r="U189" s="3">
        <v>5946.583333333333</v>
      </c>
      <c r="V189" s="3">
        <v>34.307211538461537</v>
      </c>
      <c r="W189" s="3">
        <v>0.25</v>
      </c>
      <c r="X189" s="3">
        <v>1486.6458333333333</v>
      </c>
      <c r="Y189" vm="15">
        <v>0.34600000000000003</v>
      </c>
      <c r="Z189" s="3">
        <v>3889.0654999999997</v>
      </c>
      <c r="AA189" t="s">
        <v>138</v>
      </c>
      <c r="AB189">
        <v>1.7225999999999999</v>
      </c>
      <c r="AC189">
        <v>0</v>
      </c>
      <c r="AD189" s="2" t="s">
        <v>42</v>
      </c>
      <c r="AE189">
        <v>360</v>
      </c>
      <c r="AG189">
        <v>20</v>
      </c>
      <c r="AI189">
        <v>10</v>
      </c>
      <c r="AL189">
        <f>IF(AND(EE_Data_2023[[#This Row],[Hire Date]]&gt;=EE_Data_2023[[#This Row],[Start of Month]],EE_Data_2023[[#This Row],[Hire Date]]&lt;=EE_Data_2023[[#This Row],[End of Month]]),1,0)</f>
        <v>0</v>
      </c>
      <c r="AM189">
        <f>IF(AND(EE_Data_2023[[#This Row],[Exit Date]]&gt;=EE_Data_2023[[#This Row],[Start of Month]],EE_Data_2023[[#This Row],[Exit Date]]&lt;=EE_Data_2023[[#This Row],[End of Month]]),1,0)</f>
        <v>0</v>
      </c>
      <c r="AN189">
        <f>EE_Data_2023[[#This Row],[Leave balance]]*EE_Data_2023[[#This Row],[Hr_Rate]]</f>
        <v>12350.596153846154</v>
      </c>
    </row>
    <row r="190" spans="1:40" x14ac:dyDescent="0.3">
      <c r="A190" s="1" t="s">
        <v>1927</v>
      </c>
      <c r="B190" s="8">
        <v>44927</v>
      </c>
      <c r="C190" s="8">
        <v>44957</v>
      </c>
      <c r="D190">
        <v>2023</v>
      </c>
      <c r="E190" t="s">
        <v>564</v>
      </c>
      <c r="F190" t="s">
        <v>565</v>
      </c>
      <c r="G190" t="s">
        <v>33</v>
      </c>
      <c r="H190" t="s">
        <v>566</v>
      </c>
      <c r="I190" t="s">
        <v>567</v>
      </c>
      <c r="J190" t="s">
        <v>47</v>
      </c>
      <c r="K190" t="s">
        <v>99</v>
      </c>
      <c r="L190" t="s">
        <v>49</v>
      </c>
      <c r="M190" t="s">
        <v>565</v>
      </c>
      <c r="N190" t="s">
        <v>72</v>
      </c>
      <c r="O190" t="s">
        <v>40</v>
      </c>
      <c r="P190">
        <v>45</v>
      </c>
      <c r="Q190" s="2">
        <v>41879</v>
      </c>
      <c r="R190" s="2"/>
      <c r="S190">
        <v>32</v>
      </c>
      <c r="T190" s="3">
        <v>183161</v>
      </c>
      <c r="U190" s="3">
        <v>15263.416666666666</v>
      </c>
      <c r="V190" s="3">
        <v>110.07271634615384</v>
      </c>
      <c r="W190" s="3">
        <v>0.21379999999999999</v>
      </c>
      <c r="X190" s="3">
        <v>3263.318483333333</v>
      </c>
      <c r="Y190" vm="41">
        <v>0.51400000000000001</v>
      </c>
      <c r="Z190" s="3">
        <v>7418.0204999999996</v>
      </c>
      <c r="AA190" t="s">
        <v>41</v>
      </c>
      <c r="AB190">
        <v>1</v>
      </c>
      <c r="AC190">
        <v>0.22</v>
      </c>
      <c r="AD190" s="2" t="s">
        <v>42</v>
      </c>
      <c r="AE190">
        <v>204</v>
      </c>
      <c r="AG190">
        <v>20</v>
      </c>
      <c r="AH190">
        <v>523</v>
      </c>
      <c r="AL190">
        <f>IF(AND(EE_Data_2023[[#This Row],[Hire Date]]&gt;=EE_Data_2023[[#This Row],[Start of Month]],EE_Data_2023[[#This Row],[Hire Date]]&lt;=EE_Data_2023[[#This Row],[End of Month]]),1,0)</f>
        <v>0</v>
      </c>
      <c r="AM190">
        <f>IF(AND(EE_Data_2023[[#This Row],[Exit Date]]&gt;=EE_Data_2023[[#This Row],[Start of Month]],EE_Data_2023[[#This Row],[Exit Date]]&lt;=EE_Data_2023[[#This Row],[End of Month]]),1,0)</f>
        <v>0</v>
      </c>
      <c r="AN190">
        <f>EE_Data_2023[[#This Row],[Leave balance]]*EE_Data_2023[[#This Row],[Hr_Rate]]</f>
        <v>22454.834134615383</v>
      </c>
    </row>
    <row r="191" spans="1:40" x14ac:dyDescent="0.3">
      <c r="A191" s="1" t="s">
        <v>1927</v>
      </c>
      <c r="B191" s="8">
        <v>44927</v>
      </c>
      <c r="C191" s="8">
        <v>44957</v>
      </c>
      <c r="D191">
        <v>2023</v>
      </c>
      <c r="E191" t="s">
        <v>73</v>
      </c>
      <c r="F191" t="s">
        <v>74</v>
      </c>
      <c r="G191" t="s">
        <v>1916</v>
      </c>
      <c r="H191" t="s">
        <v>568</v>
      </c>
      <c r="I191" t="s">
        <v>569</v>
      </c>
      <c r="J191" t="s">
        <v>570</v>
      </c>
      <c r="K191" t="s">
        <v>37</v>
      </c>
      <c r="L191" t="s">
        <v>71</v>
      </c>
      <c r="M191" t="s">
        <v>74</v>
      </c>
      <c r="N191" t="s">
        <v>72</v>
      </c>
      <c r="O191" t="s">
        <v>40</v>
      </c>
      <c r="P191">
        <v>58</v>
      </c>
      <c r="Q191" s="2">
        <v>44403</v>
      </c>
      <c r="R191" s="2"/>
      <c r="S191">
        <v>40</v>
      </c>
      <c r="T191" s="3">
        <v>69260</v>
      </c>
      <c r="U191" s="3">
        <v>5771.666666666667</v>
      </c>
      <c r="V191" s="3">
        <v>33.29807692307692</v>
      </c>
      <c r="W191" s="3">
        <v>0.28999999999999998</v>
      </c>
      <c r="X191" s="3">
        <v>1673.7833333333333</v>
      </c>
      <c r="Y191" vm="6">
        <v>0.65099999999999991</v>
      </c>
      <c r="Z191" s="3">
        <v>2014.3116666666674</v>
      </c>
      <c r="AA191" t="s">
        <v>78</v>
      </c>
      <c r="AB191">
        <v>5.4378000000000002</v>
      </c>
      <c r="AC191">
        <v>0</v>
      </c>
      <c r="AD191" s="2" t="s">
        <v>42</v>
      </c>
      <c r="AE191">
        <v>243</v>
      </c>
      <c r="AG191">
        <v>20</v>
      </c>
      <c r="AI191">
        <v>8</v>
      </c>
      <c r="AL191">
        <f>IF(AND(EE_Data_2023[[#This Row],[Hire Date]]&gt;=EE_Data_2023[[#This Row],[Start of Month]],EE_Data_2023[[#This Row],[Hire Date]]&lt;=EE_Data_2023[[#This Row],[End of Month]]),1,0)</f>
        <v>0</v>
      </c>
      <c r="AM191">
        <f>IF(AND(EE_Data_2023[[#This Row],[Exit Date]]&gt;=EE_Data_2023[[#This Row],[Start of Month]],EE_Data_2023[[#This Row],[Exit Date]]&lt;=EE_Data_2023[[#This Row],[End of Month]]),1,0)</f>
        <v>0</v>
      </c>
      <c r="AN191">
        <f>EE_Data_2023[[#This Row],[Leave balance]]*EE_Data_2023[[#This Row],[Hr_Rate]]</f>
        <v>8091.4326923076915</v>
      </c>
    </row>
    <row r="192" spans="1:40" x14ac:dyDescent="0.3">
      <c r="A192" s="1" t="s">
        <v>1927</v>
      </c>
      <c r="B192" s="8">
        <v>44927</v>
      </c>
      <c r="C192" s="8">
        <v>44957</v>
      </c>
      <c r="D192">
        <v>2023</v>
      </c>
      <c r="E192" t="s">
        <v>193</v>
      </c>
      <c r="F192" t="s">
        <v>194</v>
      </c>
      <c r="G192" t="s">
        <v>33</v>
      </c>
      <c r="H192" t="s">
        <v>571</v>
      </c>
      <c r="I192" t="s">
        <v>572</v>
      </c>
      <c r="J192" t="s">
        <v>115</v>
      </c>
      <c r="K192" t="s">
        <v>99</v>
      </c>
      <c r="L192" t="s">
        <v>49</v>
      </c>
      <c r="M192" t="s">
        <v>194</v>
      </c>
      <c r="N192" t="s">
        <v>39</v>
      </c>
      <c r="O192" t="s">
        <v>40</v>
      </c>
      <c r="P192">
        <v>51</v>
      </c>
      <c r="Q192" s="2">
        <v>44843</v>
      </c>
      <c r="R192" s="2">
        <v>45208</v>
      </c>
      <c r="S192">
        <v>40</v>
      </c>
      <c r="T192" s="3">
        <v>95639</v>
      </c>
      <c r="U192" s="3">
        <v>7969.916666666667</v>
      </c>
      <c r="V192" s="3">
        <v>45.980288461538464</v>
      </c>
      <c r="W192" s="3">
        <v>6.3500000000000001E-2</v>
      </c>
      <c r="X192" s="3">
        <v>506.08970833333336</v>
      </c>
      <c r="Y192" vm="24">
        <v>0.31900000000000001</v>
      </c>
      <c r="Z192" s="3">
        <v>5427.51325</v>
      </c>
      <c r="AA192" t="s">
        <v>197</v>
      </c>
      <c r="AB192">
        <v>149.69999999999999</v>
      </c>
      <c r="AC192">
        <v>0</v>
      </c>
      <c r="AD192" s="2" t="s">
        <v>42</v>
      </c>
      <c r="AE192">
        <v>275</v>
      </c>
      <c r="AG192">
        <v>20</v>
      </c>
      <c r="AI192">
        <v>19</v>
      </c>
      <c r="AL192">
        <f>IF(AND(EE_Data_2023[[#This Row],[Hire Date]]&gt;=EE_Data_2023[[#This Row],[Start of Month]],EE_Data_2023[[#This Row],[Hire Date]]&lt;=EE_Data_2023[[#This Row],[End of Month]]),1,0)</f>
        <v>0</v>
      </c>
      <c r="AM192">
        <f>IF(AND(EE_Data_2023[[#This Row],[Exit Date]]&gt;=EE_Data_2023[[#This Row],[Start of Month]],EE_Data_2023[[#This Row],[Exit Date]]&lt;=EE_Data_2023[[#This Row],[End of Month]]),1,0)</f>
        <v>0</v>
      </c>
      <c r="AN192">
        <f>EE_Data_2023[[#This Row],[Leave balance]]*EE_Data_2023[[#This Row],[Hr_Rate]]</f>
        <v>12644.579326923078</v>
      </c>
    </row>
    <row r="193" spans="1:40" x14ac:dyDescent="0.3">
      <c r="A193" s="1" t="s">
        <v>1927</v>
      </c>
      <c r="B193" s="8">
        <v>44927</v>
      </c>
      <c r="C193" s="8">
        <v>44957</v>
      </c>
      <c r="D193">
        <v>2023</v>
      </c>
      <c r="E193" t="s">
        <v>424</v>
      </c>
      <c r="F193" t="s">
        <v>425</v>
      </c>
      <c r="G193" t="s">
        <v>54</v>
      </c>
      <c r="H193" t="s">
        <v>573</v>
      </c>
      <c r="I193" t="s">
        <v>574</v>
      </c>
      <c r="J193" t="s">
        <v>77</v>
      </c>
      <c r="K193" t="s">
        <v>94</v>
      </c>
      <c r="L193" t="s">
        <v>108</v>
      </c>
      <c r="M193" t="s">
        <v>425</v>
      </c>
      <c r="N193" t="s">
        <v>72</v>
      </c>
      <c r="O193" t="s">
        <v>40</v>
      </c>
      <c r="P193">
        <v>48</v>
      </c>
      <c r="Q193" s="2">
        <v>38168</v>
      </c>
      <c r="R193" s="2"/>
      <c r="S193">
        <v>40</v>
      </c>
      <c r="T193" s="3">
        <v>120660</v>
      </c>
      <c r="U193" s="3">
        <v>10055</v>
      </c>
      <c r="V193" s="3">
        <v>58.00961538461538</v>
      </c>
      <c r="W193" s="3">
        <v>0.26</v>
      </c>
      <c r="X193" s="3">
        <v>2614.3000000000002</v>
      </c>
      <c r="Y193" vm="39">
        <v>0.44400000000000001</v>
      </c>
      <c r="Z193" s="3">
        <v>5590.58</v>
      </c>
      <c r="AA193" t="s">
        <v>428</v>
      </c>
      <c r="AB193">
        <v>32.686700000000002</v>
      </c>
      <c r="AC193">
        <v>7.0000000000000007E-2</v>
      </c>
      <c r="AD193" s="2" t="s">
        <v>42</v>
      </c>
      <c r="AE193">
        <v>310</v>
      </c>
      <c r="AG193">
        <v>20</v>
      </c>
      <c r="AI193">
        <v>3</v>
      </c>
      <c r="AL193">
        <f>IF(AND(EE_Data_2023[[#This Row],[Hire Date]]&gt;=EE_Data_2023[[#This Row],[Start of Month]],EE_Data_2023[[#This Row],[Hire Date]]&lt;=EE_Data_2023[[#This Row],[End of Month]]),1,0)</f>
        <v>0</v>
      </c>
      <c r="AM193">
        <f>IF(AND(EE_Data_2023[[#This Row],[Exit Date]]&gt;=EE_Data_2023[[#This Row],[Start of Month]],EE_Data_2023[[#This Row],[Exit Date]]&lt;=EE_Data_2023[[#This Row],[End of Month]]),1,0)</f>
        <v>0</v>
      </c>
      <c r="AN193">
        <f>EE_Data_2023[[#This Row],[Leave balance]]*EE_Data_2023[[#This Row],[Hr_Rate]]</f>
        <v>17982.98076923077</v>
      </c>
    </row>
    <row r="194" spans="1:40" x14ac:dyDescent="0.3">
      <c r="A194" s="1" t="s">
        <v>1927</v>
      </c>
      <c r="B194" s="8">
        <v>44927</v>
      </c>
      <c r="C194" s="8">
        <v>44957</v>
      </c>
      <c r="D194">
        <v>2023</v>
      </c>
      <c r="E194" t="s">
        <v>146</v>
      </c>
      <c r="F194" t="s">
        <v>147</v>
      </c>
      <c r="G194" t="s">
        <v>1919</v>
      </c>
      <c r="H194" t="s">
        <v>575</v>
      </c>
      <c r="I194" t="s">
        <v>576</v>
      </c>
      <c r="J194" t="s">
        <v>63</v>
      </c>
      <c r="K194" t="s">
        <v>70</v>
      </c>
      <c r="L194" t="s">
        <v>71</v>
      </c>
      <c r="M194" t="s">
        <v>147</v>
      </c>
      <c r="N194" t="s">
        <v>39</v>
      </c>
      <c r="O194" t="s">
        <v>40</v>
      </c>
      <c r="P194">
        <v>36</v>
      </c>
      <c r="Q194" s="2">
        <v>44556</v>
      </c>
      <c r="R194" s="2">
        <v>45286</v>
      </c>
      <c r="S194">
        <v>40</v>
      </c>
      <c r="T194" s="3">
        <v>75119</v>
      </c>
      <c r="U194" s="3">
        <v>6259.916666666667</v>
      </c>
      <c r="V194" s="3">
        <v>36.114903846153844</v>
      </c>
      <c r="W194" s="3">
        <v>0.12</v>
      </c>
      <c r="X194" s="3">
        <v>751.19</v>
      </c>
      <c r="Y194" vm="17">
        <v>0.49700000000000005</v>
      </c>
      <c r="Z194" s="3">
        <v>3148.7380833333332</v>
      </c>
      <c r="AA194" t="s">
        <v>150</v>
      </c>
      <c r="AB194">
        <v>86.649000000000001</v>
      </c>
      <c r="AC194">
        <v>0</v>
      </c>
      <c r="AD194" s="2" t="s">
        <v>42</v>
      </c>
      <c r="AE194">
        <v>46</v>
      </c>
      <c r="AG194">
        <v>20</v>
      </c>
      <c r="AI194">
        <v>14</v>
      </c>
      <c r="AL194">
        <f>IF(AND(EE_Data_2023[[#This Row],[Hire Date]]&gt;=EE_Data_2023[[#This Row],[Start of Month]],EE_Data_2023[[#This Row],[Hire Date]]&lt;=EE_Data_2023[[#This Row],[End of Month]]),1,0)</f>
        <v>0</v>
      </c>
      <c r="AM194">
        <f>IF(AND(EE_Data_2023[[#This Row],[Exit Date]]&gt;=EE_Data_2023[[#This Row],[Start of Month]],EE_Data_2023[[#This Row],[Exit Date]]&lt;=EE_Data_2023[[#This Row],[End of Month]]),1,0)</f>
        <v>0</v>
      </c>
      <c r="AN194">
        <f>EE_Data_2023[[#This Row],[Leave balance]]*EE_Data_2023[[#This Row],[Hr_Rate]]</f>
        <v>1661.2855769230769</v>
      </c>
    </row>
    <row r="195" spans="1:40" x14ac:dyDescent="0.3">
      <c r="A195" s="1" t="s">
        <v>1927</v>
      </c>
      <c r="B195" s="8">
        <v>44927</v>
      </c>
      <c r="C195" s="8">
        <v>44957</v>
      </c>
      <c r="D195">
        <v>2023</v>
      </c>
      <c r="E195" t="s">
        <v>210</v>
      </c>
      <c r="F195" t="s">
        <v>211</v>
      </c>
      <c r="G195" t="s">
        <v>33</v>
      </c>
      <c r="H195" t="s">
        <v>577</v>
      </c>
      <c r="I195" t="s">
        <v>578</v>
      </c>
      <c r="J195" t="s">
        <v>115</v>
      </c>
      <c r="K195" t="s">
        <v>83</v>
      </c>
      <c r="L195" t="s">
        <v>108</v>
      </c>
      <c r="M195" t="s">
        <v>211</v>
      </c>
      <c r="N195" t="s">
        <v>72</v>
      </c>
      <c r="O195" t="s">
        <v>40</v>
      </c>
      <c r="P195">
        <v>59</v>
      </c>
      <c r="Q195" s="2">
        <v>40681</v>
      </c>
      <c r="R195" s="2"/>
      <c r="S195">
        <v>32</v>
      </c>
      <c r="T195" s="3">
        <v>192213</v>
      </c>
      <c r="U195" s="3">
        <v>16017.75</v>
      </c>
      <c r="V195" s="3">
        <v>115.51262019230769</v>
      </c>
      <c r="W195" s="3">
        <v>0.29899999999999999</v>
      </c>
      <c r="X195" s="3">
        <v>4789.3072499999998</v>
      </c>
      <c r="Y195" vm="26">
        <v>0.47</v>
      </c>
      <c r="Z195" s="3">
        <v>8489.4075000000012</v>
      </c>
      <c r="AA195" t="s">
        <v>41</v>
      </c>
      <c r="AB195">
        <v>1</v>
      </c>
      <c r="AC195">
        <v>0.4</v>
      </c>
      <c r="AD195" s="2" t="s">
        <v>42</v>
      </c>
      <c r="AE195">
        <v>211</v>
      </c>
      <c r="AG195">
        <v>20</v>
      </c>
      <c r="AL195">
        <f>IF(AND(EE_Data_2023[[#This Row],[Hire Date]]&gt;=EE_Data_2023[[#This Row],[Start of Month]],EE_Data_2023[[#This Row],[Hire Date]]&lt;=EE_Data_2023[[#This Row],[End of Month]]),1,0)</f>
        <v>0</v>
      </c>
      <c r="AM195">
        <f>IF(AND(EE_Data_2023[[#This Row],[Exit Date]]&gt;=EE_Data_2023[[#This Row],[Start of Month]],EE_Data_2023[[#This Row],[Exit Date]]&lt;=EE_Data_2023[[#This Row],[End of Month]]),1,0)</f>
        <v>0</v>
      </c>
      <c r="AN195">
        <f>EE_Data_2023[[#This Row],[Leave balance]]*EE_Data_2023[[#This Row],[Hr_Rate]]</f>
        <v>24373.162860576922</v>
      </c>
    </row>
    <row r="196" spans="1:40" x14ac:dyDescent="0.3">
      <c r="A196" s="1" t="s">
        <v>1927</v>
      </c>
      <c r="B196" s="8">
        <v>44927</v>
      </c>
      <c r="C196" s="8">
        <v>44957</v>
      </c>
      <c r="D196">
        <v>2023</v>
      </c>
      <c r="E196" t="s">
        <v>79</v>
      </c>
      <c r="F196" t="s">
        <v>80</v>
      </c>
      <c r="G196" t="s">
        <v>33</v>
      </c>
      <c r="H196" t="s">
        <v>579</v>
      </c>
      <c r="I196" t="s">
        <v>580</v>
      </c>
      <c r="J196" t="s">
        <v>69</v>
      </c>
      <c r="K196" t="s">
        <v>70</v>
      </c>
      <c r="L196" t="s">
        <v>49</v>
      </c>
      <c r="M196" t="s">
        <v>80</v>
      </c>
      <c r="N196" t="s">
        <v>72</v>
      </c>
      <c r="O196" t="s">
        <v>50</v>
      </c>
      <c r="P196">
        <v>45</v>
      </c>
      <c r="Q196" s="2">
        <v>41769</v>
      </c>
      <c r="R196" s="2"/>
      <c r="S196">
        <v>40</v>
      </c>
      <c r="T196" s="3">
        <v>65047</v>
      </c>
      <c r="U196" s="3">
        <v>5420.583333333333</v>
      </c>
      <c r="V196" s="3">
        <v>31.272596153846155</v>
      </c>
      <c r="W196" s="3">
        <v>0.23190000000000002</v>
      </c>
      <c r="X196" s="3">
        <v>1257.033275</v>
      </c>
      <c r="Y196" vm="7">
        <v>0.41200000000000003</v>
      </c>
      <c r="Z196" s="3">
        <v>3187.3029999999994</v>
      </c>
      <c r="AA196" t="s">
        <v>41</v>
      </c>
      <c r="AB196">
        <v>1</v>
      </c>
      <c r="AC196">
        <v>0</v>
      </c>
      <c r="AD196" s="2" t="s">
        <v>42</v>
      </c>
      <c r="AE196">
        <v>96</v>
      </c>
      <c r="AG196">
        <v>20</v>
      </c>
      <c r="AH196">
        <v>198</v>
      </c>
      <c r="AI196">
        <v>14</v>
      </c>
      <c r="AL196">
        <f>IF(AND(EE_Data_2023[[#This Row],[Hire Date]]&gt;=EE_Data_2023[[#This Row],[Start of Month]],EE_Data_2023[[#This Row],[Hire Date]]&lt;=EE_Data_2023[[#This Row],[End of Month]]),1,0)</f>
        <v>0</v>
      </c>
      <c r="AM196">
        <f>IF(AND(EE_Data_2023[[#This Row],[Exit Date]]&gt;=EE_Data_2023[[#This Row],[Start of Month]],EE_Data_2023[[#This Row],[Exit Date]]&lt;=EE_Data_2023[[#This Row],[End of Month]]),1,0)</f>
        <v>0</v>
      </c>
      <c r="AN196">
        <f>EE_Data_2023[[#This Row],[Leave balance]]*EE_Data_2023[[#This Row],[Hr_Rate]]</f>
        <v>3002.169230769231</v>
      </c>
    </row>
    <row r="197" spans="1:40" x14ac:dyDescent="0.3">
      <c r="A197" s="1" t="s">
        <v>1927</v>
      </c>
      <c r="B197" s="8">
        <v>44927</v>
      </c>
      <c r="C197" s="8">
        <v>44957</v>
      </c>
      <c r="D197">
        <v>2023</v>
      </c>
      <c r="E197" t="s">
        <v>128</v>
      </c>
      <c r="F197" t="s">
        <v>129</v>
      </c>
      <c r="G197" t="s">
        <v>33</v>
      </c>
      <c r="H197" t="s">
        <v>581</v>
      </c>
      <c r="I197" t="s">
        <v>582</v>
      </c>
      <c r="J197" t="s">
        <v>93</v>
      </c>
      <c r="K197" t="s">
        <v>70</v>
      </c>
      <c r="L197" t="s">
        <v>38</v>
      </c>
      <c r="M197" t="s">
        <v>129</v>
      </c>
      <c r="N197" t="s">
        <v>72</v>
      </c>
      <c r="O197" t="s">
        <v>40</v>
      </c>
      <c r="P197">
        <v>29</v>
      </c>
      <c r="Q197" s="2">
        <v>42810</v>
      </c>
      <c r="R197" s="2"/>
      <c r="S197">
        <v>32</v>
      </c>
      <c r="T197" s="3">
        <v>151413</v>
      </c>
      <c r="U197" s="3">
        <v>12617.75</v>
      </c>
      <c r="V197" s="3">
        <v>90.99338942307692</v>
      </c>
      <c r="W197" s="3">
        <v>0.27500000000000002</v>
      </c>
      <c r="X197" s="3">
        <v>3469.8812500000004</v>
      </c>
      <c r="Y197" vm="14">
        <v>0.55399999999999994</v>
      </c>
      <c r="Z197" s="3">
        <v>5627.5165000000006</v>
      </c>
      <c r="AA197" t="s">
        <v>41</v>
      </c>
      <c r="AB197">
        <v>1</v>
      </c>
      <c r="AC197">
        <v>0.15</v>
      </c>
      <c r="AD197" s="2" t="s">
        <v>42</v>
      </c>
      <c r="AE197">
        <v>229</v>
      </c>
      <c r="AG197">
        <v>20</v>
      </c>
      <c r="AL197">
        <f>IF(AND(EE_Data_2023[[#This Row],[Hire Date]]&gt;=EE_Data_2023[[#This Row],[Start of Month]],EE_Data_2023[[#This Row],[Hire Date]]&lt;=EE_Data_2023[[#This Row],[End of Month]]),1,0)</f>
        <v>0</v>
      </c>
      <c r="AM197">
        <f>IF(AND(EE_Data_2023[[#This Row],[Exit Date]]&gt;=EE_Data_2023[[#This Row],[Start of Month]],EE_Data_2023[[#This Row],[Exit Date]]&lt;=EE_Data_2023[[#This Row],[End of Month]]),1,0)</f>
        <v>0</v>
      </c>
      <c r="AN197">
        <f>EE_Data_2023[[#This Row],[Leave balance]]*EE_Data_2023[[#This Row],[Hr_Rate]]</f>
        <v>20837.486177884613</v>
      </c>
    </row>
    <row r="198" spans="1:40" x14ac:dyDescent="0.3">
      <c r="A198" s="1" t="s">
        <v>1927</v>
      </c>
      <c r="B198" s="8">
        <v>44927</v>
      </c>
      <c r="C198" s="8">
        <v>44957</v>
      </c>
      <c r="D198">
        <v>2023</v>
      </c>
      <c r="E198" t="s">
        <v>100</v>
      </c>
      <c r="F198" t="s">
        <v>101</v>
      </c>
      <c r="G198" t="s">
        <v>33</v>
      </c>
      <c r="H198" t="s">
        <v>583</v>
      </c>
      <c r="I198" t="s">
        <v>584</v>
      </c>
      <c r="J198" t="s">
        <v>63</v>
      </c>
      <c r="K198" t="s">
        <v>83</v>
      </c>
      <c r="L198" t="s">
        <v>49</v>
      </c>
      <c r="M198" t="s">
        <v>101</v>
      </c>
      <c r="N198" t="s">
        <v>72</v>
      </c>
      <c r="O198" t="s">
        <v>40</v>
      </c>
      <c r="P198">
        <v>62</v>
      </c>
      <c r="Q198" s="2">
        <v>37733</v>
      </c>
      <c r="R198" s="2"/>
      <c r="S198">
        <v>40</v>
      </c>
      <c r="T198" s="3">
        <v>76906</v>
      </c>
      <c r="U198" s="3">
        <v>6408.833333333333</v>
      </c>
      <c r="V198" s="3">
        <v>36.974038461538463</v>
      </c>
      <c r="W198" s="3">
        <v>0.14990000000000001</v>
      </c>
      <c r="X198" s="3">
        <v>960.68411666666668</v>
      </c>
      <c r="Y198" vm="10">
        <v>0.20399999999999999</v>
      </c>
      <c r="Z198" s="3">
        <v>5101.431333333333</v>
      </c>
      <c r="AA198" t="s">
        <v>41</v>
      </c>
      <c r="AB198">
        <v>1</v>
      </c>
      <c r="AC198">
        <v>0</v>
      </c>
      <c r="AD198" s="2" t="s">
        <v>42</v>
      </c>
      <c r="AE198">
        <v>152</v>
      </c>
      <c r="AG198">
        <v>20</v>
      </c>
      <c r="AI198">
        <v>6</v>
      </c>
      <c r="AL198">
        <f>IF(AND(EE_Data_2023[[#This Row],[Hire Date]]&gt;=EE_Data_2023[[#This Row],[Start of Month]],EE_Data_2023[[#This Row],[Hire Date]]&lt;=EE_Data_2023[[#This Row],[End of Month]]),1,0)</f>
        <v>0</v>
      </c>
      <c r="AM198">
        <f>IF(AND(EE_Data_2023[[#This Row],[Exit Date]]&gt;=EE_Data_2023[[#This Row],[Start of Month]],EE_Data_2023[[#This Row],[Exit Date]]&lt;=EE_Data_2023[[#This Row],[End of Month]]),1,0)</f>
        <v>0</v>
      </c>
      <c r="AN198">
        <f>EE_Data_2023[[#This Row],[Leave balance]]*EE_Data_2023[[#This Row],[Hr_Rate]]</f>
        <v>5620.0538461538463</v>
      </c>
    </row>
    <row r="199" spans="1:40" x14ac:dyDescent="0.3">
      <c r="A199" s="1" t="s">
        <v>1927</v>
      </c>
      <c r="B199" s="8">
        <v>44927</v>
      </c>
      <c r="C199" s="8">
        <v>44957</v>
      </c>
      <c r="D199">
        <v>2023</v>
      </c>
      <c r="E199" t="s">
        <v>303</v>
      </c>
      <c r="F199" t="s">
        <v>304</v>
      </c>
      <c r="G199" t="s">
        <v>112</v>
      </c>
      <c r="H199" t="s">
        <v>585</v>
      </c>
      <c r="I199" t="s">
        <v>586</v>
      </c>
      <c r="J199" t="s">
        <v>77</v>
      </c>
      <c r="K199" t="s">
        <v>37</v>
      </c>
      <c r="L199" t="s">
        <v>71</v>
      </c>
      <c r="M199" t="s">
        <v>304</v>
      </c>
      <c r="N199" t="s">
        <v>39</v>
      </c>
      <c r="O199" t="s">
        <v>40</v>
      </c>
      <c r="P199">
        <v>51</v>
      </c>
      <c r="Q199" s="2">
        <v>44615</v>
      </c>
      <c r="R199" s="2">
        <v>44980</v>
      </c>
      <c r="S199">
        <v>40</v>
      </c>
      <c r="T199" s="3">
        <v>122802</v>
      </c>
      <c r="U199" s="3">
        <v>10233.5</v>
      </c>
      <c r="V199" s="3">
        <v>59.039423076923072</v>
      </c>
      <c r="W199" s="3">
        <v>7.5999999999999998E-2</v>
      </c>
      <c r="X199" s="3">
        <v>777.74599999999998</v>
      </c>
      <c r="Y199" vm="32">
        <v>0.253</v>
      </c>
      <c r="Z199" s="3">
        <v>7644.4245000000001</v>
      </c>
      <c r="AA199" t="s">
        <v>307</v>
      </c>
      <c r="AB199">
        <v>3.7942999999999998</v>
      </c>
      <c r="AC199">
        <v>0.05</v>
      </c>
      <c r="AD199" s="2" t="s">
        <v>42</v>
      </c>
      <c r="AE199">
        <v>354</v>
      </c>
      <c r="AG199">
        <v>20</v>
      </c>
      <c r="AL199">
        <f>IF(AND(EE_Data_2023[[#This Row],[Hire Date]]&gt;=EE_Data_2023[[#This Row],[Start of Month]],EE_Data_2023[[#This Row],[Hire Date]]&lt;=EE_Data_2023[[#This Row],[End of Month]]),1,0)</f>
        <v>0</v>
      </c>
      <c r="AM199">
        <f>IF(AND(EE_Data_2023[[#This Row],[Exit Date]]&gt;=EE_Data_2023[[#This Row],[Start of Month]],EE_Data_2023[[#This Row],[Exit Date]]&lt;=EE_Data_2023[[#This Row],[End of Month]]),1,0)</f>
        <v>0</v>
      </c>
      <c r="AN199">
        <f>EE_Data_2023[[#This Row],[Leave balance]]*EE_Data_2023[[#This Row],[Hr_Rate]]</f>
        <v>20899.955769230768</v>
      </c>
    </row>
    <row r="200" spans="1:40" x14ac:dyDescent="0.3">
      <c r="A200" s="1" t="s">
        <v>1927</v>
      </c>
      <c r="B200" s="8">
        <v>44927</v>
      </c>
      <c r="C200" s="8">
        <v>44957</v>
      </c>
      <c r="D200">
        <v>2023</v>
      </c>
      <c r="E200" t="s">
        <v>283</v>
      </c>
      <c r="F200" t="s">
        <v>284</v>
      </c>
      <c r="G200" t="s">
        <v>112</v>
      </c>
      <c r="H200" t="s">
        <v>587</v>
      </c>
      <c r="I200" t="s">
        <v>588</v>
      </c>
      <c r="J200" t="s">
        <v>341</v>
      </c>
      <c r="K200" t="s">
        <v>99</v>
      </c>
      <c r="L200" t="s">
        <v>108</v>
      </c>
      <c r="M200" t="s">
        <v>284</v>
      </c>
      <c r="N200" t="s">
        <v>39</v>
      </c>
      <c r="O200" t="s">
        <v>40</v>
      </c>
      <c r="P200">
        <v>47</v>
      </c>
      <c r="Q200" s="2">
        <v>44756</v>
      </c>
      <c r="R200" s="2">
        <v>45121</v>
      </c>
      <c r="S200">
        <v>40</v>
      </c>
      <c r="T200" s="3">
        <v>99091</v>
      </c>
      <c r="U200" s="3">
        <v>8257.5833333333339</v>
      </c>
      <c r="V200" s="3">
        <v>47.639903846153842</v>
      </c>
      <c r="W200" s="3">
        <v>0</v>
      </c>
      <c r="X200" s="3">
        <v>0</v>
      </c>
      <c r="Y200" vm="30">
        <v>0.159</v>
      </c>
      <c r="Z200" s="3">
        <v>6944.6275833333339</v>
      </c>
      <c r="AA200" t="s">
        <v>287</v>
      </c>
      <c r="AB200">
        <v>3.8807</v>
      </c>
      <c r="AC200">
        <v>0</v>
      </c>
      <c r="AD200" s="2" t="s">
        <v>42</v>
      </c>
      <c r="AE200">
        <v>72</v>
      </c>
      <c r="AG200">
        <v>20</v>
      </c>
      <c r="AI200">
        <v>11</v>
      </c>
      <c r="AL200">
        <f>IF(AND(EE_Data_2023[[#This Row],[Hire Date]]&gt;=EE_Data_2023[[#This Row],[Start of Month]],EE_Data_2023[[#This Row],[Hire Date]]&lt;=EE_Data_2023[[#This Row],[End of Month]]),1,0)</f>
        <v>0</v>
      </c>
      <c r="AM200">
        <f>IF(AND(EE_Data_2023[[#This Row],[Exit Date]]&gt;=EE_Data_2023[[#This Row],[Start of Month]],EE_Data_2023[[#This Row],[Exit Date]]&lt;=EE_Data_2023[[#This Row],[End of Month]]),1,0)</f>
        <v>0</v>
      </c>
      <c r="AN200">
        <f>EE_Data_2023[[#This Row],[Leave balance]]*EE_Data_2023[[#This Row],[Hr_Rate]]</f>
        <v>3430.0730769230768</v>
      </c>
    </row>
    <row r="201" spans="1:40" x14ac:dyDescent="0.3">
      <c r="A201" s="1" t="s">
        <v>1927</v>
      </c>
      <c r="B201" s="8">
        <v>44927</v>
      </c>
      <c r="C201" s="8">
        <v>44957</v>
      </c>
      <c r="D201">
        <v>2023</v>
      </c>
      <c r="E201" t="s">
        <v>79</v>
      </c>
      <c r="F201" t="s">
        <v>80</v>
      </c>
      <c r="G201" t="s">
        <v>33</v>
      </c>
      <c r="H201" t="s">
        <v>589</v>
      </c>
      <c r="I201" t="s">
        <v>590</v>
      </c>
      <c r="J201" t="s">
        <v>98</v>
      </c>
      <c r="K201" t="s">
        <v>99</v>
      </c>
      <c r="L201" t="s">
        <v>38</v>
      </c>
      <c r="M201" t="s">
        <v>80</v>
      </c>
      <c r="N201" t="s">
        <v>72</v>
      </c>
      <c r="O201" t="s">
        <v>40</v>
      </c>
      <c r="P201">
        <v>40</v>
      </c>
      <c r="Q201" s="2">
        <v>39506</v>
      </c>
      <c r="R201" s="2"/>
      <c r="S201">
        <v>40</v>
      </c>
      <c r="T201" s="3">
        <v>113987</v>
      </c>
      <c r="U201" s="3">
        <v>9498.9166666666661</v>
      </c>
      <c r="V201" s="3">
        <v>54.801442307692312</v>
      </c>
      <c r="W201" s="3">
        <v>0.23190000000000002</v>
      </c>
      <c r="X201" s="3">
        <v>2202.7987750000002</v>
      </c>
      <c r="Y201" vm="7">
        <v>0.41200000000000003</v>
      </c>
      <c r="Z201" s="3">
        <v>5585.3629999999994</v>
      </c>
      <c r="AA201" t="s">
        <v>41</v>
      </c>
      <c r="AB201">
        <v>1</v>
      </c>
      <c r="AC201">
        <v>0</v>
      </c>
      <c r="AD201" s="2" t="s">
        <v>42</v>
      </c>
      <c r="AE201">
        <v>120</v>
      </c>
      <c r="AG201">
        <v>20</v>
      </c>
      <c r="AH201">
        <v>126</v>
      </c>
      <c r="AI201">
        <v>18</v>
      </c>
      <c r="AL201">
        <f>IF(AND(EE_Data_2023[[#This Row],[Hire Date]]&gt;=EE_Data_2023[[#This Row],[Start of Month]],EE_Data_2023[[#This Row],[Hire Date]]&lt;=EE_Data_2023[[#This Row],[End of Month]]),1,0)</f>
        <v>0</v>
      </c>
      <c r="AM201">
        <f>IF(AND(EE_Data_2023[[#This Row],[Exit Date]]&gt;=EE_Data_2023[[#This Row],[Start of Month]],EE_Data_2023[[#This Row],[Exit Date]]&lt;=EE_Data_2023[[#This Row],[End of Month]]),1,0)</f>
        <v>0</v>
      </c>
      <c r="AN201">
        <f>EE_Data_2023[[#This Row],[Leave balance]]*EE_Data_2023[[#This Row],[Hr_Rate]]</f>
        <v>6576.1730769230771</v>
      </c>
    </row>
    <row r="202" spans="1:40" x14ac:dyDescent="0.3">
      <c r="A202" s="1" t="s">
        <v>1927</v>
      </c>
      <c r="B202" s="8">
        <v>44927</v>
      </c>
      <c r="C202" s="8">
        <v>44957</v>
      </c>
      <c r="D202">
        <v>2023</v>
      </c>
      <c r="E202" t="s">
        <v>210</v>
      </c>
      <c r="F202" t="s">
        <v>211</v>
      </c>
      <c r="G202" t="s">
        <v>33</v>
      </c>
      <c r="H202" t="s">
        <v>591</v>
      </c>
      <c r="I202" t="s">
        <v>592</v>
      </c>
      <c r="J202" t="s">
        <v>63</v>
      </c>
      <c r="K202" t="s">
        <v>48</v>
      </c>
      <c r="L202" t="s">
        <v>71</v>
      </c>
      <c r="M202" t="s">
        <v>211</v>
      </c>
      <c r="N202" t="s">
        <v>39</v>
      </c>
      <c r="O202" t="s">
        <v>50</v>
      </c>
      <c r="P202">
        <v>28</v>
      </c>
      <c r="Q202" s="2">
        <v>44078</v>
      </c>
      <c r="R202" s="2">
        <v>45173</v>
      </c>
      <c r="S202">
        <v>40</v>
      </c>
      <c r="T202" s="3">
        <v>95045</v>
      </c>
      <c r="U202" s="3">
        <v>7920.416666666667</v>
      </c>
      <c r="V202" s="3">
        <v>45.694711538461533</v>
      </c>
      <c r="W202" s="3">
        <v>0.29899999999999999</v>
      </c>
      <c r="X202" s="3">
        <v>2368.2045833333332</v>
      </c>
      <c r="Y202" vm="26">
        <v>0.47</v>
      </c>
      <c r="Z202" s="3">
        <v>4197.8208333333332</v>
      </c>
      <c r="AA202" t="s">
        <v>41</v>
      </c>
      <c r="AB202">
        <v>1</v>
      </c>
      <c r="AC202">
        <v>0</v>
      </c>
      <c r="AD202" s="2" t="s">
        <v>42</v>
      </c>
      <c r="AE202">
        <v>326</v>
      </c>
      <c r="AG202">
        <v>20</v>
      </c>
      <c r="AI202">
        <v>9</v>
      </c>
      <c r="AL202">
        <f>IF(AND(EE_Data_2023[[#This Row],[Hire Date]]&gt;=EE_Data_2023[[#This Row],[Start of Month]],EE_Data_2023[[#This Row],[Hire Date]]&lt;=EE_Data_2023[[#This Row],[End of Month]]),1,0)</f>
        <v>0</v>
      </c>
      <c r="AM202">
        <f>IF(AND(EE_Data_2023[[#This Row],[Exit Date]]&gt;=EE_Data_2023[[#This Row],[Start of Month]],EE_Data_2023[[#This Row],[Exit Date]]&lt;=EE_Data_2023[[#This Row],[End of Month]]),1,0)</f>
        <v>0</v>
      </c>
      <c r="AN202">
        <f>EE_Data_2023[[#This Row],[Leave balance]]*EE_Data_2023[[#This Row],[Hr_Rate]]</f>
        <v>14896.475961538459</v>
      </c>
    </row>
    <row r="203" spans="1:40" x14ac:dyDescent="0.3">
      <c r="A203" s="1" t="s">
        <v>1927</v>
      </c>
      <c r="B203" s="8">
        <v>44927</v>
      </c>
      <c r="C203" s="8">
        <v>44957</v>
      </c>
      <c r="D203">
        <v>2023</v>
      </c>
      <c r="E203" t="s">
        <v>385</v>
      </c>
      <c r="F203" t="s">
        <v>386</v>
      </c>
      <c r="G203" t="s">
        <v>33</v>
      </c>
      <c r="H203" t="s">
        <v>593</v>
      </c>
      <c r="I203" t="s">
        <v>594</v>
      </c>
      <c r="J203" t="s">
        <v>115</v>
      </c>
      <c r="K203" t="s">
        <v>116</v>
      </c>
      <c r="L203" t="s">
        <v>49</v>
      </c>
      <c r="M203" t="s">
        <v>386</v>
      </c>
      <c r="N203" t="s">
        <v>72</v>
      </c>
      <c r="O203" t="s">
        <v>50</v>
      </c>
      <c r="P203">
        <v>29</v>
      </c>
      <c r="Q203" s="2">
        <v>42740</v>
      </c>
      <c r="R203" s="2"/>
      <c r="S203">
        <v>40</v>
      </c>
      <c r="T203" s="3">
        <v>190401</v>
      </c>
      <c r="U203" s="3">
        <v>15866.75</v>
      </c>
      <c r="V203" s="3">
        <v>91.538942307692309</v>
      </c>
      <c r="W203" s="3">
        <v>0.19020000000000001</v>
      </c>
      <c r="X203" s="3">
        <v>3017.8558499999999</v>
      </c>
      <c r="Y203" vm="36">
        <v>0.28300000000000003</v>
      </c>
      <c r="Z203" s="3">
        <v>11376.45975</v>
      </c>
      <c r="AA203" t="s">
        <v>389</v>
      </c>
      <c r="AB203">
        <v>1.9574</v>
      </c>
      <c r="AC203">
        <v>0.37</v>
      </c>
      <c r="AD203" s="2" t="s">
        <v>42</v>
      </c>
      <c r="AE203">
        <v>225</v>
      </c>
      <c r="AG203">
        <v>20</v>
      </c>
      <c r="AL203">
        <f>IF(AND(EE_Data_2023[[#This Row],[Hire Date]]&gt;=EE_Data_2023[[#This Row],[Start of Month]],EE_Data_2023[[#This Row],[Hire Date]]&lt;=EE_Data_2023[[#This Row],[End of Month]]),1,0)</f>
        <v>0</v>
      </c>
      <c r="AM203">
        <f>IF(AND(EE_Data_2023[[#This Row],[Exit Date]]&gt;=EE_Data_2023[[#This Row],[Start of Month]],EE_Data_2023[[#This Row],[Exit Date]]&lt;=EE_Data_2023[[#This Row],[End of Month]]),1,0)</f>
        <v>0</v>
      </c>
      <c r="AN203">
        <f>EE_Data_2023[[#This Row],[Leave balance]]*EE_Data_2023[[#This Row],[Hr_Rate]]</f>
        <v>20596.26201923077</v>
      </c>
    </row>
    <row r="204" spans="1:40" x14ac:dyDescent="0.3">
      <c r="A204" s="1" t="s">
        <v>1927</v>
      </c>
      <c r="B204" s="8">
        <v>44927</v>
      </c>
      <c r="C204" s="8">
        <v>44957</v>
      </c>
      <c r="D204">
        <v>2023</v>
      </c>
      <c r="E204" t="s">
        <v>1035</v>
      </c>
      <c r="F204" t="s">
        <v>1036</v>
      </c>
      <c r="G204" t="s">
        <v>1918</v>
      </c>
      <c r="H204" t="s">
        <v>595</v>
      </c>
      <c r="I204" t="s">
        <v>596</v>
      </c>
      <c r="J204" t="s">
        <v>63</v>
      </c>
      <c r="K204" t="s">
        <v>48</v>
      </c>
      <c r="L204" t="s">
        <v>71</v>
      </c>
      <c r="M204" t="s">
        <v>135</v>
      </c>
      <c r="N204" t="s">
        <v>72</v>
      </c>
      <c r="O204" t="s">
        <v>40</v>
      </c>
      <c r="P204">
        <v>46</v>
      </c>
      <c r="Q204" s="2">
        <v>41294</v>
      </c>
      <c r="R204" s="2"/>
      <c r="S204">
        <v>40</v>
      </c>
      <c r="T204" s="3">
        <v>86061</v>
      </c>
      <c r="U204" s="3">
        <v>7171.75</v>
      </c>
      <c r="V204" s="3">
        <v>41.375480769230769</v>
      </c>
      <c r="W204" s="3">
        <v>0.25</v>
      </c>
      <c r="X204" s="3">
        <v>1792.9375</v>
      </c>
      <c r="Y204" vm="15">
        <v>0.34600000000000003</v>
      </c>
      <c r="Z204" s="3">
        <v>4690.3244999999997</v>
      </c>
      <c r="AA204" t="s">
        <v>138</v>
      </c>
      <c r="AB204">
        <v>1.7225999999999999</v>
      </c>
      <c r="AC204">
        <v>0</v>
      </c>
      <c r="AD204" s="2" t="s">
        <v>42</v>
      </c>
      <c r="AE204">
        <v>320</v>
      </c>
      <c r="AG204">
        <v>20</v>
      </c>
      <c r="AI204">
        <v>9</v>
      </c>
      <c r="AL204">
        <f>IF(AND(EE_Data_2023[[#This Row],[Hire Date]]&gt;=EE_Data_2023[[#This Row],[Start of Month]],EE_Data_2023[[#This Row],[Hire Date]]&lt;=EE_Data_2023[[#This Row],[End of Month]]),1,0)</f>
        <v>0</v>
      </c>
      <c r="AM204">
        <f>IF(AND(EE_Data_2023[[#This Row],[Exit Date]]&gt;=EE_Data_2023[[#This Row],[Start of Month]],EE_Data_2023[[#This Row],[Exit Date]]&lt;=EE_Data_2023[[#This Row],[End of Month]]),1,0)</f>
        <v>0</v>
      </c>
      <c r="AN204">
        <f>EE_Data_2023[[#This Row],[Leave balance]]*EE_Data_2023[[#This Row],[Hr_Rate]]</f>
        <v>13240.153846153846</v>
      </c>
    </row>
    <row r="205" spans="1:40" x14ac:dyDescent="0.3">
      <c r="A205" s="1" t="s">
        <v>1927</v>
      </c>
      <c r="B205" s="8">
        <v>44927</v>
      </c>
      <c r="C205" s="8">
        <v>44957</v>
      </c>
      <c r="D205">
        <v>2023</v>
      </c>
      <c r="E205" t="s">
        <v>146</v>
      </c>
      <c r="F205" t="s">
        <v>147</v>
      </c>
      <c r="G205" t="s">
        <v>1919</v>
      </c>
      <c r="H205" t="s">
        <v>597</v>
      </c>
      <c r="I205" t="s">
        <v>598</v>
      </c>
      <c r="J205" t="s">
        <v>362</v>
      </c>
      <c r="K205" t="s">
        <v>70</v>
      </c>
      <c r="L205" t="s">
        <v>49</v>
      </c>
      <c r="M205" t="s">
        <v>147</v>
      </c>
      <c r="N205" t="s">
        <v>39</v>
      </c>
      <c r="O205" t="s">
        <v>40</v>
      </c>
      <c r="P205">
        <v>45</v>
      </c>
      <c r="Q205" s="2">
        <v>44237</v>
      </c>
      <c r="R205" s="2">
        <v>44967</v>
      </c>
      <c r="S205">
        <v>40</v>
      </c>
      <c r="T205" s="3">
        <v>79882</v>
      </c>
      <c r="U205" s="3">
        <v>6656.833333333333</v>
      </c>
      <c r="V205" s="3">
        <v>38.404807692307692</v>
      </c>
      <c r="W205" s="3">
        <v>0.12</v>
      </c>
      <c r="X205" s="3">
        <v>798.81999999999994</v>
      </c>
      <c r="Y205" vm="17">
        <v>0.49700000000000005</v>
      </c>
      <c r="Z205" s="3">
        <v>3348.387166666666</v>
      </c>
      <c r="AA205" t="s">
        <v>150</v>
      </c>
      <c r="AB205">
        <v>86.649000000000001</v>
      </c>
      <c r="AC205">
        <v>0</v>
      </c>
      <c r="AD205" s="2" t="s">
        <v>42</v>
      </c>
      <c r="AE205">
        <v>295</v>
      </c>
      <c r="AG205">
        <v>20</v>
      </c>
      <c r="AI205">
        <v>1</v>
      </c>
      <c r="AL205">
        <f>IF(AND(EE_Data_2023[[#This Row],[Hire Date]]&gt;=EE_Data_2023[[#This Row],[Start of Month]],EE_Data_2023[[#This Row],[Hire Date]]&lt;=EE_Data_2023[[#This Row],[End of Month]]),1,0)</f>
        <v>0</v>
      </c>
      <c r="AM205">
        <f>IF(AND(EE_Data_2023[[#This Row],[Exit Date]]&gt;=EE_Data_2023[[#This Row],[Start of Month]],EE_Data_2023[[#This Row],[Exit Date]]&lt;=EE_Data_2023[[#This Row],[End of Month]]),1,0)</f>
        <v>0</v>
      </c>
      <c r="AN205">
        <f>EE_Data_2023[[#This Row],[Leave balance]]*EE_Data_2023[[#This Row],[Hr_Rate]]</f>
        <v>11329.41826923077</v>
      </c>
    </row>
    <row r="206" spans="1:40" x14ac:dyDescent="0.3">
      <c r="A206" s="1" t="s">
        <v>1927</v>
      </c>
      <c r="B206" s="8">
        <v>44927</v>
      </c>
      <c r="C206" s="8">
        <v>44957</v>
      </c>
      <c r="D206">
        <v>2023</v>
      </c>
      <c r="E206" t="s">
        <v>79</v>
      </c>
      <c r="F206" t="s">
        <v>80</v>
      </c>
      <c r="G206" t="s">
        <v>33</v>
      </c>
      <c r="H206" t="s">
        <v>599</v>
      </c>
      <c r="I206" t="s">
        <v>600</v>
      </c>
      <c r="J206" t="s">
        <v>115</v>
      </c>
      <c r="K206" t="s">
        <v>99</v>
      </c>
      <c r="L206" t="s">
        <v>38</v>
      </c>
      <c r="M206" t="s">
        <v>80</v>
      </c>
      <c r="N206" t="s">
        <v>72</v>
      </c>
      <c r="O206" t="s">
        <v>50</v>
      </c>
      <c r="P206">
        <v>30</v>
      </c>
      <c r="Q206" s="2">
        <v>43165</v>
      </c>
      <c r="R206" s="2"/>
      <c r="S206">
        <v>40</v>
      </c>
      <c r="T206" s="3">
        <v>255431</v>
      </c>
      <c r="U206" s="3">
        <v>21285.916666666668</v>
      </c>
      <c r="V206" s="3">
        <v>122.80336538461538</v>
      </c>
      <c r="W206" s="3">
        <v>0.23190000000000002</v>
      </c>
      <c r="X206" s="3">
        <v>4936.2040750000006</v>
      </c>
      <c r="Y206" vm="7">
        <v>0.41200000000000003</v>
      </c>
      <c r="Z206" s="3">
        <v>12516.119000000001</v>
      </c>
      <c r="AA206" t="s">
        <v>41</v>
      </c>
      <c r="AB206">
        <v>1</v>
      </c>
      <c r="AC206">
        <v>0.36</v>
      </c>
      <c r="AD206" s="2" t="s">
        <v>42</v>
      </c>
      <c r="AE206">
        <v>91</v>
      </c>
      <c r="AG206">
        <v>20</v>
      </c>
      <c r="AI206">
        <v>8</v>
      </c>
      <c r="AL206">
        <f>IF(AND(EE_Data_2023[[#This Row],[Hire Date]]&gt;=EE_Data_2023[[#This Row],[Start of Month]],EE_Data_2023[[#This Row],[Hire Date]]&lt;=EE_Data_2023[[#This Row],[End of Month]]),1,0)</f>
        <v>0</v>
      </c>
      <c r="AM206">
        <f>IF(AND(EE_Data_2023[[#This Row],[Exit Date]]&gt;=EE_Data_2023[[#This Row],[Start of Month]],EE_Data_2023[[#This Row],[Exit Date]]&lt;=EE_Data_2023[[#This Row],[End of Month]]),1,0)</f>
        <v>0</v>
      </c>
      <c r="AN206">
        <f>EE_Data_2023[[#This Row],[Leave balance]]*EE_Data_2023[[#This Row],[Hr_Rate]]</f>
        <v>11175.106249999999</v>
      </c>
    </row>
    <row r="207" spans="1:40" x14ac:dyDescent="0.3">
      <c r="A207" s="1" t="s">
        <v>1927</v>
      </c>
      <c r="B207" s="8">
        <v>44927</v>
      </c>
      <c r="C207" s="8">
        <v>44957</v>
      </c>
      <c r="D207">
        <v>2023</v>
      </c>
      <c r="E207" t="s">
        <v>322</v>
      </c>
      <c r="F207" t="s">
        <v>323</v>
      </c>
      <c r="G207" t="s">
        <v>1919</v>
      </c>
      <c r="H207" t="s">
        <v>601</v>
      </c>
      <c r="I207" t="s">
        <v>602</v>
      </c>
      <c r="J207" t="s">
        <v>547</v>
      </c>
      <c r="K207" t="s">
        <v>37</v>
      </c>
      <c r="L207" t="s">
        <v>38</v>
      </c>
      <c r="M207" t="s">
        <v>323</v>
      </c>
      <c r="N207" t="s">
        <v>72</v>
      </c>
      <c r="O207" t="s">
        <v>50</v>
      </c>
      <c r="P207">
        <v>48</v>
      </c>
      <c r="Q207" s="2">
        <v>37855</v>
      </c>
      <c r="R207" s="2"/>
      <c r="S207">
        <v>40</v>
      </c>
      <c r="T207" s="3">
        <v>82017</v>
      </c>
      <c r="U207" s="3">
        <v>6834.75</v>
      </c>
      <c r="V207" s="3">
        <v>39.431249999999999</v>
      </c>
      <c r="W207" s="3">
        <v>0.15490000000000001</v>
      </c>
      <c r="X207" s="3">
        <v>1058.702775</v>
      </c>
      <c r="Y207" vm="33">
        <v>0.46700000000000003</v>
      </c>
      <c r="Z207" s="3">
        <v>3642.92175</v>
      </c>
      <c r="AA207" t="s">
        <v>326</v>
      </c>
      <c r="AB207">
        <v>143.86000000000001</v>
      </c>
      <c r="AC207">
        <v>0</v>
      </c>
      <c r="AD207" s="2" t="s">
        <v>42</v>
      </c>
      <c r="AE207">
        <v>202</v>
      </c>
      <c r="AG207">
        <v>20</v>
      </c>
      <c r="AL207">
        <f>IF(AND(EE_Data_2023[[#This Row],[Hire Date]]&gt;=EE_Data_2023[[#This Row],[Start of Month]],EE_Data_2023[[#This Row],[Hire Date]]&lt;=EE_Data_2023[[#This Row],[End of Month]]),1,0)</f>
        <v>0</v>
      </c>
      <c r="AM207">
        <f>IF(AND(EE_Data_2023[[#This Row],[Exit Date]]&gt;=EE_Data_2023[[#This Row],[Start of Month]],EE_Data_2023[[#This Row],[Exit Date]]&lt;=EE_Data_2023[[#This Row],[End of Month]]),1,0)</f>
        <v>0</v>
      </c>
      <c r="AN207">
        <f>EE_Data_2023[[#This Row],[Leave balance]]*EE_Data_2023[[#This Row],[Hr_Rate]]</f>
        <v>7965.1124999999993</v>
      </c>
    </row>
    <row r="208" spans="1:40" x14ac:dyDescent="0.3">
      <c r="A208" s="1" t="s">
        <v>1927</v>
      </c>
      <c r="B208" s="8">
        <v>44927</v>
      </c>
      <c r="C208" s="8">
        <v>44957</v>
      </c>
      <c r="D208">
        <v>2023</v>
      </c>
      <c r="E208" t="s">
        <v>210</v>
      </c>
      <c r="F208" t="s">
        <v>211</v>
      </c>
      <c r="G208" t="s">
        <v>33</v>
      </c>
      <c r="H208" t="s">
        <v>603</v>
      </c>
      <c r="I208" t="s">
        <v>604</v>
      </c>
      <c r="J208" t="s">
        <v>145</v>
      </c>
      <c r="K208" t="s">
        <v>48</v>
      </c>
      <c r="L208" t="s">
        <v>38</v>
      </c>
      <c r="M208" t="s">
        <v>211</v>
      </c>
      <c r="N208" t="s">
        <v>72</v>
      </c>
      <c r="O208" t="s">
        <v>50</v>
      </c>
      <c r="P208">
        <v>51</v>
      </c>
      <c r="Q208" s="2">
        <v>42753</v>
      </c>
      <c r="R208" s="2"/>
      <c r="S208">
        <v>40</v>
      </c>
      <c r="T208" s="3">
        <v>53799</v>
      </c>
      <c r="U208" s="3">
        <v>4483.25</v>
      </c>
      <c r="V208" s="3">
        <v>25.864903846153844</v>
      </c>
      <c r="W208" s="3">
        <v>0.29899999999999999</v>
      </c>
      <c r="X208" s="3">
        <v>1340.4917499999999</v>
      </c>
      <c r="Y208" vm="26">
        <v>0.47</v>
      </c>
      <c r="Z208" s="3">
        <v>2376.1224999999999</v>
      </c>
      <c r="AA208" t="s">
        <v>41</v>
      </c>
      <c r="AB208">
        <v>1</v>
      </c>
      <c r="AC208">
        <v>0</v>
      </c>
      <c r="AD208" s="2" t="s">
        <v>42</v>
      </c>
      <c r="AE208">
        <v>144</v>
      </c>
      <c r="AG208">
        <v>20</v>
      </c>
      <c r="AL208">
        <f>IF(AND(EE_Data_2023[[#This Row],[Hire Date]]&gt;=EE_Data_2023[[#This Row],[Start of Month]],EE_Data_2023[[#This Row],[Hire Date]]&lt;=EE_Data_2023[[#This Row],[End of Month]]),1,0)</f>
        <v>0</v>
      </c>
      <c r="AM208">
        <f>IF(AND(EE_Data_2023[[#This Row],[Exit Date]]&gt;=EE_Data_2023[[#This Row],[Start of Month]],EE_Data_2023[[#This Row],[Exit Date]]&lt;=EE_Data_2023[[#This Row],[End of Month]]),1,0)</f>
        <v>0</v>
      </c>
      <c r="AN208">
        <f>EE_Data_2023[[#This Row],[Leave balance]]*EE_Data_2023[[#This Row],[Hr_Rate]]</f>
        <v>3724.5461538461536</v>
      </c>
    </row>
    <row r="209" spans="1:40" x14ac:dyDescent="0.3">
      <c r="A209" s="1" t="s">
        <v>1927</v>
      </c>
      <c r="B209" s="8">
        <v>44927</v>
      </c>
      <c r="C209" s="8">
        <v>44957</v>
      </c>
      <c r="D209">
        <v>2023</v>
      </c>
      <c r="E209" t="s">
        <v>79</v>
      </c>
      <c r="F209" t="s">
        <v>80</v>
      </c>
      <c r="G209" t="s">
        <v>33</v>
      </c>
      <c r="H209" t="s">
        <v>605</v>
      </c>
      <c r="I209" t="s">
        <v>606</v>
      </c>
      <c r="J209" t="s">
        <v>63</v>
      </c>
      <c r="K209" t="s">
        <v>70</v>
      </c>
      <c r="L209" t="s">
        <v>71</v>
      </c>
      <c r="M209" t="s">
        <v>80</v>
      </c>
      <c r="N209" t="s">
        <v>39</v>
      </c>
      <c r="O209" t="s">
        <v>50</v>
      </c>
      <c r="P209">
        <v>28</v>
      </c>
      <c r="Q209" s="2">
        <v>44380</v>
      </c>
      <c r="R209" s="2">
        <v>45110</v>
      </c>
      <c r="S209">
        <v>32</v>
      </c>
      <c r="T209" s="3">
        <v>82739</v>
      </c>
      <c r="U209" s="3">
        <v>6894.916666666667</v>
      </c>
      <c r="V209" s="3">
        <v>49.722956730769234</v>
      </c>
      <c r="W209" s="3">
        <v>0.23190000000000002</v>
      </c>
      <c r="X209" s="3">
        <v>1598.9311750000002</v>
      </c>
      <c r="Y209" vm="7">
        <v>0.41200000000000003</v>
      </c>
      <c r="Z209" s="3">
        <v>4054.2109999999998</v>
      </c>
      <c r="AA209" t="s">
        <v>41</v>
      </c>
      <c r="AB209">
        <v>1</v>
      </c>
      <c r="AC209">
        <v>0</v>
      </c>
      <c r="AD209" s="2" t="s">
        <v>42</v>
      </c>
      <c r="AE209">
        <v>182</v>
      </c>
      <c r="AG209">
        <v>20</v>
      </c>
      <c r="AL209">
        <f>IF(AND(EE_Data_2023[[#This Row],[Hire Date]]&gt;=EE_Data_2023[[#This Row],[Start of Month]],EE_Data_2023[[#This Row],[Hire Date]]&lt;=EE_Data_2023[[#This Row],[End of Month]]),1,0)</f>
        <v>0</v>
      </c>
      <c r="AM209">
        <f>IF(AND(EE_Data_2023[[#This Row],[Exit Date]]&gt;=EE_Data_2023[[#This Row],[Start of Month]],EE_Data_2023[[#This Row],[Exit Date]]&lt;=EE_Data_2023[[#This Row],[End of Month]]),1,0)</f>
        <v>0</v>
      </c>
      <c r="AN209">
        <f>EE_Data_2023[[#This Row],[Leave balance]]*EE_Data_2023[[#This Row],[Hr_Rate]]</f>
        <v>9049.578125</v>
      </c>
    </row>
    <row r="210" spans="1:40" x14ac:dyDescent="0.3">
      <c r="A210" s="1" t="s">
        <v>1927</v>
      </c>
      <c r="B210" s="8">
        <v>44927</v>
      </c>
      <c r="C210" s="8">
        <v>44957</v>
      </c>
      <c r="D210">
        <v>2023</v>
      </c>
      <c r="E210" t="s">
        <v>110</v>
      </c>
      <c r="F210" t="s">
        <v>111</v>
      </c>
      <c r="G210" t="s">
        <v>112</v>
      </c>
      <c r="H210" t="s">
        <v>607</v>
      </c>
      <c r="I210" t="s">
        <v>608</v>
      </c>
      <c r="J210" t="s">
        <v>266</v>
      </c>
      <c r="K210" t="s">
        <v>37</v>
      </c>
      <c r="L210" t="s">
        <v>38</v>
      </c>
      <c r="M210" t="s">
        <v>111</v>
      </c>
      <c r="N210" t="s">
        <v>72</v>
      </c>
      <c r="O210" t="s">
        <v>50</v>
      </c>
      <c r="P210">
        <v>36</v>
      </c>
      <c r="Q210" s="2">
        <v>41789</v>
      </c>
      <c r="R210" s="2"/>
      <c r="S210">
        <v>40</v>
      </c>
      <c r="T210" s="3">
        <v>99080</v>
      </c>
      <c r="U210" s="3">
        <v>8256.6666666666661</v>
      </c>
      <c r="V210" s="3">
        <v>47.634615384615387</v>
      </c>
      <c r="W210" s="3">
        <v>0</v>
      </c>
      <c r="X210" s="3">
        <v>0</v>
      </c>
      <c r="Y210" vm="12">
        <v>0.113</v>
      </c>
      <c r="Z210" s="3">
        <v>7323.663333333333</v>
      </c>
      <c r="AA210" t="s">
        <v>117</v>
      </c>
      <c r="AB210">
        <v>3.8468</v>
      </c>
      <c r="AC210">
        <v>0</v>
      </c>
      <c r="AD210" s="2" t="s">
        <v>42</v>
      </c>
      <c r="AE210">
        <v>304</v>
      </c>
      <c r="AG210">
        <v>20</v>
      </c>
      <c r="AL210">
        <f>IF(AND(EE_Data_2023[[#This Row],[Hire Date]]&gt;=EE_Data_2023[[#This Row],[Start of Month]],EE_Data_2023[[#This Row],[Hire Date]]&lt;=EE_Data_2023[[#This Row],[End of Month]]),1,0)</f>
        <v>0</v>
      </c>
      <c r="AM210">
        <f>IF(AND(EE_Data_2023[[#This Row],[Exit Date]]&gt;=EE_Data_2023[[#This Row],[Start of Month]],EE_Data_2023[[#This Row],[Exit Date]]&lt;=EE_Data_2023[[#This Row],[End of Month]]),1,0)</f>
        <v>0</v>
      </c>
      <c r="AN210">
        <f>EE_Data_2023[[#This Row],[Leave balance]]*EE_Data_2023[[#This Row],[Hr_Rate]]</f>
        <v>14480.923076923078</v>
      </c>
    </row>
    <row r="211" spans="1:40" x14ac:dyDescent="0.3">
      <c r="A211" s="1" t="s">
        <v>1927</v>
      </c>
      <c r="B211" s="8">
        <v>44927</v>
      </c>
      <c r="C211" s="8">
        <v>44957</v>
      </c>
      <c r="D211">
        <v>2023</v>
      </c>
      <c r="E211" t="s">
        <v>59</v>
      </c>
      <c r="F211" t="s">
        <v>60</v>
      </c>
      <c r="G211" t="s">
        <v>33</v>
      </c>
      <c r="H211" t="s">
        <v>609</v>
      </c>
      <c r="I211" t="s">
        <v>610</v>
      </c>
      <c r="J211" t="s">
        <v>362</v>
      </c>
      <c r="K211" t="s">
        <v>70</v>
      </c>
      <c r="L211" t="s">
        <v>71</v>
      </c>
      <c r="M211" t="s">
        <v>60</v>
      </c>
      <c r="N211" t="s">
        <v>72</v>
      </c>
      <c r="O211" t="s">
        <v>50</v>
      </c>
      <c r="P211">
        <v>40</v>
      </c>
      <c r="Q211" s="2">
        <v>40563</v>
      </c>
      <c r="R211" s="2"/>
      <c r="S211">
        <v>40</v>
      </c>
      <c r="T211" s="3">
        <v>96719</v>
      </c>
      <c r="U211" s="3">
        <v>8059.916666666667</v>
      </c>
      <c r="V211" s="3">
        <v>46.499519230769231</v>
      </c>
      <c r="W211" s="3">
        <v>0.22140000000000001</v>
      </c>
      <c r="X211" s="3">
        <v>1784.4655500000001</v>
      </c>
      <c r="Y211" vm="4">
        <v>0.40799999999999997</v>
      </c>
      <c r="Z211" s="3">
        <v>4771.4706666666671</v>
      </c>
      <c r="AA211" t="s">
        <v>64</v>
      </c>
      <c r="AB211">
        <v>4.6844999999999999</v>
      </c>
      <c r="AC211">
        <v>0</v>
      </c>
      <c r="AD211" s="2" t="s">
        <v>42</v>
      </c>
      <c r="AE211">
        <v>246</v>
      </c>
      <c r="AG211">
        <v>20</v>
      </c>
      <c r="AH211">
        <v>525</v>
      </c>
      <c r="AL211">
        <f>IF(AND(EE_Data_2023[[#This Row],[Hire Date]]&gt;=EE_Data_2023[[#This Row],[Start of Month]],EE_Data_2023[[#This Row],[Hire Date]]&lt;=EE_Data_2023[[#This Row],[End of Month]]),1,0)</f>
        <v>0</v>
      </c>
      <c r="AM211">
        <f>IF(AND(EE_Data_2023[[#This Row],[Exit Date]]&gt;=EE_Data_2023[[#This Row],[Start of Month]],EE_Data_2023[[#This Row],[Exit Date]]&lt;=EE_Data_2023[[#This Row],[End of Month]]),1,0)</f>
        <v>0</v>
      </c>
      <c r="AN211">
        <f>EE_Data_2023[[#This Row],[Leave balance]]*EE_Data_2023[[#This Row],[Hr_Rate]]</f>
        <v>11438.881730769232</v>
      </c>
    </row>
    <row r="212" spans="1:40" x14ac:dyDescent="0.3">
      <c r="A212" s="1" t="s">
        <v>1927</v>
      </c>
      <c r="B212" s="8">
        <v>44927</v>
      </c>
      <c r="C212" s="8">
        <v>44957</v>
      </c>
      <c r="D212">
        <v>2023</v>
      </c>
      <c r="E212" t="s">
        <v>376</v>
      </c>
      <c r="F212" t="s">
        <v>377</v>
      </c>
      <c r="G212" t="s">
        <v>33</v>
      </c>
      <c r="H212" t="s">
        <v>611</v>
      </c>
      <c r="I212" t="s">
        <v>612</v>
      </c>
      <c r="J212" t="s">
        <v>47</v>
      </c>
      <c r="K212" t="s">
        <v>94</v>
      </c>
      <c r="L212" t="s">
        <v>108</v>
      </c>
      <c r="M212" t="s">
        <v>377</v>
      </c>
      <c r="N212" t="s">
        <v>72</v>
      </c>
      <c r="O212" t="s">
        <v>50</v>
      </c>
      <c r="P212">
        <v>51</v>
      </c>
      <c r="Q212" s="2">
        <v>44283</v>
      </c>
      <c r="R212" s="2"/>
      <c r="S212">
        <v>40</v>
      </c>
      <c r="T212" s="3">
        <v>180687</v>
      </c>
      <c r="U212" s="3">
        <v>15057.25</v>
      </c>
      <c r="V212" s="3">
        <v>86.868750000000006</v>
      </c>
      <c r="W212" s="3">
        <v>0.33799999999999997</v>
      </c>
      <c r="X212" s="3">
        <v>5089.3504999999996</v>
      </c>
      <c r="Y212" vm="35">
        <v>0.46100000000000002</v>
      </c>
      <c r="Z212" s="3">
        <v>8115.8577500000001</v>
      </c>
      <c r="AA212" t="s">
        <v>380</v>
      </c>
      <c r="AB212">
        <v>23.619</v>
      </c>
      <c r="AC212">
        <v>0.19</v>
      </c>
      <c r="AD212" s="2" t="s">
        <v>42</v>
      </c>
      <c r="AE212">
        <v>297</v>
      </c>
      <c r="AG212">
        <v>20</v>
      </c>
      <c r="AH212">
        <v>613</v>
      </c>
      <c r="AL212">
        <f>IF(AND(EE_Data_2023[[#This Row],[Hire Date]]&gt;=EE_Data_2023[[#This Row],[Start of Month]],EE_Data_2023[[#This Row],[Hire Date]]&lt;=EE_Data_2023[[#This Row],[End of Month]]),1,0)</f>
        <v>0</v>
      </c>
      <c r="AM212">
        <f>IF(AND(EE_Data_2023[[#This Row],[Exit Date]]&gt;=EE_Data_2023[[#This Row],[Start of Month]],EE_Data_2023[[#This Row],[Exit Date]]&lt;=EE_Data_2023[[#This Row],[End of Month]]),1,0)</f>
        <v>0</v>
      </c>
      <c r="AN212">
        <f>EE_Data_2023[[#This Row],[Leave balance]]*EE_Data_2023[[#This Row],[Hr_Rate]]</f>
        <v>25800.018750000003</v>
      </c>
    </row>
    <row r="213" spans="1:40" x14ac:dyDescent="0.3">
      <c r="A213" s="1" t="s">
        <v>1927</v>
      </c>
      <c r="B213" s="8">
        <v>44927</v>
      </c>
      <c r="C213" s="8">
        <v>44957</v>
      </c>
      <c r="D213">
        <v>2023</v>
      </c>
      <c r="E213" t="s">
        <v>52</v>
      </c>
      <c r="F213" t="s">
        <v>53</v>
      </c>
      <c r="G213" t="s">
        <v>54</v>
      </c>
      <c r="H213" t="s">
        <v>613</v>
      </c>
      <c r="I213" t="s">
        <v>614</v>
      </c>
      <c r="J213" t="s">
        <v>341</v>
      </c>
      <c r="K213" t="s">
        <v>99</v>
      </c>
      <c r="L213" t="s">
        <v>108</v>
      </c>
      <c r="M213" t="s">
        <v>53</v>
      </c>
      <c r="N213" t="s">
        <v>72</v>
      </c>
      <c r="O213" t="s">
        <v>50</v>
      </c>
      <c r="P213">
        <v>44</v>
      </c>
      <c r="Q213" s="2">
        <v>40060</v>
      </c>
      <c r="R213" s="2"/>
      <c r="S213">
        <v>40</v>
      </c>
      <c r="T213" s="3">
        <v>89695</v>
      </c>
      <c r="U213" s="3">
        <v>7474.583333333333</v>
      </c>
      <c r="V213" s="3">
        <v>43.122596153846153</v>
      </c>
      <c r="W213" s="3">
        <v>0.25</v>
      </c>
      <c r="X213" s="3">
        <v>1868.6458333333333</v>
      </c>
      <c r="Y213" vm="3">
        <v>0.501</v>
      </c>
      <c r="Z213" s="3">
        <v>3729.8170833333334</v>
      </c>
      <c r="AA213" t="s">
        <v>58</v>
      </c>
      <c r="AB213">
        <v>657.27</v>
      </c>
      <c r="AC213">
        <v>0</v>
      </c>
      <c r="AD213" s="2" t="s">
        <v>42</v>
      </c>
      <c r="AE213">
        <v>192</v>
      </c>
      <c r="AG213">
        <v>20</v>
      </c>
      <c r="AH213">
        <v>375</v>
      </c>
      <c r="AL213">
        <f>IF(AND(EE_Data_2023[[#This Row],[Hire Date]]&gt;=EE_Data_2023[[#This Row],[Start of Month]],EE_Data_2023[[#This Row],[Hire Date]]&lt;=EE_Data_2023[[#This Row],[End of Month]]),1,0)</f>
        <v>0</v>
      </c>
      <c r="AM213">
        <f>IF(AND(EE_Data_2023[[#This Row],[Exit Date]]&gt;=EE_Data_2023[[#This Row],[Start of Month]],EE_Data_2023[[#This Row],[Exit Date]]&lt;=EE_Data_2023[[#This Row],[End of Month]]),1,0)</f>
        <v>0</v>
      </c>
      <c r="AN213">
        <f>EE_Data_2023[[#This Row],[Leave balance]]*EE_Data_2023[[#This Row],[Hr_Rate]]</f>
        <v>8279.538461538461</v>
      </c>
    </row>
    <row r="214" spans="1:40" x14ac:dyDescent="0.3">
      <c r="A214" s="1" t="s">
        <v>1927</v>
      </c>
      <c r="B214" s="8">
        <v>44927</v>
      </c>
      <c r="C214" s="8">
        <v>44957</v>
      </c>
      <c r="D214">
        <v>2023</v>
      </c>
      <c r="E214" t="s">
        <v>188</v>
      </c>
      <c r="F214" t="s">
        <v>189</v>
      </c>
      <c r="G214" t="s">
        <v>33</v>
      </c>
      <c r="H214" t="s">
        <v>615</v>
      </c>
      <c r="I214" t="s">
        <v>616</v>
      </c>
      <c r="J214" t="s">
        <v>77</v>
      </c>
      <c r="K214" t="s">
        <v>48</v>
      </c>
      <c r="L214" t="s">
        <v>38</v>
      </c>
      <c r="M214" t="s">
        <v>189</v>
      </c>
      <c r="N214" t="s">
        <v>39</v>
      </c>
      <c r="O214" t="s">
        <v>40</v>
      </c>
      <c r="P214">
        <v>64</v>
      </c>
      <c r="Q214" s="2">
        <v>44762</v>
      </c>
      <c r="R214" s="2">
        <v>45127</v>
      </c>
      <c r="S214">
        <v>40</v>
      </c>
      <c r="T214" s="3">
        <v>122753</v>
      </c>
      <c r="U214" s="3">
        <v>10229.416666666666</v>
      </c>
      <c r="V214" s="3">
        <v>59.015865384615381</v>
      </c>
      <c r="W214" s="3">
        <v>0.14099999999999999</v>
      </c>
      <c r="X214" s="3">
        <v>1442.3477499999997</v>
      </c>
      <c r="Y214" vm="23">
        <v>0.36200000000000004</v>
      </c>
      <c r="Z214" s="3">
        <v>6526.3678333333319</v>
      </c>
      <c r="AA214" t="s">
        <v>192</v>
      </c>
      <c r="AB214">
        <v>11.2597</v>
      </c>
      <c r="AC214">
        <v>0.09</v>
      </c>
      <c r="AD214" s="2" t="s">
        <v>42</v>
      </c>
      <c r="AE214">
        <v>90</v>
      </c>
      <c r="AG214">
        <v>20</v>
      </c>
      <c r="AL214">
        <f>IF(AND(EE_Data_2023[[#This Row],[Hire Date]]&gt;=EE_Data_2023[[#This Row],[Start of Month]],EE_Data_2023[[#This Row],[Hire Date]]&lt;=EE_Data_2023[[#This Row],[End of Month]]),1,0)</f>
        <v>0</v>
      </c>
      <c r="AM214">
        <f>IF(AND(EE_Data_2023[[#This Row],[Exit Date]]&gt;=EE_Data_2023[[#This Row],[Start of Month]],EE_Data_2023[[#This Row],[Exit Date]]&lt;=EE_Data_2023[[#This Row],[End of Month]]),1,0)</f>
        <v>0</v>
      </c>
      <c r="AN214">
        <f>EE_Data_2023[[#This Row],[Leave balance]]*EE_Data_2023[[#This Row],[Hr_Rate]]</f>
        <v>5311.4278846153848</v>
      </c>
    </row>
    <row r="215" spans="1:40" x14ac:dyDescent="0.3">
      <c r="A215" s="1" t="s">
        <v>1927</v>
      </c>
      <c r="B215" s="8">
        <v>44927</v>
      </c>
      <c r="C215" s="8">
        <v>44957</v>
      </c>
      <c r="D215">
        <v>2023</v>
      </c>
      <c r="E215" t="s">
        <v>79</v>
      </c>
      <c r="F215" t="s">
        <v>80</v>
      </c>
      <c r="G215" t="s">
        <v>33</v>
      </c>
      <c r="H215" t="s">
        <v>617</v>
      </c>
      <c r="I215" t="s">
        <v>618</v>
      </c>
      <c r="J215" t="s">
        <v>321</v>
      </c>
      <c r="K215" t="s">
        <v>94</v>
      </c>
      <c r="L215" t="s">
        <v>108</v>
      </c>
      <c r="M215" t="s">
        <v>80</v>
      </c>
      <c r="N215" t="s">
        <v>72</v>
      </c>
      <c r="O215" t="s">
        <v>40</v>
      </c>
      <c r="P215">
        <v>30</v>
      </c>
      <c r="Q215" s="2">
        <v>42078</v>
      </c>
      <c r="R215" s="2"/>
      <c r="S215">
        <v>40</v>
      </c>
      <c r="T215" s="3">
        <v>93734</v>
      </c>
      <c r="U215" s="3">
        <v>7811.166666666667</v>
      </c>
      <c r="V215" s="3">
        <v>45.064423076923077</v>
      </c>
      <c r="W215" s="3">
        <v>0.23190000000000002</v>
      </c>
      <c r="X215" s="3">
        <v>1811.4095500000003</v>
      </c>
      <c r="Y215" vm="7">
        <v>0.41200000000000003</v>
      </c>
      <c r="Z215" s="3">
        <v>4592.9660000000003</v>
      </c>
      <c r="AA215" t="s">
        <v>41</v>
      </c>
      <c r="AB215">
        <v>1</v>
      </c>
      <c r="AC215">
        <v>0</v>
      </c>
      <c r="AD215" s="2" t="s">
        <v>42</v>
      </c>
      <c r="AE215">
        <v>310</v>
      </c>
      <c r="AG215">
        <v>20</v>
      </c>
      <c r="AH215">
        <v>489</v>
      </c>
      <c r="AL215">
        <f>IF(AND(EE_Data_2023[[#This Row],[Hire Date]]&gt;=EE_Data_2023[[#This Row],[Start of Month]],EE_Data_2023[[#This Row],[Hire Date]]&lt;=EE_Data_2023[[#This Row],[End of Month]]),1,0)</f>
        <v>0</v>
      </c>
      <c r="AM215">
        <f>IF(AND(EE_Data_2023[[#This Row],[Exit Date]]&gt;=EE_Data_2023[[#This Row],[Start of Month]],EE_Data_2023[[#This Row],[Exit Date]]&lt;=EE_Data_2023[[#This Row],[End of Month]]),1,0)</f>
        <v>0</v>
      </c>
      <c r="AN215">
        <f>EE_Data_2023[[#This Row],[Leave balance]]*EE_Data_2023[[#This Row],[Hr_Rate]]</f>
        <v>13969.971153846154</v>
      </c>
    </row>
    <row r="216" spans="1:40" x14ac:dyDescent="0.3">
      <c r="A216" s="1" t="s">
        <v>1927</v>
      </c>
      <c r="B216" s="8">
        <v>44927</v>
      </c>
      <c r="C216" s="8">
        <v>44957</v>
      </c>
      <c r="D216">
        <v>2023</v>
      </c>
      <c r="E216" t="s">
        <v>100</v>
      </c>
      <c r="F216" t="s">
        <v>101</v>
      </c>
      <c r="G216" t="s">
        <v>33</v>
      </c>
      <c r="H216" t="s">
        <v>619</v>
      </c>
      <c r="I216" t="s">
        <v>620</v>
      </c>
      <c r="J216" t="s">
        <v>145</v>
      </c>
      <c r="K216" t="s">
        <v>83</v>
      </c>
      <c r="L216" t="s">
        <v>71</v>
      </c>
      <c r="M216" t="s">
        <v>101</v>
      </c>
      <c r="N216" t="s">
        <v>72</v>
      </c>
      <c r="O216" t="s">
        <v>40</v>
      </c>
      <c r="P216">
        <v>28</v>
      </c>
      <c r="Q216" s="2">
        <v>42867</v>
      </c>
      <c r="R216" s="2"/>
      <c r="S216">
        <v>40</v>
      </c>
      <c r="T216" s="3">
        <v>52069</v>
      </c>
      <c r="U216" s="3">
        <v>4339.083333333333</v>
      </c>
      <c r="V216" s="3">
        <v>25.033173076923077</v>
      </c>
      <c r="W216" s="3">
        <v>0.14990000000000001</v>
      </c>
      <c r="X216" s="3">
        <v>650.42859166666665</v>
      </c>
      <c r="Y216" vm="10">
        <v>0.20399999999999999</v>
      </c>
      <c r="Z216" s="3">
        <v>3453.9103333333333</v>
      </c>
      <c r="AA216" t="s">
        <v>41</v>
      </c>
      <c r="AB216">
        <v>1</v>
      </c>
      <c r="AC216">
        <v>0</v>
      </c>
      <c r="AD216" s="2" t="s">
        <v>42</v>
      </c>
      <c r="AE216">
        <v>366</v>
      </c>
      <c r="AG216">
        <v>20</v>
      </c>
      <c r="AL216">
        <f>IF(AND(EE_Data_2023[[#This Row],[Hire Date]]&gt;=EE_Data_2023[[#This Row],[Start of Month]],EE_Data_2023[[#This Row],[Hire Date]]&lt;=EE_Data_2023[[#This Row],[End of Month]]),1,0)</f>
        <v>0</v>
      </c>
      <c r="AM216">
        <f>IF(AND(EE_Data_2023[[#This Row],[Exit Date]]&gt;=EE_Data_2023[[#This Row],[Start of Month]],EE_Data_2023[[#This Row],[Exit Date]]&lt;=EE_Data_2023[[#This Row],[End of Month]]),1,0)</f>
        <v>0</v>
      </c>
      <c r="AN216">
        <f>EE_Data_2023[[#This Row],[Leave balance]]*EE_Data_2023[[#This Row],[Hr_Rate]]</f>
        <v>9162.1413461538468</v>
      </c>
    </row>
    <row r="217" spans="1:40" x14ac:dyDescent="0.3">
      <c r="A217" s="1" t="s">
        <v>1927</v>
      </c>
      <c r="B217" s="8">
        <v>44927</v>
      </c>
      <c r="C217" s="8">
        <v>44957</v>
      </c>
      <c r="D217">
        <v>2023</v>
      </c>
      <c r="E217" t="s">
        <v>52</v>
      </c>
      <c r="F217" t="s">
        <v>53</v>
      </c>
      <c r="G217" t="s">
        <v>54</v>
      </c>
      <c r="H217" t="s">
        <v>621</v>
      </c>
      <c r="I217" t="s">
        <v>622</v>
      </c>
      <c r="J217" t="s">
        <v>115</v>
      </c>
      <c r="K217" t="s">
        <v>83</v>
      </c>
      <c r="L217" t="s">
        <v>71</v>
      </c>
      <c r="M217" t="s">
        <v>53</v>
      </c>
      <c r="N217" t="s">
        <v>39</v>
      </c>
      <c r="O217" t="s">
        <v>50</v>
      </c>
      <c r="P217">
        <v>33</v>
      </c>
      <c r="Q217" s="2">
        <v>44181</v>
      </c>
      <c r="R217" s="2">
        <v>45276</v>
      </c>
      <c r="S217">
        <v>40</v>
      </c>
      <c r="T217" s="3">
        <v>258426</v>
      </c>
      <c r="U217" s="3">
        <v>21535.5</v>
      </c>
      <c r="V217" s="3">
        <v>124.24326923076924</v>
      </c>
      <c r="W217" s="3">
        <v>0.25</v>
      </c>
      <c r="X217" s="3">
        <v>5383.875</v>
      </c>
      <c r="Y217" vm="3">
        <v>0.501</v>
      </c>
      <c r="Z217" s="3">
        <v>10746.2145</v>
      </c>
      <c r="AA217" t="s">
        <v>58</v>
      </c>
      <c r="AB217">
        <v>657.27</v>
      </c>
      <c r="AC217">
        <v>0.4</v>
      </c>
      <c r="AD217" s="2" t="s">
        <v>42</v>
      </c>
      <c r="AE217">
        <v>249</v>
      </c>
      <c r="AG217">
        <v>20</v>
      </c>
      <c r="AH217">
        <v>248</v>
      </c>
      <c r="AL217">
        <f>IF(AND(EE_Data_2023[[#This Row],[Hire Date]]&gt;=EE_Data_2023[[#This Row],[Start of Month]],EE_Data_2023[[#This Row],[Hire Date]]&lt;=EE_Data_2023[[#This Row],[End of Month]]),1,0)</f>
        <v>0</v>
      </c>
      <c r="AM217">
        <f>IF(AND(EE_Data_2023[[#This Row],[Exit Date]]&gt;=EE_Data_2023[[#This Row],[Start of Month]],EE_Data_2023[[#This Row],[Exit Date]]&lt;=EE_Data_2023[[#This Row],[End of Month]]),1,0)</f>
        <v>0</v>
      </c>
      <c r="AN217">
        <f>EE_Data_2023[[#This Row],[Leave balance]]*EE_Data_2023[[#This Row],[Hr_Rate]]</f>
        <v>30936.574038461542</v>
      </c>
    </row>
    <row r="218" spans="1:40" x14ac:dyDescent="0.3">
      <c r="A218" s="1" t="s">
        <v>1927</v>
      </c>
      <c r="B218" s="8">
        <v>44927</v>
      </c>
      <c r="C218" s="8">
        <v>44957</v>
      </c>
      <c r="D218">
        <v>2023</v>
      </c>
      <c r="E218" t="s">
        <v>238</v>
      </c>
      <c r="F218" t="s">
        <v>239</v>
      </c>
      <c r="G218" t="s">
        <v>33</v>
      </c>
      <c r="H218" t="s">
        <v>623</v>
      </c>
      <c r="I218" t="s">
        <v>624</v>
      </c>
      <c r="J218" t="s">
        <v>77</v>
      </c>
      <c r="K218" t="s">
        <v>48</v>
      </c>
      <c r="L218" t="s">
        <v>49</v>
      </c>
      <c r="M218" t="s">
        <v>239</v>
      </c>
      <c r="N218" t="s">
        <v>39</v>
      </c>
      <c r="O218" t="s">
        <v>40</v>
      </c>
      <c r="P218">
        <v>51</v>
      </c>
      <c r="Q218" s="2">
        <v>44608</v>
      </c>
      <c r="R218" s="2">
        <v>44973</v>
      </c>
      <c r="S218">
        <v>32</v>
      </c>
      <c r="T218" s="3">
        <v>125375</v>
      </c>
      <c r="U218" s="3">
        <v>10447.916666666666</v>
      </c>
      <c r="V218" s="3">
        <v>75.345552884615387</v>
      </c>
      <c r="W218" s="3">
        <v>0.16500000000000001</v>
      </c>
      <c r="X218" s="3">
        <v>1723.90625</v>
      </c>
      <c r="Y218" vm="27">
        <v>0.20499999999999999</v>
      </c>
      <c r="Z218" s="3">
        <v>8306.09375</v>
      </c>
      <c r="AA218" t="s">
        <v>41</v>
      </c>
      <c r="AB218">
        <v>1</v>
      </c>
      <c r="AC218">
        <v>0.09</v>
      </c>
      <c r="AD218" s="2" t="s">
        <v>42</v>
      </c>
      <c r="AE218">
        <v>150</v>
      </c>
      <c r="AG218">
        <v>20</v>
      </c>
      <c r="AL218">
        <f>IF(AND(EE_Data_2023[[#This Row],[Hire Date]]&gt;=EE_Data_2023[[#This Row],[Start of Month]],EE_Data_2023[[#This Row],[Hire Date]]&lt;=EE_Data_2023[[#This Row],[End of Month]]),1,0)</f>
        <v>0</v>
      </c>
      <c r="AM218">
        <f>IF(AND(EE_Data_2023[[#This Row],[Exit Date]]&gt;=EE_Data_2023[[#This Row],[Start of Month]],EE_Data_2023[[#This Row],[Exit Date]]&lt;=EE_Data_2023[[#This Row],[End of Month]]),1,0)</f>
        <v>0</v>
      </c>
      <c r="AN218">
        <f>EE_Data_2023[[#This Row],[Leave balance]]*EE_Data_2023[[#This Row],[Hr_Rate]]</f>
        <v>11301.832932692309</v>
      </c>
    </row>
    <row r="219" spans="1:40" x14ac:dyDescent="0.3">
      <c r="A219" s="1" t="s">
        <v>1927</v>
      </c>
      <c r="B219" s="8">
        <v>44927</v>
      </c>
      <c r="C219" s="8">
        <v>44957</v>
      </c>
      <c r="D219">
        <v>2023</v>
      </c>
      <c r="E219" t="s">
        <v>123</v>
      </c>
      <c r="F219" t="s">
        <v>124</v>
      </c>
      <c r="G219" t="s">
        <v>33</v>
      </c>
      <c r="H219" t="s">
        <v>625</v>
      </c>
      <c r="I219" t="s">
        <v>626</v>
      </c>
      <c r="J219" t="s">
        <v>115</v>
      </c>
      <c r="K219" t="s">
        <v>83</v>
      </c>
      <c r="L219" t="s">
        <v>38</v>
      </c>
      <c r="M219" t="s">
        <v>124</v>
      </c>
      <c r="N219" t="s">
        <v>72</v>
      </c>
      <c r="O219" t="s">
        <v>40</v>
      </c>
      <c r="P219">
        <v>25</v>
      </c>
      <c r="Q219" s="2">
        <v>44235</v>
      </c>
      <c r="R219" s="2"/>
      <c r="S219">
        <v>32</v>
      </c>
      <c r="T219" s="3">
        <v>198243</v>
      </c>
      <c r="U219" s="3">
        <v>16520.25</v>
      </c>
      <c r="V219" s="3">
        <v>119.13641826923077</v>
      </c>
      <c r="W219" s="3">
        <v>2.2499999999999999E-2</v>
      </c>
      <c r="X219" s="3">
        <v>371.705625</v>
      </c>
      <c r="Y219" vm="13">
        <v>0.2</v>
      </c>
      <c r="Z219" s="3">
        <v>13216.2</v>
      </c>
      <c r="AA219" t="s">
        <v>127</v>
      </c>
      <c r="AB219">
        <v>4.9107000000000003</v>
      </c>
      <c r="AC219">
        <v>0.31</v>
      </c>
      <c r="AD219" s="2" t="s">
        <v>42</v>
      </c>
      <c r="AE219">
        <v>391</v>
      </c>
      <c r="AG219">
        <v>20</v>
      </c>
      <c r="AL219">
        <f>IF(AND(EE_Data_2023[[#This Row],[Hire Date]]&gt;=EE_Data_2023[[#This Row],[Start of Month]],EE_Data_2023[[#This Row],[Hire Date]]&lt;=EE_Data_2023[[#This Row],[End of Month]]),1,0)</f>
        <v>0</v>
      </c>
      <c r="AM219">
        <f>IF(AND(EE_Data_2023[[#This Row],[Exit Date]]&gt;=EE_Data_2023[[#This Row],[Start of Month]],EE_Data_2023[[#This Row],[Exit Date]]&lt;=EE_Data_2023[[#This Row],[End of Month]]),1,0)</f>
        <v>0</v>
      </c>
      <c r="AN219">
        <f>EE_Data_2023[[#This Row],[Leave balance]]*EE_Data_2023[[#This Row],[Hr_Rate]]</f>
        <v>46582.339543269234</v>
      </c>
    </row>
    <row r="220" spans="1:40" x14ac:dyDescent="0.3">
      <c r="A220" s="1" t="s">
        <v>1927</v>
      </c>
      <c r="B220" s="8">
        <v>44927</v>
      </c>
      <c r="C220" s="8">
        <v>44957</v>
      </c>
      <c r="D220">
        <v>2023</v>
      </c>
      <c r="E220" t="s">
        <v>180</v>
      </c>
      <c r="F220" t="s">
        <v>181</v>
      </c>
      <c r="G220" t="s">
        <v>33</v>
      </c>
      <c r="H220" t="s">
        <v>627</v>
      </c>
      <c r="I220" t="s">
        <v>628</v>
      </c>
      <c r="J220" t="s">
        <v>336</v>
      </c>
      <c r="K220" t="s">
        <v>99</v>
      </c>
      <c r="L220" t="s">
        <v>108</v>
      </c>
      <c r="M220" t="s">
        <v>181</v>
      </c>
      <c r="N220" t="s">
        <v>72</v>
      </c>
      <c r="O220" t="s">
        <v>50</v>
      </c>
      <c r="P220">
        <v>42</v>
      </c>
      <c r="Q220" s="2">
        <v>43062</v>
      </c>
      <c r="R220" s="2"/>
      <c r="S220">
        <v>40</v>
      </c>
      <c r="T220" s="3">
        <v>96023</v>
      </c>
      <c r="U220" s="3">
        <v>8001.916666666667</v>
      </c>
      <c r="V220" s="3">
        <v>46.164903846153848</v>
      </c>
      <c r="W220" s="3">
        <v>0.31420000000000003</v>
      </c>
      <c r="X220" s="3">
        <v>2514.202216666667</v>
      </c>
      <c r="Y220" vm="22">
        <v>0.49099999999999999</v>
      </c>
      <c r="Z220" s="3">
        <v>4072.9755833333334</v>
      </c>
      <c r="AA220" t="s">
        <v>184</v>
      </c>
      <c r="AB220">
        <v>11.300800000000001</v>
      </c>
      <c r="AC220">
        <v>0</v>
      </c>
      <c r="AD220" s="2" t="s">
        <v>42</v>
      </c>
      <c r="AE220">
        <v>118</v>
      </c>
      <c r="AG220">
        <v>20</v>
      </c>
      <c r="AL220">
        <f>IF(AND(EE_Data_2023[[#This Row],[Hire Date]]&gt;=EE_Data_2023[[#This Row],[Start of Month]],EE_Data_2023[[#This Row],[Hire Date]]&lt;=EE_Data_2023[[#This Row],[End of Month]]),1,0)</f>
        <v>0</v>
      </c>
      <c r="AM220">
        <f>IF(AND(EE_Data_2023[[#This Row],[Exit Date]]&gt;=EE_Data_2023[[#This Row],[Start of Month]],EE_Data_2023[[#This Row],[Exit Date]]&lt;=EE_Data_2023[[#This Row],[End of Month]]),1,0)</f>
        <v>0</v>
      </c>
      <c r="AN220">
        <f>EE_Data_2023[[#This Row],[Leave balance]]*EE_Data_2023[[#This Row],[Hr_Rate]]</f>
        <v>5447.4586538461544</v>
      </c>
    </row>
    <row r="221" spans="1:40" x14ac:dyDescent="0.3">
      <c r="A221" s="1" t="s">
        <v>1927</v>
      </c>
      <c r="B221" s="8">
        <v>44927</v>
      </c>
      <c r="C221" s="8">
        <v>44957</v>
      </c>
      <c r="D221">
        <v>2023</v>
      </c>
      <c r="E221" t="s">
        <v>79</v>
      </c>
      <c r="F221" t="s">
        <v>80</v>
      </c>
      <c r="G221" t="s">
        <v>33</v>
      </c>
      <c r="H221" t="s">
        <v>629</v>
      </c>
      <c r="I221" t="s">
        <v>630</v>
      </c>
      <c r="J221" t="s">
        <v>177</v>
      </c>
      <c r="K221" t="s">
        <v>70</v>
      </c>
      <c r="L221" t="s">
        <v>108</v>
      </c>
      <c r="M221" t="s">
        <v>80</v>
      </c>
      <c r="N221" t="s">
        <v>72</v>
      </c>
      <c r="O221" t="s">
        <v>50</v>
      </c>
      <c r="P221">
        <v>48</v>
      </c>
      <c r="Q221" s="2">
        <v>41773</v>
      </c>
      <c r="R221" s="2"/>
      <c r="S221">
        <v>32</v>
      </c>
      <c r="T221" s="3">
        <v>61216</v>
      </c>
      <c r="U221" s="3">
        <v>5101.333333333333</v>
      </c>
      <c r="V221" s="3">
        <v>36.78846153846154</v>
      </c>
      <c r="W221" s="3">
        <v>0.23190000000000002</v>
      </c>
      <c r="X221" s="3">
        <v>1182.9992</v>
      </c>
      <c r="Y221" vm="7">
        <v>0.41200000000000003</v>
      </c>
      <c r="Z221" s="3">
        <v>2999.5839999999998</v>
      </c>
      <c r="AA221" t="s">
        <v>41</v>
      </c>
      <c r="AB221">
        <v>1</v>
      </c>
      <c r="AC221">
        <v>0</v>
      </c>
      <c r="AD221" s="2" t="s">
        <v>42</v>
      </c>
      <c r="AE221">
        <v>156</v>
      </c>
      <c r="AG221">
        <v>20</v>
      </c>
      <c r="AH221">
        <v>101</v>
      </c>
      <c r="AL221">
        <f>IF(AND(EE_Data_2023[[#This Row],[Hire Date]]&gt;=EE_Data_2023[[#This Row],[Start of Month]],EE_Data_2023[[#This Row],[Hire Date]]&lt;=EE_Data_2023[[#This Row],[End of Month]]),1,0)</f>
        <v>0</v>
      </c>
      <c r="AM221">
        <f>IF(AND(EE_Data_2023[[#This Row],[Exit Date]]&gt;=EE_Data_2023[[#This Row],[Start of Month]],EE_Data_2023[[#This Row],[Exit Date]]&lt;=EE_Data_2023[[#This Row],[End of Month]]),1,0)</f>
        <v>0</v>
      </c>
      <c r="AN221">
        <f>EE_Data_2023[[#This Row],[Leave balance]]*EE_Data_2023[[#This Row],[Hr_Rate]]</f>
        <v>5739</v>
      </c>
    </row>
    <row r="222" spans="1:40" x14ac:dyDescent="0.3">
      <c r="A222" s="1" t="s">
        <v>1927</v>
      </c>
      <c r="B222" s="8">
        <v>44927</v>
      </c>
      <c r="C222" s="8">
        <v>44957</v>
      </c>
      <c r="D222">
        <v>2023</v>
      </c>
      <c r="E222" t="s">
        <v>79</v>
      </c>
      <c r="F222" t="s">
        <v>80</v>
      </c>
      <c r="G222" t="s">
        <v>33</v>
      </c>
      <c r="H222" t="s">
        <v>631</v>
      </c>
      <c r="I222" t="s">
        <v>632</v>
      </c>
      <c r="J222" t="s">
        <v>226</v>
      </c>
      <c r="K222" t="s">
        <v>94</v>
      </c>
      <c r="L222" t="s">
        <v>108</v>
      </c>
      <c r="M222" t="s">
        <v>80</v>
      </c>
      <c r="N222" t="s">
        <v>72</v>
      </c>
      <c r="O222" t="s">
        <v>40</v>
      </c>
      <c r="P222">
        <v>41</v>
      </c>
      <c r="Q222" s="2">
        <v>39379</v>
      </c>
      <c r="R222" s="2"/>
      <c r="S222">
        <v>40</v>
      </c>
      <c r="T222" s="3">
        <v>51630</v>
      </c>
      <c r="U222" s="3">
        <v>4302.5</v>
      </c>
      <c r="V222" s="3">
        <v>24.822115384615383</v>
      </c>
      <c r="W222" s="3">
        <v>0.23190000000000002</v>
      </c>
      <c r="X222" s="3">
        <v>997.74975000000006</v>
      </c>
      <c r="Y222" vm="7">
        <v>0.41200000000000003</v>
      </c>
      <c r="Z222" s="3">
        <v>2529.87</v>
      </c>
      <c r="AA222" t="s">
        <v>41</v>
      </c>
      <c r="AB222">
        <v>1</v>
      </c>
      <c r="AC222">
        <v>0</v>
      </c>
      <c r="AD222" s="2" t="s">
        <v>42</v>
      </c>
      <c r="AE222">
        <v>255</v>
      </c>
      <c r="AG222">
        <v>20</v>
      </c>
      <c r="AL222">
        <f>IF(AND(EE_Data_2023[[#This Row],[Hire Date]]&gt;=EE_Data_2023[[#This Row],[Start of Month]],EE_Data_2023[[#This Row],[Hire Date]]&lt;=EE_Data_2023[[#This Row],[End of Month]]),1,0)</f>
        <v>0</v>
      </c>
      <c r="AM222">
        <f>IF(AND(EE_Data_2023[[#This Row],[Exit Date]]&gt;=EE_Data_2023[[#This Row],[Start of Month]],EE_Data_2023[[#This Row],[Exit Date]]&lt;=EE_Data_2023[[#This Row],[End of Month]]),1,0)</f>
        <v>0</v>
      </c>
      <c r="AN222">
        <f>EE_Data_2023[[#This Row],[Leave balance]]*EE_Data_2023[[#This Row],[Hr_Rate]]</f>
        <v>6329.6394230769229</v>
      </c>
    </row>
    <row r="223" spans="1:40" x14ac:dyDescent="0.3">
      <c r="A223" s="1" t="s">
        <v>1927</v>
      </c>
      <c r="B223" s="8">
        <v>44927</v>
      </c>
      <c r="C223" s="8">
        <v>44957</v>
      </c>
      <c r="D223">
        <v>2023</v>
      </c>
      <c r="E223" t="s">
        <v>100</v>
      </c>
      <c r="F223" t="s">
        <v>101</v>
      </c>
      <c r="G223" t="s">
        <v>33</v>
      </c>
      <c r="H223" t="s">
        <v>633</v>
      </c>
      <c r="I223" t="s">
        <v>634</v>
      </c>
      <c r="J223" t="s">
        <v>93</v>
      </c>
      <c r="K223" t="s">
        <v>70</v>
      </c>
      <c r="L223" t="s">
        <v>71</v>
      </c>
      <c r="M223" t="s">
        <v>101</v>
      </c>
      <c r="N223" t="s">
        <v>72</v>
      </c>
      <c r="O223" t="s">
        <v>40</v>
      </c>
      <c r="P223">
        <v>55</v>
      </c>
      <c r="Q223" s="2">
        <v>41594</v>
      </c>
      <c r="R223" s="2"/>
      <c r="S223">
        <v>40</v>
      </c>
      <c r="T223" s="3">
        <v>124129</v>
      </c>
      <c r="U223" s="3">
        <v>10344.083333333334</v>
      </c>
      <c r="V223" s="3">
        <v>59.677403846153844</v>
      </c>
      <c r="W223" s="3">
        <v>0.14990000000000001</v>
      </c>
      <c r="X223" s="3">
        <v>1550.5780916666668</v>
      </c>
      <c r="Y223" vm="10">
        <v>0.20399999999999999</v>
      </c>
      <c r="Z223" s="3">
        <v>8233.8903333333328</v>
      </c>
      <c r="AA223" t="s">
        <v>41</v>
      </c>
      <c r="AB223">
        <v>1</v>
      </c>
      <c r="AC223">
        <v>0.15</v>
      </c>
      <c r="AD223" s="2" t="s">
        <v>42</v>
      </c>
      <c r="AE223">
        <v>330</v>
      </c>
      <c r="AG223">
        <v>20</v>
      </c>
      <c r="AL223">
        <f>IF(AND(EE_Data_2023[[#This Row],[Hire Date]]&gt;=EE_Data_2023[[#This Row],[Start of Month]],EE_Data_2023[[#This Row],[Hire Date]]&lt;=EE_Data_2023[[#This Row],[End of Month]]),1,0)</f>
        <v>0</v>
      </c>
      <c r="AM223">
        <f>IF(AND(EE_Data_2023[[#This Row],[Exit Date]]&gt;=EE_Data_2023[[#This Row],[Start of Month]],EE_Data_2023[[#This Row],[Exit Date]]&lt;=EE_Data_2023[[#This Row],[End of Month]]),1,0)</f>
        <v>0</v>
      </c>
      <c r="AN223">
        <f>EE_Data_2023[[#This Row],[Leave balance]]*EE_Data_2023[[#This Row],[Hr_Rate]]</f>
        <v>19693.54326923077</v>
      </c>
    </row>
    <row r="224" spans="1:40" x14ac:dyDescent="0.3">
      <c r="A224" s="1" t="s">
        <v>1927</v>
      </c>
      <c r="B224" s="8">
        <v>44927</v>
      </c>
      <c r="C224" s="8">
        <v>44957</v>
      </c>
      <c r="D224">
        <v>2023</v>
      </c>
      <c r="E224" t="s">
        <v>210</v>
      </c>
      <c r="F224" t="s">
        <v>211</v>
      </c>
      <c r="G224" t="s">
        <v>33</v>
      </c>
      <c r="H224" t="s">
        <v>635</v>
      </c>
      <c r="I224" t="s">
        <v>636</v>
      </c>
      <c r="J224" t="s">
        <v>336</v>
      </c>
      <c r="K224" t="s">
        <v>99</v>
      </c>
      <c r="L224" t="s">
        <v>38</v>
      </c>
      <c r="M224" t="s">
        <v>211</v>
      </c>
      <c r="N224" t="s">
        <v>72</v>
      </c>
      <c r="O224" t="s">
        <v>40</v>
      </c>
      <c r="P224">
        <v>36</v>
      </c>
      <c r="Q224" s="2">
        <v>39912</v>
      </c>
      <c r="R224" s="2"/>
      <c r="S224">
        <v>40</v>
      </c>
      <c r="T224" s="3">
        <v>60055</v>
      </c>
      <c r="U224" s="3">
        <v>5004.583333333333</v>
      </c>
      <c r="V224" s="3">
        <v>28.872596153846153</v>
      </c>
      <c r="W224" s="3">
        <v>0.29899999999999999</v>
      </c>
      <c r="X224" s="3">
        <v>1496.3704166666664</v>
      </c>
      <c r="Y224" vm="26">
        <v>0.47</v>
      </c>
      <c r="Z224" s="3">
        <v>2652.4291666666668</v>
      </c>
      <c r="AA224" t="s">
        <v>41</v>
      </c>
      <c r="AB224">
        <v>1</v>
      </c>
      <c r="AC224">
        <v>0</v>
      </c>
      <c r="AD224" s="2" t="s">
        <v>42</v>
      </c>
      <c r="AE224">
        <v>59</v>
      </c>
      <c r="AG224">
        <v>20</v>
      </c>
      <c r="AH224">
        <v>345</v>
      </c>
      <c r="AL224">
        <f>IF(AND(EE_Data_2023[[#This Row],[Hire Date]]&gt;=EE_Data_2023[[#This Row],[Start of Month]],EE_Data_2023[[#This Row],[Hire Date]]&lt;=EE_Data_2023[[#This Row],[End of Month]]),1,0)</f>
        <v>0</v>
      </c>
      <c r="AM224">
        <f>IF(AND(EE_Data_2023[[#This Row],[Exit Date]]&gt;=EE_Data_2023[[#This Row],[Start of Month]],EE_Data_2023[[#This Row],[Exit Date]]&lt;=EE_Data_2023[[#This Row],[End of Month]]),1,0)</f>
        <v>0</v>
      </c>
      <c r="AN224">
        <f>EE_Data_2023[[#This Row],[Leave balance]]*EE_Data_2023[[#This Row],[Hr_Rate]]</f>
        <v>1703.4831730769231</v>
      </c>
    </row>
    <row r="225" spans="1:40" x14ac:dyDescent="0.3">
      <c r="A225" s="1" t="s">
        <v>1927</v>
      </c>
      <c r="B225" s="8">
        <v>44927</v>
      </c>
      <c r="C225" s="8">
        <v>44957</v>
      </c>
      <c r="D225">
        <v>2023</v>
      </c>
      <c r="E225" t="s">
        <v>283</v>
      </c>
      <c r="F225" t="s">
        <v>284</v>
      </c>
      <c r="G225" t="s">
        <v>112</v>
      </c>
      <c r="H225" t="s">
        <v>637</v>
      </c>
      <c r="I225" t="s">
        <v>638</v>
      </c>
      <c r="J225" t="s">
        <v>115</v>
      </c>
      <c r="K225" t="s">
        <v>37</v>
      </c>
      <c r="L225" t="s">
        <v>71</v>
      </c>
      <c r="M225" t="s">
        <v>284</v>
      </c>
      <c r="N225" t="s">
        <v>72</v>
      </c>
      <c r="O225" t="s">
        <v>50</v>
      </c>
      <c r="P225">
        <v>53</v>
      </c>
      <c r="Q225" s="2">
        <v>39568</v>
      </c>
      <c r="R225" s="2"/>
      <c r="S225">
        <v>40</v>
      </c>
      <c r="T225" s="3">
        <v>182202</v>
      </c>
      <c r="U225" s="3">
        <v>15183.5</v>
      </c>
      <c r="V225" s="3">
        <v>87.597115384615378</v>
      </c>
      <c r="W225" s="3">
        <v>0</v>
      </c>
      <c r="X225" s="3">
        <v>0</v>
      </c>
      <c r="Y225" vm="30">
        <v>0.159</v>
      </c>
      <c r="Z225" s="3">
        <v>12769.3235</v>
      </c>
      <c r="AA225" t="s">
        <v>287</v>
      </c>
      <c r="AB225">
        <v>3.8807</v>
      </c>
      <c r="AC225">
        <v>0.3</v>
      </c>
      <c r="AD225" s="2" t="s">
        <v>42</v>
      </c>
      <c r="AE225">
        <v>289</v>
      </c>
      <c r="AG225">
        <v>20</v>
      </c>
      <c r="AL225">
        <f>IF(AND(EE_Data_2023[[#This Row],[Hire Date]]&gt;=EE_Data_2023[[#This Row],[Start of Month]],EE_Data_2023[[#This Row],[Hire Date]]&lt;=EE_Data_2023[[#This Row],[End of Month]]),1,0)</f>
        <v>0</v>
      </c>
      <c r="AM225">
        <f>IF(AND(EE_Data_2023[[#This Row],[Exit Date]]&gt;=EE_Data_2023[[#This Row],[Start of Month]],EE_Data_2023[[#This Row],[Exit Date]]&lt;=EE_Data_2023[[#This Row],[End of Month]]),1,0)</f>
        <v>0</v>
      </c>
      <c r="AN225">
        <f>EE_Data_2023[[#This Row],[Leave balance]]*EE_Data_2023[[#This Row],[Hr_Rate]]</f>
        <v>25315.566346153846</v>
      </c>
    </row>
    <row r="226" spans="1:40" x14ac:dyDescent="0.3">
      <c r="A226" s="1" t="s">
        <v>1927</v>
      </c>
      <c r="B226" s="8">
        <v>44927</v>
      </c>
      <c r="C226" s="8">
        <v>44957</v>
      </c>
      <c r="D226">
        <v>2023</v>
      </c>
      <c r="E226" t="s">
        <v>322</v>
      </c>
      <c r="F226" t="s">
        <v>323</v>
      </c>
      <c r="G226" t="s">
        <v>1919</v>
      </c>
      <c r="H226" t="s">
        <v>639</v>
      </c>
      <c r="I226" t="s">
        <v>640</v>
      </c>
      <c r="J226" t="s">
        <v>77</v>
      </c>
      <c r="K226" t="s">
        <v>70</v>
      </c>
      <c r="L226" t="s">
        <v>49</v>
      </c>
      <c r="M226" t="s">
        <v>323</v>
      </c>
      <c r="N226" t="s">
        <v>72</v>
      </c>
      <c r="O226" t="s">
        <v>40</v>
      </c>
      <c r="P226">
        <v>43</v>
      </c>
      <c r="Q226" s="2">
        <v>38748</v>
      </c>
      <c r="R226" s="2"/>
      <c r="S226">
        <v>40</v>
      </c>
      <c r="T226" s="3">
        <v>117518</v>
      </c>
      <c r="U226" s="3">
        <v>9793.1666666666661</v>
      </c>
      <c r="V226" s="3">
        <v>56.499038461538461</v>
      </c>
      <c r="W226" s="3">
        <v>0.15490000000000001</v>
      </c>
      <c r="X226" s="3">
        <v>1516.9615166666667</v>
      </c>
      <c r="Y226" vm="33">
        <v>0.46700000000000003</v>
      </c>
      <c r="Z226" s="3">
        <v>5219.7578333333331</v>
      </c>
      <c r="AA226" t="s">
        <v>326</v>
      </c>
      <c r="AB226">
        <v>143.86000000000001</v>
      </c>
      <c r="AC226">
        <v>7.0000000000000007E-2</v>
      </c>
      <c r="AD226" s="2" t="s">
        <v>42</v>
      </c>
      <c r="AE226">
        <v>391</v>
      </c>
      <c r="AG226">
        <v>20</v>
      </c>
      <c r="AL226">
        <f>IF(AND(EE_Data_2023[[#This Row],[Hire Date]]&gt;=EE_Data_2023[[#This Row],[Start of Month]],EE_Data_2023[[#This Row],[Hire Date]]&lt;=EE_Data_2023[[#This Row],[End of Month]]),1,0)</f>
        <v>0</v>
      </c>
      <c r="AM226">
        <f>IF(AND(EE_Data_2023[[#This Row],[Exit Date]]&gt;=EE_Data_2023[[#This Row],[Start of Month]],EE_Data_2023[[#This Row],[Exit Date]]&lt;=EE_Data_2023[[#This Row],[End of Month]]),1,0)</f>
        <v>0</v>
      </c>
      <c r="AN226">
        <f>EE_Data_2023[[#This Row],[Leave balance]]*EE_Data_2023[[#This Row],[Hr_Rate]]</f>
        <v>22091.124038461538</v>
      </c>
    </row>
    <row r="227" spans="1:40" x14ac:dyDescent="0.3">
      <c r="A227" s="1" t="s">
        <v>1927</v>
      </c>
      <c r="B227" s="8">
        <v>44927</v>
      </c>
      <c r="C227" s="8">
        <v>44957</v>
      </c>
      <c r="D227">
        <v>2023</v>
      </c>
      <c r="E227" t="s">
        <v>193</v>
      </c>
      <c r="F227" t="s">
        <v>194</v>
      </c>
      <c r="G227" t="s">
        <v>33</v>
      </c>
      <c r="H227" t="s">
        <v>641</v>
      </c>
      <c r="I227" t="s">
        <v>642</v>
      </c>
      <c r="J227" t="s">
        <v>93</v>
      </c>
      <c r="K227" t="s">
        <v>48</v>
      </c>
      <c r="L227" t="s">
        <v>38</v>
      </c>
      <c r="M227" t="s">
        <v>194</v>
      </c>
      <c r="N227" t="s">
        <v>72</v>
      </c>
      <c r="O227" t="s">
        <v>50</v>
      </c>
      <c r="P227">
        <v>37</v>
      </c>
      <c r="Q227" s="2">
        <v>41329</v>
      </c>
      <c r="R227" s="2"/>
      <c r="S227">
        <v>40</v>
      </c>
      <c r="T227" s="3">
        <v>157474</v>
      </c>
      <c r="U227" s="3">
        <v>13122.833333333334</v>
      </c>
      <c r="V227" s="3">
        <v>75.708653846153851</v>
      </c>
      <c r="W227" s="3">
        <v>6.3500000000000001E-2</v>
      </c>
      <c r="X227" s="3">
        <v>833.29991666666672</v>
      </c>
      <c r="Y227" vm="24">
        <v>0.31900000000000001</v>
      </c>
      <c r="Z227" s="3">
        <v>8936.6494999999995</v>
      </c>
      <c r="AA227" t="s">
        <v>197</v>
      </c>
      <c r="AB227">
        <v>149.69999999999999</v>
      </c>
      <c r="AC227">
        <v>0.11</v>
      </c>
      <c r="AD227" s="2" t="s">
        <v>42</v>
      </c>
      <c r="AE227">
        <v>32</v>
      </c>
      <c r="AG227">
        <v>20</v>
      </c>
      <c r="AL227">
        <f>IF(AND(EE_Data_2023[[#This Row],[Hire Date]]&gt;=EE_Data_2023[[#This Row],[Start of Month]],EE_Data_2023[[#This Row],[Hire Date]]&lt;=EE_Data_2023[[#This Row],[End of Month]]),1,0)</f>
        <v>0</v>
      </c>
      <c r="AM227">
        <f>IF(AND(EE_Data_2023[[#This Row],[Exit Date]]&gt;=EE_Data_2023[[#This Row],[Start of Month]],EE_Data_2023[[#This Row],[Exit Date]]&lt;=EE_Data_2023[[#This Row],[End of Month]]),1,0)</f>
        <v>0</v>
      </c>
      <c r="AN227">
        <f>EE_Data_2023[[#This Row],[Leave balance]]*EE_Data_2023[[#This Row],[Hr_Rate]]</f>
        <v>2422.6769230769232</v>
      </c>
    </row>
    <row r="228" spans="1:40" x14ac:dyDescent="0.3">
      <c r="A228" s="1" t="s">
        <v>1927</v>
      </c>
      <c r="B228" s="8">
        <v>44927</v>
      </c>
      <c r="C228" s="8">
        <v>44957</v>
      </c>
      <c r="D228">
        <v>2023</v>
      </c>
      <c r="E228" t="s">
        <v>502</v>
      </c>
      <c r="F228" t="s">
        <v>120</v>
      </c>
      <c r="G228" t="s">
        <v>1917</v>
      </c>
      <c r="H228" t="s">
        <v>643</v>
      </c>
      <c r="I228" t="s">
        <v>644</v>
      </c>
      <c r="J228" t="s">
        <v>77</v>
      </c>
      <c r="K228" t="s">
        <v>116</v>
      </c>
      <c r="L228" t="s">
        <v>38</v>
      </c>
      <c r="M228" t="s">
        <v>120</v>
      </c>
      <c r="N228" t="s">
        <v>72</v>
      </c>
      <c r="O228" t="s">
        <v>40</v>
      </c>
      <c r="P228">
        <v>38</v>
      </c>
      <c r="Q228" s="2">
        <v>39544</v>
      </c>
      <c r="R228" s="2"/>
      <c r="S228">
        <v>40</v>
      </c>
      <c r="T228" s="3">
        <v>126856</v>
      </c>
      <c r="U228" s="3">
        <v>10571.333333333334</v>
      </c>
      <c r="V228" s="3">
        <v>60.988461538461536</v>
      </c>
      <c r="W228" s="3">
        <v>7.6499999999999999E-2</v>
      </c>
      <c r="X228" s="3">
        <v>808.70699999999999</v>
      </c>
      <c r="Y228" vm="1">
        <v>0.36599999999999999</v>
      </c>
      <c r="Z228" s="3">
        <v>6702.2253333333338</v>
      </c>
      <c r="AA228" t="s">
        <v>505</v>
      </c>
      <c r="AB228">
        <v>1.0568</v>
      </c>
      <c r="AC228">
        <v>0.06</v>
      </c>
      <c r="AD228" s="2" t="s">
        <v>42</v>
      </c>
      <c r="AE228">
        <v>135</v>
      </c>
      <c r="AG228">
        <v>20</v>
      </c>
      <c r="AH228">
        <v>95</v>
      </c>
      <c r="AL228">
        <f>IF(AND(EE_Data_2023[[#This Row],[Hire Date]]&gt;=EE_Data_2023[[#This Row],[Start of Month]],EE_Data_2023[[#This Row],[Hire Date]]&lt;=EE_Data_2023[[#This Row],[End of Month]]),1,0)</f>
        <v>0</v>
      </c>
      <c r="AM228">
        <f>IF(AND(EE_Data_2023[[#This Row],[Exit Date]]&gt;=EE_Data_2023[[#This Row],[Start of Month]],EE_Data_2023[[#This Row],[Exit Date]]&lt;=EE_Data_2023[[#This Row],[End of Month]]),1,0)</f>
        <v>0</v>
      </c>
      <c r="AN228">
        <f>EE_Data_2023[[#This Row],[Leave balance]]*EE_Data_2023[[#This Row],[Hr_Rate]]</f>
        <v>8233.4423076923067</v>
      </c>
    </row>
    <row r="229" spans="1:40" x14ac:dyDescent="0.3">
      <c r="A229" s="1" t="s">
        <v>1927</v>
      </c>
      <c r="B229" s="8">
        <v>44927</v>
      </c>
      <c r="C229" s="8">
        <v>44957</v>
      </c>
      <c r="D229">
        <v>2023</v>
      </c>
      <c r="E229" t="s">
        <v>424</v>
      </c>
      <c r="F229" t="s">
        <v>425</v>
      </c>
      <c r="G229" t="s">
        <v>54</v>
      </c>
      <c r="H229" t="s">
        <v>645</v>
      </c>
      <c r="I229" t="s">
        <v>646</v>
      </c>
      <c r="J229" t="s">
        <v>93</v>
      </c>
      <c r="K229" t="s">
        <v>83</v>
      </c>
      <c r="L229" t="s">
        <v>38</v>
      </c>
      <c r="M229" t="s">
        <v>425</v>
      </c>
      <c r="N229" t="s">
        <v>72</v>
      </c>
      <c r="O229" t="s">
        <v>50</v>
      </c>
      <c r="P229">
        <v>49</v>
      </c>
      <c r="Q229" s="2">
        <v>36983</v>
      </c>
      <c r="R229" s="2"/>
      <c r="S229">
        <v>40</v>
      </c>
      <c r="T229" s="3">
        <v>129124</v>
      </c>
      <c r="U229" s="3">
        <v>10760.333333333334</v>
      </c>
      <c r="V229" s="3">
        <v>62.078846153846158</v>
      </c>
      <c r="W229" s="3">
        <v>0.26</v>
      </c>
      <c r="X229" s="3">
        <v>2797.686666666667</v>
      </c>
      <c r="Y229" vm="39">
        <v>0.44400000000000001</v>
      </c>
      <c r="Z229" s="3">
        <v>5982.7453333333333</v>
      </c>
      <c r="AA229" t="s">
        <v>428</v>
      </c>
      <c r="AB229">
        <v>32.686700000000002</v>
      </c>
      <c r="AC229">
        <v>0.12</v>
      </c>
      <c r="AD229" s="2" t="s">
        <v>42</v>
      </c>
      <c r="AE229">
        <v>332</v>
      </c>
      <c r="AG229">
        <v>20</v>
      </c>
      <c r="AL229">
        <f>IF(AND(EE_Data_2023[[#This Row],[Hire Date]]&gt;=EE_Data_2023[[#This Row],[Start of Month]],EE_Data_2023[[#This Row],[Hire Date]]&lt;=EE_Data_2023[[#This Row],[End of Month]]),1,0)</f>
        <v>0</v>
      </c>
      <c r="AM229">
        <f>IF(AND(EE_Data_2023[[#This Row],[Exit Date]]&gt;=EE_Data_2023[[#This Row],[Start of Month]],EE_Data_2023[[#This Row],[Exit Date]]&lt;=EE_Data_2023[[#This Row],[End of Month]]),1,0)</f>
        <v>0</v>
      </c>
      <c r="AN229">
        <f>EE_Data_2023[[#This Row],[Leave balance]]*EE_Data_2023[[#This Row],[Hr_Rate]]</f>
        <v>20610.176923076924</v>
      </c>
    </row>
    <row r="230" spans="1:40" x14ac:dyDescent="0.3">
      <c r="A230" s="1" t="s">
        <v>1927</v>
      </c>
      <c r="B230" s="8">
        <v>44927</v>
      </c>
      <c r="C230" s="8">
        <v>44957</v>
      </c>
      <c r="D230">
        <v>2023</v>
      </c>
      <c r="E230" t="s">
        <v>1035</v>
      </c>
      <c r="F230" t="s">
        <v>1036</v>
      </c>
      <c r="G230" t="s">
        <v>1918</v>
      </c>
      <c r="H230" t="s">
        <v>647</v>
      </c>
      <c r="I230" t="s">
        <v>648</v>
      </c>
      <c r="J230" t="s">
        <v>47</v>
      </c>
      <c r="K230" t="s">
        <v>70</v>
      </c>
      <c r="L230" t="s">
        <v>108</v>
      </c>
      <c r="M230" t="s">
        <v>135</v>
      </c>
      <c r="N230" t="s">
        <v>72</v>
      </c>
      <c r="O230" t="s">
        <v>50</v>
      </c>
      <c r="P230">
        <v>45</v>
      </c>
      <c r="Q230" s="2">
        <v>37316</v>
      </c>
      <c r="R230" s="2"/>
      <c r="S230">
        <v>40</v>
      </c>
      <c r="T230" s="3">
        <v>165181</v>
      </c>
      <c r="U230" s="3">
        <v>13765.083333333334</v>
      </c>
      <c r="V230" s="3">
        <v>79.413942307692309</v>
      </c>
      <c r="W230" s="3">
        <v>0.25</v>
      </c>
      <c r="X230" s="3">
        <v>3441.2708333333335</v>
      </c>
      <c r="Y230" vm="15">
        <v>0.34600000000000003</v>
      </c>
      <c r="Z230" s="3">
        <v>9002.3644999999997</v>
      </c>
      <c r="AA230" t="s">
        <v>138</v>
      </c>
      <c r="AB230">
        <v>1.7225999999999999</v>
      </c>
      <c r="AC230">
        <v>0.16</v>
      </c>
      <c r="AD230" s="2" t="s">
        <v>42</v>
      </c>
      <c r="AE230">
        <v>232</v>
      </c>
      <c r="AG230">
        <v>20</v>
      </c>
      <c r="AL230">
        <f>IF(AND(EE_Data_2023[[#This Row],[Hire Date]]&gt;=EE_Data_2023[[#This Row],[Start of Month]],EE_Data_2023[[#This Row],[Hire Date]]&lt;=EE_Data_2023[[#This Row],[End of Month]]),1,0)</f>
        <v>0</v>
      </c>
      <c r="AM230">
        <f>IF(AND(EE_Data_2023[[#This Row],[Exit Date]]&gt;=EE_Data_2023[[#This Row],[Start of Month]],EE_Data_2023[[#This Row],[Exit Date]]&lt;=EE_Data_2023[[#This Row],[End of Month]]),1,0)</f>
        <v>0</v>
      </c>
      <c r="AN230">
        <f>EE_Data_2023[[#This Row],[Leave balance]]*EE_Data_2023[[#This Row],[Hr_Rate]]</f>
        <v>18424.034615384615</v>
      </c>
    </row>
    <row r="231" spans="1:40" x14ac:dyDescent="0.3">
      <c r="A231" s="1" t="s">
        <v>1927</v>
      </c>
      <c r="B231" s="8">
        <v>44927</v>
      </c>
      <c r="C231" s="8">
        <v>44957</v>
      </c>
      <c r="D231">
        <v>2023</v>
      </c>
      <c r="E231" t="s">
        <v>180</v>
      </c>
      <c r="F231" t="s">
        <v>181</v>
      </c>
      <c r="G231" t="s">
        <v>33</v>
      </c>
      <c r="H231" t="s">
        <v>649</v>
      </c>
      <c r="I231" t="s">
        <v>650</v>
      </c>
      <c r="J231" t="s">
        <v>115</v>
      </c>
      <c r="K231" t="s">
        <v>48</v>
      </c>
      <c r="L231" t="s">
        <v>71</v>
      </c>
      <c r="M231" t="s">
        <v>181</v>
      </c>
      <c r="N231" t="s">
        <v>72</v>
      </c>
      <c r="O231" t="s">
        <v>40</v>
      </c>
      <c r="P231">
        <v>50</v>
      </c>
      <c r="Q231" s="2">
        <v>38004</v>
      </c>
      <c r="R231" s="2"/>
      <c r="S231">
        <v>40</v>
      </c>
      <c r="T231" s="3">
        <v>247939</v>
      </c>
      <c r="U231" s="3">
        <v>20661.583333333332</v>
      </c>
      <c r="V231" s="3">
        <v>119.2014423076923</v>
      </c>
      <c r="W231" s="3">
        <v>0.31420000000000003</v>
      </c>
      <c r="X231" s="3">
        <v>6491.8694833333338</v>
      </c>
      <c r="Y231" vm="22">
        <v>0.49099999999999999</v>
      </c>
      <c r="Z231" s="3">
        <v>10516.745916666667</v>
      </c>
      <c r="AA231" t="s">
        <v>184</v>
      </c>
      <c r="AB231">
        <v>11.300800000000001</v>
      </c>
      <c r="AC231">
        <v>0.35</v>
      </c>
      <c r="AD231" s="2" t="s">
        <v>42</v>
      </c>
      <c r="AE231">
        <v>277</v>
      </c>
      <c r="AG231">
        <v>20</v>
      </c>
      <c r="AH231">
        <v>310</v>
      </c>
      <c r="AL231">
        <f>IF(AND(EE_Data_2023[[#This Row],[Hire Date]]&gt;=EE_Data_2023[[#This Row],[Start of Month]],EE_Data_2023[[#This Row],[Hire Date]]&lt;=EE_Data_2023[[#This Row],[End of Month]]),1,0)</f>
        <v>0</v>
      </c>
      <c r="AM231">
        <f>IF(AND(EE_Data_2023[[#This Row],[Exit Date]]&gt;=EE_Data_2023[[#This Row],[Start of Month]],EE_Data_2023[[#This Row],[Exit Date]]&lt;=EE_Data_2023[[#This Row],[End of Month]]),1,0)</f>
        <v>0</v>
      </c>
      <c r="AN231">
        <f>EE_Data_2023[[#This Row],[Leave balance]]*EE_Data_2023[[#This Row],[Hr_Rate]]</f>
        <v>33018.799519230772</v>
      </c>
    </row>
    <row r="232" spans="1:40" x14ac:dyDescent="0.3">
      <c r="A232" s="1" t="s">
        <v>1927</v>
      </c>
      <c r="B232" s="8">
        <v>44927</v>
      </c>
      <c r="C232" s="8">
        <v>44957</v>
      </c>
      <c r="D232">
        <v>2023</v>
      </c>
      <c r="E232" t="s">
        <v>278</v>
      </c>
      <c r="F232" t="s">
        <v>279</v>
      </c>
      <c r="G232" t="s">
        <v>33</v>
      </c>
      <c r="H232" t="s">
        <v>651</v>
      </c>
      <c r="I232" t="s">
        <v>652</v>
      </c>
      <c r="J232" t="s">
        <v>47</v>
      </c>
      <c r="K232" t="s">
        <v>99</v>
      </c>
      <c r="L232" t="s">
        <v>49</v>
      </c>
      <c r="M232" t="s">
        <v>279</v>
      </c>
      <c r="N232" t="s">
        <v>72</v>
      </c>
      <c r="O232" t="s">
        <v>40</v>
      </c>
      <c r="P232">
        <v>64</v>
      </c>
      <c r="Q232" s="2">
        <v>42972</v>
      </c>
      <c r="R232" s="2"/>
      <c r="S232">
        <v>40</v>
      </c>
      <c r="T232" s="3">
        <v>169509</v>
      </c>
      <c r="U232" s="3">
        <v>14125.75</v>
      </c>
      <c r="V232" s="3">
        <v>81.49471153846153</v>
      </c>
      <c r="W232" s="3">
        <v>0.13800000000000001</v>
      </c>
      <c r="X232" s="3">
        <v>1949.3535000000002</v>
      </c>
      <c r="Y232" vm="29">
        <v>0.30599999999999999</v>
      </c>
      <c r="Z232" s="3">
        <v>9803.2704999999987</v>
      </c>
      <c r="AA232" t="s">
        <v>282</v>
      </c>
      <c r="AB232">
        <v>0.88870000000000005</v>
      </c>
      <c r="AC232">
        <v>0.18</v>
      </c>
      <c r="AD232" s="2" t="s">
        <v>42</v>
      </c>
      <c r="AE232">
        <v>287</v>
      </c>
      <c r="AG232">
        <v>20</v>
      </c>
      <c r="AH232">
        <v>460</v>
      </c>
      <c r="AL232">
        <f>IF(AND(EE_Data_2023[[#This Row],[Hire Date]]&gt;=EE_Data_2023[[#This Row],[Start of Month]],EE_Data_2023[[#This Row],[Hire Date]]&lt;=EE_Data_2023[[#This Row],[End of Month]]),1,0)</f>
        <v>0</v>
      </c>
      <c r="AM232">
        <f>IF(AND(EE_Data_2023[[#This Row],[Exit Date]]&gt;=EE_Data_2023[[#This Row],[Start of Month]],EE_Data_2023[[#This Row],[Exit Date]]&lt;=EE_Data_2023[[#This Row],[End of Month]]),1,0)</f>
        <v>0</v>
      </c>
      <c r="AN232">
        <f>EE_Data_2023[[#This Row],[Leave balance]]*EE_Data_2023[[#This Row],[Hr_Rate]]</f>
        <v>23388.98221153846</v>
      </c>
    </row>
    <row r="233" spans="1:40" x14ac:dyDescent="0.3">
      <c r="A233" s="1" t="s">
        <v>1927</v>
      </c>
      <c r="B233" s="8">
        <v>44927</v>
      </c>
      <c r="C233" s="8">
        <v>44957</v>
      </c>
      <c r="D233">
        <v>2023</v>
      </c>
      <c r="E233" t="s">
        <v>73</v>
      </c>
      <c r="F233" t="s">
        <v>74</v>
      </c>
      <c r="G233" t="s">
        <v>1916</v>
      </c>
      <c r="H233" t="s">
        <v>653</v>
      </c>
      <c r="I233" t="s">
        <v>654</v>
      </c>
      <c r="J233" t="s">
        <v>93</v>
      </c>
      <c r="K233" t="s">
        <v>83</v>
      </c>
      <c r="L233" t="s">
        <v>38</v>
      </c>
      <c r="M233" t="s">
        <v>74</v>
      </c>
      <c r="N233" t="s">
        <v>72</v>
      </c>
      <c r="O233" t="s">
        <v>50</v>
      </c>
      <c r="P233">
        <v>55</v>
      </c>
      <c r="Q233" s="2">
        <v>40552</v>
      </c>
      <c r="R233" s="2"/>
      <c r="S233">
        <v>40</v>
      </c>
      <c r="T233" s="3">
        <v>138521</v>
      </c>
      <c r="U233" s="3">
        <v>11543.416666666666</v>
      </c>
      <c r="V233" s="3">
        <v>66.596634615384616</v>
      </c>
      <c r="W233" s="3">
        <v>0.28999999999999998</v>
      </c>
      <c r="X233" s="3">
        <v>3347.5908333333327</v>
      </c>
      <c r="Y233" vm="6">
        <v>0.65099999999999991</v>
      </c>
      <c r="Z233" s="3">
        <v>4028.6524166666677</v>
      </c>
      <c r="AA233" t="s">
        <v>78</v>
      </c>
      <c r="AB233">
        <v>5.4378000000000002</v>
      </c>
      <c r="AC233">
        <v>0.1</v>
      </c>
      <c r="AD233" s="2" t="s">
        <v>42</v>
      </c>
      <c r="AE233">
        <v>60</v>
      </c>
      <c r="AG233">
        <v>20</v>
      </c>
      <c r="AL233">
        <f>IF(AND(EE_Data_2023[[#This Row],[Hire Date]]&gt;=EE_Data_2023[[#This Row],[Start of Month]],EE_Data_2023[[#This Row],[Hire Date]]&lt;=EE_Data_2023[[#This Row],[End of Month]]),1,0)</f>
        <v>0</v>
      </c>
      <c r="AM233">
        <f>IF(AND(EE_Data_2023[[#This Row],[Exit Date]]&gt;=EE_Data_2023[[#This Row],[Start of Month]],EE_Data_2023[[#This Row],[Exit Date]]&lt;=EE_Data_2023[[#This Row],[End of Month]]),1,0)</f>
        <v>0</v>
      </c>
      <c r="AN233">
        <f>EE_Data_2023[[#This Row],[Leave balance]]*EE_Data_2023[[#This Row],[Hr_Rate]]</f>
        <v>3995.7980769230771</v>
      </c>
    </row>
    <row r="234" spans="1:40" x14ac:dyDescent="0.3">
      <c r="A234" s="1" t="s">
        <v>1927</v>
      </c>
      <c r="B234" s="8">
        <v>44927</v>
      </c>
      <c r="C234" s="8">
        <v>44957</v>
      </c>
      <c r="D234">
        <v>2023</v>
      </c>
      <c r="E234" t="s">
        <v>193</v>
      </c>
      <c r="F234" t="s">
        <v>194</v>
      </c>
      <c r="G234" t="s">
        <v>33</v>
      </c>
      <c r="H234" t="s">
        <v>655</v>
      </c>
      <c r="I234" t="s">
        <v>656</v>
      </c>
      <c r="J234" t="s">
        <v>165</v>
      </c>
      <c r="K234" t="s">
        <v>99</v>
      </c>
      <c r="L234" t="s">
        <v>49</v>
      </c>
      <c r="M234" t="s">
        <v>194</v>
      </c>
      <c r="N234" t="s">
        <v>72</v>
      </c>
      <c r="O234" t="s">
        <v>50</v>
      </c>
      <c r="P234">
        <v>45</v>
      </c>
      <c r="Q234" s="2">
        <v>41712</v>
      </c>
      <c r="R234" s="2"/>
      <c r="S234">
        <v>32</v>
      </c>
      <c r="T234" s="3">
        <v>113873</v>
      </c>
      <c r="U234" s="3">
        <v>9489.4166666666661</v>
      </c>
      <c r="V234" s="3">
        <v>68.433293269230774</v>
      </c>
      <c r="W234" s="3">
        <v>6.3500000000000001E-2</v>
      </c>
      <c r="X234" s="3">
        <v>602.5779583333333</v>
      </c>
      <c r="Y234" vm="24">
        <v>0.31900000000000001</v>
      </c>
      <c r="Z234" s="3">
        <v>6462.2927499999996</v>
      </c>
      <c r="AA234" t="s">
        <v>197</v>
      </c>
      <c r="AB234">
        <v>149.69999999999999</v>
      </c>
      <c r="AC234">
        <v>0.11</v>
      </c>
      <c r="AD234" s="2" t="s">
        <v>42</v>
      </c>
      <c r="AE234">
        <v>358</v>
      </c>
      <c r="AG234">
        <v>20</v>
      </c>
      <c r="AH234">
        <v>601</v>
      </c>
      <c r="AL234">
        <f>IF(AND(EE_Data_2023[[#This Row],[Hire Date]]&gt;=EE_Data_2023[[#This Row],[Start of Month]],EE_Data_2023[[#This Row],[Hire Date]]&lt;=EE_Data_2023[[#This Row],[End of Month]]),1,0)</f>
        <v>0</v>
      </c>
      <c r="AM234">
        <f>IF(AND(EE_Data_2023[[#This Row],[Exit Date]]&gt;=EE_Data_2023[[#This Row],[Start of Month]],EE_Data_2023[[#This Row],[Exit Date]]&lt;=EE_Data_2023[[#This Row],[End of Month]]),1,0)</f>
        <v>0</v>
      </c>
      <c r="AN234">
        <f>EE_Data_2023[[#This Row],[Leave balance]]*EE_Data_2023[[#This Row],[Hr_Rate]]</f>
        <v>24499.118990384617</v>
      </c>
    </row>
    <row r="235" spans="1:40" x14ac:dyDescent="0.3">
      <c r="A235" s="1" t="s">
        <v>1927</v>
      </c>
      <c r="B235" s="8">
        <v>44927</v>
      </c>
      <c r="C235" s="8">
        <v>44957</v>
      </c>
      <c r="D235">
        <v>2023</v>
      </c>
      <c r="E235" t="s">
        <v>139</v>
      </c>
      <c r="F235" t="s">
        <v>140</v>
      </c>
      <c r="G235" t="s">
        <v>33</v>
      </c>
      <c r="H235" t="s">
        <v>657</v>
      </c>
      <c r="I235" t="s">
        <v>658</v>
      </c>
      <c r="J235" t="s">
        <v>187</v>
      </c>
      <c r="K235" t="s">
        <v>37</v>
      </c>
      <c r="L235" t="s">
        <v>71</v>
      </c>
      <c r="M235" t="s">
        <v>140</v>
      </c>
      <c r="N235" t="s">
        <v>72</v>
      </c>
      <c r="O235" t="s">
        <v>50</v>
      </c>
      <c r="P235">
        <v>39</v>
      </c>
      <c r="Q235" s="2">
        <v>43229</v>
      </c>
      <c r="R235" s="2"/>
      <c r="S235">
        <v>40</v>
      </c>
      <c r="T235" s="3">
        <v>73317</v>
      </c>
      <c r="U235" s="3">
        <v>6109.75</v>
      </c>
      <c r="V235" s="3">
        <v>35.248557692307692</v>
      </c>
      <c r="W235" s="3">
        <v>0.19879999999999998</v>
      </c>
      <c r="X235" s="3">
        <v>1214.6182999999999</v>
      </c>
      <c r="Y235" vm="16">
        <v>0.48799999999999999</v>
      </c>
      <c r="Z235" s="3">
        <v>3128.192</v>
      </c>
      <c r="AA235" t="s">
        <v>41</v>
      </c>
      <c r="AB235">
        <v>1</v>
      </c>
      <c r="AC235">
        <v>0</v>
      </c>
      <c r="AD235" s="2" t="s">
        <v>42</v>
      </c>
      <c r="AE235">
        <v>393</v>
      </c>
      <c r="AG235">
        <v>20</v>
      </c>
      <c r="AL235">
        <f>IF(AND(EE_Data_2023[[#This Row],[Hire Date]]&gt;=EE_Data_2023[[#This Row],[Start of Month]],EE_Data_2023[[#This Row],[Hire Date]]&lt;=EE_Data_2023[[#This Row],[End of Month]]),1,0)</f>
        <v>0</v>
      </c>
      <c r="AM235">
        <f>IF(AND(EE_Data_2023[[#This Row],[Exit Date]]&gt;=EE_Data_2023[[#This Row],[Start of Month]],EE_Data_2023[[#This Row],[Exit Date]]&lt;=EE_Data_2023[[#This Row],[End of Month]]),1,0)</f>
        <v>0</v>
      </c>
      <c r="AN235">
        <f>EE_Data_2023[[#This Row],[Leave balance]]*EE_Data_2023[[#This Row],[Hr_Rate]]</f>
        <v>13852.683173076923</v>
      </c>
    </row>
    <row r="236" spans="1:40" x14ac:dyDescent="0.3">
      <c r="A236" s="1" t="s">
        <v>1927</v>
      </c>
      <c r="B236" s="8">
        <v>44927</v>
      </c>
      <c r="C236" s="8">
        <v>44957</v>
      </c>
      <c r="D236">
        <v>2023</v>
      </c>
      <c r="E236" t="s">
        <v>89</v>
      </c>
      <c r="F236" t="s">
        <v>90</v>
      </c>
      <c r="G236" t="s">
        <v>54</v>
      </c>
      <c r="H236" t="s">
        <v>659</v>
      </c>
      <c r="I236" t="s">
        <v>660</v>
      </c>
      <c r="J236" t="s">
        <v>547</v>
      </c>
      <c r="K236" t="s">
        <v>37</v>
      </c>
      <c r="L236" t="s">
        <v>49</v>
      </c>
      <c r="M236" t="s">
        <v>90</v>
      </c>
      <c r="N236" t="s">
        <v>72</v>
      </c>
      <c r="O236" t="s">
        <v>50</v>
      </c>
      <c r="P236">
        <v>40</v>
      </c>
      <c r="Q236" s="2">
        <v>41451</v>
      </c>
      <c r="R236" s="2"/>
      <c r="S236">
        <v>40</v>
      </c>
      <c r="T236" s="3">
        <v>69096</v>
      </c>
      <c r="U236" s="3">
        <v>5758</v>
      </c>
      <c r="V236" s="3">
        <v>33.219230769230769</v>
      </c>
      <c r="W236" s="3">
        <v>0</v>
      </c>
      <c r="X236" s="3">
        <v>0</v>
      </c>
      <c r="Y236" vm="9">
        <v>0.37200000000000005</v>
      </c>
      <c r="Z236" s="3">
        <v>3616.0239999999999</v>
      </c>
      <c r="AA236" t="s">
        <v>95</v>
      </c>
      <c r="AB236">
        <v>136.33000000000001</v>
      </c>
      <c r="AC236">
        <v>0</v>
      </c>
      <c r="AD236" s="2" t="s">
        <v>42</v>
      </c>
      <c r="AE236">
        <v>341</v>
      </c>
      <c r="AG236">
        <v>20</v>
      </c>
      <c r="AH236">
        <v>547</v>
      </c>
      <c r="AL236">
        <f>IF(AND(EE_Data_2023[[#This Row],[Hire Date]]&gt;=EE_Data_2023[[#This Row],[Start of Month]],EE_Data_2023[[#This Row],[Hire Date]]&lt;=EE_Data_2023[[#This Row],[End of Month]]),1,0)</f>
        <v>0</v>
      </c>
      <c r="AM236">
        <f>IF(AND(EE_Data_2023[[#This Row],[Exit Date]]&gt;=EE_Data_2023[[#This Row],[Start of Month]],EE_Data_2023[[#This Row],[Exit Date]]&lt;=EE_Data_2023[[#This Row],[End of Month]]),1,0)</f>
        <v>0</v>
      </c>
      <c r="AN236">
        <f>EE_Data_2023[[#This Row],[Leave balance]]*EE_Data_2023[[#This Row],[Hr_Rate]]</f>
        <v>11327.757692307692</v>
      </c>
    </row>
    <row r="237" spans="1:40" x14ac:dyDescent="0.3">
      <c r="A237" s="1" t="s">
        <v>1927</v>
      </c>
      <c r="B237" s="8">
        <v>44927</v>
      </c>
      <c r="C237" s="8">
        <v>44957</v>
      </c>
      <c r="D237">
        <v>2023</v>
      </c>
      <c r="E237" t="s">
        <v>346</v>
      </c>
      <c r="F237" t="s">
        <v>347</v>
      </c>
      <c r="G237" t="s">
        <v>54</v>
      </c>
      <c r="H237" t="s">
        <v>661</v>
      </c>
      <c r="I237" t="s">
        <v>662</v>
      </c>
      <c r="J237" t="s">
        <v>321</v>
      </c>
      <c r="K237" t="s">
        <v>94</v>
      </c>
      <c r="L237" t="s">
        <v>38</v>
      </c>
      <c r="M237" t="s">
        <v>347</v>
      </c>
      <c r="N237" t="s">
        <v>72</v>
      </c>
      <c r="O237" t="s">
        <v>40</v>
      </c>
      <c r="P237">
        <v>48</v>
      </c>
      <c r="Q237" s="2">
        <v>38454</v>
      </c>
      <c r="R237" s="2"/>
      <c r="S237">
        <v>40</v>
      </c>
      <c r="T237" s="3">
        <v>87158</v>
      </c>
      <c r="U237" s="3">
        <v>7263.166666666667</v>
      </c>
      <c r="V237" s="3">
        <v>41.902884615384615</v>
      </c>
      <c r="W237" s="3">
        <v>0.2109</v>
      </c>
      <c r="X237" s="3">
        <v>1531.8018500000001</v>
      </c>
      <c r="Y237" vm="34">
        <v>0.45799999999999996</v>
      </c>
      <c r="Z237" s="3">
        <v>3936.6363333333338</v>
      </c>
      <c r="AA237" t="s">
        <v>350</v>
      </c>
      <c r="AB237">
        <v>11.0573</v>
      </c>
      <c r="AC237">
        <v>0</v>
      </c>
      <c r="AD237" s="2" t="s">
        <v>42</v>
      </c>
      <c r="AE237">
        <v>139</v>
      </c>
      <c r="AG237">
        <v>20</v>
      </c>
      <c r="AL237">
        <f>IF(AND(EE_Data_2023[[#This Row],[Hire Date]]&gt;=EE_Data_2023[[#This Row],[Start of Month]],EE_Data_2023[[#This Row],[Hire Date]]&lt;=EE_Data_2023[[#This Row],[End of Month]]),1,0)</f>
        <v>0</v>
      </c>
      <c r="AM237">
        <f>IF(AND(EE_Data_2023[[#This Row],[Exit Date]]&gt;=EE_Data_2023[[#This Row],[Start of Month]],EE_Data_2023[[#This Row],[Exit Date]]&lt;=EE_Data_2023[[#This Row],[End of Month]]),1,0)</f>
        <v>0</v>
      </c>
      <c r="AN237">
        <f>EE_Data_2023[[#This Row],[Leave balance]]*EE_Data_2023[[#This Row],[Hr_Rate]]</f>
        <v>5824.5009615384615</v>
      </c>
    </row>
    <row r="238" spans="1:40" x14ac:dyDescent="0.3">
      <c r="A238" s="1" t="s">
        <v>1927</v>
      </c>
      <c r="B238" s="8">
        <v>44927</v>
      </c>
      <c r="C238" s="8">
        <v>44957</v>
      </c>
      <c r="D238">
        <v>2023</v>
      </c>
      <c r="E238" t="s">
        <v>180</v>
      </c>
      <c r="F238" t="s">
        <v>181</v>
      </c>
      <c r="G238" t="s">
        <v>33</v>
      </c>
      <c r="H238" t="s">
        <v>663</v>
      </c>
      <c r="I238" t="s">
        <v>664</v>
      </c>
      <c r="J238" t="s">
        <v>336</v>
      </c>
      <c r="K238" t="s">
        <v>99</v>
      </c>
      <c r="L238" t="s">
        <v>71</v>
      </c>
      <c r="M238" t="s">
        <v>181</v>
      </c>
      <c r="N238" t="s">
        <v>72</v>
      </c>
      <c r="O238" t="s">
        <v>40</v>
      </c>
      <c r="P238">
        <v>64</v>
      </c>
      <c r="Q238" s="2">
        <v>44467</v>
      </c>
      <c r="R238" s="2"/>
      <c r="S238">
        <v>40</v>
      </c>
      <c r="T238" s="3">
        <v>70778</v>
      </c>
      <c r="U238" s="3">
        <v>5898.166666666667</v>
      </c>
      <c r="V238" s="3">
        <v>34.027884615384615</v>
      </c>
      <c r="W238" s="3">
        <v>0.31420000000000003</v>
      </c>
      <c r="X238" s="3">
        <v>1853.2039666666669</v>
      </c>
      <c r="Y238" vm="22">
        <v>0.49099999999999999</v>
      </c>
      <c r="Z238" s="3">
        <v>3002.1668333333337</v>
      </c>
      <c r="AA238" t="s">
        <v>184</v>
      </c>
      <c r="AB238">
        <v>11.300800000000001</v>
      </c>
      <c r="AC238">
        <v>0</v>
      </c>
      <c r="AD238" s="2" t="s">
        <v>42</v>
      </c>
      <c r="AE238">
        <v>79</v>
      </c>
      <c r="AG238">
        <v>20</v>
      </c>
      <c r="AL238">
        <f>IF(AND(EE_Data_2023[[#This Row],[Hire Date]]&gt;=EE_Data_2023[[#This Row],[Start of Month]],EE_Data_2023[[#This Row],[Hire Date]]&lt;=EE_Data_2023[[#This Row],[End of Month]]),1,0)</f>
        <v>0</v>
      </c>
      <c r="AM238">
        <f>IF(AND(EE_Data_2023[[#This Row],[Exit Date]]&gt;=EE_Data_2023[[#This Row],[Start of Month]],EE_Data_2023[[#This Row],[Exit Date]]&lt;=EE_Data_2023[[#This Row],[End of Month]]),1,0)</f>
        <v>0</v>
      </c>
      <c r="AN238">
        <f>EE_Data_2023[[#This Row],[Leave balance]]*EE_Data_2023[[#This Row],[Hr_Rate]]</f>
        <v>2688.2028846153844</v>
      </c>
    </row>
    <row r="239" spans="1:40" x14ac:dyDescent="0.3">
      <c r="A239" s="1" t="s">
        <v>1927</v>
      </c>
      <c r="B239" s="8">
        <v>44927</v>
      </c>
      <c r="C239" s="8">
        <v>44957</v>
      </c>
      <c r="D239">
        <v>2023</v>
      </c>
      <c r="E239" t="s">
        <v>351</v>
      </c>
      <c r="F239" t="s">
        <v>352</v>
      </c>
      <c r="G239" t="s">
        <v>54</v>
      </c>
      <c r="H239" t="s">
        <v>665</v>
      </c>
      <c r="I239" t="s">
        <v>666</v>
      </c>
      <c r="J239" t="s">
        <v>47</v>
      </c>
      <c r="K239" t="s">
        <v>94</v>
      </c>
      <c r="L239" t="s">
        <v>49</v>
      </c>
      <c r="M239" t="s">
        <v>352</v>
      </c>
      <c r="N239" t="s">
        <v>72</v>
      </c>
      <c r="O239" t="s">
        <v>50</v>
      </c>
      <c r="P239">
        <v>65</v>
      </c>
      <c r="Q239" s="2">
        <v>38130</v>
      </c>
      <c r="R239" s="2"/>
      <c r="S239">
        <v>40</v>
      </c>
      <c r="T239" s="3">
        <v>153938</v>
      </c>
      <c r="U239" s="3">
        <v>12828.166666666666</v>
      </c>
      <c r="V239" s="3">
        <v>74.008653846153848</v>
      </c>
      <c r="W239" s="3">
        <v>0.13</v>
      </c>
      <c r="X239" s="3">
        <v>1667.6616666666666</v>
      </c>
      <c r="Y239" vm="14">
        <v>0.55399999999999994</v>
      </c>
      <c r="Z239" s="3">
        <v>5721.3623333333335</v>
      </c>
      <c r="AA239" t="s">
        <v>355</v>
      </c>
      <c r="AB239">
        <v>12.6816</v>
      </c>
      <c r="AC239">
        <v>0.2</v>
      </c>
      <c r="AD239" s="2" t="s">
        <v>42</v>
      </c>
      <c r="AE239">
        <v>111</v>
      </c>
      <c r="AG239">
        <v>20</v>
      </c>
      <c r="AH239">
        <v>294</v>
      </c>
      <c r="AL239">
        <f>IF(AND(EE_Data_2023[[#This Row],[Hire Date]]&gt;=EE_Data_2023[[#This Row],[Start of Month]],EE_Data_2023[[#This Row],[Hire Date]]&lt;=EE_Data_2023[[#This Row],[End of Month]]),1,0)</f>
        <v>0</v>
      </c>
      <c r="AM239">
        <f>IF(AND(EE_Data_2023[[#This Row],[Exit Date]]&gt;=EE_Data_2023[[#This Row],[Start of Month]],EE_Data_2023[[#This Row],[Exit Date]]&lt;=EE_Data_2023[[#This Row],[End of Month]]),1,0)</f>
        <v>0</v>
      </c>
      <c r="AN239">
        <f>EE_Data_2023[[#This Row],[Leave balance]]*EE_Data_2023[[#This Row],[Hr_Rate]]</f>
        <v>8214.9605769230766</v>
      </c>
    </row>
    <row r="240" spans="1:40" x14ac:dyDescent="0.3">
      <c r="A240" s="1" t="s">
        <v>1927</v>
      </c>
      <c r="B240" s="8">
        <v>44927</v>
      </c>
      <c r="C240" s="8">
        <v>44957</v>
      </c>
      <c r="D240">
        <v>2023</v>
      </c>
      <c r="E240" t="s">
        <v>385</v>
      </c>
      <c r="F240" t="s">
        <v>386</v>
      </c>
      <c r="G240" t="s">
        <v>33</v>
      </c>
      <c r="H240" t="s">
        <v>667</v>
      </c>
      <c r="I240" t="s">
        <v>668</v>
      </c>
      <c r="J240" t="s">
        <v>406</v>
      </c>
      <c r="K240" t="s">
        <v>37</v>
      </c>
      <c r="L240" t="s">
        <v>108</v>
      </c>
      <c r="M240" t="s">
        <v>386</v>
      </c>
      <c r="N240" t="s">
        <v>72</v>
      </c>
      <c r="O240" t="s">
        <v>40</v>
      </c>
      <c r="P240">
        <v>43</v>
      </c>
      <c r="Q240" s="2">
        <v>43224</v>
      </c>
      <c r="R240" s="2"/>
      <c r="S240">
        <v>40</v>
      </c>
      <c r="T240" s="3">
        <v>59888</v>
      </c>
      <c r="U240" s="3">
        <v>4990.666666666667</v>
      </c>
      <c r="V240" s="3">
        <v>28.792307692307691</v>
      </c>
      <c r="W240" s="3">
        <v>0.19020000000000001</v>
      </c>
      <c r="X240" s="3">
        <v>949.22480000000007</v>
      </c>
      <c r="Y240" vm="36">
        <v>0.28300000000000003</v>
      </c>
      <c r="Z240" s="3">
        <v>3578.308</v>
      </c>
      <c r="AA240" t="s">
        <v>389</v>
      </c>
      <c r="AB240">
        <v>1.9574</v>
      </c>
      <c r="AC240">
        <v>0</v>
      </c>
      <c r="AD240" s="2" t="s">
        <v>42</v>
      </c>
      <c r="AE240">
        <v>358</v>
      </c>
      <c r="AG240">
        <v>20</v>
      </c>
      <c r="AL240">
        <f>IF(AND(EE_Data_2023[[#This Row],[Hire Date]]&gt;=EE_Data_2023[[#This Row],[Start of Month]],EE_Data_2023[[#This Row],[Hire Date]]&lt;=EE_Data_2023[[#This Row],[End of Month]]),1,0)</f>
        <v>0</v>
      </c>
      <c r="AM240">
        <f>IF(AND(EE_Data_2023[[#This Row],[Exit Date]]&gt;=EE_Data_2023[[#This Row],[Start of Month]],EE_Data_2023[[#This Row],[Exit Date]]&lt;=EE_Data_2023[[#This Row],[End of Month]]),1,0)</f>
        <v>0</v>
      </c>
      <c r="AN240">
        <f>EE_Data_2023[[#This Row],[Leave balance]]*EE_Data_2023[[#This Row],[Hr_Rate]]</f>
        <v>10307.646153846154</v>
      </c>
    </row>
    <row r="241" spans="1:40" x14ac:dyDescent="0.3">
      <c r="A241" s="1" t="s">
        <v>1927</v>
      </c>
      <c r="B241" s="8">
        <v>44927</v>
      </c>
      <c r="C241" s="8">
        <v>44957</v>
      </c>
      <c r="D241">
        <v>2023</v>
      </c>
      <c r="E241" t="s">
        <v>43</v>
      </c>
      <c r="F241" t="s">
        <v>44</v>
      </c>
      <c r="G241" t="s">
        <v>1919</v>
      </c>
      <c r="H241" t="s">
        <v>669</v>
      </c>
      <c r="I241" t="s">
        <v>670</v>
      </c>
      <c r="J241" t="s">
        <v>336</v>
      </c>
      <c r="K241" t="s">
        <v>99</v>
      </c>
      <c r="L241" t="s">
        <v>71</v>
      </c>
      <c r="M241" t="s">
        <v>44</v>
      </c>
      <c r="N241" t="s">
        <v>72</v>
      </c>
      <c r="O241" t="s">
        <v>40</v>
      </c>
      <c r="P241">
        <v>50</v>
      </c>
      <c r="Q241" s="2">
        <v>43447</v>
      </c>
      <c r="R241" s="2"/>
      <c r="S241">
        <v>40</v>
      </c>
      <c r="T241" s="3">
        <v>63098</v>
      </c>
      <c r="U241" s="3">
        <v>5258.166666666667</v>
      </c>
      <c r="V241" s="3">
        <v>30.335576923076921</v>
      </c>
      <c r="W241" s="3">
        <v>0.17</v>
      </c>
      <c r="X241" s="3">
        <v>893.88833333333343</v>
      </c>
      <c r="Y241" vm="2">
        <v>0.21</v>
      </c>
      <c r="Z241" s="3">
        <v>4153.9516666666668</v>
      </c>
      <c r="AA241" t="s">
        <v>51</v>
      </c>
      <c r="AB241">
        <v>1.4280999999999999</v>
      </c>
      <c r="AC241">
        <v>0</v>
      </c>
      <c r="AD241" s="2" t="s">
        <v>42</v>
      </c>
      <c r="AE241">
        <v>276</v>
      </c>
      <c r="AG241">
        <v>20</v>
      </c>
      <c r="AL241">
        <f>IF(AND(EE_Data_2023[[#This Row],[Hire Date]]&gt;=EE_Data_2023[[#This Row],[Start of Month]],EE_Data_2023[[#This Row],[Hire Date]]&lt;=EE_Data_2023[[#This Row],[End of Month]]),1,0)</f>
        <v>0</v>
      </c>
      <c r="AM241">
        <f>IF(AND(EE_Data_2023[[#This Row],[Exit Date]]&gt;=EE_Data_2023[[#This Row],[Start of Month]],EE_Data_2023[[#This Row],[Exit Date]]&lt;=EE_Data_2023[[#This Row],[End of Month]]),1,0)</f>
        <v>0</v>
      </c>
      <c r="AN241">
        <f>EE_Data_2023[[#This Row],[Leave balance]]*EE_Data_2023[[#This Row],[Hr_Rate]]</f>
        <v>8372.6192307692309</v>
      </c>
    </row>
    <row r="242" spans="1:40" x14ac:dyDescent="0.3">
      <c r="A242" s="1" t="s">
        <v>1927</v>
      </c>
      <c r="B242" s="8">
        <v>44927</v>
      </c>
      <c r="C242" s="8">
        <v>44957</v>
      </c>
      <c r="D242">
        <v>2023</v>
      </c>
      <c r="E242" t="s">
        <v>188</v>
      </c>
      <c r="F242" t="s">
        <v>189</v>
      </c>
      <c r="G242" t="s">
        <v>33</v>
      </c>
      <c r="H242" t="s">
        <v>671</v>
      </c>
      <c r="I242" t="s">
        <v>672</v>
      </c>
      <c r="J242" t="s">
        <v>115</v>
      </c>
      <c r="K242" t="s">
        <v>48</v>
      </c>
      <c r="L242" t="s">
        <v>71</v>
      </c>
      <c r="M242" t="s">
        <v>189</v>
      </c>
      <c r="N242" t="s">
        <v>39</v>
      </c>
      <c r="O242" t="s">
        <v>50</v>
      </c>
      <c r="P242">
        <v>27</v>
      </c>
      <c r="Q242" s="2">
        <v>44545</v>
      </c>
      <c r="R242" s="2">
        <v>45275</v>
      </c>
      <c r="S242">
        <v>40</v>
      </c>
      <c r="T242" s="3">
        <v>255369</v>
      </c>
      <c r="U242" s="3">
        <v>21280.75</v>
      </c>
      <c r="V242" s="3">
        <v>122.77355769230769</v>
      </c>
      <c r="W242" s="3">
        <v>0.14099999999999999</v>
      </c>
      <c r="X242" s="3">
        <v>3000.5857499999997</v>
      </c>
      <c r="Y242" vm="23">
        <v>0.36200000000000004</v>
      </c>
      <c r="Z242" s="3">
        <v>13577.118499999999</v>
      </c>
      <c r="AA242" t="s">
        <v>192</v>
      </c>
      <c r="AB242">
        <v>11.2597</v>
      </c>
      <c r="AC242">
        <v>0.33</v>
      </c>
      <c r="AD242" s="2" t="s">
        <v>42</v>
      </c>
      <c r="AE242">
        <v>82</v>
      </c>
      <c r="AG242">
        <v>20</v>
      </c>
      <c r="AH242">
        <v>614</v>
      </c>
      <c r="AL242">
        <f>IF(AND(EE_Data_2023[[#This Row],[Hire Date]]&gt;=EE_Data_2023[[#This Row],[Start of Month]],EE_Data_2023[[#This Row],[Hire Date]]&lt;=EE_Data_2023[[#This Row],[End of Month]]),1,0)</f>
        <v>0</v>
      </c>
      <c r="AM242">
        <f>IF(AND(EE_Data_2023[[#This Row],[Exit Date]]&gt;=EE_Data_2023[[#This Row],[Start of Month]],EE_Data_2023[[#This Row],[Exit Date]]&lt;=EE_Data_2023[[#This Row],[End of Month]]),1,0)</f>
        <v>0</v>
      </c>
      <c r="AN242">
        <f>EE_Data_2023[[#This Row],[Leave balance]]*EE_Data_2023[[#This Row],[Hr_Rate]]</f>
        <v>10067.431730769231</v>
      </c>
    </row>
    <row r="243" spans="1:40" x14ac:dyDescent="0.3">
      <c r="A243" s="1" t="s">
        <v>1927</v>
      </c>
      <c r="B243" s="8">
        <v>44927</v>
      </c>
      <c r="C243" s="8">
        <v>44957</v>
      </c>
      <c r="D243">
        <v>2023</v>
      </c>
      <c r="E243" t="s">
        <v>73</v>
      </c>
      <c r="F243" t="s">
        <v>74</v>
      </c>
      <c r="G243" t="s">
        <v>1916</v>
      </c>
      <c r="H243" t="s">
        <v>673</v>
      </c>
      <c r="I243" t="s">
        <v>674</v>
      </c>
      <c r="J243" t="s">
        <v>93</v>
      </c>
      <c r="K243" t="s">
        <v>94</v>
      </c>
      <c r="L243" t="s">
        <v>38</v>
      </c>
      <c r="M243" t="s">
        <v>74</v>
      </c>
      <c r="N243" t="s">
        <v>72</v>
      </c>
      <c r="O243" t="s">
        <v>50</v>
      </c>
      <c r="P243">
        <v>55</v>
      </c>
      <c r="Q243" s="2">
        <v>38301</v>
      </c>
      <c r="R243" s="2"/>
      <c r="S243">
        <v>32</v>
      </c>
      <c r="T243" s="3">
        <v>142318</v>
      </c>
      <c r="U243" s="3">
        <v>11859.833333333334</v>
      </c>
      <c r="V243" s="3">
        <v>85.527644230769226</v>
      </c>
      <c r="W243" s="3">
        <v>0.28999999999999998</v>
      </c>
      <c r="X243" s="3">
        <v>3439.3516666666665</v>
      </c>
      <c r="Y243" vm="6">
        <v>0.65099999999999991</v>
      </c>
      <c r="Z243" s="3">
        <v>4139.0818333333345</v>
      </c>
      <c r="AA243" t="s">
        <v>78</v>
      </c>
      <c r="AB243">
        <v>5.4378000000000002</v>
      </c>
      <c r="AC243">
        <v>0.14000000000000001</v>
      </c>
      <c r="AD243" s="2" t="s">
        <v>42</v>
      </c>
      <c r="AE243">
        <v>103</v>
      </c>
      <c r="AG243">
        <v>20</v>
      </c>
      <c r="AL243">
        <f>IF(AND(EE_Data_2023[[#This Row],[Hire Date]]&gt;=EE_Data_2023[[#This Row],[Start of Month]],EE_Data_2023[[#This Row],[Hire Date]]&lt;=EE_Data_2023[[#This Row],[End of Month]]),1,0)</f>
        <v>0</v>
      </c>
      <c r="AM243">
        <f>IF(AND(EE_Data_2023[[#This Row],[Exit Date]]&gt;=EE_Data_2023[[#This Row],[Start of Month]],EE_Data_2023[[#This Row],[Exit Date]]&lt;=EE_Data_2023[[#This Row],[End of Month]]),1,0)</f>
        <v>0</v>
      </c>
      <c r="AN243">
        <f>EE_Data_2023[[#This Row],[Leave balance]]*EE_Data_2023[[#This Row],[Hr_Rate]]</f>
        <v>8809.3473557692305</v>
      </c>
    </row>
    <row r="244" spans="1:40" x14ac:dyDescent="0.3">
      <c r="A244" s="1" t="s">
        <v>1927</v>
      </c>
      <c r="B244" s="8">
        <v>44927</v>
      </c>
      <c r="C244" s="8">
        <v>44957</v>
      </c>
      <c r="D244">
        <v>2023</v>
      </c>
      <c r="E244" t="s">
        <v>303</v>
      </c>
      <c r="F244" t="s">
        <v>304</v>
      </c>
      <c r="G244" t="s">
        <v>112</v>
      </c>
      <c r="H244" t="s">
        <v>675</v>
      </c>
      <c r="I244" t="s">
        <v>676</v>
      </c>
      <c r="J244" t="s">
        <v>115</v>
      </c>
      <c r="K244" t="s">
        <v>94</v>
      </c>
      <c r="L244" t="s">
        <v>108</v>
      </c>
      <c r="M244" t="s">
        <v>304</v>
      </c>
      <c r="N244" t="s">
        <v>39</v>
      </c>
      <c r="O244" t="s">
        <v>50</v>
      </c>
      <c r="P244">
        <v>34</v>
      </c>
      <c r="Q244" s="2">
        <v>44769</v>
      </c>
      <c r="R244" s="2">
        <v>45134</v>
      </c>
      <c r="S244">
        <v>40</v>
      </c>
      <c r="T244" s="3">
        <v>220937</v>
      </c>
      <c r="U244" s="3">
        <v>18411.416666666668</v>
      </c>
      <c r="V244" s="3">
        <v>106.21971153846155</v>
      </c>
      <c r="W244" s="3">
        <v>7.5999999999999998E-2</v>
      </c>
      <c r="X244" s="3">
        <v>1399.2676666666666</v>
      </c>
      <c r="Y244" vm="32">
        <v>0.253</v>
      </c>
      <c r="Z244" s="3">
        <v>13753.32825</v>
      </c>
      <c r="AA244" t="s">
        <v>307</v>
      </c>
      <c r="AB244">
        <v>3.7942999999999998</v>
      </c>
      <c r="AC244">
        <v>0.38</v>
      </c>
      <c r="AD244" s="2" t="s">
        <v>42</v>
      </c>
      <c r="AE244">
        <v>332</v>
      </c>
      <c r="AG244">
        <v>20</v>
      </c>
      <c r="AL244">
        <f>IF(AND(EE_Data_2023[[#This Row],[Hire Date]]&gt;=EE_Data_2023[[#This Row],[Start of Month]],EE_Data_2023[[#This Row],[Hire Date]]&lt;=EE_Data_2023[[#This Row],[End of Month]]),1,0)</f>
        <v>0</v>
      </c>
      <c r="AM244">
        <f>IF(AND(EE_Data_2023[[#This Row],[Exit Date]]&gt;=EE_Data_2023[[#This Row],[Start of Month]],EE_Data_2023[[#This Row],[Exit Date]]&lt;=EE_Data_2023[[#This Row],[End of Month]]),1,0)</f>
        <v>0</v>
      </c>
      <c r="AN244">
        <f>EE_Data_2023[[#This Row],[Leave balance]]*EE_Data_2023[[#This Row],[Hr_Rate]]</f>
        <v>35264.944230769237</v>
      </c>
    </row>
    <row r="245" spans="1:40" x14ac:dyDescent="0.3">
      <c r="A245" s="1" t="s">
        <v>1927</v>
      </c>
      <c r="B245" s="8">
        <v>44927</v>
      </c>
      <c r="C245" s="8">
        <v>44957</v>
      </c>
      <c r="D245">
        <v>2023</v>
      </c>
      <c r="E245" t="s">
        <v>193</v>
      </c>
      <c r="F245" t="s">
        <v>194</v>
      </c>
      <c r="G245" t="s">
        <v>33</v>
      </c>
      <c r="H245" t="s">
        <v>677</v>
      </c>
      <c r="I245" t="s">
        <v>678</v>
      </c>
      <c r="J245" t="s">
        <v>47</v>
      </c>
      <c r="K245" t="s">
        <v>37</v>
      </c>
      <c r="L245" t="s">
        <v>49</v>
      </c>
      <c r="M245" t="s">
        <v>194</v>
      </c>
      <c r="N245" t="s">
        <v>72</v>
      </c>
      <c r="O245" t="s">
        <v>50</v>
      </c>
      <c r="P245">
        <v>47</v>
      </c>
      <c r="Q245" s="2">
        <v>41208</v>
      </c>
      <c r="R245" s="2"/>
      <c r="S245">
        <v>40</v>
      </c>
      <c r="T245" s="3">
        <v>183156</v>
      </c>
      <c r="U245" s="3">
        <v>15263</v>
      </c>
      <c r="V245" s="3">
        <v>88.055769230769229</v>
      </c>
      <c r="W245" s="3">
        <v>6.3500000000000001E-2</v>
      </c>
      <c r="X245" s="3">
        <v>969.20050000000003</v>
      </c>
      <c r="Y245" vm="24">
        <v>0.31900000000000001</v>
      </c>
      <c r="Z245" s="3">
        <v>10394.102999999999</v>
      </c>
      <c r="AA245" t="s">
        <v>197</v>
      </c>
      <c r="AB245">
        <v>149.69999999999999</v>
      </c>
      <c r="AC245">
        <v>0.3</v>
      </c>
      <c r="AD245" s="2" t="s">
        <v>42</v>
      </c>
      <c r="AE245">
        <v>384</v>
      </c>
      <c r="AG245">
        <v>20</v>
      </c>
      <c r="AL245">
        <f>IF(AND(EE_Data_2023[[#This Row],[Hire Date]]&gt;=EE_Data_2023[[#This Row],[Start of Month]],EE_Data_2023[[#This Row],[Hire Date]]&lt;=EE_Data_2023[[#This Row],[End of Month]]),1,0)</f>
        <v>0</v>
      </c>
      <c r="AM245">
        <f>IF(AND(EE_Data_2023[[#This Row],[Exit Date]]&gt;=EE_Data_2023[[#This Row],[Start of Month]],EE_Data_2023[[#This Row],[Exit Date]]&lt;=EE_Data_2023[[#This Row],[End of Month]]),1,0)</f>
        <v>0</v>
      </c>
      <c r="AN245">
        <f>EE_Data_2023[[#This Row],[Leave balance]]*EE_Data_2023[[#This Row],[Hr_Rate]]</f>
        <v>33813.415384615386</v>
      </c>
    </row>
    <row r="246" spans="1:40" x14ac:dyDescent="0.3">
      <c r="A246" s="1" t="s">
        <v>1927</v>
      </c>
      <c r="B246" s="8">
        <v>44927</v>
      </c>
      <c r="C246" s="8">
        <v>44957</v>
      </c>
      <c r="D246">
        <v>2023</v>
      </c>
      <c r="E246" t="s">
        <v>151</v>
      </c>
      <c r="F246" t="s">
        <v>152</v>
      </c>
      <c r="G246" t="s">
        <v>33</v>
      </c>
      <c r="H246" t="s">
        <v>679</v>
      </c>
      <c r="I246" t="s">
        <v>680</v>
      </c>
      <c r="J246" t="s">
        <v>115</v>
      </c>
      <c r="K246" t="s">
        <v>37</v>
      </c>
      <c r="L246" t="s">
        <v>49</v>
      </c>
      <c r="M246" t="s">
        <v>152</v>
      </c>
      <c r="N246" t="s">
        <v>72</v>
      </c>
      <c r="O246" t="s">
        <v>50</v>
      </c>
      <c r="P246">
        <v>32</v>
      </c>
      <c r="Q246" s="2">
        <v>44034</v>
      </c>
      <c r="R246" s="2"/>
      <c r="S246">
        <v>40</v>
      </c>
      <c r="T246" s="3">
        <v>192749</v>
      </c>
      <c r="U246" s="3">
        <v>16062.416666666666</v>
      </c>
      <c r="V246" s="3">
        <v>92.667788461538464</v>
      </c>
      <c r="W246" s="3">
        <v>0.21</v>
      </c>
      <c r="X246" s="3">
        <v>3373.1074999999996</v>
      </c>
      <c r="Y246" vm="18">
        <v>0.379</v>
      </c>
      <c r="Z246" s="3">
        <v>9974.7607499999995</v>
      </c>
      <c r="AA246" t="s">
        <v>155</v>
      </c>
      <c r="AB246">
        <v>378.97</v>
      </c>
      <c r="AC246">
        <v>0.31</v>
      </c>
      <c r="AD246" s="2" t="s">
        <v>42</v>
      </c>
      <c r="AE246">
        <v>173</v>
      </c>
      <c r="AG246">
        <v>20</v>
      </c>
      <c r="AL246">
        <f>IF(AND(EE_Data_2023[[#This Row],[Hire Date]]&gt;=EE_Data_2023[[#This Row],[Start of Month]],EE_Data_2023[[#This Row],[Hire Date]]&lt;=EE_Data_2023[[#This Row],[End of Month]]),1,0)</f>
        <v>0</v>
      </c>
      <c r="AM246">
        <f>IF(AND(EE_Data_2023[[#This Row],[Exit Date]]&gt;=EE_Data_2023[[#This Row],[Start of Month]],EE_Data_2023[[#This Row],[Exit Date]]&lt;=EE_Data_2023[[#This Row],[End of Month]]),1,0)</f>
        <v>0</v>
      </c>
      <c r="AN246">
        <f>EE_Data_2023[[#This Row],[Leave balance]]*EE_Data_2023[[#This Row],[Hr_Rate]]</f>
        <v>16031.527403846154</v>
      </c>
    </row>
    <row r="247" spans="1:40" x14ac:dyDescent="0.3">
      <c r="A247" s="1" t="s">
        <v>1927</v>
      </c>
      <c r="B247" s="8">
        <v>44927</v>
      </c>
      <c r="C247" s="8">
        <v>44957</v>
      </c>
      <c r="D247">
        <v>2023</v>
      </c>
      <c r="E247" t="s">
        <v>89</v>
      </c>
      <c r="F247" t="s">
        <v>90</v>
      </c>
      <c r="G247" t="s">
        <v>54</v>
      </c>
      <c r="H247" t="s">
        <v>681</v>
      </c>
      <c r="I247" t="s">
        <v>682</v>
      </c>
      <c r="J247" t="s">
        <v>93</v>
      </c>
      <c r="K247" t="s">
        <v>37</v>
      </c>
      <c r="L247" t="s">
        <v>38</v>
      </c>
      <c r="M247" t="s">
        <v>90</v>
      </c>
      <c r="N247" t="s">
        <v>72</v>
      </c>
      <c r="O247" t="s">
        <v>50</v>
      </c>
      <c r="P247">
        <v>39</v>
      </c>
      <c r="Q247" s="2">
        <v>42819</v>
      </c>
      <c r="R247" s="2"/>
      <c r="S247">
        <v>40</v>
      </c>
      <c r="T247" s="3">
        <v>135325</v>
      </c>
      <c r="U247" s="3">
        <v>11277.083333333334</v>
      </c>
      <c r="V247" s="3">
        <v>65.06009615384616</v>
      </c>
      <c r="W247" s="3">
        <v>0</v>
      </c>
      <c r="X247" s="3">
        <v>0</v>
      </c>
      <c r="Y247" vm="9">
        <v>0.37200000000000005</v>
      </c>
      <c r="Z247" s="3">
        <v>7082.0083333333332</v>
      </c>
      <c r="AA247" t="s">
        <v>95</v>
      </c>
      <c r="AB247">
        <v>136.33000000000001</v>
      </c>
      <c r="AC247">
        <v>0.14000000000000001</v>
      </c>
      <c r="AD247" s="2" t="s">
        <v>42</v>
      </c>
      <c r="AE247">
        <v>205</v>
      </c>
      <c r="AG247">
        <v>20</v>
      </c>
      <c r="AL247">
        <f>IF(AND(EE_Data_2023[[#This Row],[Hire Date]]&gt;=EE_Data_2023[[#This Row],[Start of Month]],EE_Data_2023[[#This Row],[Hire Date]]&lt;=EE_Data_2023[[#This Row],[End of Month]]),1,0)</f>
        <v>0</v>
      </c>
      <c r="AM247">
        <f>IF(AND(EE_Data_2023[[#This Row],[Exit Date]]&gt;=EE_Data_2023[[#This Row],[Start of Month]],EE_Data_2023[[#This Row],[Exit Date]]&lt;=EE_Data_2023[[#This Row],[End of Month]]),1,0)</f>
        <v>0</v>
      </c>
      <c r="AN247">
        <f>EE_Data_2023[[#This Row],[Leave balance]]*EE_Data_2023[[#This Row],[Hr_Rate]]</f>
        <v>13337.319711538463</v>
      </c>
    </row>
    <row r="248" spans="1:40" x14ac:dyDescent="0.3">
      <c r="A248" s="1" t="s">
        <v>1927</v>
      </c>
      <c r="B248" s="8">
        <v>44927</v>
      </c>
      <c r="C248" s="8">
        <v>44957</v>
      </c>
      <c r="D248">
        <v>2023</v>
      </c>
      <c r="E248" t="s">
        <v>172</v>
      </c>
      <c r="F248" t="s">
        <v>132</v>
      </c>
      <c r="G248" t="s">
        <v>33</v>
      </c>
      <c r="H248" t="s">
        <v>683</v>
      </c>
      <c r="I248" t="s">
        <v>684</v>
      </c>
      <c r="J248" t="s">
        <v>63</v>
      </c>
      <c r="K248" t="s">
        <v>70</v>
      </c>
      <c r="L248" t="s">
        <v>49</v>
      </c>
      <c r="M248" t="s">
        <v>132</v>
      </c>
      <c r="N248" t="s">
        <v>39</v>
      </c>
      <c r="O248" t="s">
        <v>50</v>
      </c>
      <c r="P248">
        <v>26</v>
      </c>
      <c r="Q248" s="2">
        <v>44848</v>
      </c>
      <c r="R248" s="2">
        <v>45213</v>
      </c>
      <c r="S248">
        <v>40</v>
      </c>
      <c r="T248" s="3">
        <v>79356</v>
      </c>
      <c r="U248" s="3">
        <v>6613</v>
      </c>
      <c r="V248" s="3">
        <v>38.151923076923076</v>
      </c>
      <c r="W248" s="3">
        <v>8.3000000000000004E-2</v>
      </c>
      <c r="X248" s="3">
        <v>548.87900000000002</v>
      </c>
      <c r="Y248" vm="19">
        <v>0.22399999999999998</v>
      </c>
      <c r="Z248" s="3">
        <v>5131.6880000000001</v>
      </c>
      <c r="AA248" t="s">
        <v>41</v>
      </c>
      <c r="AB248">
        <v>1</v>
      </c>
      <c r="AC248">
        <v>0</v>
      </c>
      <c r="AD248" s="2" t="s">
        <v>42</v>
      </c>
      <c r="AE248">
        <v>56</v>
      </c>
      <c r="AG248">
        <v>20</v>
      </c>
      <c r="AH248">
        <v>578</v>
      </c>
      <c r="AL248">
        <f>IF(AND(EE_Data_2023[[#This Row],[Hire Date]]&gt;=EE_Data_2023[[#This Row],[Start of Month]],EE_Data_2023[[#This Row],[Hire Date]]&lt;=EE_Data_2023[[#This Row],[End of Month]]),1,0)</f>
        <v>0</v>
      </c>
      <c r="AM248">
        <f>IF(AND(EE_Data_2023[[#This Row],[Exit Date]]&gt;=EE_Data_2023[[#This Row],[Start of Month]],EE_Data_2023[[#This Row],[Exit Date]]&lt;=EE_Data_2023[[#This Row],[End of Month]]),1,0)</f>
        <v>0</v>
      </c>
      <c r="AN248">
        <f>EE_Data_2023[[#This Row],[Leave balance]]*EE_Data_2023[[#This Row],[Hr_Rate]]</f>
        <v>2136.5076923076922</v>
      </c>
    </row>
    <row r="249" spans="1:40" x14ac:dyDescent="0.3">
      <c r="A249" s="1" t="s">
        <v>1927</v>
      </c>
      <c r="B249" s="8">
        <v>44927</v>
      </c>
      <c r="C249" s="8">
        <v>44957</v>
      </c>
      <c r="D249">
        <v>2023</v>
      </c>
      <c r="E249" t="s">
        <v>79</v>
      </c>
      <c r="F249" t="s">
        <v>80</v>
      </c>
      <c r="G249" t="s">
        <v>33</v>
      </c>
      <c r="H249" t="s">
        <v>685</v>
      </c>
      <c r="I249" t="s">
        <v>686</v>
      </c>
      <c r="J249" t="s">
        <v>341</v>
      </c>
      <c r="K249" t="s">
        <v>99</v>
      </c>
      <c r="L249" t="s">
        <v>38</v>
      </c>
      <c r="M249" t="s">
        <v>80</v>
      </c>
      <c r="N249" t="s">
        <v>72</v>
      </c>
      <c r="O249" t="s">
        <v>40</v>
      </c>
      <c r="P249">
        <v>40</v>
      </c>
      <c r="Q249" s="2">
        <v>38540</v>
      </c>
      <c r="R249" s="2"/>
      <c r="S249">
        <v>40</v>
      </c>
      <c r="T249" s="3">
        <v>74412</v>
      </c>
      <c r="U249" s="3">
        <v>6201</v>
      </c>
      <c r="V249" s="3">
        <v>35.774999999999999</v>
      </c>
      <c r="W249" s="3">
        <v>0.23190000000000002</v>
      </c>
      <c r="X249" s="3">
        <v>1438.0119000000002</v>
      </c>
      <c r="Y249" vm="7">
        <v>0.41200000000000003</v>
      </c>
      <c r="Z249" s="3">
        <v>3646.1879999999996</v>
      </c>
      <c r="AA249" t="s">
        <v>41</v>
      </c>
      <c r="AB249">
        <v>1</v>
      </c>
      <c r="AC249">
        <v>0</v>
      </c>
      <c r="AD249" s="2" t="s">
        <v>42</v>
      </c>
      <c r="AE249">
        <v>227</v>
      </c>
      <c r="AG249">
        <v>20</v>
      </c>
      <c r="AI249">
        <v>19</v>
      </c>
      <c r="AL249">
        <f>IF(AND(EE_Data_2023[[#This Row],[Hire Date]]&gt;=EE_Data_2023[[#This Row],[Start of Month]],EE_Data_2023[[#This Row],[Hire Date]]&lt;=EE_Data_2023[[#This Row],[End of Month]]),1,0)</f>
        <v>0</v>
      </c>
      <c r="AM249">
        <f>IF(AND(EE_Data_2023[[#This Row],[Exit Date]]&gt;=EE_Data_2023[[#This Row],[Start of Month]],EE_Data_2023[[#This Row],[Exit Date]]&lt;=EE_Data_2023[[#This Row],[End of Month]]),1,0)</f>
        <v>0</v>
      </c>
      <c r="AN249">
        <f>EE_Data_2023[[#This Row],[Leave balance]]*EE_Data_2023[[#This Row],[Hr_Rate]]</f>
        <v>8120.9249999999993</v>
      </c>
    </row>
    <row r="250" spans="1:40" x14ac:dyDescent="0.3">
      <c r="A250" s="1" t="s">
        <v>1927</v>
      </c>
      <c r="B250" s="8">
        <v>44927</v>
      </c>
      <c r="C250" s="8">
        <v>44957</v>
      </c>
      <c r="D250">
        <v>2023</v>
      </c>
      <c r="E250" t="s">
        <v>79</v>
      </c>
      <c r="F250" t="s">
        <v>80</v>
      </c>
      <c r="G250" t="s">
        <v>33</v>
      </c>
      <c r="H250" t="s">
        <v>292</v>
      </c>
      <c r="I250" t="s">
        <v>687</v>
      </c>
      <c r="J250" t="s">
        <v>57</v>
      </c>
      <c r="K250" t="s">
        <v>37</v>
      </c>
      <c r="L250" t="s">
        <v>38</v>
      </c>
      <c r="M250" t="s">
        <v>80</v>
      </c>
      <c r="N250" t="s">
        <v>72</v>
      </c>
      <c r="O250" t="s">
        <v>50</v>
      </c>
      <c r="P250">
        <v>32</v>
      </c>
      <c r="Q250" s="2">
        <v>43010</v>
      </c>
      <c r="R250" s="2"/>
      <c r="S250">
        <v>40</v>
      </c>
      <c r="T250" s="3">
        <v>61886</v>
      </c>
      <c r="U250" s="3">
        <v>5157.166666666667</v>
      </c>
      <c r="V250" s="3">
        <v>29.752884615384612</v>
      </c>
      <c r="W250" s="3">
        <v>0.23190000000000002</v>
      </c>
      <c r="X250" s="3">
        <v>1195.9469500000002</v>
      </c>
      <c r="Y250" vm="7">
        <v>0.41200000000000003</v>
      </c>
      <c r="Z250" s="3">
        <v>3032.4140000000002</v>
      </c>
      <c r="AA250" t="s">
        <v>41</v>
      </c>
      <c r="AB250">
        <v>1</v>
      </c>
      <c r="AC250">
        <v>0.09</v>
      </c>
      <c r="AD250" s="2" t="s">
        <v>42</v>
      </c>
      <c r="AE250">
        <v>159</v>
      </c>
      <c r="AG250">
        <v>20</v>
      </c>
      <c r="AI250">
        <v>12</v>
      </c>
      <c r="AL250">
        <f>IF(AND(EE_Data_2023[[#This Row],[Hire Date]]&gt;=EE_Data_2023[[#This Row],[Start of Month]],EE_Data_2023[[#This Row],[Hire Date]]&lt;=EE_Data_2023[[#This Row],[End of Month]]),1,0)</f>
        <v>0</v>
      </c>
      <c r="AM250">
        <f>IF(AND(EE_Data_2023[[#This Row],[Exit Date]]&gt;=EE_Data_2023[[#This Row],[Start of Month]],EE_Data_2023[[#This Row],[Exit Date]]&lt;=EE_Data_2023[[#This Row],[End of Month]]),1,0)</f>
        <v>0</v>
      </c>
      <c r="AN250">
        <f>EE_Data_2023[[#This Row],[Leave balance]]*EE_Data_2023[[#This Row],[Hr_Rate]]</f>
        <v>4730.7086538461535</v>
      </c>
    </row>
    <row r="251" spans="1:40" x14ac:dyDescent="0.3">
      <c r="A251" s="1" t="s">
        <v>1927</v>
      </c>
      <c r="B251" s="8">
        <v>44927</v>
      </c>
      <c r="C251" s="8">
        <v>44957</v>
      </c>
      <c r="D251">
        <v>2023</v>
      </c>
      <c r="E251" t="s">
        <v>390</v>
      </c>
      <c r="F251" t="s">
        <v>391</v>
      </c>
      <c r="G251" t="s">
        <v>33</v>
      </c>
      <c r="H251" t="s">
        <v>688</v>
      </c>
      <c r="I251" t="s">
        <v>689</v>
      </c>
      <c r="J251" t="s">
        <v>47</v>
      </c>
      <c r="K251" t="s">
        <v>83</v>
      </c>
      <c r="L251" t="s">
        <v>108</v>
      </c>
      <c r="M251" t="s">
        <v>391</v>
      </c>
      <c r="N251" t="s">
        <v>72</v>
      </c>
      <c r="O251" t="s">
        <v>50</v>
      </c>
      <c r="P251">
        <v>58</v>
      </c>
      <c r="Q251" s="2">
        <v>37755</v>
      </c>
      <c r="R251" s="2"/>
      <c r="S251">
        <v>40</v>
      </c>
      <c r="T251" s="3">
        <v>173071</v>
      </c>
      <c r="U251" s="3">
        <v>14422.583333333334</v>
      </c>
      <c r="V251" s="3">
        <v>83.207211538461536</v>
      </c>
      <c r="W251" s="3">
        <v>0.1105</v>
      </c>
      <c r="X251" s="3">
        <v>1593.6954583333334</v>
      </c>
      <c r="Y251" vm="37">
        <v>0.26100000000000001</v>
      </c>
      <c r="Z251" s="3">
        <v>10658.289083333333</v>
      </c>
      <c r="AA251" t="s">
        <v>41</v>
      </c>
      <c r="AB251">
        <v>1</v>
      </c>
      <c r="AC251">
        <v>0.28999999999999998</v>
      </c>
      <c r="AD251" s="2" t="s">
        <v>42</v>
      </c>
      <c r="AE251">
        <v>219</v>
      </c>
      <c r="AG251">
        <v>20</v>
      </c>
      <c r="AI251">
        <v>7</v>
      </c>
      <c r="AL251">
        <f>IF(AND(EE_Data_2023[[#This Row],[Hire Date]]&gt;=EE_Data_2023[[#This Row],[Start of Month]],EE_Data_2023[[#This Row],[Hire Date]]&lt;=EE_Data_2023[[#This Row],[End of Month]]),1,0)</f>
        <v>0</v>
      </c>
      <c r="AM251">
        <f>IF(AND(EE_Data_2023[[#This Row],[Exit Date]]&gt;=EE_Data_2023[[#This Row],[Start of Month]],EE_Data_2023[[#This Row],[Exit Date]]&lt;=EE_Data_2023[[#This Row],[End of Month]]),1,0)</f>
        <v>0</v>
      </c>
      <c r="AN251">
        <f>EE_Data_2023[[#This Row],[Leave balance]]*EE_Data_2023[[#This Row],[Hr_Rate]]</f>
        <v>18222.379326923077</v>
      </c>
    </row>
    <row r="252" spans="1:40" x14ac:dyDescent="0.3">
      <c r="A252" s="1" t="s">
        <v>1927</v>
      </c>
      <c r="B252" s="8">
        <v>44927</v>
      </c>
      <c r="C252" s="8">
        <v>44957</v>
      </c>
      <c r="D252">
        <v>2023</v>
      </c>
      <c r="E252" t="s">
        <v>89</v>
      </c>
      <c r="F252" t="s">
        <v>90</v>
      </c>
      <c r="G252" t="s">
        <v>54</v>
      </c>
      <c r="H252" t="s">
        <v>690</v>
      </c>
      <c r="I252" t="s">
        <v>691</v>
      </c>
      <c r="J252" t="s">
        <v>237</v>
      </c>
      <c r="K252" t="s">
        <v>99</v>
      </c>
      <c r="L252" t="s">
        <v>108</v>
      </c>
      <c r="M252" t="s">
        <v>90</v>
      </c>
      <c r="N252" t="s">
        <v>39</v>
      </c>
      <c r="O252" t="s">
        <v>50</v>
      </c>
      <c r="P252">
        <v>58</v>
      </c>
      <c r="Q252" s="2">
        <v>44861</v>
      </c>
      <c r="R252" s="2">
        <v>45226</v>
      </c>
      <c r="S252">
        <v>40</v>
      </c>
      <c r="T252" s="3">
        <v>70189</v>
      </c>
      <c r="U252" s="3">
        <v>5849.083333333333</v>
      </c>
      <c r="V252" s="3">
        <v>33.744711538461537</v>
      </c>
      <c r="W252" s="3">
        <v>0</v>
      </c>
      <c r="X252" s="3">
        <v>0</v>
      </c>
      <c r="Y252" vm="9">
        <v>0.37200000000000005</v>
      </c>
      <c r="Z252" s="3">
        <v>3673.2243333333327</v>
      </c>
      <c r="AA252" t="s">
        <v>95</v>
      </c>
      <c r="AB252">
        <v>136.33000000000001</v>
      </c>
      <c r="AC252">
        <v>0</v>
      </c>
      <c r="AD252" s="2" t="s">
        <v>42</v>
      </c>
      <c r="AE252">
        <v>261</v>
      </c>
      <c r="AG252">
        <v>20</v>
      </c>
      <c r="AI252">
        <v>6</v>
      </c>
      <c r="AL252">
        <f>IF(AND(EE_Data_2023[[#This Row],[Hire Date]]&gt;=EE_Data_2023[[#This Row],[Start of Month]],EE_Data_2023[[#This Row],[Hire Date]]&lt;=EE_Data_2023[[#This Row],[End of Month]]),1,0)</f>
        <v>0</v>
      </c>
      <c r="AM252">
        <f>IF(AND(EE_Data_2023[[#This Row],[Exit Date]]&gt;=EE_Data_2023[[#This Row],[Start of Month]],EE_Data_2023[[#This Row],[Exit Date]]&lt;=EE_Data_2023[[#This Row],[End of Month]]),1,0)</f>
        <v>0</v>
      </c>
      <c r="AN252">
        <f>EE_Data_2023[[#This Row],[Leave balance]]*EE_Data_2023[[#This Row],[Hr_Rate]]</f>
        <v>8807.3697115384621</v>
      </c>
    </row>
    <row r="253" spans="1:40" x14ac:dyDescent="0.3">
      <c r="A253" s="1" t="s">
        <v>1927</v>
      </c>
      <c r="B253" s="8">
        <v>44927</v>
      </c>
      <c r="C253" s="8">
        <v>44957</v>
      </c>
      <c r="D253">
        <v>2023</v>
      </c>
      <c r="E253" t="s">
        <v>172</v>
      </c>
      <c r="F253" t="s">
        <v>132</v>
      </c>
      <c r="G253" t="s">
        <v>33</v>
      </c>
      <c r="H253" t="s">
        <v>692</v>
      </c>
      <c r="I253" t="s">
        <v>693</v>
      </c>
      <c r="J253" t="s">
        <v>115</v>
      </c>
      <c r="K253" t="s">
        <v>70</v>
      </c>
      <c r="L253" t="s">
        <v>108</v>
      </c>
      <c r="M253" t="s">
        <v>132</v>
      </c>
      <c r="N253" t="s">
        <v>72</v>
      </c>
      <c r="O253" t="s">
        <v>50</v>
      </c>
      <c r="P253">
        <v>42</v>
      </c>
      <c r="Q253" s="2">
        <v>41528</v>
      </c>
      <c r="R253" s="2"/>
      <c r="S253">
        <v>40</v>
      </c>
      <c r="T253" s="3">
        <v>181452</v>
      </c>
      <c r="U253" s="3">
        <v>15121</v>
      </c>
      <c r="V253" s="3">
        <v>87.236538461538458</v>
      </c>
      <c r="W253" s="3">
        <v>0.45</v>
      </c>
      <c r="X253" s="3">
        <v>6804.45</v>
      </c>
      <c r="Y253" vm="21">
        <v>0.60699999999999998</v>
      </c>
      <c r="Z253" s="3">
        <v>5942.5529999999999</v>
      </c>
      <c r="AA253" t="s">
        <v>41</v>
      </c>
      <c r="AB253">
        <v>1</v>
      </c>
      <c r="AC253">
        <v>0.3</v>
      </c>
      <c r="AD253" s="2" t="s">
        <v>42</v>
      </c>
      <c r="AE253">
        <v>76</v>
      </c>
      <c r="AG253">
        <v>20</v>
      </c>
      <c r="AI253">
        <v>4</v>
      </c>
      <c r="AL253">
        <f>IF(AND(EE_Data_2023[[#This Row],[Hire Date]]&gt;=EE_Data_2023[[#This Row],[Start of Month]],EE_Data_2023[[#This Row],[Hire Date]]&lt;=EE_Data_2023[[#This Row],[End of Month]]),1,0)</f>
        <v>0</v>
      </c>
      <c r="AM253">
        <f>IF(AND(EE_Data_2023[[#This Row],[Exit Date]]&gt;=EE_Data_2023[[#This Row],[Start of Month]],EE_Data_2023[[#This Row],[Exit Date]]&lt;=EE_Data_2023[[#This Row],[End of Month]]),1,0)</f>
        <v>0</v>
      </c>
      <c r="AN253">
        <f>EE_Data_2023[[#This Row],[Leave balance]]*EE_Data_2023[[#This Row],[Hr_Rate]]</f>
        <v>6629.9769230769225</v>
      </c>
    </row>
    <row r="254" spans="1:40" x14ac:dyDescent="0.3">
      <c r="A254" s="1" t="s">
        <v>1927</v>
      </c>
      <c r="B254" s="8">
        <v>44927</v>
      </c>
      <c r="C254" s="8">
        <v>44957</v>
      </c>
      <c r="D254">
        <v>2023</v>
      </c>
      <c r="E254" t="s">
        <v>123</v>
      </c>
      <c r="F254" t="s">
        <v>124</v>
      </c>
      <c r="G254" t="s">
        <v>33</v>
      </c>
      <c r="H254" t="s">
        <v>694</v>
      </c>
      <c r="I254" t="s">
        <v>695</v>
      </c>
      <c r="J254" t="s">
        <v>226</v>
      </c>
      <c r="K254" t="s">
        <v>94</v>
      </c>
      <c r="L254" t="s">
        <v>49</v>
      </c>
      <c r="M254" t="s">
        <v>124</v>
      </c>
      <c r="N254" t="s">
        <v>72</v>
      </c>
      <c r="O254" t="s">
        <v>40</v>
      </c>
      <c r="P254">
        <v>26</v>
      </c>
      <c r="Q254" s="2">
        <v>44267</v>
      </c>
      <c r="R254" s="2"/>
      <c r="S254">
        <v>40</v>
      </c>
      <c r="T254" s="3">
        <v>70369</v>
      </c>
      <c r="U254" s="3">
        <v>5864.083333333333</v>
      </c>
      <c r="V254" s="3">
        <v>33.831249999999997</v>
      </c>
      <c r="W254" s="3">
        <v>2.2499999999999999E-2</v>
      </c>
      <c r="X254" s="3">
        <v>131.94187499999998</v>
      </c>
      <c r="Y254" vm="13">
        <v>0.2</v>
      </c>
      <c r="Z254" s="3">
        <v>4691.2666666666664</v>
      </c>
      <c r="AA254" t="s">
        <v>127</v>
      </c>
      <c r="AB254">
        <v>4.9107000000000003</v>
      </c>
      <c r="AC254">
        <v>0</v>
      </c>
      <c r="AD254" s="2" t="s">
        <v>42</v>
      </c>
      <c r="AE254">
        <v>48</v>
      </c>
      <c r="AG254">
        <v>20</v>
      </c>
      <c r="AH254">
        <v>261</v>
      </c>
      <c r="AI254">
        <v>14</v>
      </c>
      <c r="AL254">
        <f>IF(AND(EE_Data_2023[[#This Row],[Hire Date]]&gt;=EE_Data_2023[[#This Row],[Start of Month]],EE_Data_2023[[#This Row],[Hire Date]]&lt;=EE_Data_2023[[#This Row],[End of Month]]),1,0)</f>
        <v>0</v>
      </c>
      <c r="AM254">
        <f>IF(AND(EE_Data_2023[[#This Row],[Exit Date]]&gt;=EE_Data_2023[[#This Row],[Start of Month]],EE_Data_2023[[#This Row],[Exit Date]]&lt;=EE_Data_2023[[#This Row],[End of Month]]),1,0)</f>
        <v>0</v>
      </c>
      <c r="AN254">
        <f>EE_Data_2023[[#This Row],[Leave balance]]*EE_Data_2023[[#This Row],[Hr_Rate]]</f>
        <v>1623.8999999999999</v>
      </c>
    </row>
    <row r="255" spans="1:40" x14ac:dyDescent="0.3">
      <c r="A255" s="1" t="s">
        <v>1927</v>
      </c>
      <c r="B255" s="8">
        <v>44927</v>
      </c>
      <c r="C255" s="8">
        <v>44957</v>
      </c>
      <c r="D255">
        <v>2023</v>
      </c>
      <c r="E255" t="s">
        <v>151</v>
      </c>
      <c r="F255" t="s">
        <v>152</v>
      </c>
      <c r="G255" t="s">
        <v>33</v>
      </c>
      <c r="H255" t="s">
        <v>696</v>
      </c>
      <c r="I255" t="s">
        <v>697</v>
      </c>
      <c r="J255" t="s">
        <v>63</v>
      </c>
      <c r="K255" t="s">
        <v>83</v>
      </c>
      <c r="L255" t="s">
        <v>38</v>
      </c>
      <c r="M255" t="s">
        <v>152</v>
      </c>
      <c r="N255" t="s">
        <v>72</v>
      </c>
      <c r="O255" t="s">
        <v>40</v>
      </c>
      <c r="P255">
        <v>38</v>
      </c>
      <c r="Q255" s="2">
        <v>39634</v>
      </c>
      <c r="R255" s="2"/>
      <c r="S255">
        <v>40</v>
      </c>
      <c r="T255" s="3">
        <v>78056</v>
      </c>
      <c r="U255" s="3">
        <v>6504.666666666667</v>
      </c>
      <c r="V255" s="3">
        <v>37.526923076923076</v>
      </c>
      <c r="W255" s="3">
        <v>0.21</v>
      </c>
      <c r="X255" s="3">
        <v>1365.98</v>
      </c>
      <c r="Y255" vm="18">
        <v>0.379</v>
      </c>
      <c r="Z255" s="3">
        <v>4039.3980000000001</v>
      </c>
      <c r="AA255" t="s">
        <v>155</v>
      </c>
      <c r="AB255">
        <v>378.97</v>
      </c>
      <c r="AC255">
        <v>0</v>
      </c>
      <c r="AD255" s="2" t="s">
        <v>42</v>
      </c>
      <c r="AE255">
        <v>240</v>
      </c>
      <c r="AG255">
        <v>20</v>
      </c>
      <c r="AI255">
        <v>20</v>
      </c>
      <c r="AL255">
        <f>IF(AND(EE_Data_2023[[#This Row],[Hire Date]]&gt;=EE_Data_2023[[#This Row],[Start of Month]],EE_Data_2023[[#This Row],[Hire Date]]&lt;=EE_Data_2023[[#This Row],[End of Month]]),1,0)</f>
        <v>0</v>
      </c>
      <c r="AM255">
        <f>IF(AND(EE_Data_2023[[#This Row],[Exit Date]]&gt;=EE_Data_2023[[#This Row],[Start of Month]],EE_Data_2023[[#This Row],[Exit Date]]&lt;=EE_Data_2023[[#This Row],[End of Month]]),1,0)</f>
        <v>0</v>
      </c>
      <c r="AN255">
        <f>EE_Data_2023[[#This Row],[Leave balance]]*EE_Data_2023[[#This Row],[Hr_Rate]]</f>
        <v>9006.461538461539</v>
      </c>
    </row>
    <row r="256" spans="1:40" x14ac:dyDescent="0.3">
      <c r="A256" s="1" t="s">
        <v>1927</v>
      </c>
      <c r="B256" s="8">
        <v>44927</v>
      </c>
      <c r="C256" s="8">
        <v>44957</v>
      </c>
      <c r="D256">
        <v>2023</v>
      </c>
      <c r="E256" t="s">
        <v>59</v>
      </c>
      <c r="F256" t="s">
        <v>60</v>
      </c>
      <c r="G256" t="s">
        <v>33</v>
      </c>
      <c r="H256" t="s">
        <v>698</v>
      </c>
      <c r="I256" t="s">
        <v>699</v>
      </c>
      <c r="J256" t="s">
        <v>47</v>
      </c>
      <c r="K256" t="s">
        <v>48</v>
      </c>
      <c r="L256" t="s">
        <v>108</v>
      </c>
      <c r="M256" t="s">
        <v>60</v>
      </c>
      <c r="N256" t="s">
        <v>72</v>
      </c>
      <c r="O256" t="s">
        <v>40</v>
      </c>
      <c r="P256">
        <v>64</v>
      </c>
      <c r="Q256" s="2">
        <v>44318</v>
      </c>
      <c r="R256" s="2"/>
      <c r="S256">
        <v>40</v>
      </c>
      <c r="T256" s="3">
        <v>189933</v>
      </c>
      <c r="U256" s="3">
        <v>15827.75</v>
      </c>
      <c r="V256" s="3">
        <v>91.313942307692315</v>
      </c>
      <c r="W256" s="3">
        <v>0.22140000000000001</v>
      </c>
      <c r="X256" s="3">
        <v>3504.2638500000003</v>
      </c>
      <c r="Y256" vm="4">
        <v>0.40799999999999997</v>
      </c>
      <c r="Z256" s="3">
        <v>9370.0280000000002</v>
      </c>
      <c r="AA256" t="s">
        <v>64</v>
      </c>
      <c r="AB256">
        <v>4.6844999999999999</v>
      </c>
      <c r="AC256">
        <v>0.23</v>
      </c>
      <c r="AD256" s="2" t="s">
        <v>42</v>
      </c>
      <c r="AE256">
        <v>168</v>
      </c>
      <c r="AG256">
        <v>20</v>
      </c>
      <c r="AI256">
        <v>4</v>
      </c>
      <c r="AL256">
        <f>IF(AND(EE_Data_2023[[#This Row],[Hire Date]]&gt;=EE_Data_2023[[#This Row],[Start of Month]],EE_Data_2023[[#This Row],[Hire Date]]&lt;=EE_Data_2023[[#This Row],[End of Month]]),1,0)</f>
        <v>0</v>
      </c>
      <c r="AM256">
        <f>IF(AND(EE_Data_2023[[#This Row],[Exit Date]]&gt;=EE_Data_2023[[#This Row],[Start of Month]],EE_Data_2023[[#This Row],[Exit Date]]&lt;=EE_Data_2023[[#This Row],[End of Month]]),1,0)</f>
        <v>0</v>
      </c>
      <c r="AN256">
        <f>EE_Data_2023[[#This Row],[Leave balance]]*EE_Data_2023[[#This Row],[Hr_Rate]]</f>
        <v>15340.74230769231</v>
      </c>
    </row>
    <row r="257" spans="1:40" x14ac:dyDescent="0.3">
      <c r="A257" s="1" t="s">
        <v>1927</v>
      </c>
      <c r="B257" s="8">
        <v>44927</v>
      </c>
      <c r="C257" s="8">
        <v>44957</v>
      </c>
      <c r="D257">
        <v>2023</v>
      </c>
      <c r="E257" t="s">
        <v>79</v>
      </c>
      <c r="F257" t="s">
        <v>80</v>
      </c>
      <c r="G257" t="s">
        <v>33</v>
      </c>
      <c r="H257" t="s">
        <v>700</v>
      </c>
      <c r="I257" t="s">
        <v>701</v>
      </c>
      <c r="J257" t="s">
        <v>242</v>
      </c>
      <c r="K257" t="s">
        <v>99</v>
      </c>
      <c r="L257" t="s">
        <v>49</v>
      </c>
      <c r="M257" t="s">
        <v>80</v>
      </c>
      <c r="N257" t="s">
        <v>72</v>
      </c>
      <c r="O257" t="s">
        <v>40</v>
      </c>
      <c r="P257">
        <v>38</v>
      </c>
      <c r="Q257" s="2">
        <v>40360</v>
      </c>
      <c r="R257" s="2"/>
      <c r="S257">
        <v>40</v>
      </c>
      <c r="T257" s="3">
        <v>78237</v>
      </c>
      <c r="U257" s="3">
        <v>6519.75</v>
      </c>
      <c r="V257" s="3">
        <v>37.613942307692312</v>
      </c>
      <c r="W257" s="3">
        <v>0.23190000000000002</v>
      </c>
      <c r="X257" s="3">
        <v>1511.9300250000001</v>
      </c>
      <c r="Y257" vm="7">
        <v>0.41200000000000003</v>
      </c>
      <c r="Z257" s="3">
        <v>3833.6129999999998</v>
      </c>
      <c r="AA257" t="s">
        <v>41</v>
      </c>
      <c r="AB257">
        <v>1</v>
      </c>
      <c r="AC257">
        <v>0</v>
      </c>
      <c r="AD257" s="2" t="s">
        <v>42</v>
      </c>
      <c r="AE257">
        <v>302</v>
      </c>
      <c r="AG257">
        <v>20</v>
      </c>
      <c r="AH257">
        <v>62</v>
      </c>
      <c r="AI257">
        <v>12</v>
      </c>
      <c r="AL257">
        <f>IF(AND(EE_Data_2023[[#This Row],[Hire Date]]&gt;=EE_Data_2023[[#This Row],[Start of Month]],EE_Data_2023[[#This Row],[Hire Date]]&lt;=EE_Data_2023[[#This Row],[End of Month]]),1,0)</f>
        <v>0</v>
      </c>
      <c r="AM257">
        <f>IF(AND(EE_Data_2023[[#This Row],[Exit Date]]&gt;=EE_Data_2023[[#This Row],[Start of Month]],EE_Data_2023[[#This Row],[Exit Date]]&lt;=EE_Data_2023[[#This Row],[End of Month]]),1,0)</f>
        <v>0</v>
      </c>
      <c r="AN257">
        <f>EE_Data_2023[[#This Row],[Leave balance]]*EE_Data_2023[[#This Row],[Hr_Rate]]</f>
        <v>11359.410576923079</v>
      </c>
    </row>
    <row r="258" spans="1:40" x14ac:dyDescent="0.3">
      <c r="A258" s="1" t="s">
        <v>1927</v>
      </c>
      <c r="B258" s="8">
        <v>44927</v>
      </c>
      <c r="C258" s="8">
        <v>44957</v>
      </c>
      <c r="D258">
        <v>2023</v>
      </c>
      <c r="E258" t="s">
        <v>104</v>
      </c>
      <c r="F258" t="s">
        <v>105</v>
      </c>
      <c r="G258" t="s">
        <v>1919</v>
      </c>
      <c r="H258" t="s">
        <v>702</v>
      </c>
      <c r="I258" t="s">
        <v>703</v>
      </c>
      <c r="J258" t="s">
        <v>145</v>
      </c>
      <c r="K258" t="s">
        <v>83</v>
      </c>
      <c r="L258" t="s">
        <v>108</v>
      </c>
      <c r="M258" t="s">
        <v>105</v>
      </c>
      <c r="N258" t="s">
        <v>72</v>
      </c>
      <c r="O258" t="s">
        <v>50</v>
      </c>
      <c r="P258">
        <v>55</v>
      </c>
      <c r="Q258" s="2">
        <v>44373</v>
      </c>
      <c r="R258" s="2"/>
      <c r="S258">
        <v>40</v>
      </c>
      <c r="T258" s="3">
        <v>48687</v>
      </c>
      <c r="U258" s="3">
        <v>4057.25</v>
      </c>
      <c r="V258" s="3">
        <v>23.407211538461539</v>
      </c>
      <c r="W258" s="3">
        <v>5.74E-2</v>
      </c>
      <c r="X258" s="3">
        <v>232.88614999999999</v>
      </c>
      <c r="Y258" vm="11">
        <v>0.30099999999999999</v>
      </c>
      <c r="Z258" s="3">
        <v>2836.01775</v>
      </c>
      <c r="AA258" t="s">
        <v>109</v>
      </c>
      <c r="AB258">
        <v>16295.86</v>
      </c>
      <c r="AC258">
        <v>0</v>
      </c>
      <c r="AD258" s="2" t="s">
        <v>42</v>
      </c>
      <c r="AE258">
        <v>52</v>
      </c>
      <c r="AG258">
        <v>20</v>
      </c>
      <c r="AI258">
        <v>17</v>
      </c>
      <c r="AL258">
        <f>IF(AND(EE_Data_2023[[#This Row],[Hire Date]]&gt;=EE_Data_2023[[#This Row],[Start of Month]],EE_Data_2023[[#This Row],[Hire Date]]&lt;=EE_Data_2023[[#This Row],[End of Month]]),1,0)</f>
        <v>0</v>
      </c>
      <c r="AM258">
        <f>IF(AND(EE_Data_2023[[#This Row],[Exit Date]]&gt;=EE_Data_2023[[#This Row],[Start of Month]],EE_Data_2023[[#This Row],[Exit Date]]&lt;=EE_Data_2023[[#This Row],[End of Month]]),1,0)</f>
        <v>0</v>
      </c>
      <c r="AN258">
        <f>EE_Data_2023[[#This Row],[Leave balance]]*EE_Data_2023[[#This Row],[Hr_Rate]]</f>
        <v>1217.175</v>
      </c>
    </row>
    <row r="259" spans="1:40" x14ac:dyDescent="0.3">
      <c r="A259" s="1" t="s">
        <v>1927</v>
      </c>
      <c r="B259" s="8">
        <v>44927</v>
      </c>
      <c r="C259" s="8">
        <v>44957</v>
      </c>
      <c r="D259">
        <v>2023</v>
      </c>
      <c r="E259" t="s">
        <v>79</v>
      </c>
      <c r="F259" t="s">
        <v>80</v>
      </c>
      <c r="G259" t="s">
        <v>33</v>
      </c>
      <c r="H259" t="s">
        <v>704</v>
      </c>
      <c r="I259" t="s">
        <v>705</v>
      </c>
      <c r="J259" t="s">
        <v>93</v>
      </c>
      <c r="K259" t="s">
        <v>116</v>
      </c>
      <c r="L259" t="s">
        <v>38</v>
      </c>
      <c r="M259" t="s">
        <v>80</v>
      </c>
      <c r="N259" t="s">
        <v>72</v>
      </c>
      <c r="O259" t="s">
        <v>50</v>
      </c>
      <c r="P259">
        <v>45</v>
      </c>
      <c r="Q259" s="2">
        <v>38218</v>
      </c>
      <c r="R259" s="2"/>
      <c r="S259">
        <v>40</v>
      </c>
      <c r="T259" s="3">
        <v>121065</v>
      </c>
      <c r="U259" s="3">
        <v>10088.75</v>
      </c>
      <c r="V259" s="3">
        <v>58.204326923076927</v>
      </c>
      <c r="W259" s="3">
        <v>0.23190000000000002</v>
      </c>
      <c r="X259" s="3">
        <v>2339.5811250000002</v>
      </c>
      <c r="Y259" vm="7">
        <v>0.41200000000000003</v>
      </c>
      <c r="Z259" s="3">
        <v>5932.1849999999995</v>
      </c>
      <c r="AA259" t="s">
        <v>41</v>
      </c>
      <c r="AB259">
        <v>1</v>
      </c>
      <c r="AC259">
        <v>0.15</v>
      </c>
      <c r="AD259" s="2" t="s">
        <v>42</v>
      </c>
      <c r="AE259">
        <v>109</v>
      </c>
      <c r="AG259">
        <v>20</v>
      </c>
      <c r="AH259">
        <v>108</v>
      </c>
      <c r="AI259">
        <v>4</v>
      </c>
      <c r="AL259">
        <f>IF(AND(EE_Data_2023[[#This Row],[Hire Date]]&gt;=EE_Data_2023[[#This Row],[Start of Month]],EE_Data_2023[[#This Row],[Hire Date]]&lt;=EE_Data_2023[[#This Row],[End of Month]]),1,0)</f>
        <v>0</v>
      </c>
      <c r="AM259">
        <f>IF(AND(EE_Data_2023[[#This Row],[Exit Date]]&gt;=EE_Data_2023[[#This Row],[Start of Month]],EE_Data_2023[[#This Row],[Exit Date]]&lt;=EE_Data_2023[[#This Row],[End of Month]]),1,0)</f>
        <v>0</v>
      </c>
      <c r="AN259">
        <f>EE_Data_2023[[#This Row],[Leave balance]]*EE_Data_2023[[#This Row],[Hr_Rate]]</f>
        <v>6344.2716346153848</v>
      </c>
    </row>
    <row r="260" spans="1:40" x14ac:dyDescent="0.3">
      <c r="A260" s="1" t="s">
        <v>1927</v>
      </c>
      <c r="B260" s="8">
        <v>44927</v>
      </c>
      <c r="C260" s="8">
        <v>44957</v>
      </c>
      <c r="D260">
        <v>2023</v>
      </c>
      <c r="E260" t="s">
        <v>104</v>
      </c>
      <c r="F260" t="s">
        <v>105</v>
      </c>
      <c r="G260" t="s">
        <v>1919</v>
      </c>
      <c r="H260" t="s">
        <v>706</v>
      </c>
      <c r="I260" t="s">
        <v>707</v>
      </c>
      <c r="J260" t="s">
        <v>63</v>
      </c>
      <c r="K260" t="s">
        <v>70</v>
      </c>
      <c r="L260" t="s">
        <v>71</v>
      </c>
      <c r="M260" t="s">
        <v>105</v>
      </c>
      <c r="N260" t="s">
        <v>72</v>
      </c>
      <c r="O260" t="s">
        <v>40</v>
      </c>
      <c r="P260">
        <v>43</v>
      </c>
      <c r="Q260" s="2">
        <v>38093</v>
      </c>
      <c r="R260" s="2"/>
      <c r="S260">
        <v>40</v>
      </c>
      <c r="T260" s="3">
        <v>94246</v>
      </c>
      <c r="U260" s="3">
        <v>7853.833333333333</v>
      </c>
      <c r="V260" s="3">
        <v>45.310576923076923</v>
      </c>
      <c r="W260" s="3">
        <v>5.74E-2</v>
      </c>
      <c r="X260" s="3">
        <v>450.81003333333331</v>
      </c>
      <c r="Y260" vm="11">
        <v>0.30099999999999999</v>
      </c>
      <c r="Z260" s="3">
        <v>5489.8294999999998</v>
      </c>
      <c r="AA260" t="s">
        <v>109</v>
      </c>
      <c r="AB260">
        <v>16295.86</v>
      </c>
      <c r="AC260">
        <v>0</v>
      </c>
      <c r="AD260" s="2" t="s">
        <v>42</v>
      </c>
      <c r="AE260">
        <v>351</v>
      </c>
      <c r="AG260">
        <v>20</v>
      </c>
      <c r="AH260">
        <v>603</v>
      </c>
      <c r="AI260">
        <v>1</v>
      </c>
      <c r="AL260">
        <f>IF(AND(EE_Data_2023[[#This Row],[Hire Date]]&gt;=EE_Data_2023[[#This Row],[Start of Month]],EE_Data_2023[[#This Row],[Hire Date]]&lt;=EE_Data_2023[[#This Row],[End of Month]]),1,0)</f>
        <v>0</v>
      </c>
      <c r="AM260">
        <f>IF(AND(EE_Data_2023[[#This Row],[Exit Date]]&gt;=EE_Data_2023[[#This Row],[Start of Month]],EE_Data_2023[[#This Row],[Exit Date]]&lt;=EE_Data_2023[[#This Row],[End of Month]]),1,0)</f>
        <v>0</v>
      </c>
      <c r="AN260">
        <f>EE_Data_2023[[#This Row],[Leave balance]]*EE_Data_2023[[#This Row],[Hr_Rate]]</f>
        <v>15904.012500000001</v>
      </c>
    </row>
    <row r="261" spans="1:40" x14ac:dyDescent="0.3">
      <c r="A261" s="1" t="s">
        <v>1927</v>
      </c>
      <c r="B261" s="8">
        <v>44927</v>
      </c>
      <c r="C261" s="8">
        <v>44957</v>
      </c>
      <c r="D261">
        <v>2023</v>
      </c>
      <c r="E261" t="s">
        <v>200</v>
      </c>
      <c r="F261" t="s">
        <v>201</v>
      </c>
      <c r="G261" t="s">
        <v>33</v>
      </c>
      <c r="H261" t="s">
        <v>358</v>
      </c>
      <c r="I261" t="s">
        <v>708</v>
      </c>
      <c r="J261" t="s">
        <v>406</v>
      </c>
      <c r="K261" t="s">
        <v>37</v>
      </c>
      <c r="L261" t="s">
        <v>38</v>
      </c>
      <c r="M261" t="s">
        <v>201</v>
      </c>
      <c r="N261" t="s">
        <v>72</v>
      </c>
      <c r="O261" t="s">
        <v>50</v>
      </c>
      <c r="P261">
        <v>34</v>
      </c>
      <c r="Q261" s="2">
        <v>42512</v>
      </c>
      <c r="R261" s="2"/>
      <c r="S261">
        <v>40</v>
      </c>
      <c r="T261" s="3">
        <v>44614</v>
      </c>
      <c r="U261" s="3">
        <v>3717.8333333333335</v>
      </c>
      <c r="V261" s="3">
        <v>21.449038461538461</v>
      </c>
      <c r="W261" s="3">
        <v>0.24809999999999999</v>
      </c>
      <c r="X261" s="3">
        <v>922.39445000000001</v>
      </c>
      <c r="Y261" vm="25">
        <v>0.51900000000000002</v>
      </c>
      <c r="Z261" s="3">
        <v>1788.2778333333333</v>
      </c>
      <c r="AA261" t="s">
        <v>41</v>
      </c>
      <c r="AB261">
        <v>1</v>
      </c>
      <c r="AC261">
        <v>0</v>
      </c>
      <c r="AD261" s="2" t="s">
        <v>42</v>
      </c>
      <c r="AE261">
        <v>89</v>
      </c>
      <c r="AG261">
        <v>20</v>
      </c>
      <c r="AI261">
        <v>13</v>
      </c>
      <c r="AL261">
        <f>IF(AND(EE_Data_2023[[#This Row],[Hire Date]]&gt;=EE_Data_2023[[#This Row],[Start of Month]],EE_Data_2023[[#This Row],[Hire Date]]&lt;=EE_Data_2023[[#This Row],[End of Month]]),1,0)</f>
        <v>0</v>
      </c>
      <c r="AM261">
        <f>IF(AND(EE_Data_2023[[#This Row],[Exit Date]]&gt;=EE_Data_2023[[#This Row],[Start of Month]],EE_Data_2023[[#This Row],[Exit Date]]&lt;=EE_Data_2023[[#This Row],[End of Month]]),1,0)</f>
        <v>0</v>
      </c>
      <c r="AN261">
        <f>EE_Data_2023[[#This Row],[Leave balance]]*EE_Data_2023[[#This Row],[Hr_Rate]]</f>
        <v>1908.9644230769229</v>
      </c>
    </row>
    <row r="262" spans="1:40" x14ac:dyDescent="0.3">
      <c r="A262" s="1" t="s">
        <v>1927</v>
      </c>
      <c r="B262" s="8">
        <v>44927</v>
      </c>
      <c r="C262" s="8">
        <v>44957</v>
      </c>
      <c r="D262">
        <v>2023</v>
      </c>
      <c r="E262" t="s">
        <v>172</v>
      </c>
      <c r="F262" t="s">
        <v>132</v>
      </c>
      <c r="G262" t="s">
        <v>33</v>
      </c>
      <c r="H262" t="s">
        <v>709</v>
      </c>
      <c r="I262" t="s">
        <v>710</v>
      </c>
      <c r="J262" t="s">
        <v>115</v>
      </c>
      <c r="K262" t="s">
        <v>37</v>
      </c>
      <c r="L262" t="s">
        <v>108</v>
      </c>
      <c r="M262" t="s">
        <v>132</v>
      </c>
      <c r="N262" t="s">
        <v>39</v>
      </c>
      <c r="O262" t="s">
        <v>40</v>
      </c>
      <c r="P262">
        <v>40</v>
      </c>
      <c r="Q262" s="2">
        <v>44143</v>
      </c>
      <c r="R262" s="2">
        <v>45238</v>
      </c>
      <c r="S262">
        <v>40</v>
      </c>
      <c r="T262" s="3">
        <v>234469</v>
      </c>
      <c r="U262" s="3">
        <v>19539.083333333332</v>
      </c>
      <c r="V262" s="3">
        <v>112.72548076923076</v>
      </c>
      <c r="W262" s="3">
        <v>0.45</v>
      </c>
      <c r="X262" s="3">
        <v>8792.5874999999996</v>
      </c>
      <c r="Y262" vm="21">
        <v>0.60699999999999998</v>
      </c>
      <c r="Z262" s="3">
        <v>7678.8597499999996</v>
      </c>
      <c r="AA262" t="s">
        <v>41</v>
      </c>
      <c r="AB262">
        <v>1</v>
      </c>
      <c r="AC262">
        <v>0.31</v>
      </c>
      <c r="AD262" s="2" t="s">
        <v>42</v>
      </c>
      <c r="AE262">
        <v>105</v>
      </c>
      <c r="AG262">
        <v>20</v>
      </c>
      <c r="AI262">
        <v>3</v>
      </c>
      <c r="AL262">
        <f>IF(AND(EE_Data_2023[[#This Row],[Hire Date]]&gt;=EE_Data_2023[[#This Row],[Start of Month]],EE_Data_2023[[#This Row],[Hire Date]]&lt;=EE_Data_2023[[#This Row],[End of Month]]),1,0)</f>
        <v>0</v>
      </c>
      <c r="AM262">
        <f>IF(AND(EE_Data_2023[[#This Row],[Exit Date]]&gt;=EE_Data_2023[[#This Row],[Start of Month]],EE_Data_2023[[#This Row],[Exit Date]]&lt;=EE_Data_2023[[#This Row],[End of Month]]),1,0)</f>
        <v>0</v>
      </c>
      <c r="AN262">
        <f>EE_Data_2023[[#This Row],[Leave balance]]*EE_Data_2023[[#This Row],[Hr_Rate]]</f>
        <v>11836.175480769229</v>
      </c>
    </row>
    <row r="263" spans="1:40" x14ac:dyDescent="0.3">
      <c r="A263" s="1" t="s">
        <v>1927</v>
      </c>
      <c r="B263" s="8">
        <v>44927</v>
      </c>
      <c r="C263" s="8">
        <v>44957</v>
      </c>
      <c r="D263">
        <v>2023</v>
      </c>
      <c r="E263" t="s">
        <v>200</v>
      </c>
      <c r="F263" t="s">
        <v>201</v>
      </c>
      <c r="G263" t="s">
        <v>33</v>
      </c>
      <c r="H263" t="s">
        <v>711</v>
      </c>
      <c r="I263" t="s">
        <v>712</v>
      </c>
      <c r="J263" t="s">
        <v>242</v>
      </c>
      <c r="K263" t="s">
        <v>99</v>
      </c>
      <c r="L263" t="s">
        <v>108</v>
      </c>
      <c r="M263" t="s">
        <v>201</v>
      </c>
      <c r="N263" t="s">
        <v>72</v>
      </c>
      <c r="O263" t="s">
        <v>40</v>
      </c>
      <c r="P263">
        <v>52</v>
      </c>
      <c r="Q263" s="2">
        <v>44022</v>
      </c>
      <c r="R263" s="2"/>
      <c r="S263">
        <v>40</v>
      </c>
      <c r="T263" s="3">
        <v>88272</v>
      </c>
      <c r="U263" s="3">
        <v>7356</v>
      </c>
      <c r="V263" s="3">
        <v>42.438461538461539</v>
      </c>
      <c r="W263" s="3">
        <v>0.24809999999999999</v>
      </c>
      <c r="X263" s="3">
        <v>1825.0236</v>
      </c>
      <c r="Y263" vm="25">
        <v>0.51900000000000002</v>
      </c>
      <c r="Z263" s="3">
        <v>3538.2359999999999</v>
      </c>
      <c r="AA263" t="s">
        <v>41</v>
      </c>
      <c r="AB263">
        <v>1</v>
      </c>
      <c r="AC263">
        <v>0</v>
      </c>
      <c r="AD263" s="2" t="s">
        <v>42</v>
      </c>
      <c r="AE263">
        <v>400</v>
      </c>
      <c r="AG263">
        <v>20</v>
      </c>
      <c r="AH263">
        <v>581</v>
      </c>
      <c r="AI263">
        <v>9</v>
      </c>
      <c r="AL263">
        <f>IF(AND(EE_Data_2023[[#This Row],[Hire Date]]&gt;=EE_Data_2023[[#This Row],[Start of Month]],EE_Data_2023[[#This Row],[Hire Date]]&lt;=EE_Data_2023[[#This Row],[End of Month]]),1,0)</f>
        <v>0</v>
      </c>
      <c r="AM263">
        <f>IF(AND(EE_Data_2023[[#This Row],[Exit Date]]&gt;=EE_Data_2023[[#This Row],[Start of Month]],EE_Data_2023[[#This Row],[Exit Date]]&lt;=EE_Data_2023[[#This Row],[End of Month]]),1,0)</f>
        <v>0</v>
      </c>
      <c r="AN263">
        <f>EE_Data_2023[[#This Row],[Leave balance]]*EE_Data_2023[[#This Row],[Hr_Rate]]</f>
        <v>16975.384615384617</v>
      </c>
    </row>
    <row r="264" spans="1:40" x14ac:dyDescent="0.3">
      <c r="A264" s="1" t="s">
        <v>1927</v>
      </c>
      <c r="B264" s="8">
        <v>44927</v>
      </c>
      <c r="C264" s="8">
        <v>44957</v>
      </c>
      <c r="D264">
        <v>2023</v>
      </c>
      <c r="E264" t="s">
        <v>128</v>
      </c>
      <c r="F264" t="s">
        <v>129</v>
      </c>
      <c r="G264" t="s">
        <v>33</v>
      </c>
      <c r="H264" t="s">
        <v>713</v>
      </c>
      <c r="I264" t="s">
        <v>714</v>
      </c>
      <c r="J264" t="s">
        <v>177</v>
      </c>
      <c r="K264" t="s">
        <v>48</v>
      </c>
      <c r="L264" t="s">
        <v>71</v>
      </c>
      <c r="M264" t="s">
        <v>129</v>
      </c>
      <c r="N264" t="s">
        <v>72</v>
      </c>
      <c r="O264" t="s">
        <v>40</v>
      </c>
      <c r="P264">
        <v>52</v>
      </c>
      <c r="Q264" s="2">
        <v>42992</v>
      </c>
      <c r="R264" s="2"/>
      <c r="S264">
        <v>40</v>
      </c>
      <c r="T264" s="3">
        <v>74449</v>
      </c>
      <c r="U264" s="3">
        <v>6204.083333333333</v>
      </c>
      <c r="V264" s="3">
        <v>35.792788461538464</v>
      </c>
      <c r="W264" s="3">
        <v>0.27500000000000002</v>
      </c>
      <c r="X264" s="3">
        <v>1706.1229166666667</v>
      </c>
      <c r="Y264" vm="14">
        <v>0.55399999999999994</v>
      </c>
      <c r="Z264" s="3">
        <v>2767.0211666666669</v>
      </c>
      <c r="AA264" t="s">
        <v>41</v>
      </c>
      <c r="AB264">
        <v>1</v>
      </c>
      <c r="AC264">
        <v>0</v>
      </c>
      <c r="AD264" s="2" t="s">
        <v>42</v>
      </c>
      <c r="AE264">
        <v>162</v>
      </c>
      <c r="AG264">
        <v>20</v>
      </c>
      <c r="AI264">
        <v>14</v>
      </c>
      <c r="AL264">
        <f>IF(AND(EE_Data_2023[[#This Row],[Hire Date]]&gt;=EE_Data_2023[[#This Row],[Start of Month]],EE_Data_2023[[#This Row],[Hire Date]]&lt;=EE_Data_2023[[#This Row],[End of Month]]),1,0)</f>
        <v>0</v>
      </c>
      <c r="AM264">
        <f>IF(AND(EE_Data_2023[[#This Row],[Exit Date]]&gt;=EE_Data_2023[[#This Row],[Start of Month]],EE_Data_2023[[#This Row],[Exit Date]]&lt;=EE_Data_2023[[#This Row],[End of Month]]),1,0)</f>
        <v>0</v>
      </c>
      <c r="AN264">
        <f>EE_Data_2023[[#This Row],[Leave balance]]*EE_Data_2023[[#This Row],[Hr_Rate]]</f>
        <v>5798.4317307692309</v>
      </c>
    </row>
    <row r="265" spans="1:40" x14ac:dyDescent="0.3">
      <c r="A265" s="1" t="s">
        <v>1927</v>
      </c>
      <c r="B265" s="8">
        <v>44927</v>
      </c>
      <c r="C265" s="8">
        <v>44957</v>
      </c>
      <c r="D265">
        <v>2023</v>
      </c>
      <c r="E265" t="s">
        <v>79</v>
      </c>
      <c r="F265" t="s">
        <v>80</v>
      </c>
      <c r="G265" t="s">
        <v>33</v>
      </c>
      <c r="H265" t="s">
        <v>715</v>
      </c>
      <c r="I265" t="s">
        <v>716</v>
      </c>
      <c r="J265" t="s">
        <v>115</v>
      </c>
      <c r="K265" t="s">
        <v>99</v>
      </c>
      <c r="L265" t="s">
        <v>49</v>
      </c>
      <c r="M265" t="s">
        <v>80</v>
      </c>
      <c r="N265" t="s">
        <v>72</v>
      </c>
      <c r="O265" t="s">
        <v>40</v>
      </c>
      <c r="P265">
        <v>47</v>
      </c>
      <c r="Q265" s="2">
        <v>41071</v>
      </c>
      <c r="R265" s="2"/>
      <c r="S265">
        <v>40</v>
      </c>
      <c r="T265" s="3">
        <v>222941</v>
      </c>
      <c r="U265" s="3">
        <v>18578.416666666668</v>
      </c>
      <c r="V265" s="3">
        <v>107.18317307692307</v>
      </c>
      <c r="W265" s="3">
        <v>0.23190000000000002</v>
      </c>
      <c r="X265" s="3">
        <v>4308.3348250000008</v>
      </c>
      <c r="Y265" vm="7">
        <v>0.41200000000000003</v>
      </c>
      <c r="Z265" s="3">
        <v>10924.109</v>
      </c>
      <c r="AA265" t="s">
        <v>41</v>
      </c>
      <c r="AB265">
        <v>1</v>
      </c>
      <c r="AC265">
        <v>0.39</v>
      </c>
      <c r="AD265" s="2" t="s">
        <v>42</v>
      </c>
      <c r="AE265">
        <v>127</v>
      </c>
      <c r="AG265">
        <v>20</v>
      </c>
      <c r="AH265">
        <v>448</v>
      </c>
      <c r="AI265">
        <v>2</v>
      </c>
      <c r="AL265">
        <f>IF(AND(EE_Data_2023[[#This Row],[Hire Date]]&gt;=EE_Data_2023[[#This Row],[Start of Month]],EE_Data_2023[[#This Row],[Hire Date]]&lt;=EE_Data_2023[[#This Row],[End of Month]]),1,0)</f>
        <v>0</v>
      </c>
      <c r="AM265">
        <f>IF(AND(EE_Data_2023[[#This Row],[Exit Date]]&gt;=EE_Data_2023[[#This Row],[Start of Month]],EE_Data_2023[[#This Row],[Exit Date]]&lt;=EE_Data_2023[[#This Row],[End of Month]]),1,0)</f>
        <v>0</v>
      </c>
      <c r="AN265">
        <f>EE_Data_2023[[#This Row],[Leave balance]]*EE_Data_2023[[#This Row],[Hr_Rate]]</f>
        <v>13612.26298076923</v>
      </c>
    </row>
    <row r="266" spans="1:40" x14ac:dyDescent="0.3">
      <c r="A266" s="1" t="s">
        <v>1927</v>
      </c>
      <c r="B266" s="8">
        <v>44927</v>
      </c>
      <c r="C266" s="8">
        <v>44957</v>
      </c>
      <c r="D266">
        <v>2023</v>
      </c>
      <c r="E266" t="s">
        <v>188</v>
      </c>
      <c r="F266" t="s">
        <v>189</v>
      </c>
      <c r="G266" t="s">
        <v>33</v>
      </c>
      <c r="H266" t="s">
        <v>717</v>
      </c>
      <c r="I266" t="s">
        <v>718</v>
      </c>
      <c r="J266" t="s">
        <v>145</v>
      </c>
      <c r="K266" t="s">
        <v>116</v>
      </c>
      <c r="L266" t="s">
        <v>38</v>
      </c>
      <c r="M266" t="s">
        <v>189</v>
      </c>
      <c r="N266" t="s">
        <v>72</v>
      </c>
      <c r="O266" t="s">
        <v>50</v>
      </c>
      <c r="P266">
        <v>65</v>
      </c>
      <c r="Q266" s="2">
        <v>41543</v>
      </c>
      <c r="R266" s="2"/>
      <c r="S266">
        <v>32</v>
      </c>
      <c r="T266" s="3">
        <v>50341</v>
      </c>
      <c r="U266" s="3">
        <v>4195.083333333333</v>
      </c>
      <c r="V266" s="3">
        <v>30.253004807692307</v>
      </c>
      <c r="W266" s="3">
        <v>0.14099999999999999</v>
      </c>
      <c r="X266" s="3">
        <v>591.5067499999999</v>
      </c>
      <c r="Y266" vm="23">
        <v>0.36200000000000004</v>
      </c>
      <c r="Z266" s="3">
        <v>2676.4631666666664</v>
      </c>
      <c r="AA266" t="s">
        <v>192</v>
      </c>
      <c r="AB266">
        <v>11.2597</v>
      </c>
      <c r="AC266">
        <v>0</v>
      </c>
      <c r="AD266" s="2" t="s">
        <v>42</v>
      </c>
      <c r="AE266">
        <v>289</v>
      </c>
      <c r="AG266">
        <v>20</v>
      </c>
      <c r="AL266">
        <f>IF(AND(EE_Data_2023[[#This Row],[Hire Date]]&gt;=EE_Data_2023[[#This Row],[Start of Month]],EE_Data_2023[[#This Row],[Hire Date]]&lt;=EE_Data_2023[[#This Row],[End of Month]]),1,0)</f>
        <v>0</v>
      </c>
      <c r="AM266">
        <f>IF(AND(EE_Data_2023[[#This Row],[Exit Date]]&gt;=EE_Data_2023[[#This Row],[Start of Month]],EE_Data_2023[[#This Row],[Exit Date]]&lt;=EE_Data_2023[[#This Row],[End of Month]]),1,0)</f>
        <v>0</v>
      </c>
      <c r="AN266">
        <f>EE_Data_2023[[#This Row],[Leave balance]]*EE_Data_2023[[#This Row],[Hr_Rate]]</f>
        <v>8743.1183894230762</v>
      </c>
    </row>
    <row r="267" spans="1:40" x14ac:dyDescent="0.3">
      <c r="A267" s="1" t="s">
        <v>1927</v>
      </c>
      <c r="B267" s="8">
        <v>44927</v>
      </c>
      <c r="C267" s="8">
        <v>44957</v>
      </c>
      <c r="D267">
        <v>2023</v>
      </c>
      <c r="E267" t="s">
        <v>262</v>
      </c>
      <c r="F267" t="s">
        <v>263</v>
      </c>
      <c r="G267" t="s">
        <v>33</v>
      </c>
      <c r="H267" t="s">
        <v>719</v>
      </c>
      <c r="I267" t="s">
        <v>720</v>
      </c>
      <c r="J267" t="s">
        <v>226</v>
      </c>
      <c r="K267" t="s">
        <v>94</v>
      </c>
      <c r="L267" t="s">
        <v>71</v>
      </c>
      <c r="M267" t="s">
        <v>263</v>
      </c>
      <c r="N267" t="s">
        <v>39</v>
      </c>
      <c r="O267" t="s">
        <v>50</v>
      </c>
      <c r="P267">
        <v>31</v>
      </c>
      <c r="Q267" s="2">
        <v>44297</v>
      </c>
      <c r="R267" s="2">
        <v>45027</v>
      </c>
      <c r="S267">
        <v>40</v>
      </c>
      <c r="T267" s="3">
        <v>72235</v>
      </c>
      <c r="U267" s="3">
        <v>6019.583333333333</v>
      </c>
      <c r="V267" s="3">
        <v>34.728365384615387</v>
      </c>
      <c r="W267" s="3">
        <v>0.22</v>
      </c>
      <c r="X267" s="3">
        <v>1324.3083333333332</v>
      </c>
      <c r="Y267" vm="28">
        <v>0.45200000000000001</v>
      </c>
      <c r="Z267" s="3">
        <v>3298.7316666666666</v>
      </c>
      <c r="AA267" t="s">
        <v>267</v>
      </c>
      <c r="AB267">
        <v>39.026600000000002</v>
      </c>
      <c r="AC267">
        <v>0</v>
      </c>
      <c r="AD267" s="2" t="s">
        <v>42</v>
      </c>
      <c r="AE267">
        <v>250</v>
      </c>
      <c r="AG267">
        <v>20</v>
      </c>
      <c r="AI267">
        <v>2</v>
      </c>
      <c r="AL267">
        <f>IF(AND(EE_Data_2023[[#This Row],[Hire Date]]&gt;=EE_Data_2023[[#This Row],[Start of Month]],EE_Data_2023[[#This Row],[Hire Date]]&lt;=EE_Data_2023[[#This Row],[End of Month]]),1,0)</f>
        <v>0</v>
      </c>
      <c r="AM267">
        <f>IF(AND(EE_Data_2023[[#This Row],[Exit Date]]&gt;=EE_Data_2023[[#This Row],[Start of Month]],EE_Data_2023[[#This Row],[Exit Date]]&lt;=EE_Data_2023[[#This Row],[End of Month]]),1,0)</f>
        <v>0</v>
      </c>
      <c r="AN267">
        <f>EE_Data_2023[[#This Row],[Leave balance]]*EE_Data_2023[[#This Row],[Hr_Rate]]</f>
        <v>8682.0913461538476</v>
      </c>
    </row>
    <row r="268" spans="1:40" x14ac:dyDescent="0.3">
      <c r="A268" s="1" t="s">
        <v>1927</v>
      </c>
      <c r="B268" s="8">
        <v>44927</v>
      </c>
      <c r="C268" s="8">
        <v>44957</v>
      </c>
      <c r="D268">
        <v>2023</v>
      </c>
      <c r="E268" t="s">
        <v>721</v>
      </c>
      <c r="F268" t="s">
        <v>722</v>
      </c>
      <c r="G268" t="s">
        <v>54</v>
      </c>
      <c r="H268" t="s">
        <v>723</v>
      </c>
      <c r="I268" t="s">
        <v>724</v>
      </c>
      <c r="J268" t="s">
        <v>63</v>
      </c>
      <c r="K268" t="s">
        <v>83</v>
      </c>
      <c r="L268" t="s">
        <v>71</v>
      </c>
      <c r="M268" t="s">
        <v>722</v>
      </c>
      <c r="N268" t="s">
        <v>72</v>
      </c>
      <c r="O268" t="s">
        <v>50</v>
      </c>
      <c r="P268">
        <v>41</v>
      </c>
      <c r="Q268" s="2">
        <v>42533</v>
      </c>
      <c r="R268" s="2"/>
      <c r="S268">
        <v>40</v>
      </c>
      <c r="T268" s="3">
        <v>70165</v>
      </c>
      <c r="U268" s="3">
        <v>5847.083333333333</v>
      </c>
      <c r="V268" s="3">
        <v>33.73317307692308</v>
      </c>
      <c r="W268" s="3">
        <v>0.1</v>
      </c>
      <c r="X268" s="3">
        <v>584.70833333333337</v>
      </c>
      <c r="Y268" vm="42">
        <v>0.34799999999999998</v>
      </c>
      <c r="Z268" s="3">
        <v>3812.2983333333332</v>
      </c>
      <c r="AA268" t="s">
        <v>725</v>
      </c>
      <c r="AB268">
        <v>486.12</v>
      </c>
      <c r="AC268">
        <v>0</v>
      </c>
      <c r="AD268" s="2" t="s">
        <v>42</v>
      </c>
      <c r="AE268">
        <v>147</v>
      </c>
      <c r="AG268">
        <v>20</v>
      </c>
      <c r="AH268">
        <v>228</v>
      </c>
      <c r="AI268">
        <v>19</v>
      </c>
      <c r="AL268">
        <f>IF(AND(EE_Data_2023[[#This Row],[Hire Date]]&gt;=EE_Data_2023[[#This Row],[Start of Month]],EE_Data_2023[[#This Row],[Hire Date]]&lt;=EE_Data_2023[[#This Row],[End of Month]]),1,0)</f>
        <v>0</v>
      </c>
      <c r="AM268">
        <f>IF(AND(EE_Data_2023[[#This Row],[Exit Date]]&gt;=EE_Data_2023[[#This Row],[Start of Month]],EE_Data_2023[[#This Row],[Exit Date]]&lt;=EE_Data_2023[[#This Row],[End of Month]]),1,0)</f>
        <v>0</v>
      </c>
      <c r="AN268">
        <f>EE_Data_2023[[#This Row],[Leave balance]]*EE_Data_2023[[#This Row],[Hr_Rate]]</f>
        <v>4958.7764423076924</v>
      </c>
    </row>
    <row r="269" spans="1:40" x14ac:dyDescent="0.3">
      <c r="A269" s="1" t="s">
        <v>1927</v>
      </c>
      <c r="B269" s="8">
        <v>44927</v>
      </c>
      <c r="C269" s="8">
        <v>44957</v>
      </c>
      <c r="D269">
        <v>2023</v>
      </c>
      <c r="E269" t="s">
        <v>502</v>
      </c>
      <c r="F269" t="s">
        <v>120</v>
      </c>
      <c r="G269" t="s">
        <v>1917</v>
      </c>
      <c r="H269" t="s">
        <v>726</v>
      </c>
      <c r="I269" t="s">
        <v>727</v>
      </c>
      <c r="J269" t="s">
        <v>93</v>
      </c>
      <c r="K269" t="s">
        <v>116</v>
      </c>
      <c r="L269" t="s">
        <v>49</v>
      </c>
      <c r="M269" t="s">
        <v>120</v>
      </c>
      <c r="N269" t="s">
        <v>39</v>
      </c>
      <c r="O269" t="s">
        <v>40</v>
      </c>
      <c r="P269">
        <v>30</v>
      </c>
      <c r="Q269" s="2">
        <v>44030</v>
      </c>
      <c r="R269" s="2">
        <v>45125</v>
      </c>
      <c r="S269">
        <v>40</v>
      </c>
      <c r="T269" s="3">
        <v>148485</v>
      </c>
      <c r="U269" s="3">
        <v>12373.75</v>
      </c>
      <c r="V269" s="3">
        <v>71.387019230769226</v>
      </c>
      <c r="W269" s="3">
        <v>7.6499999999999999E-2</v>
      </c>
      <c r="X269" s="3">
        <v>946.59187499999996</v>
      </c>
      <c r="Y269" vm="1">
        <v>0.36599999999999999</v>
      </c>
      <c r="Z269" s="3">
        <v>7844.9575000000004</v>
      </c>
      <c r="AA269" t="s">
        <v>505</v>
      </c>
      <c r="AB269">
        <v>1.0568</v>
      </c>
      <c r="AC269">
        <v>0.15</v>
      </c>
      <c r="AD269" s="2" t="s">
        <v>42</v>
      </c>
      <c r="AE269">
        <v>342</v>
      </c>
      <c r="AG269">
        <v>20</v>
      </c>
      <c r="AI269">
        <v>12</v>
      </c>
      <c r="AL269">
        <f>IF(AND(EE_Data_2023[[#This Row],[Hire Date]]&gt;=EE_Data_2023[[#This Row],[Start of Month]],EE_Data_2023[[#This Row],[Hire Date]]&lt;=EE_Data_2023[[#This Row],[End of Month]]),1,0)</f>
        <v>0</v>
      </c>
      <c r="AM269">
        <f>IF(AND(EE_Data_2023[[#This Row],[Exit Date]]&gt;=EE_Data_2023[[#This Row],[Start of Month]],EE_Data_2023[[#This Row],[Exit Date]]&lt;=EE_Data_2023[[#This Row],[End of Month]]),1,0)</f>
        <v>0</v>
      </c>
      <c r="AN269">
        <f>EE_Data_2023[[#This Row],[Leave balance]]*EE_Data_2023[[#This Row],[Hr_Rate]]</f>
        <v>24414.360576923074</v>
      </c>
    </row>
    <row r="270" spans="1:40" x14ac:dyDescent="0.3">
      <c r="A270" s="1" t="s">
        <v>1927</v>
      </c>
      <c r="B270" s="8">
        <v>44927</v>
      </c>
      <c r="C270" s="8">
        <v>44957</v>
      </c>
      <c r="D270">
        <v>2023</v>
      </c>
      <c r="E270" t="s">
        <v>180</v>
      </c>
      <c r="F270" t="s">
        <v>181</v>
      </c>
      <c r="G270" t="s">
        <v>33</v>
      </c>
      <c r="H270" t="s">
        <v>728</v>
      </c>
      <c r="I270" t="s">
        <v>729</v>
      </c>
      <c r="J270" t="s">
        <v>36</v>
      </c>
      <c r="K270" t="s">
        <v>37</v>
      </c>
      <c r="L270" t="s">
        <v>38</v>
      </c>
      <c r="M270" t="s">
        <v>181</v>
      </c>
      <c r="N270" t="s">
        <v>72</v>
      </c>
      <c r="O270" t="s">
        <v>50</v>
      </c>
      <c r="P270">
        <v>58</v>
      </c>
      <c r="Q270" s="2">
        <v>38521</v>
      </c>
      <c r="R270" s="2"/>
      <c r="S270">
        <v>40</v>
      </c>
      <c r="T270" s="3">
        <v>86089</v>
      </c>
      <c r="U270" s="3">
        <v>7174.083333333333</v>
      </c>
      <c r="V270" s="3">
        <v>41.388942307692311</v>
      </c>
      <c r="W270" s="3">
        <v>0.31420000000000003</v>
      </c>
      <c r="X270" s="3">
        <v>2254.0969833333334</v>
      </c>
      <c r="Y270" vm="22">
        <v>0.49099999999999999</v>
      </c>
      <c r="Z270" s="3">
        <v>3651.6084166666665</v>
      </c>
      <c r="AA270" t="s">
        <v>184</v>
      </c>
      <c r="AB270">
        <v>11.300800000000001</v>
      </c>
      <c r="AC270">
        <v>0</v>
      </c>
      <c r="AD270" s="2" t="s">
        <v>42</v>
      </c>
      <c r="AE270">
        <v>126</v>
      </c>
      <c r="AG270">
        <v>20</v>
      </c>
      <c r="AI270">
        <v>5</v>
      </c>
      <c r="AL270">
        <f>IF(AND(EE_Data_2023[[#This Row],[Hire Date]]&gt;=EE_Data_2023[[#This Row],[Start of Month]],EE_Data_2023[[#This Row],[Hire Date]]&lt;=EE_Data_2023[[#This Row],[End of Month]]),1,0)</f>
        <v>0</v>
      </c>
      <c r="AM270">
        <f>IF(AND(EE_Data_2023[[#This Row],[Exit Date]]&gt;=EE_Data_2023[[#This Row],[Start of Month]],EE_Data_2023[[#This Row],[Exit Date]]&lt;=EE_Data_2023[[#This Row],[End of Month]]),1,0)</f>
        <v>0</v>
      </c>
      <c r="AN270">
        <f>EE_Data_2023[[#This Row],[Leave balance]]*EE_Data_2023[[#This Row],[Hr_Rate]]</f>
        <v>5215.0067307692316</v>
      </c>
    </row>
    <row r="271" spans="1:40" x14ac:dyDescent="0.3">
      <c r="A271" s="1" t="s">
        <v>1927</v>
      </c>
      <c r="B271" s="8">
        <v>44927</v>
      </c>
      <c r="C271" s="8">
        <v>44957</v>
      </c>
      <c r="D271">
        <v>2023</v>
      </c>
      <c r="E271" t="s">
        <v>43</v>
      </c>
      <c r="F271" t="s">
        <v>44</v>
      </c>
      <c r="G271" t="s">
        <v>1919</v>
      </c>
      <c r="H271" t="s">
        <v>730</v>
      </c>
      <c r="I271" t="s">
        <v>731</v>
      </c>
      <c r="J271" t="s">
        <v>165</v>
      </c>
      <c r="K271" t="s">
        <v>99</v>
      </c>
      <c r="L271" t="s">
        <v>108</v>
      </c>
      <c r="M271" t="s">
        <v>44</v>
      </c>
      <c r="N271" t="s">
        <v>72</v>
      </c>
      <c r="O271" t="s">
        <v>40</v>
      </c>
      <c r="P271">
        <v>54</v>
      </c>
      <c r="Q271" s="2">
        <v>39382</v>
      </c>
      <c r="R271" s="2"/>
      <c r="S271">
        <v>40</v>
      </c>
      <c r="T271" s="3">
        <v>106313</v>
      </c>
      <c r="U271" s="3">
        <v>8859.4166666666661</v>
      </c>
      <c r="V271" s="3">
        <v>51.112019230769235</v>
      </c>
      <c r="W271" s="3">
        <v>0.17</v>
      </c>
      <c r="X271" s="3">
        <v>1506.1008333333334</v>
      </c>
      <c r="Y271" vm="2">
        <v>0.21</v>
      </c>
      <c r="Z271" s="3">
        <v>6998.9391666666661</v>
      </c>
      <c r="AA271" t="s">
        <v>51</v>
      </c>
      <c r="AB271">
        <v>1.4280999999999999</v>
      </c>
      <c r="AC271">
        <v>0.15</v>
      </c>
      <c r="AD271" s="2" t="s">
        <v>42</v>
      </c>
      <c r="AE271">
        <v>138</v>
      </c>
      <c r="AG271">
        <v>20</v>
      </c>
      <c r="AL271">
        <f>IF(AND(EE_Data_2023[[#This Row],[Hire Date]]&gt;=EE_Data_2023[[#This Row],[Start of Month]],EE_Data_2023[[#This Row],[Hire Date]]&lt;=EE_Data_2023[[#This Row],[End of Month]]),1,0)</f>
        <v>0</v>
      </c>
      <c r="AM271">
        <f>IF(AND(EE_Data_2023[[#This Row],[Exit Date]]&gt;=EE_Data_2023[[#This Row],[Start of Month]],EE_Data_2023[[#This Row],[Exit Date]]&lt;=EE_Data_2023[[#This Row],[End of Month]]),1,0)</f>
        <v>0</v>
      </c>
      <c r="AN271">
        <f>EE_Data_2023[[#This Row],[Leave balance]]*EE_Data_2023[[#This Row],[Hr_Rate]]</f>
        <v>7053.4586538461544</v>
      </c>
    </row>
    <row r="272" spans="1:40" x14ac:dyDescent="0.3">
      <c r="A272" s="1" t="s">
        <v>1927</v>
      </c>
      <c r="B272" s="8">
        <v>44927</v>
      </c>
      <c r="C272" s="8">
        <v>44957</v>
      </c>
      <c r="D272">
        <v>2023</v>
      </c>
      <c r="E272" t="s">
        <v>210</v>
      </c>
      <c r="F272" t="s">
        <v>211</v>
      </c>
      <c r="G272" t="s">
        <v>33</v>
      </c>
      <c r="H272" t="s">
        <v>732</v>
      </c>
      <c r="I272" t="s">
        <v>733</v>
      </c>
      <c r="J272" t="s">
        <v>47</v>
      </c>
      <c r="K272" t="s">
        <v>48</v>
      </c>
      <c r="L272" t="s">
        <v>108</v>
      </c>
      <c r="M272" t="s">
        <v>211</v>
      </c>
      <c r="N272" t="s">
        <v>72</v>
      </c>
      <c r="O272" t="s">
        <v>50</v>
      </c>
      <c r="P272">
        <v>63</v>
      </c>
      <c r="Q272" s="2">
        <v>36826</v>
      </c>
      <c r="R272" s="2"/>
      <c r="S272">
        <v>40</v>
      </c>
      <c r="T272" s="3">
        <v>155320</v>
      </c>
      <c r="U272" s="3">
        <v>12943.333333333334</v>
      </c>
      <c r="V272" s="3">
        <v>74.673076923076934</v>
      </c>
      <c r="W272" s="3">
        <v>0.29899999999999999</v>
      </c>
      <c r="X272" s="3">
        <v>3870.0566666666668</v>
      </c>
      <c r="Y272" vm="26">
        <v>0.47</v>
      </c>
      <c r="Z272" s="3">
        <v>6859.9666666666672</v>
      </c>
      <c r="AA272" t="s">
        <v>41</v>
      </c>
      <c r="AB272">
        <v>1</v>
      </c>
      <c r="AC272">
        <v>0.17</v>
      </c>
      <c r="AD272" s="2" t="s">
        <v>42</v>
      </c>
      <c r="AE272">
        <v>384</v>
      </c>
      <c r="AG272">
        <v>20</v>
      </c>
      <c r="AL272">
        <f>IF(AND(EE_Data_2023[[#This Row],[Hire Date]]&gt;=EE_Data_2023[[#This Row],[Start of Month]],EE_Data_2023[[#This Row],[Hire Date]]&lt;=EE_Data_2023[[#This Row],[End of Month]]),1,0)</f>
        <v>0</v>
      </c>
      <c r="AM272">
        <f>IF(AND(EE_Data_2023[[#This Row],[Exit Date]]&gt;=EE_Data_2023[[#This Row],[Start of Month]],EE_Data_2023[[#This Row],[Exit Date]]&lt;=EE_Data_2023[[#This Row],[End of Month]]),1,0)</f>
        <v>0</v>
      </c>
      <c r="AN272">
        <f>EE_Data_2023[[#This Row],[Leave balance]]*EE_Data_2023[[#This Row],[Hr_Rate]]</f>
        <v>28674.461538461543</v>
      </c>
    </row>
    <row r="273" spans="1:40" x14ac:dyDescent="0.3">
      <c r="A273" s="1" t="s">
        <v>1927</v>
      </c>
      <c r="B273" s="8">
        <v>44927</v>
      </c>
      <c r="C273" s="8">
        <v>44957</v>
      </c>
      <c r="D273">
        <v>2023</v>
      </c>
      <c r="E273" t="s">
        <v>180</v>
      </c>
      <c r="F273" t="s">
        <v>181</v>
      </c>
      <c r="G273" t="s">
        <v>33</v>
      </c>
      <c r="H273" t="s">
        <v>734</v>
      </c>
      <c r="I273" t="s">
        <v>735</v>
      </c>
      <c r="J273" t="s">
        <v>63</v>
      </c>
      <c r="K273" t="s">
        <v>83</v>
      </c>
      <c r="L273" t="s">
        <v>38</v>
      </c>
      <c r="M273" t="s">
        <v>181</v>
      </c>
      <c r="N273" t="s">
        <v>72</v>
      </c>
      <c r="O273" t="s">
        <v>40</v>
      </c>
      <c r="P273">
        <v>40</v>
      </c>
      <c r="Q273" s="2">
        <v>42384</v>
      </c>
      <c r="R273" s="2"/>
      <c r="S273">
        <v>40</v>
      </c>
      <c r="T273" s="3">
        <v>89984</v>
      </c>
      <c r="U273" s="3">
        <v>7498.666666666667</v>
      </c>
      <c r="V273" s="3">
        <v>43.261538461538464</v>
      </c>
      <c r="W273" s="3">
        <v>0.31420000000000003</v>
      </c>
      <c r="X273" s="3">
        <v>2356.0810666666671</v>
      </c>
      <c r="Y273" vm="22">
        <v>0.49099999999999999</v>
      </c>
      <c r="Z273" s="3">
        <v>3816.8213333333338</v>
      </c>
      <c r="AA273" t="s">
        <v>184</v>
      </c>
      <c r="AB273">
        <v>11.300800000000001</v>
      </c>
      <c r="AC273">
        <v>0</v>
      </c>
      <c r="AD273" s="2" t="s">
        <v>42</v>
      </c>
      <c r="AE273">
        <v>29</v>
      </c>
      <c r="AG273">
        <v>20</v>
      </c>
      <c r="AL273">
        <f>IF(AND(EE_Data_2023[[#This Row],[Hire Date]]&gt;=EE_Data_2023[[#This Row],[Start of Month]],EE_Data_2023[[#This Row],[Hire Date]]&lt;=EE_Data_2023[[#This Row],[End of Month]]),1,0)</f>
        <v>0</v>
      </c>
      <c r="AM273">
        <f>IF(AND(EE_Data_2023[[#This Row],[Exit Date]]&gt;=EE_Data_2023[[#This Row],[Start of Month]],EE_Data_2023[[#This Row],[Exit Date]]&lt;=EE_Data_2023[[#This Row],[End of Month]]),1,0)</f>
        <v>0</v>
      </c>
      <c r="AN273">
        <f>EE_Data_2023[[#This Row],[Leave balance]]*EE_Data_2023[[#This Row],[Hr_Rate]]</f>
        <v>1254.5846153846155</v>
      </c>
    </row>
    <row r="274" spans="1:40" x14ac:dyDescent="0.3">
      <c r="A274" s="1" t="s">
        <v>1927</v>
      </c>
      <c r="B274" s="8">
        <v>44927</v>
      </c>
      <c r="C274" s="8">
        <v>44957</v>
      </c>
      <c r="D274">
        <v>2023</v>
      </c>
      <c r="E274" t="s">
        <v>415</v>
      </c>
      <c r="F274" t="s">
        <v>416</v>
      </c>
      <c r="G274" t="s">
        <v>33</v>
      </c>
      <c r="H274" t="s">
        <v>736</v>
      </c>
      <c r="I274" t="s">
        <v>737</v>
      </c>
      <c r="J274" t="s">
        <v>165</v>
      </c>
      <c r="K274" t="s">
        <v>99</v>
      </c>
      <c r="L274" t="s">
        <v>49</v>
      </c>
      <c r="M274" t="s">
        <v>416</v>
      </c>
      <c r="N274" t="s">
        <v>72</v>
      </c>
      <c r="O274" t="s">
        <v>50</v>
      </c>
      <c r="P274">
        <v>65</v>
      </c>
      <c r="Q274" s="2">
        <v>38792</v>
      </c>
      <c r="R274" s="2"/>
      <c r="S274">
        <v>32</v>
      </c>
      <c r="T274" s="3">
        <v>83756</v>
      </c>
      <c r="U274" s="3">
        <v>6979.666666666667</v>
      </c>
      <c r="V274" s="3">
        <v>50.334134615384613</v>
      </c>
      <c r="W274" s="3">
        <v>0</v>
      </c>
      <c r="X274" s="3">
        <v>0</v>
      </c>
      <c r="Y274" vm="38">
        <v>0.23800000000000002</v>
      </c>
      <c r="Z274" s="3">
        <v>5318.5060000000003</v>
      </c>
      <c r="AA274" t="s">
        <v>419</v>
      </c>
      <c r="AB274">
        <v>7.4398</v>
      </c>
      <c r="AC274">
        <v>0.14000000000000001</v>
      </c>
      <c r="AD274" s="2" t="s">
        <v>42</v>
      </c>
      <c r="AE274">
        <v>287</v>
      </c>
      <c r="AG274">
        <v>20</v>
      </c>
      <c r="AL274">
        <f>IF(AND(EE_Data_2023[[#This Row],[Hire Date]]&gt;=EE_Data_2023[[#This Row],[Start of Month]],EE_Data_2023[[#This Row],[Hire Date]]&lt;=EE_Data_2023[[#This Row],[End of Month]]),1,0)</f>
        <v>0</v>
      </c>
      <c r="AM274">
        <f>IF(AND(EE_Data_2023[[#This Row],[Exit Date]]&gt;=EE_Data_2023[[#This Row],[Start of Month]],EE_Data_2023[[#This Row],[Exit Date]]&lt;=EE_Data_2023[[#This Row],[End of Month]]),1,0)</f>
        <v>0</v>
      </c>
      <c r="AN274">
        <f>EE_Data_2023[[#This Row],[Leave balance]]*EE_Data_2023[[#This Row],[Hr_Rate]]</f>
        <v>14445.896634615385</v>
      </c>
    </row>
    <row r="275" spans="1:40" x14ac:dyDescent="0.3">
      <c r="A275" s="1" t="s">
        <v>1927</v>
      </c>
      <c r="B275" s="8">
        <v>44927</v>
      </c>
      <c r="C275" s="8">
        <v>44957</v>
      </c>
      <c r="D275">
        <v>2023</v>
      </c>
      <c r="E275" t="s">
        <v>100</v>
      </c>
      <c r="F275" t="s">
        <v>101</v>
      </c>
      <c r="G275" t="s">
        <v>33</v>
      </c>
      <c r="H275" t="s">
        <v>738</v>
      </c>
      <c r="I275" t="s">
        <v>739</v>
      </c>
      <c r="J275" t="s">
        <v>47</v>
      </c>
      <c r="K275" t="s">
        <v>94</v>
      </c>
      <c r="L275" t="s">
        <v>71</v>
      </c>
      <c r="M275" t="s">
        <v>101</v>
      </c>
      <c r="N275" t="s">
        <v>72</v>
      </c>
      <c r="O275" t="s">
        <v>50</v>
      </c>
      <c r="P275">
        <v>57</v>
      </c>
      <c r="Q275" s="2">
        <v>42667</v>
      </c>
      <c r="R275" s="2"/>
      <c r="S275">
        <v>40</v>
      </c>
      <c r="T275" s="3">
        <v>176324</v>
      </c>
      <c r="U275" s="3">
        <v>14693.666666666666</v>
      </c>
      <c r="V275" s="3">
        <v>84.771153846153851</v>
      </c>
      <c r="W275" s="3">
        <v>0.14990000000000001</v>
      </c>
      <c r="X275" s="3">
        <v>2202.5806333333335</v>
      </c>
      <c r="Y275" vm="10">
        <v>0.20399999999999999</v>
      </c>
      <c r="Z275" s="3">
        <v>11696.158666666666</v>
      </c>
      <c r="AA275" t="s">
        <v>41</v>
      </c>
      <c r="AB275">
        <v>1</v>
      </c>
      <c r="AC275">
        <v>0.23</v>
      </c>
      <c r="AD275" s="2" t="s">
        <v>42</v>
      </c>
      <c r="AE275">
        <v>73</v>
      </c>
      <c r="AG275">
        <v>20</v>
      </c>
      <c r="AL275">
        <f>IF(AND(EE_Data_2023[[#This Row],[Hire Date]]&gt;=EE_Data_2023[[#This Row],[Start of Month]],EE_Data_2023[[#This Row],[Hire Date]]&lt;=EE_Data_2023[[#This Row],[End of Month]]),1,0)</f>
        <v>0</v>
      </c>
      <c r="AM275">
        <f>IF(AND(EE_Data_2023[[#This Row],[Exit Date]]&gt;=EE_Data_2023[[#This Row],[Start of Month]],EE_Data_2023[[#This Row],[Exit Date]]&lt;=EE_Data_2023[[#This Row],[End of Month]]),1,0)</f>
        <v>0</v>
      </c>
      <c r="AN275">
        <f>EE_Data_2023[[#This Row],[Leave balance]]*EE_Data_2023[[#This Row],[Hr_Rate]]</f>
        <v>6188.294230769231</v>
      </c>
    </row>
    <row r="276" spans="1:40" x14ac:dyDescent="0.3">
      <c r="A276" s="1" t="s">
        <v>1927</v>
      </c>
      <c r="B276" s="8">
        <v>44927</v>
      </c>
      <c r="C276" s="8">
        <v>44957</v>
      </c>
      <c r="D276">
        <v>2023</v>
      </c>
      <c r="E276" t="s">
        <v>351</v>
      </c>
      <c r="F276" t="s">
        <v>352</v>
      </c>
      <c r="G276" t="s">
        <v>54</v>
      </c>
      <c r="H276" t="s">
        <v>740</v>
      </c>
      <c r="I276" t="s">
        <v>741</v>
      </c>
      <c r="J276" t="s">
        <v>63</v>
      </c>
      <c r="K276" t="s">
        <v>83</v>
      </c>
      <c r="L276" t="s">
        <v>49</v>
      </c>
      <c r="M276" t="s">
        <v>352</v>
      </c>
      <c r="N276" t="s">
        <v>72</v>
      </c>
      <c r="O276" t="s">
        <v>40</v>
      </c>
      <c r="P276">
        <v>27</v>
      </c>
      <c r="Q276" s="2">
        <v>44482</v>
      </c>
      <c r="R276" s="2"/>
      <c r="S276">
        <v>40</v>
      </c>
      <c r="T276" s="3">
        <v>74077</v>
      </c>
      <c r="U276" s="3">
        <v>6173.083333333333</v>
      </c>
      <c r="V276" s="3">
        <v>35.613942307692312</v>
      </c>
      <c r="W276" s="3">
        <v>0.13</v>
      </c>
      <c r="X276" s="3">
        <v>802.50083333333328</v>
      </c>
      <c r="Y276" vm="14">
        <v>0.55399999999999994</v>
      </c>
      <c r="Z276" s="3">
        <v>2753.1951666666669</v>
      </c>
      <c r="AA276" t="s">
        <v>355</v>
      </c>
      <c r="AB276">
        <v>12.6816</v>
      </c>
      <c r="AC276">
        <v>0</v>
      </c>
      <c r="AD276" s="2" t="s">
        <v>42</v>
      </c>
      <c r="AE276">
        <v>382</v>
      </c>
      <c r="AG276">
        <v>20</v>
      </c>
      <c r="AL276">
        <f>IF(AND(EE_Data_2023[[#This Row],[Hire Date]]&gt;=EE_Data_2023[[#This Row],[Start of Month]],EE_Data_2023[[#This Row],[Hire Date]]&lt;=EE_Data_2023[[#This Row],[End of Month]]),1,0)</f>
        <v>0</v>
      </c>
      <c r="AM276">
        <f>IF(AND(EE_Data_2023[[#This Row],[Exit Date]]&gt;=EE_Data_2023[[#This Row],[Start of Month]],EE_Data_2023[[#This Row],[Exit Date]]&lt;=EE_Data_2023[[#This Row],[End of Month]]),1,0)</f>
        <v>0</v>
      </c>
      <c r="AN276">
        <f>EE_Data_2023[[#This Row],[Leave balance]]*EE_Data_2023[[#This Row],[Hr_Rate]]</f>
        <v>13604.525961538464</v>
      </c>
    </row>
    <row r="277" spans="1:40" x14ac:dyDescent="0.3">
      <c r="A277" s="1" t="s">
        <v>1927</v>
      </c>
      <c r="B277" s="8">
        <v>44927</v>
      </c>
      <c r="C277" s="8">
        <v>44957</v>
      </c>
      <c r="D277">
        <v>2023</v>
      </c>
      <c r="E277" t="s">
        <v>415</v>
      </c>
      <c r="F277" t="s">
        <v>416</v>
      </c>
      <c r="G277" t="s">
        <v>33</v>
      </c>
      <c r="H277" t="s">
        <v>742</v>
      </c>
      <c r="I277" t="s">
        <v>743</v>
      </c>
      <c r="J277" t="s">
        <v>77</v>
      </c>
      <c r="K277" t="s">
        <v>94</v>
      </c>
      <c r="L277" t="s">
        <v>38</v>
      </c>
      <c r="M277" t="s">
        <v>416</v>
      </c>
      <c r="N277" t="s">
        <v>72</v>
      </c>
      <c r="O277" t="s">
        <v>50</v>
      </c>
      <c r="P277">
        <v>31</v>
      </c>
      <c r="Q277" s="2">
        <v>44214</v>
      </c>
      <c r="R277" s="2"/>
      <c r="S277">
        <v>32</v>
      </c>
      <c r="T277" s="3">
        <v>104162</v>
      </c>
      <c r="U277" s="3">
        <v>8680.1666666666661</v>
      </c>
      <c r="V277" s="3">
        <v>62.597355769230766</v>
      </c>
      <c r="W277" s="3">
        <v>0</v>
      </c>
      <c r="X277" s="3">
        <v>0</v>
      </c>
      <c r="Y277" vm="38">
        <v>0.23800000000000002</v>
      </c>
      <c r="Z277" s="3">
        <v>6614.2869999999994</v>
      </c>
      <c r="AA277" t="s">
        <v>419</v>
      </c>
      <c r="AB277">
        <v>7.4398</v>
      </c>
      <c r="AC277">
        <v>7.0000000000000007E-2</v>
      </c>
      <c r="AD277" s="2" t="s">
        <v>42</v>
      </c>
      <c r="AE277">
        <v>289</v>
      </c>
      <c r="AG277">
        <v>20</v>
      </c>
      <c r="AH277">
        <v>243</v>
      </c>
      <c r="AL277">
        <f>IF(AND(EE_Data_2023[[#This Row],[Hire Date]]&gt;=EE_Data_2023[[#This Row],[Start of Month]],EE_Data_2023[[#This Row],[Hire Date]]&lt;=EE_Data_2023[[#This Row],[End of Month]]),1,0)</f>
        <v>0</v>
      </c>
      <c r="AM277">
        <f>IF(AND(EE_Data_2023[[#This Row],[Exit Date]]&gt;=EE_Data_2023[[#This Row],[Start of Month]],EE_Data_2023[[#This Row],[Exit Date]]&lt;=EE_Data_2023[[#This Row],[End of Month]]),1,0)</f>
        <v>0</v>
      </c>
      <c r="AN277">
        <f>EE_Data_2023[[#This Row],[Leave balance]]*EE_Data_2023[[#This Row],[Hr_Rate]]</f>
        <v>18090.635817307691</v>
      </c>
    </row>
    <row r="278" spans="1:40" x14ac:dyDescent="0.3">
      <c r="A278" s="1" t="s">
        <v>1927</v>
      </c>
      <c r="B278" s="8">
        <v>44927</v>
      </c>
      <c r="C278" s="8">
        <v>44957</v>
      </c>
      <c r="D278">
        <v>2023</v>
      </c>
      <c r="E278" t="s">
        <v>424</v>
      </c>
      <c r="F278" t="s">
        <v>425</v>
      </c>
      <c r="G278" t="s">
        <v>54</v>
      </c>
      <c r="H278" t="s">
        <v>744</v>
      </c>
      <c r="I278" t="s">
        <v>745</v>
      </c>
      <c r="J278" t="s">
        <v>69</v>
      </c>
      <c r="K278" t="s">
        <v>70</v>
      </c>
      <c r="L278" t="s">
        <v>49</v>
      </c>
      <c r="M278" t="s">
        <v>425</v>
      </c>
      <c r="N278" t="s">
        <v>72</v>
      </c>
      <c r="O278" t="s">
        <v>50</v>
      </c>
      <c r="P278">
        <v>47</v>
      </c>
      <c r="Q278" s="2">
        <v>42195</v>
      </c>
      <c r="R278" s="2"/>
      <c r="S278">
        <v>40</v>
      </c>
      <c r="T278" s="3">
        <v>63880</v>
      </c>
      <c r="U278" s="3">
        <v>5323.333333333333</v>
      </c>
      <c r="V278" s="3">
        <v>30.711538461538463</v>
      </c>
      <c r="W278" s="3">
        <v>0.26</v>
      </c>
      <c r="X278" s="3">
        <v>1384.0666666666666</v>
      </c>
      <c r="Y278" vm="39">
        <v>0.44400000000000001</v>
      </c>
      <c r="Z278" s="3">
        <v>2959.7733333333331</v>
      </c>
      <c r="AA278" t="s">
        <v>428</v>
      </c>
      <c r="AB278">
        <v>32.686700000000002</v>
      </c>
      <c r="AC278">
        <v>0</v>
      </c>
      <c r="AD278" s="2" t="s">
        <v>42</v>
      </c>
      <c r="AE278">
        <v>32</v>
      </c>
      <c r="AG278">
        <v>20</v>
      </c>
      <c r="AL278">
        <f>IF(AND(EE_Data_2023[[#This Row],[Hire Date]]&gt;=EE_Data_2023[[#This Row],[Start of Month]],EE_Data_2023[[#This Row],[Hire Date]]&lt;=EE_Data_2023[[#This Row],[End of Month]]),1,0)</f>
        <v>0</v>
      </c>
      <c r="AM278">
        <f>IF(AND(EE_Data_2023[[#This Row],[Exit Date]]&gt;=EE_Data_2023[[#This Row],[Start of Month]],EE_Data_2023[[#This Row],[Exit Date]]&lt;=EE_Data_2023[[#This Row],[End of Month]]),1,0)</f>
        <v>0</v>
      </c>
      <c r="AN278">
        <f>EE_Data_2023[[#This Row],[Leave balance]]*EE_Data_2023[[#This Row],[Hr_Rate]]</f>
        <v>982.76923076923083</v>
      </c>
    </row>
    <row r="279" spans="1:40" x14ac:dyDescent="0.3">
      <c r="A279" s="1" t="s">
        <v>1927</v>
      </c>
      <c r="B279" s="8">
        <v>44927</v>
      </c>
      <c r="C279" s="8">
        <v>44957</v>
      </c>
      <c r="D279">
        <v>2023</v>
      </c>
      <c r="E279" t="s">
        <v>290</v>
      </c>
      <c r="F279" t="s">
        <v>291</v>
      </c>
      <c r="G279" t="s">
        <v>1916</v>
      </c>
      <c r="H279" t="s">
        <v>746</v>
      </c>
      <c r="I279" t="s">
        <v>747</v>
      </c>
      <c r="J279" t="s">
        <v>336</v>
      </c>
      <c r="K279" t="s">
        <v>99</v>
      </c>
      <c r="L279" t="s">
        <v>108</v>
      </c>
      <c r="M279" t="s">
        <v>291</v>
      </c>
      <c r="N279" t="s">
        <v>72</v>
      </c>
      <c r="O279" t="s">
        <v>50</v>
      </c>
      <c r="P279">
        <v>55</v>
      </c>
      <c r="Q279" s="2">
        <v>41525</v>
      </c>
      <c r="R279" s="2"/>
      <c r="S279">
        <v>32</v>
      </c>
      <c r="T279" s="3">
        <v>73248</v>
      </c>
      <c r="U279" s="3">
        <v>6104</v>
      </c>
      <c r="V279" s="3">
        <v>44.019230769230766</v>
      </c>
      <c r="W279" s="3">
        <v>0.20399999999999999</v>
      </c>
      <c r="X279" s="3">
        <v>1245.2159999999999</v>
      </c>
      <c r="Y279" vm="31">
        <v>1.0629999999999999</v>
      </c>
      <c r="Z279" s="3">
        <v>-384.55199999999968</v>
      </c>
      <c r="AA279" t="s">
        <v>294</v>
      </c>
      <c r="AB279">
        <v>211.32830000000001</v>
      </c>
      <c r="AC279">
        <v>0</v>
      </c>
      <c r="AD279" s="2" t="s">
        <v>42</v>
      </c>
      <c r="AE279">
        <v>343</v>
      </c>
      <c r="AG279">
        <v>20</v>
      </c>
      <c r="AH279">
        <v>60</v>
      </c>
      <c r="AL279">
        <f>IF(AND(EE_Data_2023[[#This Row],[Hire Date]]&gt;=EE_Data_2023[[#This Row],[Start of Month]],EE_Data_2023[[#This Row],[Hire Date]]&lt;=EE_Data_2023[[#This Row],[End of Month]]),1,0)</f>
        <v>0</v>
      </c>
      <c r="AM279">
        <f>IF(AND(EE_Data_2023[[#This Row],[Exit Date]]&gt;=EE_Data_2023[[#This Row],[Start of Month]],EE_Data_2023[[#This Row],[Exit Date]]&lt;=EE_Data_2023[[#This Row],[End of Month]]),1,0)</f>
        <v>0</v>
      </c>
      <c r="AN279">
        <f>EE_Data_2023[[#This Row],[Leave balance]]*EE_Data_2023[[#This Row],[Hr_Rate]]</f>
        <v>15098.596153846152</v>
      </c>
    </row>
    <row r="280" spans="1:40" x14ac:dyDescent="0.3">
      <c r="A280" s="1" t="s">
        <v>1927</v>
      </c>
      <c r="B280" s="8">
        <v>44927</v>
      </c>
      <c r="C280" s="8">
        <v>44957</v>
      </c>
      <c r="D280">
        <v>2023</v>
      </c>
      <c r="E280" t="s">
        <v>43</v>
      </c>
      <c r="F280" t="s">
        <v>44</v>
      </c>
      <c r="G280" t="s">
        <v>1919</v>
      </c>
      <c r="H280" t="s">
        <v>748</v>
      </c>
      <c r="I280" t="s">
        <v>749</v>
      </c>
      <c r="J280" t="s">
        <v>63</v>
      </c>
      <c r="K280" t="s">
        <v>83</v>
      </c>
      <c r="L280" t="s">
        <v>38</v>
      </c>
      <c r="M280" t="s">
        <v>44</v>
      </c>
      <c r="N280" t="s">
        <v>39</v>
      </c>
      <c r="O280" t="s">
        <v>40</v>
      </c>
      <c r="P280">
        <v>51</v>
      </c>
      <c r="Q280" s="2">
        <v>44113</v>
      </c>
      <c r="R280" s="2">
        <v>45208</v>
      </c>
      <c r="S280">
        <v>40</v>
      </c>
      <c r="T280" s="3">
        <v>91853</v>
      </c>
      <c r="U280" s="3">
        <v>7654.416666666667</v>
      </c>
      <c r="V280" s="3">
        <v>44.160096153846155</v>
      </c>
      <c r="W280" s="3">
        <v>0.17</v>
      </c>
      <c r="X280" s="3">
        <v>1301.2508333333335</v>
      </c>
      <c r="Y280" vm="2">
        <v>0.21</v>
      </c>
      <c r="Z280" s="3">
        <v>6046.9891666666672</v>
      </c>
      <c r="AA280" t="s">
        <v>51</v>
      </c>
      <c r="AB280">
        <v>1.4280999999999999</v>
      </c>
      <c r="AC280">
        <v>0</v>
      </c>
      <c r="AD280" s="2" t="s">
        <v>42</v>
      </c>
      <c r="AE280">
        <v>400</v>
      </c>
      <c r="AG280">
        <v>20</v>
      </c>
      <c r="AL280">
        <f>IF(AND(EE_Data_2023[[#This Row],[Hire Date]]&gt;=EE_Data_2023[[#This Row],[Start of Month]],EE_Data_2023[[#This Row],[Hire Date]]&lt;=EE_Data_2023[[#This Row],[End of Month]]),1,0)</f>
        <v>0</v>
      </c>
      <c r="AM280">
        <f>IF(AND(EE_Data_2023[[#This Row],[Exit Date]]&gt;=EE_Data_2023[[#This Row],[Start of Month]],EE_Data_2023[[#This Row],[Exit Date]]&lt;=EE_Data_2023[[#This Row],[End of Month]]),1,0)</f>
        <v>0</v>
      </c>
      <c r="AN280">
        <f>EE_Data_2023[[#This Row],[Leave balance]]*EE_Data_2023[[#This Row],[Hr_Rate]]</f>
        <v>17664.038461538461</v>
      </c>
    </row>
    <row r="281" spans="1:40" x14ac:dyDescent="0.3">
      <c r="A281" s="1" t="s">
        <v>1927</v>
      </c>
      <c r="B281" s="8">
        <v>44927</v>
      </c>
      <c r="C281" s="8">
        <v>44957</v>
      </c>
      <c r="D281">
        <v>2023</v>
      </c>
      <c r="E281" t="s">
        <v>188</v>
      </c>
      <c r="F281" t="s">
        <v>189</v>
      </c>
      <c r="G281" t="s">
        <v>33</v>
      </c>
      <c r="H281" t="s">
        <v>750</v>
      </c>
      <c r="I281" t="s">
        <v>751</v>
      </c>
      <c r="J281" t="s">
        <v>341</v>
      </c>
      <c r="K281" t="s">
        <v>99</v>
      </c>
      <c r="L281" t="s">
        <v>71</v>
      </c>
      <c r="M281" t="s">
        <v>189</v>
      </c>
      <c r="N281" t="s">
        <v>72</v>
      </c>
      <c r="O281" t="s">
        <v>50</v>
      </c>
      <c r="P281">
        <v>37</v>
      </c>
      <c r="Q281" s="2">
        <v>42995</v>
      </c>
      <c r="R281" s="2"/>
      <c r="S281">
        <v>32</v>
      </c>
      <c r="T281" s="3">
        <v>70770</v>
      </c>
      <c r="U281" s="3">
        <v>5897.5</v>
      </c>
      <c r="V281" s="3">
        <v>42.53004807692308</v>
      </c>
      <c r="W281" s="3">
        <v>0.14099999999999999</v>
      </c>
      <c r="X281" s="3">
        <v>831.5474999999999</v>
      </c>
      <c r="Y281" vm="23">
        <v>0.36200000000000004</v>
      </c>
      <c r="Z281" s="3">
        <v>3762.6049999999996</v>
      </c>
      <c r="AA281" t="s">
        <v>192</v>
      </c>
      <c r="AB281">
        <v>11.2597</v>
      </c>
      <c r="AC281">
        <v>0</v>
      </c>
      <c r="AD281" s="2" t="s">
        <v>42</v>
      </c>
      <c r="AE281">
        <v>228</v>
      </c>
      <c r="AG281">
        <v>20</v>
      </c>
      <c r="AL281">
        <f>IF(AND(EE_Data_2023[[#This Row],[Hire Date]]&gt;=EE_Data_2023[[#This Row],[Start of Month]],EE_Data_2023[[#This Row],[Hire Date]]&lt;=EE_Data_2023[[#This Row],[End of Month]]),1,0)</f>
        <v>0</v>
      </c>
      <c r="AM281">
        <f>IF(AND(EE_Data_2023[[#This Row],[Exit Date]]&gt;=EE_Data_2023[[#This Row],[Start of Month]],EE_Data_2023[[#This Row],[Exit Date]]&lt;=EE_Data_2023[[#This Row],[End of Month]]),1,0)</f>
        <v>0</v>
      </c>
      <c r="AN281">
        <f>EE_Data_2023[[#This Row],[Leave balance]]*EE_Data_2023[[#This Row],[Hr_Rate]]</f>
        <v>9696.8509615384628</v>
      </c>
    </row>
    <row r="282" spans="1:40" x14ac:dyDescent="0.3">
      <c r="A282" s="1" t="s">
        <v>1927</v>
      </c>
      <c r="B282" s="8">
        <v>44927</v>
      </c>
      <c r="C282" s="8">
        <v>44957</v>
      </c>
      <c r="D282">
        <v>2023</v>
      </c>
      <c r="E282" t="s">
        <v>172</v>
      </c>
      <c r="F282" t="s">
        <v>132</v>
      </c>
      <c r="G282" t="s">
        <v>33</v>
      </c>
      <c r="H282" t="s">
        <v>752</v>
      </c>
      <c r="I282" t="s">
        <v>753</v>
      </c>
      <c r="J282" t="s">
        <v>226</v>
      </c>
      <c r="K282" t="s">
        <v>94</v>
      </c>
      <c r="L282" t="s">
        <v>71</v>
      </c>
      <c r="M282" t="s">
        <v>132</v>
      </c>
      <c r="N282" t="s">
        <v>72</v>
      </c>
      <c r="O282" t="s">
        <v>40</v>
      </c>
      <c r="P282">
        <v>62</v>
      </c>
      <c r="Q282" s="2">
        <v>38271</v>
      </c>
      <c r="R282" s="2"/>
      <c r="S282">
        <v>40</v>
      </c>
      <c r="T282" s="3">
        <v>50825</v>
      </c>
      <c r="U282" s="3">
        <v>4235.416666666667</v>
      </c>
      <c r="V282" s="3">
        <v>24.435096153846153</v>
      </c>
      <c r="W282" s="3">
        <v>8.3000000000000004E-2</v>
      </c>
      <c r="X282" s="3">
        <v>351.53958333333338</v>
      </c>
      <c r="Y282" vm="19">
        <v>0.22399999999999998</v>
      </c>
      <c r="Z282" s="3">
        <v>3286.6833333333334</v>
      </c>
      <c r="AA282" t="s">
        <v>41</v>
      </c>
      <c r="AB282">
        <v>1</v>
      </c>
      <c r="AC282">
        <v>0</v>
      </c>
      <c r="AD282" s="2" t="s">
        <v>42</v>
      </c>
      <c r="AE282">
        <v>164</v>
      </c>
      <c r="AG282">
        <v>20</v>
      </c>
      <c r="AL282">
        <f>IF(AND(EE_Data_2023[[#This Row],[Hire Date]]&gt;=EE_Data_2023[[#This Row],[Start of Month]],EE_Data_2023[[#This Row],[Hire Date]]&lt;=EE_Data_2023[[#This Row],[End of Month]]),1,0)</f>
        <v>0</v>
      </c>
      <c r="AM282">
        <f>IF(AND(EE_Data_2023[[#This Row],[Exit Date]]&gt;=EE_Data_2023[[#This Row],[Start of Month]],EE_Data_2023[[#This Row],[Exit Date]]&lt;=EE_Data_2023[[#This Row],[End of Month]]),1,0)</f>
        <v>0</v>
      </c>
      <c r="AN282">
        <f>EE_Data_2023[[#This Row],[Leave balance]]*EE_Data_2023[[#This Row],[Hr_Rate]]</f>
        <v>4007.3557692307691</v>
      </c>
    </row>
    <row r="283" spans="1:40" x14ac:dyDescent="0.3">
      <c r="A283" s="1" t="s">
        <v>1927</v>
      </c>
      <c r="B283" s="8">
        <v>44927</v>
      </c>
      <c r="C283" s="8">
        <v>44957</v>
      </c>
      <c r="D283">
        <v>2023</v>
      </c>
      <c r="E283" t="s">
        <v>110</v>
      </c>
      <c r="F283" t="s">
        <v>111</v>
      </c>
      <c r="G283" t="s">
        <v>112</v>
      </c>
      <c r="H283" t="s">
        <v>754</v>
      </c>
      <c r="I283" t="s">
        <v>755</v>
      </c>
      <c r="J283" t="s">
        <v>93</v>
      </c>
      <c r="K283" t="s">
        <v>48</v>
      </c>
      <c r="L283" t="s">
        <v>108</v>
      </c>
      <c r="M283" t="s">
        <v>111</v>
      </c>
      <c r="N283" t="s">
        <v>72</v>
      </c>
      <c r="O283" t="s">
        <v>40</v>
      </c>
      <c r="P283">
        <v>31</v>
      </c>
      <c r="Q283" s="2">
        <v>42266</v>
      </c>
      <c r="R283" s="2"/>
      <c r="S283">
        <v>40</v>
      </c>
      <c r="T283" s="3">
        <v>145846</v>
      </c>
      <c r="U283" s="3">
        <v>12153.833333333334</v>
      </c>
      <c r="V283" s="3">
        <v>70.118269230769229</v>
      </c>
      <c r="W283" s="3">
        <v>0</v>
      </c>
      <c r="X283" s="3">
        <v>0</v>
      </c>
      <c r="Y283" vm="12">
        <v>0.113</v>
      </c>
      <c r="Z283" s="3">
        <v>10780.450166666667</v>
      </c>
      <c r="AA283" t="s">
        <v>117</v>
      </c>
      <c r="AB283">
        <v>3.8468</v>
      </c>
      <c r="AC283">
        <v>0.15</v>
      </c>
      <c r="AD283" s="2" t="s">
        <v>42</v>
      </c>
      <c r="AE283">
        <v>194</v>
      </c>
      <c r="AG283">
        <v>20</v>
      </c>
      <c r="AH283">
        <v>349</v>
      </c>
      <c r="AI283">
        <v>10</v>
      </c>
      <c r="AL283">
        <f>IF(AND(EE_Data_2023[[#This Row],[Hire Date]]&gt;=EE_Data_2023[[#This Row],[Start of Month]],EE_Data_2023[[#This Row],[Hire Date]]&lt;=EE_Data_2023[[#This Row],[End of Month]]),1,0)</f>
        <v>0</v>
      </c>
      <c r="AM283">
        <f>IF(AND(EE_Data_2023[[#This Row],[Exit Date]]&gt;=EE_Data_2023[[#This Row],[Start of Month]],EE_Data_2023[[#This Row],[Exit Date]]&lt;=EE_Data_2023[[#This Row],[End of Month]]),1,0)</f>
        <v>0</v>
      </c>
      <c r="AN283">
        <f>EE_Data_2023[[#This Row],[Leave balance]]*EE_Data_2023[[#This Row],[Hr_Rate]]</f>
        <v>13602.94423076923</v>
      </c>
    </row>
    <row r="284" spans="1:40" x14ac:dyDescent="0.3">
      <c r="A284" s="1" t="s">
        <v>1927</v>
      </c>
      <c r="B284" s="8">
        <v>44927</v>
      </c>
      <c r="C284" s="8">
        <v>44957</v>
      </c>
      <c r="D284">
        <v>2023</v>
      </c>
      <c r="E284" t="s">
        <v>151</v>
      </c>
      <c r="F284" t="s">
        <v>152</v>
      </c>
      <c r="G284" t="s">
        <v>33</v>
      </c>
      <c r="H284" t="s">
        <v>756</v>
      </c>
      <c r="I284" t="s">
        <v>757</v>
      </c>
      <c r="J284" t="s">
        <v>93</v>
      </c>
      <c r="K284" t="s">
        <v>94</v>
      </c>
      <c r="L284" t="s">
        <v>108</v>
      </c>
      <c r="M284" t="s">
        <v>152</v>
      </c>
      <c r="N284" t="s">
        <v>72</v>
      </c>
      <c r="O284" t="s">
        <v>50</v>
      </c>
      <c r="P284">
        <v>64</v>
      </c>
      <c r="Q284" s="2">
        <v>37962</v>
      </c>
      <c r="R284" s="2"/>
      <c r="S284">
        <v>40</v>
      </c>
      <c r="T284" s="3">
        <v>125807</v>
      </c>
      <c r="U284" s="3">
        <v>10483.916666666666</v>
      </c>
      <c r="V284" s="3">
        <v>60.484134615384619</v>
      </c>
      <c r="W284" s="3">
        <v>0.21</v>
      </c>
      <c r="X284" s="3">
        <v>2201.6224999999999</v>
      </c>
      <c r="Y284" vm="18">
        <v>0.379</v>
      </c>
      <c r="Z284" s="3">
        <v>6510.5122499999998</v>
      </c>
      <c r="AA284" t="s">
        <v>155</v>
      </c>
      <c r="AB284">
        <v>378.97</v>
      </c>
      <c r="AC284">
        <v>0.15</v>
      </c>
      <c r="AD284" s="2" t="s">
        <v>42</v>
      </c>
      <c r="AE284">
        <v>136</v>
      </c>
      <c r="AG284">
        <v>20</v>
      </c>
      <c r="AI284">
        <v>7</v>
      </c>
      <c r="AL284">
        <f>IF(AND(EE_Data_2023[[#This Row],[Hire Date]]&gt;=EE_Data_2023[[#This Row],[Start of Month]],EE_Data_2023[[#This Row],[Hire Date]]&lt;=EE_Data_2023[[#This Row],[End of Month]]),1,0)</f>
        <v>0</v>
      </c>
      <c r="AM284">
        <f>IF(AND(EE_Data_2023[[#This Row],[Exit Date]]&gt;=EE_Data_2023[[#This Row],[Start of Month]],EE_Data_2023[[#This Row],[Exit Date]]&lt;=EE_Data_2023[[#This Row],[End of Month]]),1,0)</f>
        <v>0</v>
      </c>
      <c r="AN284">
        <f>EE_Data_2023[[#This Row],[Leave balance]]*EE_Data_2023[[#This Row],[Hr_Rate]]</f>
        <v>8225.8423076923082</v>
      </c>
    </row>
    <row r="285" spans="1:40" x14ac:dyDescent="0.3">
      <c r="A285" s="1" t="s">
        <v>1927</v>
      </c>
      <c r="B285" s="8">
        <v>44927</v>
      </c>
      <c r="C285" s="8">
        <v>44957</v>
      </c>
      <c r="D285">
        <v>2023</v>
      </c>
      <c r="E285" t="s">
        <v>79</v>
      </c>
      <c r="F285" t="s">
        <v>80</v>
      </c>
      <c r="G285" t="s">
        <v>33</v>
      </c>
      <c r="H285" t="s">
        <v>758</v>
      </c>
      <c r="I285" t="s">
        <v>759</v>
      </c>
      <c r="J285" t="s">
        <v>145</v>
      </c>
      <c r="K285" t="s">
        <v>70</v>
      </c>
      <c r="L285" t="s">
        <v>49</v>
      </c>
      <c r="M285" t="s">
        <v>80</v>
      </c>
      <c r="N285" t="s">
        <v>72</v>
      </c>
      <c r="O285" t="s">
        <v>40</v>
      </c>
      <c r="P285">
        <v>25</v>
      </c>
      <c r="Q285" s="2">
        <v>44405</v>
      </c>
      <c r="R285" s="2"/>
      <c r="S285">
        <v>40</v>
      </c>
      <c r="T285" s="3">
        <v>46845</v>
      </c>
      <c r="U285" s="3">
        <v>3903.75</v>
      </c>
      <c r="V285" s="3">
        <v>22.521634615384617</v>
      </c>
      <c r="W285" s="3">
        <v>0.23190000000000002</v>
      </c>
      <c r="X285" s="3">
        <v>905.27962500000012</v>
      </c>
      <c r="Y285" vm="7">
        <v>0.41200000000000003</v>
      </c>
      <c r="Z285" s="3">
        <v>2295.4049999999997</v>
      </c>
      <c r="AA285" t="s">
        <v>41</v>
      </c>
      <c r="AB285">
        <v>1</v>
      </c>
      <c r="AC285">
        <v>0</v>
      </c>
      <c r="AD285" s="2" t="s">
        <v>42</v>
      </c>
      <c r="AE285">
        <v>125</v>
      </c>
      <c r="AG285">
        <v>20</v>
      </c>
      <c r="AH285">
        <v>302</v>
      </c>
      <c r="AI285">
        <v>18</v>
      </c>
      <c r="AL285">
        <f>IF(AND(EE_Data_2023[[#This Row],[Hire Date]]&gt;=EE_Data_2023[[#This Row],[Start of Month]],EE_Data_2023[[#This Row],[Hire Date]]&lt;=EE_Data_2023[[#This Row],[End of Month]]),1,0)</f>
        <v>0</v>
      </c>
      <c r="AM285">
        <f>IF(AND(EE_Data_2023[[#This Row],[Exit Date]]&gt;=EE_Data_2023[[#This Row],[Start of Month]],EE_Data_2023[[#This Row],[Exit Date]]&lt;=EE_Data_2023[[#This Row],[End of Month]]),1,0)</f>
        <v>0</v>
      </c>
      <c r="AN285">
        <f>EE_Data_2023[[#This Row],[Leave balance]]*EE_Data_2023[[#This Row],[Hr_Rate]]</f>
        <v>2815.2043269230771</v>
      </c>
    </row>
    <row r="286" spans="1:40" x14ac:dyDescent="0.3">
      <c r="A286" s="1" t="s">
        <v>1927</v>
      </c>
      <c r="B286" s="8">
        <v>44927</v>
      </c>
      <c r="C286" s="8">
        <v>44957</v>
      </c>
      <c r="D286">
        <v>2023</v>
      </c>
      <c r="E286" t="s">
        <v>59</v>
      </c>
      <c r="F286" t="s">
        <v>60</v>
      </c>
      <c r="G286" t="s">
        <v>33</v>
      </c>
      <c r="H286" t="s">
        <v>760</v>
      </c>
      <c r="I286" t="s">
        <v>761</v>
      </c>
      <c r="J286" t="s">
        <v>93</v>
      </c>
      <c r="K286" t="s">
        <v>116</v>
      </c>
      <c r="L286" t="s">
        <v>71</v>
      </c>
      <c r="M286" t="s">
        <v>60</v>
      </c>
      <c r="N286" t="s">
        <v>72</v>
      </c>
      <c r="O286" t="s">
        <v>50</v>
      </c>
      <c r="P286">
        <v>59</v>
      </c>
      <c r="Q286" s="2">
        <v>39689</v>
      </c>
      <c r="R286" s="2"/>
      <c r="S286">
        <v>32</v>
      </c>
      <c r="T286" s="3">
        <v>157969</v>
      </c>
      <c r="U286" s="3">
        <v>13164.083333333334</v>
      </c>
      <c r="V286" s="3">
        <v>94.933293269230774</v>
      </c>
      <c r="W286" s="3">
        <v>0.22140000000000001</v>
      </c>
      <c r="X286" s="3">
        <v>2914.5280500000003</v>
      </c>
      <c r="Y286" vm="4">
        <v>0.40799999999999997</v>
      </c>
      <c r="Z286" s="3">
        <v>7793.137333333334</v>
      </c>
      <c r="AA286" t="s">
        <v>64</v>
      </c>
      <c r="AB286">
        <v>4.6844999999999999</v>
      </c>
      <c r="AC286">
        <v>0.1</v>
      </c>
      <c r="AD286" s="2" t="s">
        <v>42</v>
      </c>
      <c r="AE286">
        <v>182</v>
      </c>
      <c r="AG286">
        <v>20</v>
      </c>
      <c r="AH286">
        <v>108</v>
      </c>
      <c r="AL286">
        <f>IF(AND(EE_Data_2023[[#This Row],[Hire Date]]&gt;=EE_Data_2023[[#This Row],[Start of Month]],EE_Data_2023[[#This Row],[Hire Date]]&lt;=EE_Data_2023[[#This Row],[End of Month]]),1,0)</f>
        <v>0</v>
      </c>
      <c r="AM286">
        <f>IF(AND(EE_Data_2023[[#This Row],[Exit Date]]&gt;=EE_Data_2023[[#This Row],[Start of Month]],EE_Data_2023[[#This Row],[Exit Date]]&lt;=EE_Data_2023[[#This Row],[End of Month]]),1,0)</f>
        <v>0</v>
      </c>
      <c r="AN286">
        <f>EE_Data_2023[[#This Row],[Leave balance]]*EE_Data_2023[[#This Row],[Hr_Rate]]</f>
        <v>17277.859375</v>
      </c>
    </row>
    <row r="287" spans="1:40" x14ac:dyDescent="0.3">
      <c r="A287" s="1" t="s">
        <v>1927</v>
      </c>
      <c r="B287" s="8">
        <v>44927</v>
      </c>
      <c r="C287" s="8">
        <v>44957</v>
      </c>
      <c r="D287">
        <v>2023</v>
      </c>
      <c r="E287" t="s">
        <v>506</v>
      </c>
      <c r="F287" t="s">
        <v>507</v>
      </c>
      <c r="G287" t="s">
        <v>1917</v>
      </c>
      <c r="H287" t="s">
        <v>762</v>
      </c>
      <c r="I287" t="s">
        <v>763</v>
      </c>
      <c r="J287" t="s">
        <v>452</v>
      </c>
      <c r="K287" t="s">
        <v>37</v>
      </c>
      <c r="L287" t="s">
        <v>71</v>
      </c>
      <c r="M287" t="s">
        <v>507</v>
      </c>
      <c r="N287" t="s">
        <v>72</v>
      </c>
      <c r="O287" t="s">
        <v>50</v>
      </c>
      <c r="P287">
        <v>40</v>
      </c>
      <c r="Q287" s="2">
        <v>40522</v>
      </c>
      <c r="R287" s="2"/>
      <c r="S287">
        <v>40</v>
      </c>
      <c r="T287" s="3">
        <v>97807</v>
      </c>
      <c r="U287" s="3">
        <v>8150.583333333333</v>
      </c>
      <c r="V287" s="3">
        <v>47.022596153846152</v>
      </c>
      <c r="W287" s="3">
        <v>7.3700000000000002E-2</v>
      </c>
      <c r="X287" s="3">
        <v>600.69799166666667</v>
      </c>
      <c r="Y287" vm="40">
        <v>0.245</v>
      </c>
      <c r="Z287" s="3">
        <v>6153.6904166666664</v>
      </c>
      <c r="AA287" t="s">
        <v>510</v>
      </c>
      <c r="AB287">
        <v>1.4572000000000001</v>
      </c>
      <c r="AC287">
        <v>0</v>
      </c>
      <c r="AD287" s="2" t="s">
        <v>42</v>
      </c>
      <c r="AE287">
        <v>314</v>
      </c>
      <c r="AG287">
        <v>20</v>
      </c>
      <c r="AI287">
        <v>1</v>
      </c>
      <c r="AL287">
        <f>IF(AND(EE_Data_2023[[#This Row],[Hire Date]]&gt;=EE_Data_2023[[#This Row],[Start of Month]],EE_Data_2023[[#This Row],[Hire Date]]&lt;=EE_Data_2023[[#This Row],[End of Month]]),1,0)</f>
        <v>0</v>
      </c>
      <c r="AM287">
        <f>IF(AND(EE_Data_2023[[#This Row],[Exit Date]]&gt;=EE_Data_2023[[#This Row],[Start of Month]],EE_Data_2023[[#This Row],[Exit Date]]&lt;=EE_Data_2023[[#This Row],[End of Month]]),1,0)</f>
        <v>0</v>
      </c>
      <c r="AN287">
        <f>EE_Data_2023[[#This Row],[Leave balance]]*EE_Data_2023[[#This Row],[Hr_Rate]]</f>
        <v>14765.095192307692</v>
      </c>
    </row>
    <row r="288" spans="1:40" x14ac:dyDescent="0.3">
      <c r="A288" s="1" t="s">
        <v>1927</v>
      </c>
      <c r="B288" s="8">
        <v>44927</v>
      </c>
      <c r="C288" s="8">
        <v>44957</v>
      </c>
      <c r="D288">
        <v>2023</v>
      </c>
      <c r="E288" t="s">
        <v>415</v>
      </c>
      <c r="F288" t="s">
        <v>416</v>
      </c>
      <c r="G288" t="s">
        <v>33</v>
      </c>
      <c r="H288" t="s">
        <v>764</v>
      </c>
      <c r="I288" t="s">
        <v>765</v>
      </c>
      <c r="J288" t="s">
        <v>226</v>
      </c>
      <c r="K288" t="s">
        <v>94</v>
      </c>
      <c r="L288" t="s">
        <v>38</v>
      </c>
      <c r="M288" t="s">
        <v>416</v>
      </c>
      <c r="N288" t="s">
        <v>72</v>
      </c>
      <c r="O288" t="s">
        <v>40</v>
      </c>
      <c r="P288">
        <v>31</v>
      </c>
      <c r="Q288" s="2">
        <v>42347</v>
      </c>
      <c r="R288" s="2"/>
      <c r="S288">
        <v>40</v>
      </c>
      <c r="T288" s="3">
        <v>73854</v>
      </c>
      <c r="U288" s="3">
        <v>6154.5</v>
      </c>
      <c r="V288" s="3">
        <v>35.506730769230771</v>
      </c>
      <c r="W288" s="3">
        <v>0</v>
      </c>
      <c r="X288" s="3">
        <v>0</v>
      </c>
      <c r="Y288" vm="38">
        <v>0.23800000000000002</v>
      </c>
      <c r="Z288" s="3">
        <v>4689.7289999999994</v>
      </c>
      <c r="AA288" t="s">
        <v>419</v>
      </c>
      <c r="AB288">
        <v>7.4398</v>
      </c>
      <c r="AC288">
        <v>0</v>
      </c>
      <c r="AD288" s="2" t="s">
        <v>42</v>
      </c>
      <c r="AE288">
        <v>230</v>
      </c>
      <c r="AG288">
        <v>20</v>
      </c>
      <c r="AH288">
        <v>207</v>
      </c>
      <c r="AI288">
        <v>9</v>
      </c>
      <c r="AL288">
        <f>IF(AND(EE_Data_2023[[#This Row],[Hire Date]]&gt;=EE_Data_2023[[#This Row],[Start of Month]],EE_Data_2023[[#This Row],[Hire Date]]&lt;=EE_Data_2023[[#This Row],[End of Month]]),1,0)</f>
        <v>0</v>
      </c>
      <c r="AM288">
        <f>IF(AND(EE_Data_2023[[#This Row],[Exit Date]]&gt;=EE_Data_2023[[#This Row],[Start of Month]],EE_Data_2023[[#This Row],[Exit Date]]&lt;=EE_Data_2023[[#This Row],[End of Month]]),1,0)</f>
        <v>0</v>
      </c>
      <c r="AN288">
        <f>EE_Data_2023[[#This Row],[Leave balance]]*EE_Data_2023[[#This Row],[Hr_Rate]]</f>
        <v>8166.5480769230771</v>
      </c>
    </row>
    <row r="289" spans="1:40" x14ac:dyDescent="0.3">
      <c r="A289" s="1" t="s">
        <v>1927</v>
      </c>
      <c r="B289" s="8">
        <v>44927</v>
      </c>
      <c r="C289" s="8">
        <v>44957</v>
      </c>
      <c r="D289">
        <v>2023</v>
      </c>
      <c r="E289" t="s">
        <v>262</v>
      </c>
      <c r="F289" t="s">
        <v>263</v>
      </c>
      <c r="G289" t="s">
        <v>33</v>
      </c>
      <c r="H289" t="s">
        <v>766</v>
      </c>
      <c r="I289" t="s">
        <v>767</v>
      </c>
      <c r="J289" t="s">
        <v>93</v>
      </c>
      <c r="K289" t="s">
        <v>83</v>
      </c>
      <c r="L289" t="s">
        <v>38</v>
      </c>
      <c r="M289" t="s">
        <v>263</v>
      </c>
      <c r="N289" t="s">
        <v>72</v>
      </c>
      <c r="O289" t="s">
        <v>40</v>
      </c>
      <c r="P289">
        <v>45</v>
      </c>
      <c r="Q289" s="2">
        <v>39063</v>
      </c>
      <c r="R289" s="2"/>
      <c r="S289">
        <v>32</v>
      </c>
      <c r="T289" s="3">
        <v>149537</v>
      </c>
      <c r="U289" s="3">
        <v>12461.416666666666</v>
      </c>
      <c r="V289" s="3">
        <v>89.86598557692308</v>
      </c>
      <c r="W289" s="3">
        <v>0.22</v>
      </c>
      <c r="X289" s="3">
        <v>2741.5116666666668</v>
      </c>
      <c r="Y289" vm="28">
        <v>0.45200000000000001</v>
      </c>
      <c r="Z289" s="3">
        <v>6828.8563333333332</v>
      </c>
      <c r="AA289" t="s">
        <v>267</v>
      </c>
      <c r="AB289">
        <v>39.026600000000002</v>
      </c>
      <c r="AC289">
        <v>0.14000000000000001</v>
      </c>
      <c r="AD289" s="2" t="s">
        <v>42</v>
      </c>
      <c r="AE289">
        <v>253</v>
      </c>
      <c r="AG289">
        <v>20</v>
      </c>
      <c r="AH289">
        <v>478</v>
      </c>
      <c r="AL289">
        <f>IF(AND(EE_Data_2023[[#This Row],[Hire Date]]&gt;=EE_Data_2023[[#This Row],[Start of Month]],EE_Data_2023[[#This Row],[Hire Date]]&lt;=EE_Data_2023[[#This Row],[End of Month]]),1,0)</f>
        <v>0</v>
      </c>
      <c r="AM289">
        <f>IF(AND(EE_Data_2023[[#This Row],[Exit Date]]&gt;=EE_Data_2023[[#This Row],[Start of Month]],EE_Data_2023[[#This Row],[Exit Date]]&lt;=EE_Data_2023[[#This Row],[End of Month]]),1,0)</f>
        <v>0</v>
      </c>
      <c r="AN289">
        <f>EE_Data_2023[[#This Row],[Leave balance]]*EE_Data_2023[[#This Row],[Hr_Rate]]</f>
        <v>22736.094350961539</v>
      </c>
    </row>
    <row r="290" spans="1:40" x14ac:dyDescent="0.3">
      <c r="A290" s="1" t="s">
        <v>1927</v>
      </c>
      <c r="B290" s="8">
        <v>44927</v>
      </c>
      <c r="C290" s="8">
        <v>44957</v>
      </c>
      <c r="D290">
        <v>2023</v>
      </c>
      <c r="E290" t="s">
        <v>79</v>
      </c>
      <c r="F290" t="s">
        <v>80</v>
      </c>
      <c r="G290" t="s">
        <v>33</v>
      </c>
      <c r="H290" t="s">
        <v>768</v>
      </c>
      <c r="I290" t="s">
        <v>769</v>
      </c>
      <c r="J290" t="s">
        <v>93</v>
      </c>
      <c r="K290" t="s">
        <v>70</v>
      </c>
      <c r="L290" t="s">
        <v>38</v>
      </c>
      <c r="M290" t="s">
        <v>80</v>
      </c>
      <c r="N290" t="s">
        <v>72</v>
      </c>
      <c r="O290" t="s">
        <v>50</v>
      </c>
      <c r="P290">
        <v>49</v>
      </c>
      <c r="Q290" s="2">
        <v>41379</v>
      </c>
      <c r="R290" s="2"/>
      <c r="S290">
        <v>32</v>
      </c>
      <c r="T290" s="3">
        <v>128303</v>
      </c>
      <c r="U290" s="3">
        <v>10691.916666666666</v>
      </c>
      <c r="V290" s="3">
        <v>77.105168269230774</v>
      </c>
      <c r="W290" s="3">
        <v>0.23190000000000002</v>
      </c>
      <c r="X290" s="3">
        <v>2479.4554750000002</v>
      </c>
      <c r="Y290" vm="7">
        <v>0.41200000000000003</v>
      </c>
      <c r="Z290" s="3">
        <v>6286.8469999999988</v>
      </c>
      <c r="AA290" t="s">
        <v>41</v>
      </c>
      <c r="AB290">
        <v>1</v>
      </c>
      <c r="AC290">
        <v>0.15</v>
      </c>
      <c r="AD290" s="2" t="s">
        <v>42</v>
      </c>
      <c r="AE290">
        <v>133</v>
      </c>
      <c r="AG290">
        <v>20</v>
      </c>
      <c r="AL290">
        <f>IF(AND(EE_Data_2023[[#This Row],[Hire Date]]&gt;=EE_Data_2023[[#This Row],[Start of Month]],EE_Data_2023[[#This Row],[Hire Date]]&lt;=EE_Data_2023[[#This Row],[End of Month]]),1,0)</f>
        <v>0</v>
      </c>
      <c r="AM290">
        <f>IF(AND(EE_Data_2023[[#This Row],[Exit Date]]&gt;=EE_Data_2023[[#This Row],[Start of Month]],EE_Data_2023[[#This Row],[Exit Date]]&lt;=EE_Data_2023[[#This Row],[End of Month]]),1,0)</f>
        <v>0</v>
      </c>
      <c r="AN290">
        <f>EE_Data_2023[[#This Row],[Leave balance]]*EE_Data_2023[[#This Row],[Hr_Rate]]</f>
        <v>10254.987379807693</v>
      </c>
    </row>
    <row r="291" spans="1:40" x14ac:dyDescent="0.3">
      <c r="A291" s="1" t="s">
        <v>1927</v>
      </c>
      <c r="B291" s="8">
        <v>44927</v>
      </c>
      <c r="C291" s="8">
        <v>44957</v>
      </c>
      <c r="D291">
        <v>2023</v>
      </c>
      <c r="E291" t="s">
        <v>180</v>
      </c>
      <c r="F291" t="s">
        <v>181</v>
      </c>
      <c r="G291" t="s">
        <v>33</v>
      </c>
      <c r="H291" t="s">
        <v>770</v>
      </c>
      <c r="I291" t="s">
        <v>771</v>
      </c>
      <c r="J291" t="s">
        <v>310</v>
      </c>
      <c r="K291" t="s">
        <v>37</v>
      </c>
      <c r="L291" t="s">
        <v>49</v>
      </c>
      <c r="M291" t="s">
        <v>181</v>
      </c>
      <c r="N291" t="s">
        <v>72</v>
      </c>
      <c r="O291" t="s">
        <v>40</v>
      </c>
      <c r="P291">
        <v>46</v>
      </c>
      <c r="Q291" s="2">
        <v>38513</v>
      </c>
      <c r="R291" s="2"/>
      <c r="S291">
        <v>40</v>
      </c>
      <c r="T291" s="3">
        <v>67374</v>
      </c>
      <c r="U291" s="3">
        <v>5614.5</v>
      </c>
      <c r="V291" s="3">
        <v>32.391346153846158</v>
      </c>
      <c r="W291" s="3">
        <v>0.31420000000000003</v>
      </c>
      <c r="X291" s="3">
        <v>1764.0759000000003</v>
      </c>
      <c r="Y291" vm="22">
        <v>0.49099999999999999</v>
      </c>
      <c r="Z291" s="3">
        <v>2857.7804999999998</v>
      </c>
      <c r="AA291" t="s">
        <v>184</v>
      </c>
      <c r="AB291">
        <v>11.300800000000001</v>
      </c>
      <c r="AC291">
        <v>0</v>
      </c>
      <c r="AD291" s="2" t="s">
        <v>42</v>
      </c>
      <c r="AE291">
        <v>298</v>
      </c>
      <c r="AG291">
        <v>20</v>
      </c>
      <c r="AI291">
        <v>1</v>
      </c>
      <c r="AL291">
        <f>IF(AND(EE_Data_2023[[#This Row],[Hire Date]]&gt;=EE_Data_2023[[#This Row],[Start of Month]],EE_Data_2023[[#This Row],[Hire Date]]&lt;=EE_Data_2023[[#This Row],[End of Month]]),1,0)</f>
        <v>0</v>
      </c>
      <c r="AM291">
        <f>IF(AND(EE_Data_2023[[#This Row],[Exit Date]]&gt;=EE_Data_2023[[#This Row],[Start of Month]],EE_Data_2023[[#This Row],[Exit Date]]&lt;=EE_Data_2023[[#This Row],[End of Month]]),1,0)</f>
        <v>0</v>
      </c>
      <c r="AN291">
        <f>EE_Data_2023[[#This Row],[Leave balance]]*EE_Data_2023[[#This Row],[Hr_Rate]]</f>
        <v>9652.6211538461557</v>
      </c>
    </row>
    <row r="292" spans="1:40" x14ac:dyDescent="0.3">
      <c r="A292" s="1" t="s">
        <v>1927</v>
      </c>
      <c r="B292" s="8">
        <v>44927</v>
      </c>
      <c r="C292" s="8">
        <v>44957</v>
      </c>
      <c r="D292">
        <v>2023</v>
      </c>
      <c r="E292" t="s">
        <v>180</v>
      </c>
      <c r="F292" t="s">
        <v>181</v>
      </c>
      <c r="G292" t="s">
        <v>33</v>
      </c>
      <c r="H292" t="s">
        <v>772</v>
      </c>
      <c r="I292" t="s">
        <v>773</v>
      </c>
      <c r="J292" t="s">
        <v>77</v>
      </c>
      <c r="K292" t="s">
        <v>94</v>
      </c>
      <c r="L292" t="s">
        <v>71</v>
      </c>
      <c r="M292" t="s">
        <v>181</v>
      </c>
      <c r="N292" t="s">
        <v>72</v>
      </c>
      <c r="O292" t="s">
        <v>40</v>
      </c>
      <c r="P292">
        <v>46</v>
      </c>
      <c r="Q292" s="2">
        <v>40810</v>
      </c>
      <c r="R292" s="2"/>
      <c r="S292">
        <v>40</v>
      </c>
      <c r="T292" s="3">
        <v>102167</v>
      </c>
      <c r="U292" s="3">
        <v>8513.9166666666661</v>
      </c>
      <c r="V292" s="3">
        <v>49.118749999999999</v>
      </c>
      <c r="W292" s="3">
        <v>0.31420000000000003</v>
      </c>
      <c r="X292" s="3">
        <v>2675.0726166666668</v>
      </c>
      <c r="Y292" vm="22">
        <v>0.49099999999999999</v>
      </c>
      <c r="Z292" s="3">
        <v>4333.5835833333331</v>
      </c>
      <c r="AA292" t="s">
        <v>184</v>
      </c>
      <c r="AB292">
        <v>11.300800000000001</v>
      </c>
      <c r="AC292">
        <v>0.06</v>
      </c>
      <c r="AD292" s="2" t="s">
        <v>42</v>
      </c>
      <c r="AE292">
        <v>207</v>
      </c>
      <c r="AG292">
        <v>20</v>
      </c>
      <c r="AI292">
        <v>10</v>
      </c>
      <c r="AL292">
        <f>IF(AND(EE_Data_2023[[#This Row],[Hire Date]]&gt;=EE_Data_2023[[#This Row],[Start of Month]],EE_Data_2023[[#This Row],[Hire Date]]&lt;=EE_Data_2023[[#This Row],[End of Month]]),1,0)</f>
        <v>0</v>
      </c>
      <c r="AM292">
        <f>IF(AND(EE_Data_2023[[#This Row],[Exit Date]]&gt;=EE_Data_2023[[#This Row],[Start of Month]],EE_Data_2023[[#This Row],[Exit Date]]&lt;=EE_Data_2023[[#This Row],[End of Month]]),1,0)</f>
        <v>0</v>
      </c>
      <c r="AN292">
        <f>EE_Data_2023[[#This Row],[Leave balance]]*EE_Data_2023[[#This Row],[Hr_Rate]]</f>
        <v>10167.581249999999</v>
      </c>
    </row>
    <row r="293" spans="1:40" x14ac:dyDescent="0.3">
      <c r="A293" s="1" t="s">
        <v>1927</v>
      </c>
      <c r="B293" s="8">
        <v>44927</v>
      </c>
      <c r="C293" s="8">
        <v>44957</v>
      </c>
      <c r="D293">
        <v>2023</v>
      </c>
      <c r="E293" t="s">
        <v>283</v>
      </c>
      <c r="F293" t="s">
        <v>284</v>
      </c>
      <c r="G293" t="s">
        <v>112</v>
      </c>
      <c r="H293" t="s">
        <v>774</v>
      </c>
      <c r="I293" t="s">
        <v>775</v>
      </c>
      <c r="J293" t="s">
        <v>93</v>
      </c>
      <c r="K293" t="s">
        <v>70</v>
      </c>
      <c r="L293" t="s">
        <v>38</v>
      </c>
      <c r="M293" t="s">
        <v>284</v>
      </c>
      <c r="N293" t="s">
        <v>72</v>
      </c>
      <c r="O293" t="s">
        <v>40</v>
      </c>
      <c r="P293">
        <v>45</v>
      </c>
      <c r="Q293" s="2">
        <v>39332</v>
      </c>
      <c r="R293" s="2"/>
      <c r="S293">
        <v>40</v>
      </c>
      <c r="T293" s="3">
        <v>151027</v>
      </c>
      <c r="U293" s="3">
        <v>12585.583333333334</v>
      </c>
      <c r="V293" s="3">
        <v>72.609134615384619</v>
      </c>
      <c r="W293" s="3">
        <v>0</v>
      </c>
      <c r="X293" s="3">
        <v>0</v>
      </c>
      <c r="Y293" vm="30">
        <v>0.159</v>
      </c>
      <c r="Z293" s="3">
        <v>10584.475583333333</v>
      </c>
      <c r="AA293" t="s">
        <v>287</v>
      </c>
      <c r="AB293">
        <v>3.8807</v>
      </c>
      <c r="AC293">
        <v>0.1</v>
      </c>
      <c r="AD293" s="2" t="s">
        <v>42</v>
      </c>
      <c r="AE293">
        <v>240</v>
      </c>
      <c r="AG293">
        <v>20</v>
      </c>
      <c r="AI293">
        <v>13</v>
      </c>
      <c r="AL293">
        <f>IF(AND(EE_Data_2023[[#This Row],[Hire Date]]&gt;=EE_Data_2023[[#This Row],[Start of Month]],EE_Data_2023[[#This Row],[Hire Date]]&lt;=EE_Data_2023[[#This Row],[End of Month]]),1,0)</f>
        <v>0</v>
      </c>
      <c r="AM293">
        <f>IF(AND(EE_Data_2023[[#This Row],[Exit Date]]&gt;=EE_Data_2023[[#This Row],[Start of Month]],EE_Data_2023[[#This Row],[Exit Date]]&lt;=EE_Data_2023[[#This Row],[End of Month]]),1,0)</f>
        <v>0</v>
      </c>
      <c r="AN293">
        <f>EE_Data_2023[[#This Row],[Leave balance]]*EE_Data_2023[[#This Row],[Hr_Rate]]</f>
        <v>17426.192307692309</v>
      </c>
    </row>
    <row r="294" spans="1:40" x14ac:dyDescent="0.3">
      <c r="A294" s="1" t="s">
        <v>1927</v>
      </c>
      <c r="B294" s="8">
        <v>44927</v>
      </c>
      <c r="C294" s="8">
        <v>44957</v>
      </c>
      <c r="D294">
        <v>2023</v>
      </c>
      <c r="E294" t="s">
        <v>89</v>
      </c>
      <c r="F294" t="s">
        <v>90</v>
      </c>
      <c r="G294" t="s">
        <v>54</v>
      </c>
      <c r="H294" t="s">
        <v>776</v>
      </c>
      <c r="I294" t="s">
        <v>777</v>
      </c>
      <c r="J294" t="s">
        <v>77</v>
      </c>
      <c r="K294" t="s">
        <v>83</v>
      </c>
      <c r="L294" t="s">
        <v>49</v>
      </c>
      <c r="M294" t="s">
        <v>90</v>
      </c>
      <c r="N294" t="s">
        <v>72</v>
      </c>
      <c r="O294" t="s">
        <v>40</v>
      </c>
      <c r="P294">
        <v>40</v>
      </c>
      <c r="Q294" s="2">
        <v>43147</v>
      </c>
      <c r="R294" s="2"/>
      <c r="S294">
        <v>40</v>
      </c>
      <c r="T294" s="3">
        <v>120905</v>
      </c>
      <c r="U294" s="3">
        <v>10075.416666666666</v>
      </c>
      <c r="V294" s="3">
        <v>58.127403846153847</v>
      </c>
      <c r="W294" s="3">
        <v>0</v>
      </c>
      <c r="X294" s="3">
        <v>0</v>
      </c>
      <c r="Y294" vm="9">
        <v>0.37200000000000005</v>
      </c>
      <c r="Z294" s="3">
        <v>6327.3616666666658</v>
      </c>
      <c r="AA294" t="s">
        <v>95</v>
      </c>
      <c r="AB294">
        <v>136.33000000000001</v>
      </c>
      <c r="AC294">
        <v>0.05</v>
      </c>
      <c r="AD294" s="2" t="s">
        <v>42</v>
      </c>
      <c r="AE294">
        <v>383</v>
      </c>
      <c r="AG294">
        <v>20</v>
      </c>
      <c r="AH294">
        <v>613</v>
      </c>
      <c r="AI294">
        <v>8</v>
      </c>
      <c r="AL294">
        <f>IF(AND(EE_Data_2023[[#This Row],[Hire Date]]&gt;=EE_Data_2023[[#This Row],[Start of Month]],EE_Data_2023[[#This Row],[Hire Date]]&lt;=EE_Data_2023[[#This Row],[End of Month]]),1,0)</f>
        <v>0</v>
      </c>
      <c r="AM294">
        <f>IF(AND(EE_Data_2023[[#This Row],[Exit Date]]&gt;=EE_Data_2023[[#This Row],[Start of Month]],EE_Data_2023[[#This Row],[Exit Date]]&lt;=EE_Data_2023[[#This Row],[End of Month]]),1,0)</f>
        <v>0</v>
      </c>
      <c r="AN294">
        <f>EE_Data_2023[[#This Row],[Leave balance]]*EE_Data_2023[[#This Row],[Hr_Rate]]</f>
        <v>22262.795673076922</v>
      </c>
    </row>
    <row r="295" spans="1:40" x14ac:dyDescent="0.3">
      <c r="A295" s="1" t="s">
        <v>1927</v>
      </c>
      <c r="B295" s="8">
        <v>44927</v>
      </c>
      <c r="C295" s="8">
        <v>44957</v>
      </c>
      <c r="D295">
        <v>2023</v>
      </c>
      <c r="E295" t="s">
        <v>100</v>
      </c>
      <c r="F295" t="s">
        <v>101</v>
      </c>
      <c r="G295" t="s">
        <v>33</v>
      </c>
      <c r="H295" t="s">
        <v>778</v>
      </c>
      <c r="I295" t="s">
        <v>779</v>
      </c>
      <c r="J295" t="s">
        <v>115</v>
      </c>
      <c r="K295" t="s">
        <v>48</v>
      </c>
      <c r="L295" t="s">
        <v>38</v>
      </c>
      <c r="M295" t="s">
        <v>101</v>
      </c>
      <c r="N295" t="s">
        <v>72</v>
      </c>
      <c r="O295" t="s">
        <v>50</v>
      </c>
      <c r="P295">
        <v>48</v>
      </c>
      <c r="Q295" s="2">
        <v>43253</v>
      </c>
      <c r="R295" s="2"/>
      <c r="S295">
        <v>40</v>
      </c>
      <c r="T295" s="3">
        <v>231567</v>
      </c>
      <c r="U295" s="3">
        <v>19297.25</v>
      </c>
      <c r="V295" s="3">
        <v>111.33028846153846</v>
      </c>
      <c r="W295" s="3">
        <v>0.14990000000000001</v>
      </c>
      <c r="X295" s="3">
        <v>2892.6577750000001</v>
      </c>
      <c r="Y295" vm="10">
        <v>0.20399999999999999</v>
      </c>
      <c r="Z295" s="3">
        <v>15360.611000000001</v>
      </c>
      <c r="AA295" t="s">
        <v>41</v>
      </c>
      <c r="AB295">
        <v>1</v>
      </c>
      <c r="AC295">
        <v>0.36</v>
      </c>
      <c r="AD295" s="2" t="s">
        <v>42</v>
      </c>
      <c r="AE295">
        <v>35</v>
      </c>
      <c r="AG295">
        <v>20</v>
      </c>
      <c r="AI295">
        <v>14</v>
      </c>
      <c r="AL295">
        <f>IF(AND(EE_Data_2023[[#This Row],[Hire Date]]&gt;=EE_Data_2023[[#This Row],[Start of Month]],EE_Data_2023[[#This Row],[Hire Date]]&lt;=EE_Data_2023[[#This Row],[End of Month]]),1,0)</f>
        <v>0</v>
      </c>
      <c r="AM295">
        <f>IF(AND(EE_Data_2023[[#This Row],[Exit Date]]&gt;=EE_Data_2023[[#This Row],[Start of Month]],EE_Data_2023[[#This Row],[Exit Date]]&lt;=EE_Data_2023[[#This Row],[End of Month]]),1,0)</f>
        <v>0</v>
      </c>
      <c r="AN295">
        <f>EE_Data_2023[[#This Row],[Leave balance]]*EE_Data_2023[[#This Row],[Hr_Rate]]</f>
        <v>3896.5600961538462</v>
      </c>
    </row>
    <row r="296" spans="1:40" x14ac:dyDescent="0.3">
      <c r="A296" s="1" t="s">
        <v>1927</v>
      </c>
      <c r="B296" s="8">
        <v>44927</v>
      </c>
      <c r="C296" s="8">
        <v>44957</v>
      </c>
      <c r="D296">
        <v>2023</v>
      </c>
      <c r="E296" t="s">
        <v>146</v>
      </c>
      <c r="F296" t="s">
        <v>147</v>
      </c>
      <c r="G296" t="s">
        <v>1919</v>
      </c>
      <c r="H296" t="s">
        <v>492</v>
      </c>
      <c r="I296" t="s">
        <v>780</v>
      </c>
      <c r="J296" t="s">
        <v>115</v>
      </c>
      <c r="K296" t="s">
        <v>37</v>
      </c>
      <c r="L296" t="s">
        <v>108</v>
      </c>
      <c r="M296" t="s">
        <v>147</v>
      </c>
      <c r="N296" t="s">
        <v>72</v>
      </c>
      <c r="O296" t="s">
        <v>40</v>
      </c>
      <c r="P296">
        <v>31</v>
      </c>
      <c r="Q296" s="2">
        <v>42197</v>
      </c>
      <c r="R296" s="2"/>
      <c r="S296">
        <v>40</v>
      </c>
      <c r="T296" s="3">
        <v>215388</v>
      </c>
      <c r="U296" s="3">
        <v>17949</v>
      </c>
      <c r="V296" s="3">
        <v>103.55192307692307</v>
      </c>
      <c r="W296" s="3">
        <v>0.12</v>
      </c>
      <c r="X296" s="3">
        <v>2153.88</v>
      </c>
      <c r="Y296" vm="17">
        <v>0.49700000000000005</v>
      </c>
      <c r="Z296" s="3">
        <v>9028.3469999999998</v>
      </c>
      <c r="AA296" t="s">
        <v>150</v>
      </c>
      <c r="AB296">
        <v>86.649000000000001</v>
      </c>
      <c r="AC296">
        <v>0.33</v>
      </c>
      <c r="AD296" s="2" t="s">
        <v>42</v>
      </c>
      <c r="AE296">
        <v>314</v>
      </c>
      <c r="AG296">
        <v>20</v>
      </c>
      <c r="AI296">
        <v>13</v>
      </c>
      <c r="AL296">
        <f>IF(AND(EE_Data_2023[[#This Row],[Hire Date]]&gt;=EE_Data_2023[[#This Row],[Start of Month]],EE_Data_2023[[#This Row],[Hire Date]]&lt;=EE_Data_2023[[#This Row],[End of Month]]),1,0)</f>
        <v>0</v>
      </c>
      <c r="AM296">
        <f>IF(AND(EE_Data_2023[[#This Row],[Exit Date]]&gt;=EE_Data_2023[[#This Row],[Start of Month]],EE_Data_2023[[#This Row],[Exit Date]]&lt;=EE_Data_2023[[#This Row],[End of Month]]),1,0)</f>
        <v>0</v>
      </c>
      <c r="AN296">
        <f>EE_Data_2023[[#This Row],[Leave balance]]*EE_Data_2023[[#This Row],[Hr_Rate]]</f>
        <v>32515.303846153845</v>
      </c>
    </row>
    <row r="297" spans="1:40" x14ac:dyDescent="0.3">
      <c r="A297" s="1" t="s">
        <v>1927</v>
      </c>
      <c r="B297" s="8">
        <v>44927</v>
      </c>
      <c r="C297" s="8">
        <v>44957</v>
      </c>
      <c r="D297">
        <v>2023</v>
      </c>
      <c r="E297" t="s">
        <v>43</v>
      </c>
      <c r="F297" t="s">
        <v>44</v>
      </c>
      <c r="G297" t="s">
        <v>1919</v>
      </c>
      <c r="H297" t="s">
        <v>781</v>
      </c>
      <c r="I297" t="s">
        <v>782</v>
      </c>
      <c r="J297" t="s">
        <v>93</v>
      </c>
      <c r="K297" t="s">
        <v>70</v>
      </c>
      <c r="L297" t="s">
        <v>49</v>
      </c>
      <c r="M297" t="s">
        <v>44</v>
      </c>
      <c r="N297" t="s">
        <v>72</v>
      </c>
      <c r="O297" t="s">
        <v>50</v>
      </c>
      <c r="P297">
        <v>30</v>
      </c>
      <c r="Q297" s="2">
        <v>42168</v>
      </c>
      <c r="R297" s="2"/>
      <c r="S297">
        <v>40</v>
      </c>
      <c r="T297" s="3">
        <v>127972</v>
      </c>
      <c r="U297" s="3">
        <v>10664.333333333334</v>
      </c>
      <c r="V297" s="3">
        <v>61.524999999999999</v>
      </c>
      <c r="W297" s="3">
        <v>0.17</v>
      </c>
      <c r="X297" s="3">
        <v>1812.936666666667</v>
      </c>
      <c r="Y297" vm="2">
        <v>0.21</v>
      </c>
      <c r="Z297" s="3">
        <v>8424.8233333333337</v>
      </c>
      <c r="AA297" t="s">
        <v>51</v>
      </c>
      <c r="AB297">
        <v>1.4280999999999999</v>
      </c>
      <c r="AC297">
        <v>0.11</v>
      </c>
      <c r="AD297" s="2" t="s">
        <v>42</v>
      </c>
      <c r="AE297">
        <v>104</v>
      </c>
      <c r="AG297">
        <v>20</v>
      </c>
      <c r="AI297">
        <v>17</v>
      </c>
      <c r="AL297">
        <f>IF(AND(EE_Data_2023[[#This Row],[Hire Date]]&gt;=EE_Data_2023[[#This Row],[Start of Month]],EE_Data_2023[[#This Row],[Hire Date]]&lt;=EE_Data_2023[[#This Row],[End of Month]]),1,0)</f>
        <v>0</v>
      </c>
      <c r="AM297">
        <f>IF(AND(EE_Data_2023[[#This Row],[Exit Date]]&gt;=EE_Data_2023[[#This Row],[Start of Month]],EE_Data_2023[[#This Row],[Exit Date]]&lt;=EE_Data_2023[[#This Row],[End of Month]]),1,0)</f>
        <v>0</v>
      </c>
      <c r="AN297">
        <f>EE_Data_2023[[#This Row],[Leave balance]]*EE_Data_2023[[#This Row],[Hr_Rate]]</f>
        <v>6398.5999999999995</v>
      </c>
    </row>
    <row r="298" spans="1:40" x14ac:dyDescent="0.3">
      <c r="A298" s="1" t="s">
        <v>1927</v>
      </c>
      <c r="B298" s="8">
        <v>44927</v>
      </c>
      <c r="C298" s="8">
        <v>44957</v>
      </c>
      <c r="D298">
        <v>2023</v>
      </c>
      <c r="E298" t="s">
        <v>89</v>
      </c>
      <c r="F298" t="s">
        <v>90</v>
      </c>
      <c r="G298" t="s">
        <v>54</v>
      </c>
      <c r="H298" t="s">
        <v>783</v>
      </c>
      <c r="I298" t="s">
        <v>784</v>
      </c>
      <c r="J298" t="s">
        <v>77</v>
      </c>
      <c r="K298" t="s">
        <v>116</v>
      </c>
      <c r="L298" t="s">
        <v>71</v>
      </c>
      <c r="M298" t="s">
        <v>90</v>
      </c>
      <c r="N298" t="s">
        <v>72</v>
      </c>
      <c r="O298" t="s">
        <v>40</v>
      </c>
      <c r="P298">
        <v>28</v>
      </c>
      <c r="Q298" s="2">
        <v>43863</v>
      </c>
      <c r="R298" s="2"/>
      <c r="S298">
        <v>40</v>
      </c>
      <c r="T298" s="3">
        <v>115417</v>
      </c>
      <c r="U298" s="3">
        <v>9618.0833333333339</v>
      </c>
      <c r="V298" s="3">
        <v>55.488942307692312</v>
      </c>
      <c r="W298" s="3">
        <v>0</v>
      </c>
      <c r="X298" s="3">
        <v>0</v>
      </c>
      <c r="Y298" vm="9">
        <v>0.37200000000000005</v>
      </c>
      <c r="Z298" s="3">
        <v>6040.1563333333334</v>
      </c>
      <c r="AA298" t="s">
        <v>95</v>
      </c>
      <c r="AB298">
        <v>136.33000000000001</v>
      </c>
      <c r="AC298">
        <v>0.06</v>
      </c>
      <c r="AD298" s="2" t="s">
        <v>42</v>
      </c>
      <c r="AE298">
        <v>253</v>
      </c>
      <c r="AG298">
        <v>20</v>
      </c>
      <c r="AI298">
        <v>4</v>
      </c>
      <c r="AL298">
        <f>IF(AND(EE_Data_2023[[#This Row],[Hire Date]]&gt;=EE_Data_2023[[#This Row],[Start of Month]],EE_Data_2023[[#This Row],[Hire Date]]&lt;=EE_Data_2023[[#This Row],[End of Month]]),1,0)</f>
        <v>0</v>
      </c>
      <c r="AM298">
        <f>IF(AND(EE_Data_2023[[#This Row],[Exit Date]]&gt;=EE_Data_2023[[#This Row],[Start of Month]],EE_Data_2023[[#This Row],[Exit Date]]&lt;=EE_Data_2023[[#This Row],[End of Month]]),1,0)</f>
        <v>0</v>
      </c>
      <c r="AN298">
        <f>EE_Data_2023[[#This Row],[Leave balance]]*EE_Data_2023[[#This Row],[Hr_Rate]]</f>
        <v>14038.702403846155</v>
      </c>
    </row>
    <row r="299" spans="1:40" x14ac:dyDescent="0.3">
      <c r="A299" s="1" t="s">
        <v>1927</v>
      </c>
      <c r="B299" s="8">
        <v>44927</v>
      </c>
      <c r="C299" s="8">
        <v>44957</v>
      </c>
      <c r="D299">
        <v>2023</v>
      </c>
      <c r="E299" t="s">
        <v>385</v>
      </c>
      <c r="F299" t="s">
        <v>386</v>
      </c>
      <c r="G299" t="s">
        <v>33</v>
      </c>
      <c r="H299" t="s">
        <v>422</v>
      </c>
      <c r="I299" t="s">
        <v>785</v>
      </c>
      <c r="J299" t="s">
        <v>158</v>
      </c>
      <c r="K299" t="s">
        <v>99</v>
      </c>
      <c r="L299" t="s">
        <v>71</v>
      </c>
      <c r="M299" t="s">
        <v>386</v>
      </c>
      <c r="N299" t="s">
        <v>39</v>
      </c>
      <c r="O299" t="s">
        <v>50</v>
      </c>
      <c r="P299">
        <v>45</v>
      </c>
      <c r="Q299" s="2">
        <v>44731</v>
      </c>
      <c r="R299" s="2">
        <v>45096</v>
      </c>
      <c r="S299">
        <v>40</v>
      </c>
      <c r="T299" s="3">
        <v>88045</v>
      </c>
      <c r="U299" s="3">
        <v>7337.083333333333</v>
      </c>
      <c r="V299" s="3">
        <v>42.32932692307692</v>
      </c>
      <c r="W299" s="3">
        <v>0.19020000000000001</v>
      </c>
      <c r="X299" s="3">
        <v>1395.51325</v>
      </c>
      <c r="Y299" vm="36">
        <v>0.28300000000000003</v>
      </c>
      <c r="Z299" s="3">
        <v>5260.6887499999993</v>
      </c>
      <c r="AA299" t="s">
        <v>389</v>
      </c>
      <c r="AB299">
        <v>1.9574</v>
      </c>
      <c r="AC299">
        <v>0</v>
      </c>
      <c r="AD299" s="2" t="s">
        <v>42</v>
      </c>
      <c r="AE299">
        <v>272</v>
      </c>
      <c r="AG299">
        <v>20</v>
      </c>
      <c r="AI299">
        <v>2</v>
      </c>
      <c r="AL299">
        <f>IF(AND(EE_Data_2023[[#This Row],[Hire Date]]&gt;=EE_Data_2023[[#This Row],[Start of Month]],EE_Data_2023[[#This Row],[Hire Date]]&lt;=EE_Data_2023[[#This Row],[End of Month]]),1,0)</f>
        <v>0</v>
      </c>
      <c r="AM299">
        <f>IF(AND(EE_Data_2023[[#This Row],[Exit Date]]&gt;=EE_Data_2023[[#This Row],[Start of Month]],EE_Data_2023[[#This Row],[Exit Date]]&lt;=EE_Data_2023[[#This Row],[End of Month]]),1,0)</f>
        <v>0</v>
      </c>
      <c r="AN299">
        <f>EE_Data_2023[[#This Row],[Leave balance]]*EE_Data_2023[[#This Row],[Hr_Rate]]</f>
        <v>11513.576923076922</v>
      </c>
    </row>
    <row r="300" spans="1:40" x14ac:dyDescent="0.3">
      <c r="A300" s="1" t="s">
        <v>1927</v>
      </c>
      <c r="B300" s="8">
        <v>44927</v>
      </c>
      <c r="C300" s="8">
        <v>44957</v>
      </c>
      <c r="D300">
        <v>2023</v>
      </c>
      <c r="E300" t="s">
        <v>1035</v>
      </c>
      <c r="F300" t="s">
        <v>1036</v>
      </c>
      <c r="G300" t="s">
        <v>1918</v>
      </c>
      <c r="H300" t="s">
        <v>786</v>
      </c>
      <c r="I300" t="s">
        <v>787</v>
      </c>
      <c r="J300" t="s">
        <v>57</v>
      </c>
      <c r="K300" t="s">
        <v>37</v>
      </c>
      <c r="L300" t="s">
        <v>49</v>
      </c>
      <c r="M300" t="s">
        <v>135</v>
      </c>
      <c r="N300" t="s">
        <v>72</v>
      </c>
      <c r="O300" t="s">
        <v>50</v>
      </c>
      <c r="P300">
        <v>45</v>
      </c>
      <c r="Q300" s="2">
        <v>43185</v>
      </c>
      <c r="R300" s="2"/>
      <c r="S300">
        <v>40</v>
      </c>
      <c r="T300" s="3">
        <v>86478</v>
      </c>
      <c r="U300" s="3">
        <v>7206.5</v>
      </c>
      <c r="V300" s="3">
        <v>41.575961538461534</v>
      </c>
      <c r="W300" s="3">
        <v>0.25</v>
      </c>
      <c r="X300" s="3">
        <v>1801.625</v>
      </c>
      <c r="Y300" vm="15">
        <v>0.34600000000000003</v>
      </c>
      <c r="Z300" s="3">
        <v>4713.0509999999995</v>
      </c>
      <c r="AA300" t="s">
        <v>138</v>
      </c>
      <c r="AB300">
        <v>1.7225999999999999</v>
      </c>
      <c r="AC300">
        <v>0.06</v>
      </c>
      <c r="AD300" s="2" t="s">
        <v>42</v>
      </c>
      <c r="AE300">
        <v>63</v>
      </c>
      <c r="AG300">
        <v>20</v>
      </c>
      <c r="AI300">
        <v>3</v>
      </c>
      <c r="AL300">
        <f>IF(AND(EE_Data_2023[[#This Row],[Hire Date]]&gt;=EE_Data_2023[[#This Row],[Start of Month]],EE_Data_2023[[#This Row],[Hire Date]]&lt;=EE_Data_2023[[#This Row],[End of Month]]),1,0)</f>
        <v>0</v>
      </c>
      <c r="AM300">
        <f>IF(AND(EE_Data_2023[[#This Row],[Exit Date]]&gt;=EE_Data_2023[[#This Row],[Start of Month]],EE_Data_2023[[#This Row],[Exit Date]]&lt;=EE_Data_2023[[#This Row],[End of Month]]),1,0)</f>
        <v>0</v>
      </c>
      <c r="AN300">
        <f>EE_Data_2023[[#This Row],[Leave balance]]*EE_Data_2023[[#This Row],[Hr_Rate]]</f>
        <v>2619.2855769230769</v>
      </c>
    </row>
    <row r="301" spans="1:40" x14ac:dyDescent="0.3">
      <c r="A301" s="1" t="s">
        <v>1927</v>
      </c>
      <c r="B301" s="8">
        <v>44927</v>
      </c>
      <c r="C301" s="8">
        <v>44957</v>
      </c>
      <c r="D301">
        <v>2023</v>
      </c>
      <c r="E301" t="s">
        <v>322</v>
      </c>
      <c r="F301" t="s">
        <v>323</v>
      </c>
      <c r="G301" t="s">
        <v>1919</v>
      </c>
      <c r="H301" t="s">
        <v>788</v>
      </c>
      <c r="I301" t="s">
        <v>789</v>
      </c>
      <c r="J301" t="s">
        <v>115</v>
      </c>
      <c r="K301" t="s">
        <v>99</v>
      </c>
      <c r="L301" t="s">
        <v>38</v>
      </c>
      <c r="M301" t="s">
        <v>323</v>
      </c>
      <c r="N301" t="s">
        <v>72</v>
      </c>
      <c r="O301" t="s">
        <v>40</v>
      </c>
      <c r="P301">
        <v>63</v>
      </c>
      <c r="Q301" s="2">
        <v>42387</v>
      </c>
      <c r="R301" s="2"/>
      <c r="S301">
        <v>40</v>
      </c>
      <c r="T301" s="3">
        <v>180994</v>
      </c>
      <c r="U301" s="3">
        <v>15082.833333333334</v>
      </c>
      <c r="V301" s="3">
        <v>87.016346153846158</v>
      </c>
      <c r="W301" s="3">
        <v>0.15490000000000001</v>
      </c>
      <c r="X301" s="3">
        <v>2336.3308833333335</v>
      </c>
      <c r="Y301" vm="33">
        <v>0.46700000000000003</v>
      </c>
      <c r="Z301" s="3">
        <v>8039.1501666666663</v>
      </c>
      <c r="AA301" t="s">
        <v>326</v>
      </c>
      <c r="AB301">
        <v>143.86000000000001</v>
      </c>
      <c r="AC301">
        <v>0.39</v>
      </c>
      <c r="AD301" s="2" t="s">
        <v>42</v>
      </c>
      <c r="AE301">
        <v>27</v>
      </c>
      <c r="AG301">
        <v>20</v>
      </c>
      <c r="AH301">
        <v>492</v>
      </c>
      <c r="AI301">
        <v>4</v>
      </c>
      <c r="AL301">
        <f>IF(AND(EE_Data_2023[[#This Row],[Hire Date]]&gt;=EE_Data_2023[[#This Row],[Start of Month]],EE_Data_2023[[#This Row],[Hire Date]]&lt;=EE_Data_2023[[#This Row],[End of Month]]),1,0)</f>
        <v>0</v>
      </c>
      <c r="AM301">
        <f>IF(AND(EE_Data_2023[[#This Row],[Exit Date]]&gt;=EE_Data_2023[[#This Row],[Start of Month]],EE_Data_2023[[#This Row],[Exit Date]]&lt;=EE_Data_2023[[#This Row],[End of Month]]),1,0)</f>
        <v>0</v>
      </c>
      <c r="AN301">
        <f>EE_Data_2023[[#This Row],[Leave balance]]*EE_Data_2023[[#This Row],[Hr_Rate]]</f>
        <v>2349.4413461538461</v>
      </c>
    </row>
    <row r="302" spans="1:40" x14ac:dyDescent="0.3">
      <c r="A302" s="1" t="s">
        <v>1927</v>
      </c>
      <c r="B302" s="8">
        <v>44927</v>
      </c>
      <c r="C302" s="8">
        <v>44957</v>
      </c>
      <c r="D302">
        <v>2023</v>
      </c>
      <c r="E302" t="s">
        <v>502</v>
      </c>
      <c r="F302" t="s">
        <v>120</v>
      </c>
      <c r="G302" t="s">
        <v>1917</v>
      </c>
      <c r="H302" t="s">
        <v>790</v>
      </c>
      <c r="I302" t="s">
        <v>791</v>
      </c>
      <c r="J302" t="s">
        <v>177</v>
      </c>
      <c r="K302" t="s">
        <v>48</v>
      </c>
      <c r="L302" t="s">
        <v>108</v>
      </c>
      <c r="M302" t="s">
        <v>120</v>
      </c>
      <c r="N302" t="s">
        <v>72</v>
      </c>
      <c r="O302" t="s">
        <v>50</v>
      </c>
      <c r="P302">
        <v>55</v>
      </c>
      <c r="Q302" s="2">
        <v>39418</v>
      </c>
      <c r="R302" s="2"/>
      <c r="S302">
        <v>40</v>
      </c>
      <c r="T302" s="3">
        <v>64494</v>
      </c>
      <c r="U302" s="3">
        <v>5374.5</v>
      </c>
      <c r="V302" s="3">
        <v>31.006730769230767</v>
      </c>
      <c r="W302" s="3">
        <v>7.6499999999999999E-2</v>
      </c>
      <c r="X302" s="3">
        <v>411.14924999999999</v>
      </c>
      <c r="Y302" vm="1">
        <v>0.36599999999999999</v>
      </c>
      <c r="Z302" s="3">
        <v>3407.433</v>
      </c>
      <c r="AA302" t="s">
        <v>505</v>
      </c>
      <c r="AB302">
        <v>1.0568</v>
      </c>
      <c r="AC302">
        <v>0</v>
      </c>
      <c r="AD302" s="2" t="s">
        <v>42</v>
      </c>
      <c r="AE302">
        <v>324</v>
      </c>
      <c r="AG302">
        <v>20</v>
      </c>
      <c r="AI302">
        <v>1</v>
      </c>
      <c r="AL302">
        <f>IF(AND(EE_Data_2023[[#This Row],[Hire Date]]&gt;=EE_Data_2023[[#This Row],[Start of Month]],EE_Data_2023[[#This Row],[Hire Date]]&lt;=EE_Data_2023[[#This Row],[End of Month]]),1,0)</f>
        <v>0</v>
      </c>
      <c r="AM302">
        <f>IF(AND(EE_Data_2023[[#This Row],[Exit Date]]&gt;=EE_Data_2023[[#This Row],[Start of Month]],EE_Data_2023[[#This Row],[Exit Date]]&lt;=EE_Data_2023[[#This Row],[End of Month]]),1,0)</f>
        <v>0</v>
      </c>
      <c r="AN302">
        <f>EE_Data_2023[[#This Row],[Leave balance]]*EE_Data_2023[[#This Row],[Hr_Rate]]</f>
        <v>10046.180769230768</v>
      </c>
    </row>
    <row r="303" spans="1:40" x14ac:dyDescent="0.3">
      <c r="A303" s="1" t="s">
        <v>1927</v>
      </c>
      <c r="B303" s="8">
        <v>44927</v>
      </c>
      <c r="C303" s="8">
        <v>44957</v>
      </c>
      <c r="D303">
        <v>2023</v>
      </c>
      <c r="E303" t="s">
        <v>390</v>
      </c>
      <c r="F303" t="s">
        <v>391</v>
      </c>
      <c r="G303" t="s">
        <v>33</v>
      </c>
      <c r="H303" t="s">
        <v>792</v>
      </c>
      <c r="I303" t="s">
        <v>793</v>
      </c>
      <c r="J303" t="s">
        <v>69</v>
      </c>
      <c r="K303" t="s">
        <v>70</v>
      </c>
      <c r="L303" t="s">
        <v>38</v>
      </c>
      <c r="M303" t="s">
        <v>391</v>
      </c>
      <c r="N303" t="s">
        <v>72</v>
      </c>
      <c r="O303" t="s">
        <v>40</v>
      </c>
      <c r="P303">
        <v>47</v>
      </c>
      <c r="Q303" s="2">
        <v>37550</v>
      </c>
      <c r="R303" s="2"/>
      <c r="S303">
        <v>40</v>
      </c>
      <c r="T303" s="3">
        <v>70122</v>
      </c>
      <c r="U303" s="3">
        <v>5843.5</v>
      </c>
      <c r="V303" s="3">
        <v>33.712499999999999</v>
      </c>
      <c r="W303" s="3">
        <v>0.1105</v>
      </c>
      <c r="X303" s="3">
        <v>645.70675000000006</v>
      </c>
      <c r="Y303" vm="37">
        <v>0.26100000000000001</v>
      </c>
      <c r="Z303" s="3">
        <v>4318.3464999999997</v>
      </c>
      <c r="AA303" t="s">
        <v>41</v>
      </c>
      <c r="AB303">
        <v>1</v>
      </c>
      <c r="AC303">
        <v>0</v>
      </c>
      <c r="AD303" s="2" t="s">
        <v>42</v>
      </c>
      <c r="AE303">
        <v>101</v>
      </c>
      <c r="AG303">
        <v>20</v>
      </c>
      <c r="AI303">
        <v>15</v>
      </c>
      <c r="AL303">
        <f>IF(AND(EE_Data_2023[[#This Row],[Hire Date]]&gt;=EE_Data_2023[[#This Row],[Start of Month]],EE_Data_2023[[#This Row],[Hire Date]]&lt;=EE_Data_2023[[#This Row],[End of Month]]),1,0)</f>
        <v>0</v>
      </c>
      <c r="AM303">
        <f>IF(AND(EE_Data_2023[[#This Row],[Exit Date]]&gt;=EE_Data_2023[[#This Row],[Start of Month]],EE_Data_2023[[#This Row],[Exit Date]]&lt;=EE_Data_2023[[#This Row],[End of Month]]),1,0)</f>
        <v>0</v>
      </c>
      <c r="AN303">
        <f>EE_Data_2023[[#This Row],[Leave balance]]*EE_Data_2023[[#This Row],[Hr_Rate]]</f>
        <v>3404.9624999999996</v>
      </c>
    </row>
    <row r="304" spans="1:40" x14ac:dyDescent="0.3">
      <c r="A304" s="1" t="s">
        <v>1927</v>
      </c>
      <c r="B304" s="8">
        <v>44927</v>
      </c>
      <c r="C304" s="8">
        <v>44957</v>
      </c>
      <c r="D304">
        <v>2023</v>
      </c>
      <c r="E304" t="s">
        <v>110</v>
      </c>
      <c r="F304" t="s">
        <v>111</v>
      </c>
      <c r="G304" t="s">
        <v>112</v>
      </c>
      <c r="H304" t="s">
        <v>794</v>
      </c>
      <c r="I304" t="s">
        <v>795</v>
      </c>
      <c r="J304" t="s">
        <v>247</v>
      </c>
      <c r="K304" t="s">
        <v>94</v>
      </c>
      <c r="L304" t="s">
        <v>49</v>
      </c>
      <c r="M304" t="s">
        <v>111</v>
      </c>
      <c r="N304" t="s">
        <v>72</v>
      </c>
      <c r="O304" t="s">
        <v>50</v>
      </c>
      <c r="P304">
        <v>34</v>
      </c>
      <c r="Q304" s="2">
        <v>42664</v>
      </c>
      <c r="R304" s="2"/>
      <c r="S304">
        <v>40</v>
      </c>
      <c r="T304" s="3">
        <v>52811</v>
      </c>
      <c r="U304" s="3">
        <v>4400.916666666667</v>
      </c>
      <c r="V304" s="3">
        <v>25.389903846153846</v>
      </c>
      <c r="W304" s="3">
        <v>0</v>
      </c>
      <c r="X304" s="3">
        <v>0</v>
      </c>
      <c r="Y304" vm="12">
        <v>0.113</v>
      </c>
      <c r="Z304" s="3">
        <v>3903.6130833333336</v>
      </c>
      <c r="AA304" t="s">
        <v>117</v>
      </c>
      <c r="AB304">
        <v>3.8468</v>
      </c>
      <c r="AC304">
        <v>0</v>
      </c>
      <c r="AD304" s="2" t="s">
        <v>42</v>
      </c>
      <c r="AE304">
        <v>397</v>
      </c>
      <c r="AG304">
        <v>20</v>
      </c>
      <c r="AI304">
        <v>13</v>
      </c>
      <c r="AL304">
        <f>IF(AND(EE_Data_2023[[#This Row],[Hire Date]]&gt;=EE_Data_2023[[#This Row],[Start of Month]],EE_Data_2023[[#This Row],[Hire Date]]&lt;=EE_Data_2023[[#This Row],[End of Month]]),1,0)</f>
        <v>0</v>
      </c>
      <c r="AM304">
        <f>IF(AND(EE_Data_2023[[#This Row],[Exit Date]]&gt;=EE_Data_2023[[#This Row],[Start of Month]],EE_Data_2023[[#This Row],[Exit Date]]&lt;=EE_Data_2023[[#This Row],[End of Month]]),1,0)</f>
        <v>0</v>
      </c>
      <c r="AN304">
        <f>EE_Data_2023[[#This Row],[Leave balance]]*EE_Data_2023[[#This Row],[Hr_Rate]]</f>
        <v>10079.791826923078</v>
      </c>
    </row>
    <row r="305" spans="1:40" x14ac:dyDescent="0.3">
      <c r="A305" s="1" t="s">
        <v>1927</v>
      </c>
      <c r="B305" s="8">
        <v>44927</v>
      </c>
      <c r="C305" s="8">
        <v>44957</v>
      </c>
      <c r="D305">
        <v>2023</v>
      </c>
      <c r="E305" t="s">
        <v>188</v>
      </c>
      <c r="F305" t="s">
        <v>189</v>
      </c>
      <c r="G305" t="s">
        <v>33</v>
      </c>
      <c r="H305" t="s">
        <v>796</v>
      </c>
      <c r="I305" t="s">
        <v>797</v>
      </c>
      <c r="J305" t="s">
        <v>406</v>
      </c>
      <c r="K305" t="s">
        <v>37</v>
      </c>
      <c r="L305" t="s">
        <v>108</v>
      </c>
      <c r="M305" t="s">
        <v>189</v>
      </c>
      <c r="N305" t="s">
        <v>72</v>
      </c>
      <c r="O305" t="s">
        <v>50</v>
      </c>
      <c r="P305">
        <v>28</v>
      </c>
      <c r="Q305" s="2">
        <v>43763</v>
      </c>
      <c r="R305" s="2"/>
      <c r="S305">
        <v>40</v>
      </c>
      <c r="T305" s="3">
        <v>50111</v>
      </c>
      <c r="U305" s="3">
        <v>4175.916666666667</v>
      </c>
      <c r="V305" s="3">
        <v>24.091826923076923</v>
      </c>
      <c r="W305" s="3">
        <v>0.14099999999999999</v>
      </c>
      <c r="X305" s="3">
        <v>588.80425000000002</v>
      </c>
      <c r="Y305" vm="23">
        <v>0.36200000000000004</v>
      </c>
      <c r="Z305" s="3">
        <v>2664.2348333333334</v>
      </c>
      <c r="AA305" t="s">
        <v>192</v>
      </c>
      <c r="AB305">
        <v>11.2597</v>
      </c>
      <c r="AC305">
        <v>0</v>
      </c>
      <c r="AD305" s="2" t="s">
        <v>42</v>
      </c>
      <c r="AE305">
        <v>127</v>
      </c>
      <c r="AG305">
        <v>20</v>
      </c>
      <c r="AI305">
        <v>19</v>
      </c>
      <c r="AL305">
        <f>IF(AND(EE_Data_2023[[#This Row],[Hire Date]]&gt;=EE_Data_2023[[#This Row],[Start of Month]],EE_Data_2023[[#This Row],[Hire Date]]&lt;=EE_Data_2023[[#This Row],[End of Month]]),1,0)</f>
        <v>0</v>
      </c>
      <c r="AM305">
        <f>IF(AND(EE_Data_2023[[#This Row],[Exit Date]]&gt;=EE_Data_2023[[#This Row],[Start of Month]],EE_Data_2023[[#This Row],[Exit Date]]&lt;=EE_Data_2023[[#This Row],[End of Month]]),1,0)</f>
        <v>0</v>
      </c>
      <c r="AN305">
        <f>EE_Data_2023[[#This Row],[Leave balance]]*EE_Data_2023[[#This Row],[Hr_Rate]]</f>
        <v>3059.6620192307691</v>
      </c>
    </row>
    <row r="306" spans="1:40" x14ac:dyDescent="0.3">
      <c r="A306" s="1" t="s">
        <v>1927</v>
      </c>
      <c r="B306" s="8">
        <v>44927</v>
      </c>
      <c r="C306" s="8">
        <v>44957</v>
      </c>
      <c r="D306">
        <v>2023</v>
      </c>
      <c r="E306" t="s">
        <v>128</v>
      </c>
      <c r="F306" t="s">
        <v>129</v>
      </c>
      <c r="G306" t="s">
        <v>33</v>
      </c>
      <c r="H306" t="s">
        <v>798</v>
      </c>
      <c r="I306" t="s">
        <v>701</v>
      </c>
      <c r="J306" t="s">
        <v>570</v>
      </c>
      <c r="K306" t="s">
        <v>37</v>
      </c>
      <c r="L306" t="s">
        <v>38</v>
      </c>
      <c r="M306" t="s">
        <v>129</v>
      </c>
      <c r="N306" t="s">
        <v>72</v>
      </c>
      <c r="O306" t="s">
        <v>40</v>
      </c>
      <c r="P306">
        <v>31</v>
      </c>
      <c r="Q306" s="2">
        <v>42497</v>
      </c>
      <c r="R306" s="2"/>
      <c r="S306">
        <v>40</v>
      </c>
      <c r="T306" s="3">
        <v>71192</v>
      </c>
      <c r="U306" s="3">
        <v>5932.666666666667</v>
      </c>
      <c r="V306" s="3">
        <v>34.226923076923079</v>
      </c>
      <c r="W306" s="3">
        <v>0.27500000000000002</v>
      </c>
      <c r="X306" s="3">
        <v>1631.4833333333336</v>
      </c>
      <c r="Y306" vm="14">
        <v>0.55399999999999994</v>
      </c>
      <c r="Z306" s="3">
        <v>2645.9693333333339</v>
      </c>
      <c r="AA306" t="s">
        <v>41</v>
      </c>
      <c r="AB306">
        <v>1</v>
      </c>
      <c r="AC306">
        <v>0</v>
      </c>
      <c r="AD306" s="2" t="s">
        <v>42</v>
      </c>
      <c r="AE306">
        <v>219</v>
      </c>
      <c r="AG306">
        <v>20</v>
      </c>
      <c r="AI306">
        <v>5</v>
      </c>
      <c r="AL306">
        <f>IF(AND(EE_Data_2023[[#This Row],[Hire Date]]&gt;=EE_Data_2023[[#This Row],[Start of Month]],EE_Data_2023[[#This Row],[Hire Date]]&lt;=EE_Data_2023[[#This Row],[End of Month]]),1,0)</f>
        <v>0</v>
      </c>
      <c r="AM306">
        <f>IF(AND(EE_Data_2023[[#This Row],[Exit Date]]&gt;=EE_Data_2023[[#This Row],[Start of Month]],EE_Data_2023[[#This Row],[Exit Date]]&lt;=EE_Data_2023[[#This Row],[End of Month]]),1,0)</f>
        <v>0</v>
      </c>
      <c r="AN306">
        <f>EE_Data_2023[[#This Row],[Leave balance]]*EE_Data_2023[[#This Row],[Hr_Rate]]</f>
        <v>7495.6961538461546</v>
      </c>
    </row>
    <row r="307" spans="1:40" x14ac:dyDescent="0.3">
      <c r="A307" s="1" t="s">
        <v>1927</v>
      </c>
      <c r="B307" s="8">
        <v>44927</v>
      </c>
      <c r="C307" s="8">
        <v>44957</v>
      </c>
      <c r="D307">
        <v>2023</v>
      </c>
      <c r="E307" t="s">
        <v>283</v>
      </c>
      <c r="F307" t="s">
        <v>284</v>
      </c>
      <c r="G307" t="s">
        <v>112</v>
      </c>
      <c r="H307" t="s">
        <v>799</v>
      </c>
      <c r="I307" t="s">
        <v>800</v>
      </c>
      <c r="J307" t="s">
        <v>47</v>
      </c>
      <c r="K307" t="s">
        <v>70</v>
      </c>
      <c r="L307" t="s">
        <v>38</v>
      </c>
      <c r="M307" t="s">
        <v>284</v>
      </c>
      <c r="N307" t="s">
        <v>72</v>
      </c>
      <c r="O307" t="s">
        <v>50</v>
      </c>
      <c r="P307">
        <v>50</v>
      </c>
      <c r="Q307" s="2">
        <v>43452</v>
      </c>
      <c r="R307" s="2"/>
      <c r="S307">
        <v>40</v>
      </c>
      <c r="T307" s="3">
        <v>155351</v>
      </c>
      <c r="U307" s="3">
        <v>12945.916666666666</v>
      </c>
      <c r="V307" s="3">
        <v>74.687980769230776</v>
      </c>
      <c r="W307" s="3">
        <v>0</v>
      </c>
      <c r="X307" s="3">
        <v>0</v>
      </c>
      <c r="Y307" vm="30">
        <v>0.159</v>
      </c>
      <c r="Z307" s="3">
        <v>10887.515916666667</v>
      </c>
      <c r="AA307" t="s">
        <v>287</v>
      </c>
      <c r="AB307">
        <v>3.8807</v>
      </c>
      <c r="AC307">
        <v>0.2</v>
      </c>
      <c r="AD307" s="2" t="s">
        <v>42</v>
      </c>
      <c r="AE307">
        <v>323</v>
      </c>
      <c r="AG307">
        <v>20</v>
      </c>
      <c r="AI307">
        <v>2</v>
      </c>
      <c r="AL307">
        <f>IF(AND(EE_Data_2023[[#This Row],[Hire Date]]&gt;=EE_Data_2023[[#This Row],[Start of Month]],EE_Data_2023[[#This Row],[Hire Date]]&lt;=EE_Data_2023[[#This Row],[End of Month]]),1,0)</f>
        <v>0</v>
      </c>
      <c r="AM307">
        <f>IF(AND(EE_Data_2023[[#This Row],[Exit Date]]&gt;=EE_Data_2023[[#This Row],[Start of Month]],EE_Data_2023[[#This Row],[Exit Date]]&lt;=EE_Data_2023[[#This Row],[End of Month]]),1,0)</f>
        <v>0</v>
      </c>
      <c r="AN307">
        <f>EE_Data_2023[[#This Row],[Leave balance]]*EE_Data_2023[[#This Row],[Hr_Rate]]</f>
        <v>24124.217788461541</v>
      </c>
    </row>
    <row r="308" spans="1:40" x14ac:dyDescent="0.3">
      <c r="A308" s="1" t="s">
        <v>1927</v>
      </c>
      <c r="B308" s="8">
        <v>44927</v>
      </c>
      <c r="C308" s="8">
        <v>44957</v>
      </c>
      <c r="D308">
        <v>2023</v>
      </c>
      <c r="E308" t="s">
        <v>172</v>
      </c>
      <c r="F308" t="s">
        <v>132</v>
      </c>
      <c r="G308" t="s">
        <v>33</v>
      </c>
      <c r="H308" t="s">
        <v>801</v>
      </c>
      <c r="I308" t="s">
        <v>802</v>
      </c>
      <c r="J308" t="s">
        <v>47</v>
      </c>
      <c r="K308" t="s">
        <v>94</v>
      </c>
      <c r="L308" t="s">
        <v>49</v>
      </c>
      <c r="M308" t="s">
        <v>132</v>
      </c>
      <c r="N308" t="s">
        <v>72</v>
      </c>
      <c r="O308" t="s">
        <v>40</v>
      </c>
      <c r="P308">
        <v>39</v>
      </c>
      <c r="Q308" s="2">
        <v>39049</v>
      </c>
      <c r="R308" s="2"/>
      <c r="S308">
        <v>40</v>
      </c>
      <c r="T308" s="3">
        <v>161690</v>
      </c>
      <c r="U308" s="3">
        <v>13474.166666666666</v>
      </c>
      <c r="V308" s="3">
        <v>77.735576923076934</v>
      </c>
      <c r="W308" s="3">
        <v>8.3000000000000004E-2</v>
      </c>
      <c r="X308" s="3">
        <v>1118.3558333333333</v>
      </c>
      <c r="Y308" vm="19">
        <v>0.22399999999999998</v>
      </c>
      <c r="Z308" s="3">
        <v>10455.953333333333</v>
      </c>
      <c r="AA308" t="s">
        <v>41</v>
      </c>
      <c r="AB308">
        <v>1</v>
      </c>
      <c r="AC308">
        <v>0.28999999999999998</v>
      </c>
      <c r="AD308" s="2" t="s">
        <v>42</v>
      </c>
      <c r="AE308">
        <v>103</v>
      </c>
      <c r="AG308">
        <v>20</v>
      </c>
      <c r="AI308">
        <v>20</v>
      </c>
      <c r="AL308">
        <f>IF(AND(EE_Data_2023[[#This Row],[Hire Date]]&gt;=EE_Data_2023[[#This Row],[Start of Month]],EE_Data_2023[[#This Row],[Hire Date]]&lt;=EE_Data_2023[[#This Row],[End of Month]]),1,0)</f>
        <v>0</v>
      </c>
      <c r="AM308">
        <f>IF(AND(EE_Data_2023[[#This Row],[Exit Date]]&gt;=EE_Data_2023[[#This Row],[Start of Month]],EE_Data_2023[[#This Row],[Exit Date]]&lt;=EE_Data_2023[[#This Row],[End of Month]]),1,0)</f>
        <v>0</v>
      </c>
      <c r="AN308">
        <f>EE_Data_2023[[#This Row],[Leave balance]]*EE_Data_2023[[#This Row],[Hr_Rate]]</f>
        <v>8006.7644230769238</v>
      </c>
    </row>
    <row r="309" spans="1:40" x14ac:dyDescent="0.3">
      <c r="A309" s="1" t="s">
        <v>1927</v>
      </c>
      <c r="B309" s="8">
        <v>44927</v>
      </c>
      <c r="C309" s="8">
        <v>44957</v>
      </c>
      <c r="D309">
        <v>2023</v>
      </c>
      <c r="E309" t="s">
        <v>31</v>
      </c>
      <c r="F309" t="s">
        <v>32</v>
      </c>
      <c r="G309" t="s">
        <v>33</v>
      </c>
      <c r="H309" t="s">
        <v>803</v>
      </c>
      <c r="I309" t="s">
        <v>804</v>
      </c>
      <c r="J309" t="s">
        <v>341</v>
      </c>
      <c r="K309" t="s">
        <v>99</v>
      </c>
      <c r="L309" t="s">
        <v>49</v>
      </c>
      <c r="M309" t="s">
        <v>32</v>
      </c>
      <c r="N309" t="s">
        <v>72</v>
      </c>
      <c r="O309" t="s">
        <v>50</v>
      </c>
      <c r="P309">
        <v>35</v>
      </c>
      <c r="Q309" s="2">
        <v>42776</v>
      </c>
      <c r="R309" s="2"/>
      <c r="S309">
        <v>40</v>
      </c>
      <c r="T309" s="3">
        <v>60132</v>
      </c>
      <c r="U309" s="3">
        <v>5011</v>
      </c>
      <c r="V309" s="3">
        <v>28.909615384615385</v>
      </c>
      <c r="W309" s="3">
        <v>0.20760000000000001</v>
      </c>
      <c r="X309" s="3">
        <v>1040.2836</v>
      </c>
      <c r="Y309" vm="1">
        <v>0.36599999999999999</v>
      </c>
      <c r="Z309" s="3">
        <v>3176.9740000000002</v>
      </c>
      <c r="AA309" t="s">
        <v>41</v>
      </c>
      <c r="AB309">
        <v>1</v>
      </c>
      <c r="AC309">
        <v>0</v>
      </c>
      <c r="AD309" s="2" t="s">
        <v>42</v>
      </c>
      <c r="AE309">
        <v>303</v>
      </c>
      <c r="AG309">
        <v>20</v>
      </c>
      <c r="AI309">
        <v>16</v>
      </c>
      <c r="AL309">
        <f>IF(AND(EE_Data_2023[[#This Row],[Hire Date]]&gt;=EE_Data_2023[[#This Row],[Start of Month]],EE_Data_2023[[#This Row],[Hire Date]]&lt;=EE_Data_2023[[#This Row],[End of Month]]),1,0)</f>
        <v>0</v>
      </c>
      <c r="AM309">
        <f>IF(AND(EE_Data_2023[[#This Row],[Exit Date]]&gt;=EE_Data_2023[[#This Row],[Start of Month]],EE_Data_2023[[#This Row],[Exit Date]]&lt;=EE_Data_2023[[#This Row],[End of Month]]),1,0)</f>
        <v>0</v>
      </c>
      <c r="AN309">
        <f>EE_Data_2023[[#This Row],[Leave balance]]*EE_Data_2023[[#This Row],[Hr_Rate]]</f>
        <v>8759.6134615384617</v>
      </c>
    </row>
    <row r="310" spans="1:40" x14ac:dyDescent="0.3">
      <c r="A310" s="1" t="s">
        <v>1927</v>
      </c>
      <c r="B310" s="8">
        <v>44927</v>
      </c>
      <c r="C310" s="8">
        <v>44957</v>
      </c>
      <c r="D310">
        <v>2023</v>
      </c>
      <c r="E310" t="s">
        <v>200</v>
      </c>
      <c r="F310" t="s">
        <v>201</v>
      </c>
      <c r="G310" t="s">
        <v>33</v>
      </c>
      <c r="H310" t="s">
        <v>805</v>
      </c>
      <c r="I310" t="s">
        <v>806</v>
      </c>
      <c r="J310" t="s">
        <v>310</v>
      </c>
      <c r="K310" t="s">
        <v>37</v>
      </c>
      <c r="L310" t="s">
        <v>38</v>
      </c>
      <c r="M310" t="s">
        <v>201</v>
      </c>
      <c r="N310" t="s">
        <v>39</v>
      </c>
      <c r="O310" t="s">
        <v>40</v>
      </c>
      <c r="P310">
        <v>54</v>
      </c>
      <c r="Q310" s="2">
        <v>44858</v>
      </c>
      <c r="R310" s="2">
        <v>45223</v>
      </c>
      <c r="S310">
        <v>40</v>
      </c>
      <c r="T310" s="3">
        <v>87216</v>
      </c>
      <c r="U310" s="3">
        <v>7268</v>
      </c>
      <c r="V310" s="3">
        <v>41.930769230769229</v>
      </c>
      <c r="W310" s="3">
        <v>0.24809999999999999</v>
      </c>
      <c r="X310" s="3">
        <v>1803.1907999999999</v>
      </c>
      <c r="Y310" vm="25">
        <v>0.51900000000000002</v>
      </c>
      <c r="Z310" s="3">
        <v>3495.9079999999999</v>
      </c>
      <c r="AA310" t="s">
        <v>41</v>
      </c>
      <c r="AB310">
        <v>1</v>
      </c>
      <c r="AC310">
        <v>0</v>
      </c>
      <c r="AD310" s="2" t="s">
        <v>42</v>
      </c>
      <c r="AE310">
        <v>233</v>
      </c>
      <c r="AF310">
        <v>1</v>
      </c>
      <c r="AG310">
        <v>20</v>
      </c>
      <c r="AH310">
        <v>80</v>
      </c>
      <c r="AI310">
        <v>10</v>
      </c>
      <c r="AL310">
        <f>IF(AND(EE_Data_2023[[#This Row],[Hire Date]]&gt;=EE_Data_2023[[#This Row],[Start of Month]],EE_Data_2023[[#This Row],[Hire Date]]&lt;=EE_Data_2023[[#This Row],[End of Month]]),1,0)</f>
        <v>0</v>
      </c>
      <c r="AM310">
        <f>IF(AND(EE_Data_2023[[#This Row],[Exit Date]]&gt;=EE_Data_2023[[#This Row],[Start of Month]],EE_Data_2023[[#This Row],[Exit Date]]&lt;=EE_Data_2023[[#This Row],[End of Month]]),1,0)</f>
        <v>0</v>
      </c>
      <c r="AN310">
        <f>EE_Data_2023[[#This Row],[Leave balance]]*EE_Data_2023[[#This Row],[Hr_Rate]]</f>
        <v>9769.8692307692309</v>
      </c>
    </row>
    <row r="311" spans="1:40" x14ac:dyDescent="0.3">
      <c r="A311" s="1" t="s">
        <v>1927</v>
      </c>
      <c r="B311" s="8">
        <v>44927</v>
      </c>
      <c r="C311" s="8">
        <v>44957</v>
      </c>
      <c r="D311">
        <v>2023</v>
      </c>
      <c r="E311" t="s">
        <v>415</v>
      </c>
      <c r="F311" t="s">
        <v>416</v>
      </c>
      <c r="G311" t="s">
        <v>33</v>
      </c>
      <c r="H311" t="s">
        <v>807</v>
      </c>
      <c r="I311" t="s">
        <v>808</v>
      </c>
      <c r="J311" t="s">
        <v>406</v>
      </c>
      <c r="K311" t="s">
        <v>37</v>
      </c>
      <c r="L311" t="s">
        <v>71</v>
      </c>
      <c r="M311" t="s">
        <v>416</v>
      </c>
      <c r="N311" t="s">
        <v>39</v>
      </c>
      <c r="O311" t="s">
        <v>40</v>
      </c>
      <c r="P311">
        <v>47</v>
      </c>
      <c r="Q311" s="2">
        <v>43944</v>
      </c>
      <c r="R311" s="2">
        <v>45039</v>
      </c>
      <c r="S311">
        <v>40</v>
      </c>
      <c r="T311" s="3">
        <v>50069</v>
      </c>
      <c r="U311" s="3">
        <v>4172.416666666667</v>
      </c>
      <c r="V311" s="3">
        <v>24.071634615384617</v>
      </c>
      <c r="W311" s="3">
        <v>0</v>
      </c>
      <c r="X311" s="3">
        <v>0</v>
      </c>
      <c r="Y311" vm="38">
        <v>0.23800000000000002</v>
      </c>
      <c r="Z311" s="3">
        <v>3179.3815000000004</v>
      </c>
      <c r="AA311" t="s">
        <v>419</v>
      </c>
      <c r="AB311">
        <v>7.4398</v>
      </c>
      <c r="AC311">
        <v>0</v>
      </c>
      <c r="AD311" s="2" t="s">
        <v>42</v>
      </c>
      <c r="AE311">
        <v>61</v>
      </c>
      <c r="AG311">
        <v>20</v>
      </c>
      <c r="AI311">
        <v>12</v>
      </c>
      <c r="AL311">
        <f>IF(AND(EE_Data_2023[[#This Row],[Hire Date]]&gt;=EE_Data_2023[[#This Row],[Start of Month]],EE_Data_2023[[#This Row],[Hire Date]]&lt;=EE_Data_2023[[#This Row],[End of Month]]),1,0)</f>
        <v>0</v>
      </c>
      <c r="AM311">
        <f>IF(AND(EE_Data_2023[[#This Row],[Exit Date]]&gt;=EE_Data_2023[[#This Row],[Start of Month]],EE_Data_2023[[#This Row],[Exit Date]]&lt;=EE_Data_2023[[#This Row],[End of Month]]),1,0)</f>
        <v>0</v>
      </c>
      <c r="AN311">
        <f>EE_Data_2023[[#This Row],[Leave balance]]*EE_Data_2023[[#This Row],[Hr_Rate]]</f>
        <v>1468.3697115384616</v>
      </c>
    </row>
    <row r="312" spans="1:40" x14ac:dyDescent="0.3">
      <c r="A312" s="1" t="s">
        <v>1927</v>
      </c>
      <c r="B312" s="8">
        <v>44927</v>
      </c>
      <c r="C312" s="8">
        <v>44957</v>
      </c>
      <c r="D312">
        <v>2023</v>
      </c>
      <c r="E312" t="s">
        <v>43</v>
      </c>
      <c r="F312" t="s">
        <v>44</v>
      </c>
      <c r="G312" t="s">
        <v>1919</v>
      </c>
      <c r="H312" t="s">
        <v>809</v>
      </c>
      <c r="I312" t="s">
        <v>810</v>
      </c>
      <c r="J312" t="s">
        <v>47</v>
      </c>
      <c r="K312" t="s">
        <v>37</v>
      </c>
      <c r="L312" t="s">
        <v>49</v>
      </c>
      <c r="M312" t="s">
        <v>44</v>
      </c>
      <c r="N312" t="s">
        <v>72</v>
      </c>
      <c r="O312" t="s">
        <v>50</v>
      </c>
      <c r="P312">
        <v>26</v>
      </c>
      <c r="Q312" s="2">
        <v>44403</v>
      </c>
      <c r="R312" s="2"/>
      <c r="S312">
        <v>40</v>
      </c>
      <c r="T312" s="3">
        <v>151108</v>
      </c>
      <c r="U312" s="3">
        <v>12592.333333333334</v>
      </c>
      <c r="V312" s="3">
        <v>72.648076923076928</v>
      </c>
      <c r="W312" s="3">
        <v>0.17</v>
      </c>
      <c r="X312" s="3">
        <v>2140.6966666666667</v>
      </c>
      <c r="Y312" vm="2">
        <v>0.21</v>
      </c>
      <c r="Z312" s="3">
        <v>9947.9433333333345</v>
      </c>
      <c r="AA312" t="s">
        <v>51</v>
      </c>
      <c r="AB312">
        <v>1.4280999999999999</v>
      </c>
      <c r="AC312">
        <v>0.22</v>
      </c>
      <c r="AD312" s="2" t="s">
        <v>42</v>
      </c>
      <c r="AE312">
        <v>258</v>
      </c>
      <c r="AG312">
        <v>20</v>
      </c>
      <c r="AI312">
        <v>16</v>
      </c>
      <c r="AL312">
        <f>IF(AND(EE_Data_2023[[#This Row],[Hire Date]]&gt;=EE_Data_2023[[#This Row],[Start of Month]],EE_Data_2023[[#This Row],[Hire Date]]&lt;=EE_Data_2023[[#This Row],[End of Month]]),1,0)</f>
        <v>0</v>
      </c>
      <c r="AM312">
        <f>IF(AND(EE_Data_2023[[#This Row],[Exit Date]]&gt;=EE_Data_2023[[#This Row],[Start of Month]],EE_Data_2023[[#This Row],[Exit Date]]&lt;=EE_Data_2023[[#This Row],[End of Month]]),1,0)</f>
        <v>0</v>
      </c>
      <c r="AN312">
        <f>EE_Data_2023[[#This Row],[Leave balance]]*EE_Data_2023[[#This Row],[Hr_Rate]]</f>
        <v>18743.203846153847</v>
      </c>
    </row>
    <row r="313" spans="1:40" x14ac:dyDescent="0.3">
      <c r="A313" s="1" t="s">
        <v>1927</v>
      </c>
      <c r="B313" s="8">
        <v>44927</v>
      </c>
      <c r="C313" s="8">
        <v>44957</v>
      </c>
      <c r="D313">
        <v>2023</v>
      </c>
      <c r="E313" t="s">
        <v>79</v>
      </c>
      <c r="F313" t="s">
        <v>80</v>
      </c>
      <c r="G313" t="s">
        <v>33</v>
      </c>
      <c r="H313" t="s">
        <v>811</v>
      </c>
      <c r="I313" t="s">
        <v>812</v>
      </c>
      <c r="J313" t="s">
        <v>57</v>
      </c>
      <c r="K313" t="s">
        <v>37</v>
      </c>
      <c r="L313" t="s">
        <v>38</v>
      </c>
      <c r="M313" t="s">
        <v>80</v>
      </c>
      <c r="N313" t="s">
        <v>72</v>
      </c>
      <c r="O313" t="s">
        <v>50</v>
      </c>
      <c r="P313">
        <v>42</v>
      </c>
      <c r="Q313" s="2">
        <v>38640</v>
      </c>
      <c r="R313" s="2"/>
      <c r="S313">
        <v>40</v>
      </c>
      <c r="T313" s="3">
        <v>67398</v>
      </c>
      <c r="U313" s="3">
        <v>5616.5</v>
      </c>
      <c r="V313" s="3">
        <v>32.402884615384615</v>
      </c>
      <c r="W313" s="3">
        <v>0.23190000000000002</v>
      </c>
      <c r="X313" s="3">
        <v>1302.4663500000001</v>
      </c>
      <c r="Y313" vm="7">
        <v>0.41200000000000003</v>
      </c>
      <c r="Z313" s="3">
        <v>3302.502</v>
      </c>
      <c r="AA313" t="s">
        <v>41</v>
      </c>
      <c r="AB313">
        <v>1</v>
      </c>
      <c r="AC313">
        <v>7.0000000000000007E-2</v>
      </c>
      <c r="AD313" s="2" t="s">
        <v>42</v>
      </c>
      <c r="AE313">
        <v>158</v>
      </c>
      <c r="AG313">
        <v>20</v>
      </c>
      <c r="AI313">
        <v>2</v>
      </c>
      <c r="AL313">
        <f>IF(AND(EE_Data_2023[[#This Row],[Hire Date]]&gt;=EE_Data_2023[[#This Row],[Start of Month]],EE_Data_2023[[#This Row],[Hire Date]]&lt;=EE_Data_2023[[#This Row],[End of Month]]),1,0)</f>
        <v>0</v>
      </c>
      <c r="AM313">
        <f>IF(AND(EE_Data_2023[[#This Row],[Exit Date]]&gt;=EE_Data_2023[[#This Row],[Start of Month]],EE_Data_2023[[#This Row],[Exit Date]]&lt;=EE_Data_2023[[#This Row],[End of Month]]),1,0)</f>
        <v>0</v>
      </c>
      <c r="AN313">
        <f>EE_Data_2023[[#This Row],[Leave balance]]*EE_Data_2023[[#This Row],[Hr_Rate]]</f>
        <v>5119.6557692307688</v>
      </c>
    </row>
    <row r="314" spans="1:40" x14ac:dyDescent="0.3">
      <c r="A314" s="1" t="s">
        <v>1927</v>
      </c>
      <c r="B314" s="8">
        <v>44927</v>
      </c>
      <c r="C314" s="8">
        <v>44957</v>
      </c>
      <c r="D314">
        <v>2023</v>
      </c>
      <c r="E314" t="s">
        <v>100</v>
      </c>
      <c r="F314" t="s">
        <v>101</v>
      </c>
      <c r="G314" t="s">
        <v>33</v>
      </c>
      <c r="H314" t="s">
        <v>813</v>
      </c>
      <c r="I314" t="s">
        <v>814</v>
      </c>
      <c r="J314" t="s">
        <v>341</v>
      </c>
      <c r="K314" t="s">
        <v>99</v>
      </c>
      <c r="L314" t="s">
        <v>108</v>
      </c>
      <c r="M314" t="s">
        <v>101</v>
      </c>
      <c r="N314" t="s">
        <v>72</v>
      </c>
      <c r="O314" t="s">
        <v>50</v>
      </c>
      <c r="P314">
        <v>47</v>
      </c>
      <c r="Q314" s="2">
        <v>42245</v>
      </c>
      <c r="R314" s="2"/>
      <c r="S314">
        <v>40</v>
      </c>
      <c r="T314" s="3">
        <v>68488</v>
      </c>
      <c r="U314" s="3">
        <v>5707.333333333333</v>
      </c>
      <c r="V314" s="3">
        <v>32.926923076923075</v>
      </c>
      <c r="W314" s="3">
        <v>0.14990000000000001</v>
      </c>
      <c r="X314" s="3">
        <v>855.52926666666667</v>
      </c>
      <c r="Y314" vm="10">
        <v>0.20399999999999999</v>
      </c>
      <c r="Z314" s="3">
        <v>4543.0373333333337</v>
      </c>
      <c r="AA314" t="s">
        <v>41</v>
      </c>
      <c r="AB314">
        <v>1</v>
      </c>
      <c r="AC314">
        <v>0</v>
      </c>
      <c r="AD314" s="2" t="s">
        <v>42</v>
      </c>
      <c r="AE314">
        <v>48</v>
      </c>
      <c r="AG314">
        <v>20</v>
      </c>
      <c r="AI314">
        <v>3</v>
      </c>
      <c r="AL314">
        <f>IF(AND(EE_Data_2023[[#This Row],[Hire Date]]&gt;=EE_Data_2023[[#This Row],[Start of Month]],EE_Data_2023[[#This Row],[Hire Date]]&lt;=EE_Data_2023[[#This Row],[End of Month]]),1,0)</f>
        <v>0</v>
      </c>
      <c r="AM314">
        <f>IF(AND(EE_Data_2023[[#This Row],[Exit Date]]&gt;=EE_Data_2023[[#This Row],[Start of Month]],EE_Data_2023[[#This Row],[Exit Date]]&lt;=EE_Data_2023[[#This Row],[End of Month]]),1,0)</f>
        <v>0</v>
      </c>
      <c r="AN314">
        <f>EE_Data_2023[[#This Row],[Leave balance]]*EE_Data_2023[[#This Row],[Hr_Rate]]</f>
        <v>1580.4923076923076</v>
      </c>
    </row>
    <row r="315" spans="1:40" x14ac:dyDescent="0.3">
      <c r="A315" s="1" t="s">
        <v>1927</v>
      </c>
      <c r="B315" s="8">
        <v>44927</v>
      </c>
      <c r="C315" s="8">
        <v>44957</v>
      </c>
      <c r="D315">
        <v>2023</v>
      </c>
      <c r="E315" t="s">
        <v>424</v>
      </c>
      <c r="F315" t="s">
        <v>425</v>
      </c>
      <c r="G315" t="s">
        <v>54</v>
      </c>
      <c r="H315" t="s">
        <v>815</v>
      </c>
      <c r="I315" t="s">
        <v>816</v>
      </c>
      <c r="J315" t="s">
        <v>158</v>
      </c>
      <c r="K315" t="s">
        <v>99</v>
      </c>
      <c r="L315" t="s">
        <v>38</v>
      </c>
      <c r="M315" t="s">
        <v>425</v>
      </c>
      <c r="N315" t="s">
        <v>39</v>
      </c>
      <c r="O315" t="s">
        <v>50</v>
      </c>
      <c r="P315">
        <v>60</v>
      </c>
      <c r="Q315" s="2">
        <v>44758</v>
      </c>
      <c r="R315" s="2">
        <v>45123</v>
      </c>
      <c r="S315">
        <v>40</v>
      </c>
      <c r="T315" s="3">
        <v>92932</v>
      </c>
      <c r="U315" s="3">
        <v>7744.333333333333</v>
      </c>
      <c r="V315" s="3">
        <v>44.678846153846152</v>
      </c>
      <c r="W315" s="3">
        <v>0.26</v>
      </c>
      <c r="X315" s="3">
        <v>2013.5266666666666</v>
      </c>
      <c r="Y315" vm="39">
        <v>0.44400000000000001</v>
      </c>
      <c r="Z315" s="3">
        <v>4305.8493333333336</v>
      </c>
      <c r="AA315" t="s">
        <v>428</v>
      </c>
      <c r="AB315">
        <v>32.686700000000002</v>
      </c>
      <c r="AC315">
        <v>0</v>
      </c>
      <c r="AD315" s="2" t="s">
        <v>42</v>
      </c>
      <c r="AE315">
        <v>138</v>
      </c>
      <c r="AG315">
        <v>20</v>
      </c>
      <c r="AI315">
        <v>7</v>
      </c>
      <c r="AL315">
        <f>IF(AND(EE_Data_2023[[#This Row],[Hire Date]]&gt;=EE_Data_2023[[#This Row],[Start of Month]],EE_Data_2023[[#This Row],[Hire Date]]&lt;=EE_Data_2023[[#This Row],[End of Month]]),1,0)</f>
        <v>0</v>
      </c>
      <c r="AM315">
        <f>IF(AND(EE_Data_2023[[#This Row],[Exit Date]]&gt;=EE_Data_2023[[#This Row],[Start of Month]],EE_Data_2023[[#This Row],[Exit Date]]&lt;=EE_Data_2023[[#This Row],[End of Month]]),1,0)</f>
        <v>0</v>
      </c>
      <c r="AN315">
        <f>EE_Data_2023[[#This Row],[Leave balance]]*EE_Data_2023[[#This Row],[Hr_Rate]]</f>
        <v>6165.6807692307693</v>
      </c>
    </row>
    <row r="316" spans="1:40" x14ac:dyDescent="0.3">
      <c r="A316" s="1" t="s">
        <v>1927</v>
      </c>
      <c r="B316" s="8">
        <v>44927</v>
      </c>
      <c r="C316" s="8">
        <v>44957</v>
      </c>
      <c r="D316">
        <v>2023</v>
      </c>
      <c r="E316" t="s">
        <v>100</v>
      </c>
      <c r="F316" t="s">
        <v>101</v>
      </c>
      <c r="G316" t="s">
        <v>33</v>
      </c>
      <c r="H316" t="s">
        <v>817</v>
      </c>
      <c r="I316" t="s">
        <v>818</v>
      </c>
      <c r="J316" t="s">
        <v>145</v>
      </c>
      <c r="K316" t="s">
        <v>48</v>
      </c>
      <c r="L316" t="s">
        <v>71</v>
      </c>
      <c r="M316" t="s">
        <v>101</v>
      </c>
      <c r="N316" t="s">
        <v>72</v>
      </c>
      <c r="O316" t="s">
        <v>50</v>
      </c>
      <c r="P316">
        <v>36</v>
      </c>
      <c r="Q316" s="2">
        <v>39994</v>
      </c>
      <c r="R316" s="2"/>
      <c r="S316">
        <v>40</v>
      </c>
      <c r="T316" s="3">
        <v>43363</v>
      </c>
      <c r="U316" s="3">
        <v>3613.5833333333335</v>
      </c>
      <c r="V316" s="3">
        <v>20.847596153846155</v>
      </c>
      <c r="W316" s="3">
        <v>0.14990000000000001</v>
      </c>
      <c r="X316" s="3">
        <v>541.67614166666669</v>
      </c>
      <c r="Y316" vm="10">
        <v>0.20399999999999999</v>
      </c>
      <c r="Z316" s="3">
        <v>2876.4123333333337</v>
      </c>
      <c r="AA316" t="s">
        <v>41</v>
      </c>
      <c r="AB316">
        <v>1</v>
      </c>
      <c r="AC316">
        <v>0</v>
      </c>
      <c r="AD316" s="2" t="s">
        <v>42</v>
      </c>
      <c r="AE316">
        <v>180</v>
      </c>
      <c r="AG316">
        <v>20</v>
      </c>
      <c r="AH316">
        <v>492</v>
      </c>
      <c r="AI316">
        <v>17</v>
      </c>
      <c r="AL316">
        <f>IF(AND(EE_Data_2023[[#This Row],[Hire Date]]&gt;=EE_Data_2023[[#This Row],[Start of Month]],EE_Data_2023[[#This Row],[Hire Date]]&lt;=EE_Data_2023[[#This Row],[End of Month]]),1,0)</f>
        <v>0</v>
      </c>
      <c r="AM316">
        <f>IF(AND(EE_Data_2023[[#This Row],[Exit Date]]&gt;=EE_Data_2023[[#This Row],[Start of Month]],EE_Data_2023[[#This Row],[Exit Date]]&lt;=EE_Data_2023[[#This Row],[End of Month]]),1,0)</f>
        <v>0</v>
      </c>
      <c r="AN316">
        <f>EE_Data_2023[[#This Row],[Leave balance]]*EE_Data_2023[[#This Row],[Hr_Rate]]</f>
        <v>3752.5673076923076</v>
      </c>
    </row>
    <row r="317" spans="1:40" x14ac:dyDescent="0.3">
      <c r="A317" s="1" t="s">
        <v>1927</v>
      </c>
      <c r="B317" s="8">
        <v>44927</v>
      </c>
      <c r="C317" s="8">
        <v>44957</v>
      </c>
      <c r="D317">
        <v>2023</v>
      </c>
      <c r="E317" t="s">
        <v>59</v>
      </c>
      <c r="F317" t="s">
        <v>60</v>
      </c>
      <c r="G317" t="s">
        <v>33</v>
      </c>
      <c r="H317" t="s">
        <v>819</v>
      </c>
      <c r="I317" t="s">
        <v>820</v>
      </c>
      <c r="J317" t="s">
        <v>547</v>
      </c>
      <c r="K317" t="s">
        <v>37</v>
      </c>
      <c r="L317" t="s">
        <v>49</v>
      </c>
      <c r="M317" t="s">
        <v>60</v>
      </c>
      <c r="N317" t="s">
        <v>72</v>
      </c>
      <c r="O317" t="s">
        <v>40</v>
      </c>
      <c r="P317">
        <v>31</v>
      </c>
      <c r="Q317" s="2">
        <v>42780</v>
      </c>
      <c r="R317" s="2"/>
      <c r="S317">
        <v>32</v>
      </c>
      <c r="T317" s="3">
        <v>95963</v>
      </c>
      <c r="U317" s="3">
        <v>7996.916666666667</v>
      </c>
      <c r="V317" s="3">
        <v>57.670072115384613</v>
      </c>
      <c r="W317" s="3">
        <v>0.22140000000000001</v>
      </c>
      <c r="X317" s="3">
        <v>1770.5173500000001</v>
      </c>
      <c r="Y317" vm="4">
        <v>0.40799999999999997</v>
      </c>
      <c r="Z317" s="3">
        <v>4734.1746666666677</v>
      </c>
      <c r="AA317" t="s">
        <v>64</v>
      </c>
      <c r="AB317">
        <v>4.6844999999999999</v>
      </c>
      <c r="AC317">
        <v>0</v>
      </c>
      <c r="AD317" s="2" t="s">
        <v>42</v>
      </c>
      <c r="AE317">
        <v>170</v>
      </c>
      <c r="AG317">
        <v>20</v>
      </c>
      <c r="AL317">
        <f>IF(AND(EE_Data_2023[[#This Row],[Hire Date]]&gt;=EE_Data_2023[[#This Row],[Start of Month]],EE_Data_2023[[#This Row],[Hire Date]]&lt;=EE_Data_2023[[#This Row],[End of Month]]),1,0)</f>
        <v>0</v>
      </c>
      <c r="AM317">
        <f>IF(AND(EE_Data_2023[[#This Row],[Exit Date]]&gt;=EE_Data_2023[[#This Row],[Start of Month]],EE_Data_2023[[#This Row],[Exit Date]]&lt;=EE_Data_2023[[#This Row],[End of Month]]),1,0)</f>
        <v>0</v>
      </c>
      <c r="AN317">
        <f>EE_Data_2023[[#This Row],[Leave balance]]*EE_Data_2023[[#This Row],[Hr_Rate]]</f>
        <v>9803.9122596153848</v>
      </c>
    </row>
    <row r="318" spans="1:40" x14ac:dyDescent="0.3">
      <c r="A318" s="1" t="s">
        <v>1927</v>
      </c>
      <c r="B318" s="8">
        <v>44927</v>
      </c>
      <c r="C318" s="8">
        <v>44957</v>
      </c>
      <c r="D318">
        <v>2023</v>
      </c>
      <c r="E318" t="s">
        <v>424</v>
      </c>
      <c r="F318" t="s">
        <v>425</v>
      </c>
      <c r="G318" t="s">
        <v>54</v>
      </c>
      <c r="H318" t="s">
        <v>821</v>
      </c>
      <c r="I318" t="s">
        <v>822</v>
      </c>
      <c r="J318" t="s">
        <v>77</v>
      </c>
      <c r="K318" t="s">
        <v>48</v>
      </c>
      <c r="L318" t="s">
        <v>49</v>
      </c>
      <c r="M318" t="s">
        <v>425</v>
      </c>
      <c r="N318" t="s">
        <v>72</v>
      </c>
      <c r="O318" t="s">
        <v>50</v>
      </c>
      <c r="P318">
        <v>55</v>
      </c>
      <c r="Q318" s="2">
        <v>40297</v>
      </c>
      <c r="R318" s="2"/>
      <c r="S318">
        <v>40</v>
      </c>
      <c r="T318" s="3">
        <v>111038</v>
      </c>
      <c r="U318" s="3">
        <v>9253.1666666666661</v>
      </c>
      <c r="V318" s="3">
        <v>53.383653846153848</v>
      </c>
      <c r="W318" s="3">
        <v>0.26</v>
      </c>
      <c r="X318" s="3">
        <v>2405.8233333333333</v>
      </c>
      <c r="Y318" vm="39">
        <v>0.44400000000000001</v>
      </c>
      <c r="Z318" s="3">
        <v>5144.7606666666661</v>
      </c>
      <c r="AA318" t="s">
        <v>428</v>
      </c>
      <c r="AB318">
        <v>32.686700000000002</v>
      </c>
      <c r="AC318">
        <v>0.05</v>
      </c>
      <c r="AD318" s="2" t="s">
        <v>42</v>
      </c>
      <c r="AE318">
        <v>268</v>
      </c>
      <c r="AG318">
        <v>20</v>
      </c>
      <c r="AH318">
        <v>140</v>
      </c>
      <c r="AI318">
        <v>10</v>
      </c>
      <c r="AL318">
        <f>IF(AND(EE_Data_2023[[#This Row],[Hire Date]]&gt;=EE_Data_2023[[#This Row],[Start of Month]],EE_Data_2023[[#This Row],[Hire Date]]&lt;=EE_Data_2023[[#This Row],[End of Month]]),1,0)</f>
        <v>0</v>
      </c>
      <c r="AM318">
        <f>IF(AND(EE_Data_2023[[#This Row],[Exit Date]]&gt;=EE_Data_2023[[#This Row],[Start of Month]],EE_Data_2023[[#This Row],[Exit Date]]&lt;=EE_Data_2023[[#This Row],[End of Month]]),1,0)</f>
        <v>0</v>
      </c>
      <c r="AN318">
        <f>EE_Data_2023[[#This Row],[Leave balance]]*EE_Data_2023[[#This Row],[Hr_Rate]]</f>
        <v>14306.819230769232</v>
      </c>
    </row>
    <row r="319" spans="1:40" x14ac:dyDescent="0.3">
      <c r="A319" s="1" t="s">
        <v>1927</v>
      </c>
      <c r="B319" s="8">
        <v>44927</v>
      </c>
      <c r="C319" s="8">
        <v>44957</v>
      </c>
      <c r="D319">
        <v>2023</v>
      </c>
      <c r="E319" t="s">
        <v>376</v>
      </c>
      <c r="F319" t="s">
        <v>377</v>
      </c>
      <c r="G319" t="s">
        <v>33</v>
      </c>
      <c r="H319" t="s">
        <v>823</v>
      </c>
      <c r="I319" t="s">
        <v>824</v>
      </c>
      <c r="J319" t="s">
        <v>115</v>
      </c>
      <c r="K319" t="s">
        <v>99</v>
      </c>
      <c r="L319" t="s">
        <v>108</v>
      </c>
      <c r="M319" t="s">
        <v>377</v>
      </c>
      <c r="N319" t="s">
        <v>72</v>
      </c>
      <c r="O319" t="s">
        <v>50</v>
      </c>
      <c r="P319">
        <v>51</v>
      </c>
      <c r="Q319" s="2">
        <v>44361</v>
      </c>
      <c r="R319" s="2"/>
      <c r="S319">
        <v>40</v>
      </c>
      <c r="T319" s="3">
        <v>200246</v>
      </c>
      <c r="U319" s="3">
        <v>16687.166666666668</v>
      </c>
      <c r="V319" s="3">
        <v>96.272115384615375</v>
      </c>
      <c r="W319" s="3">
        <v>0.33799999999999997</v>
      </c>
      <c r="X319" s="3">
        <v>5640.2623333333331</v>
      </c>
      <c r="Y319" vm="35">
        <v>0.46100000000000002</v>
      </c>
      <c r="Z319" s="3">
        <v>8994.3828333333331</v>
      </c>
      <c r="AA319" t="s">
        <v>380</v>
      </c>
      <c r="AB319">
        <v>23.619</v>
      </c>
      <c r="AC319">
        <v>0.34</v>
      </c>
      <c r="AD319" s="2" t="s">
        <v>42</v>
      </c>
      <c r="AE319">
        <v>393</v>
      </c>
      <c r="AG319">
        <v>20</v>
      </c>
      <c r="AI319">
        <v>9</v>
      </c>
      <c r="AL319">
        <f>IF(AND(EE_Data_2023[[#This Row],[Hire Date]]&gt;=EE_Data_2023[[#This Row],[Start of Month]],EE_Data_2023[[#This Row],[Hire Date]]&lt;=EE_Data_2023[[#This Row],[End of Month]]),1,0)</f>
        <v>0</v>
      </c>
      <c r="AM319">
        <f>IF(AND(EE_Data_2023[[#This Row],[Exit Date]]&gt;=EE_Data_2023[[#This Row],[Start of Month]],EE_Data_2023[[#This Row],[Exit Date]]&lt;=EE_Data_2023[[#This Row],[End of Month]]),1,0)</f>
        <v>0</v>
      </c>
      <c r="AN319">
        <f>EE_Data_2023[[#This Row],[Leave balance]]*EE_Data_2023[[#This Row],[Hr_Rate]]</f>
        <v>37834.941346153842</v>
      </c>
    </row>
    <row r="320" spans="1:40" x14ac:dyDescent="0.3">
      <c r="A320" s="1" t="s">
        <v>1927</v>
      </c>
      <c r="B320" s="8">
        <v>44927</v>
      </c>
      <c r="C320" s="8">
        <v>44957</v>
      </c>
      <c r="D320">
        <v>2023</v>
      </c>
      <c r="E320" t="s">
        <v>79</v>
      </c>
      <c r="F320" t="s">
        <v>80</v>
      </c>
      <c r="G320" t="s">
        <v>33</v>
      </c>
      <c r="H320" t="s">
        <v>627</v>
      </c>
      <c r="I320" t="s">
        <v>825</v>
      </c>
      <c r="J320" t="s">
        <v>115</v>
      </c>
      <c r="K320" t="s">
        <v>37</v>
      </c>
      <c r="L320" t="s">
        <v>71</v>
      </c>
      <c r="M320" t="s">
        <v>80</v>
      </c>
      <c r="N320" t="s">
        <v>72</v>
      </c>
      <c r="O320" t="s">
        <v>50</v>
      </c>
      <c r="P320">
        <v>48</v>
      </c>
      <c r="Q320" s="2">
        <v>42053</v>
      </c>
      <c r="R320" s="2"/>
      <c r="S320">
        <v>32</v>
      </c>
      <c r="T320" s="3">
        <v>194871</v>
      </c>
      <c r="U320" s="3">
        <v>16239.25</v>
      </c>
      <c r="V320" s="3">
        <v>117.10997596153847</v>
      </c>
      <c r="W320" s="3">
        <v>0.23190000000000002</v>
      </c>
      <c r="X320" s="3">
        <v>3765.8820750000004</v>
      </c>
      <c r="Y320" vm="7">
        <v>0.41200000000000003</v>
      </c>
      <c r="Z320" s="3">
        <v>9548.6790000000001</v>
      </c>
      <c r="AA320" t="s">
        <v>41</v>
      </c>
      <c r="AB320">
        <v>1</v>
      </c>
      <c r="AC320">
        <v>0.35</v>
      </c>
      <c r="AD320" s="2" t="s">
        <v>42</v>
      </c>
      <c r="AE320">
        <v>128</v>
      </c>
      <c r="AG320">
        <v>20</v>
      </c>
      <c r="AH320">
        <v>188</v>
      </c>
      <c r="AL320">
        <f>IF(AND(EE_Data_2023[[#This Row],[Hire Date]]&gt;=EE_Data_2023[[#This Row],[Start of Month]],EE_Data_2023[[#This Row],[Hire Date]]&lt;=EE_Data_2023[[#This Row],[End of Month]]),1,0)</f>
        <v>0</v>
      </c>
      <c r="AM320">
        <f>IF(AND(EE_Data_2023[[#This Row],[Exit Date]]&gt;=EE_Data_2023[[#This Row],[Start of Month]],EE_Data_2023[[#This Row],[Exit Date]]&lt;=EE_Data_2023[[#This Row],[End of Month]]),1,0)</f>
        <v>0</v>
      </c>
      <c r="AN320">
        <f>EE_Data_2023[[#This Row],[Leave balance]]*EE_Data_2023[[#This Row],[Hr_Rate]]</f>
        <v>14990.076923076924</v>
      </c>
    </row>
    <row r="321" spans="1:40" x14ac:dyDescent="0.3">
      <c r="A321" s="1" t="s">
        <v>1927</v>
      </c>
      <c r="B321" s="8">
        <v>44927</v>
      </c>
      <c r="C321" s="8">
        <v>44957</v>
      </c>
      <c r="D321">
        <v>2023</v>
      </c>
      <c r="E321" t="s">
        <v>73</v>
      </c>
      <c r="F321" t="s">
        <v>74</v>
      </c>
      <c r="G321" t="s">
        <v>1916</v>
      </c>
      <c r="H321" t="s">
        <v>826</v>
      </c>
      <c r="I321" t="s">
        <v>827</v>
      </c>
      <c r="J321" t="s">
        <v>69</v>
      </c>
      <c r="K321" t="s">
        <v>70</v>
      </c>
      <c r="L321" t="s">
        <v>108</v>
      </c>
      <c r="M321" t="s">
        <v>74</v>
      </c>
      <c r="N321" t="s">
        <v>72</v>
      </c>
      <c r="O321" t="s">
        <v>50</v>
      </c>
      <c r="P321">
        <v>29</v>
      </c>
      <c r="Q321" s="2">
        <v>43239</v>
      </c>
      <c r="R321" s="2"/>
      <c r="S321">
        <v>40</v>
      </c>
      <c r="T321" s="3">
        <v>65334</v>
      </c>
      <c r="U321" s="3">
        <v>5444.5</v>
      </c>
      <c r="V321" s="3">
        <v>31.410576923076924</v>
      </c>
      <c r="W321" s="3">
        <v>0.28999999999999998</v>
      </c>
      <c r="X321" s="3">
        <v>1578.905</v>
      </c>
      <c r="Y321" vm="6">
        <v>0.65099999999999991</v>
      </c>
      <c r="Z321" s="3">
        <v>1900.1305000000007</v>
      </c>
      <c r="AA321" t="s">
        <v>78</v>
      </c>
      <c r="AB321">
        <v>5.4378000000000002</v>
      </c>
      <c r="AC321">
        <v>0</v>
      </c>
      <c r="AD321" s="2" t="s">
        <v>42</v>
      </c>
      <c r="AE321">
        <v>206</v>
      </c>
      <c r="AF321">
        <v>1</v>
      </c>
      <c r="AG321">
        <v>20</v>
      </c>
      <c r="AH321">
        <v>280</v>
      </c>
      <c r="AI321">
        <v>1</v>
      </c>
      <c r="AL321">
        <f>IF(AND(EE_Data_2023[[#This Row],[Hire Date]]&gt;=EE_Data_2023[[#This Row],[Start of Month]],EE_Data_2023[[#This Row],[Hire Date]]&lt;=EE_Data_2023[[#This Row],[End of Month]]),1,0)</f>
        <v>0</v>
      </c>
      <c r="AM321">
        <f>IF(AND(EE_Data_2023[[#This Row],[Exit Date]]&gt;=EE_Data_2023[[#This Row],[Start of Month]],EE_Data_2023[[#This Row],[Exit Date]]&lt;=EE_Data_2023[[#This Row],[End of Month]]),1,0)</f>
        <v>0</v>
      </c>
      <c r="AN321">
        <f>EE_Data_2023[[#This Row],[Leave balance]]*EE_Data_2023[[#This Row],[Hr_Rate]]</f>
        <v>6470.5788461538459</v>
      </c>
    </row>
    <row r="322" spans="1:40" x14ac:dyDescent="0.3">
      <c r="A322" s="1" t="s">
        <v>1927</v>
      </c>
      <c r="B322" s="8">
        <v>44927</v>
      </c>
      <c r="C322" s="8">
        <v>44957</v>
      </c>
      <c r="D322">
        <v>2023</v>
      </c>
      <c r="E322" t="s">
        <v>346</v>
      </c>
      <c r="F322" t="s">
        <v>347</v>
      </c>
      <c r="G322" t="s">
        <v>54</v>
      </c>
      <c r="H322" t="s">
        <v>828</v>
      </c>
      <c r="I322" t="s">
        <v>829</v>
      </c>
      <c r="J322" t="s">
        <v>36</v>
      </c>
      <c r="K322" t="s">
        <v>37</v>
      </c>
      <c r="L322" t="s">
        <v>38</v>
      </c>
      <c r="M322" t="s">
        <v>347</v>
      </c>
      <c r="N322" t="s">
        <v>72</v>
      </c>
      <c r="O322" t="s">
        <v>50</v>
      </c>
      <c r="P322">
        <v>25</v>
      </c>
      <c r="Q322" s="2">
        <v>44327</v>
      </c>
      <c r="R322" s="2"/>
      <c r="S322">
        <v>40</v>
      </c>
      <c r="T322" s="3">
        <v>83934</v>
      </c>
      <c r="U322" s="3">
        <v>6994.5</v>
      </c>
      <c r="V322" s="3">
        <v>40.35288461538461</v>
      </c>
      <c r="W322" s="3">
        <v>0.2109</v>
      </c>
      <c r="X322" s="3">
        <v>1475.14005</v>
      </c>
      <c r="Y322" vm="34">
        <v>0.45799999999999996</v>
      </c>
      <c r="Z322" s="3">
        <v>3791.0190000000002</v>
      </c>
      <c r="AA322" t="s">
        <v>350</v>
      </c>
      <c r="AB322">
        <v>11.0573</v>
      </c>
      <c r="AC322">
        <v>0</v>
      </c>
      <c r="AD322" s="2" t="s">
        <v>42</v>
      </c>
      <c r="AE322">
        <v>48</v>
      </c>
      <c r="AG322">
        <v>20</v>
      </c>
      <c r="AI322">
        <v>12</v>
      </c>
      <c r="AL322">
        <f>IF(AND(EE_Data_2023[[#This Row],[Hire Date]]&gt;=EE_Data_2023[[#This Row],[Start of Month]],EE_Data_2023[[#This Row],[Hire Date]]&lt;=EE_Data_2023[[#This Row],[End of Month]]),1,0)</f>
        <v>0</v>
      </c>
      <c r="AM322">
        <f>IF(AND(EE_Data_2023[[#This Row],[Exit Date]]&gt;=EE_Data_2023[[#This Row],[Start of Month]],EE_Data_2023[[#This Row],[Exit Date]]&lt;=EE_Data_2023[[#This Row],[End of Month]]),1,0)</f>
        <v>0</v>
      </c>
      <c r="AN322">
        <f>EE_Data_2023[[#This Row],[Leave balance]]*EE_Data_2023[[#This Row],[Hr_Rate]]</f>
        <v>1936.9384615384613</v>
      </c>
    </row>
    <row r="323" spans="1:40" x14ac:dyDescent="0.3">
      <c r="A323" s="1" t="s">
        <v>1927</v>
      </c>
      <c r="B323" s="8">
        <v>44927</v>
      </c>
      <c r="C323" s="8">
        <v>44957</v>
      </c>
      <c r="D323">
        <v>2023</v>
      </c>
      <c r="E323" t="s">
        <v>262</v>
      </c>
      <c r="F323" t="s">
        <v>263</v>
      </c>
      <c r="G323" t="s">
        <v>33</v>
      </c>
      <c r="H323" t="s">
        <v>830</v>
      </c>
      <c r="I323" t="s">
        <v>831</v>
      </c>
      <c r="J323" t="s">
        <v>47</v>
      </c>
      <c r="K323" t="s">
        <v>83</v>
      </c>
      <c r="L323" t="s">
        <v>108</v>
      </c>
      <c r="M323" t="s">
        <v>263</v>
      </c>
      <c r="N323" t="s">
        <v>72</v>
      </c>
      <c r="O323" t="s">
        <v>40</v>
      </c>
      <c r="P323">
        <v>36</v>
      </c>
      <c r="Q323" s="2">
        <v>42616</v>
      </c>
      <c r="R323" s="2"/>
      <c r="S323">
        <v>32</v>
      </c>
      <c r="T323" s="3">
        <v>150399</v>
      </c>
      <c r="U323" s="3">
        <v>12533.25</v>
      </c>
      <c r="V323" s="3">
        <v>90.38401442307692</v>
      </c>
      <c r="W323" s="3">
        <v>0.22</v>
      </c>
      <c r="X323" s="3">
        <v>2757.3150000000001</v>
      </c>
      <c r="Y323" vm="28">
        <v>0.45200000000000001</v>
      </c>
      <c r="Z323" s="3">
        <v>6868.2209999999995</v>
      </c>
      <c r="AA323" t="s">
        <v>267</v>
      </c>
      <c r="AB323">
        <v>39.026600000000002</v>
      </c>
      <c r="AC323">
        <v>0.28000000000000003</v>
      </c>
      <c r="AD323" s="2" t="s">
        <v>42</v>
      </c>
      <c r="AE323">
        <v>31</v>
      </c>
      <c r="AG323">
        <v>20</v>
      </c>
      <c r="AL323">
        <f>IF(AND(EE_Data_2023[[#This Row],[Hire Date]]&gt;=EE_Data_2023[[#This Row],[Start of Month]],EE_Data_2023[[#This Row],[Hire Date]]&lt;=EE_Data_2023[[#This Row],[End of Month]]),1,0)</f>
        <v>0</v>
      </c>
      <c r="AM323">
        <f>IF(AND(EE_Data_2023[[#This Row],[Exit Date]]&gt;=EE_Data_2023[[#This Row],[Start of Month]],EE_Data_2023[[#This Row],[Exit Date]]&lt;=EE_Data_2023[[#This Row],[End of Month]]),1,0)</f>
        <v>0</v>
      </c>
      <c r="AN323">
        <f>EE_Data_2023[[#This Row],[Leave balance]]*EE_Data_2023[[#This Row],[Hr_Rate]]</f>
        <v>2801.9044471153843</v>
      </c>
    </row>
    <row r="324" spans="1:40" x14ac:dyDescent="0.3">
      <c r="A324" s="1" t="s">
        <v>1927</v>
      </c>
      <c r="B324" s="8">
        <v>44927</v>
      </c>
      <c r="C324" s="8">
        <v>44957</v>
      </c>
      <c r="D324">
        <v>2023</v>
      </c>
      <c r="E324" t="s">
        <v>564</v>
      </c>
      <c r="F324" t="s">
        <v>565</v>
      </c>
      <c r="G324" t="s">
        <v>33</v>
      </c>
      <c r="H324" t="s">
        <v>832</v>
      </c>
      <c r="I324" t="s">
        <v>833</v>
      </c>
      <c r="J324" t="s">
        <v>47</v>
      </c>
      <c r="K324" t="s">
        <v>94</v>
      </c>
      <c r="L324" t="s">
        <v>108</v>
      </c>
      <c r="M324" t="s">
        <v>565</v>
      </c>
      <c r="N324" t="s">
        <v>72</v>
      </c>
      <c r="O324" t="s">
        <v>40</v>
      </c>
      <c r="P324">
        <v>37</v>
      </c>
      <c r="Q324" s="2">
        <v>41048</v>
      </c>
      <c r="R324" s="2"/>
      <c r="S324">
        <v>40</v>
      </c>
      <c r="T324" s="3">
        <v>160280</v>
      </c>
      <c r="U324" s="3">
        <v>13356.666666666666</v>
      </c>
      <c r="V324" s="3">
        <v>77.057692307692307</v>
      </c>
      <c r="W324" s="3">
        <v>0.21379999999999999</v>
      </c>
      <c r="X324" s="3">
        <v>2855.6553333333331</v>
      </c>
      <c r="Y324" vm="41">
        <v>0.51400000000000001</v>
      </c>
      <c r="Z324" s="3">
        <v>6491.3399999999992</v>
      </c>
      <c r="AA324" t="s">
        <v>41</v>
      </c>
      <c r="AB324">
        <v>1</v>
      </c>
      <c r="AC324">
        <v>0.19</v>
      </c>
      <c r="AD324" s="2" t="s">
        <v>42</v>
      </c>
      <c r="AE324">
        <v>36</v>
      </c>
      <c r="AG324">
        <v>20</v>
      </c>
      <c r="AI324">
        <v>3</v>
      </c>
      <c r="AL324">
        <f>IF(AND(EE_Data_2023[[#This Row],[Hire Date]]&gt;=EE_Data_2023[[#This Row],[Start of Month]],EE_Data_2023[[#This Row],[Hire Date]]&lt;=EE_Data_2023[[#This Row],[End of Month]]),1,0)</f>
        <v>0</v>
      </c>
      <c r="AM324">
        <f>IF(AND(EE_Data_2023[[#This Row],[Exit Date]]&gt;=EE_Data_2023[[#This Row],[Start of Month]],EE_Data_2023[[#This Row],[Exit Date]]&lt;=EE_Data_2023[[#This Row],[End of Month]]),1,0)</f>
        <v>0</v>
      </c>
      <c r="AN324">
        <f>EE_Data_2023[[#This Row],[Leave balance]]*EE_Data_2023[[#This Row],[Hr_Rate]]</f>
        <v>2774.0769230769229</v>
      </c>
    </row>
    <row r="325" spans="1:40" x14ac:dyDescent="0.3">
      <c r="A325" s="1" t="s">
        <v>1927</v>
      </c>
      <c r="B325" s="8">
        <v>44927</v>
      </c>
      <c r="C325" s="8">
        <v>44957</v>
      </c>
      <c r="D325">
        <v>2023</v>
      </c>
      <c r="E325" t="s">
        <v>172</v>
      </c>
      <c r="F325" t="s">
        <v>132</v>
      </c>
      <c r="G325" t="s">
        <v>33</v>
      </c>
      <c r="H325" t="s">
        <v>834</v>
      </c>
      <c r="I325" t="s">
        <v>835</v>
      </c>
      <c r="J325" t="s">
        <v>47</v>
      </c>
      <c r="K325" t="s">
        <v>99</v>
      </c>
      <c r="L325" t="s">
        <v>108</v>
      </c>
      <c r="M325" t="s">
        <v>132</v>
      </c>
      <c r="N325" t="s">
        <v>72</v>
      </c>
      <c r="O325" t="s">
        <v>50</v>
      </c>
      <c r="P325">
        <v>59</v>
      </c>
      <c r="Q325" s="2">
        <v>37726</v>
      </c>
      <c r="R325" s="2"/>
      <c r="S325">
        <v>32</v>
      </c>
      <c r="T325" s="3">
        <v>150699</v>
      </c>
      <c r="U325" s="3">
        <v>12558.25</v>
      </c>
      <c r="V325" s="3">
        <v>90.564302884615387</v>
      </c>
      <c r="W325" s="3">
        <v>8.3000000000000004E-2</v>
      </c>
      <c r="X325" s="3">
        <v>1042.33475</v>
      </c>
      <c r="Y325" vm="19">
        <v>0.22399999999999998</v>
      </c>
      <c r="Z325" s="3">
        <v>9745.2020000000011</v>
      </c>
      <c r="AA325" t="s">
        <v>41</v>
      </c>
      <c r="AB325">
        <v>1</v>
      </c>
      <c r="AC325">
        <v>0.28999999999999998</v>
      </c>
      <c r="AD325" s="2" t="s">
        <v>42</v>
      </c>
      <c r="AE325">
        <v>343</v>
      </c>
      <c r="AG325">
        <v>20</v>
      </c>
      <c r="AL325">
        <f>IF(AND(EE_Data_2023[[#This Row],[Hire Date]]&gt;=EE_Data_2023[[#This Row],[Start of Month]],EE_Data_2023[[#This Row],[Hire Date]]&lt;=EE_Data_2023[[#This Row],[End of Month]]),1,0)</f>
        <v>0</v>
      </c>
      <c r="AM325">
        <f>IF(AND(EE_Data_2023[[#This Row],[Exit Date]]&gt;=EE_Data_2023[[#This Row],[Start of Month]],EE_Data_2023[[#This Row],[Exit Date]]&lt;=EE_Data_2023[[#This Row],[End of Month]]),1,0)</f>
        <v>0</v>
      </c>
      <c r="AN325">
        <f>EE_Data_2023[[#This Row],[Leave balance]]*EE_Data_2023[[#This Row],[Hr_Rate]]</f>
        <v>31063.555889423078</v>
      </c>
    </row>
    <row r="326" spans="1:40" x14ac:dyDescent="0.3">
      <c r="A326" s="1" t="s">
        <v>1927</v>
      </c>
      <c r="B326" s="8">
        <v>44927</v>
      </c>
      <c r="C326" s="8">
        <v>44957</v>
      </c>
      <c r="D326">
        <v>2023</v>
      </c>
      <c r="E326" t="s">
        <v>146</v>
      </c>
      <c r="F326" t="s">
        <v>147</v>
      </c>
      <c r="G326" t="s">
        <v>1919</v>
      </c>
      <c r="H326" t="s">
        <v>836</v>
      </c>
      <c r="I326" t="s">
        <v>837</v>
      </c>
      <c r="J326" t="s">
        <v>177</v>
      </c>
      <c r="K326" t="s">
        <v>116</v>
      </c>
      <c r="L326" t="s">
        <v>49</v>
      </c>
      <c r="M326" t="s">
        <v>147</v>
      </c>
      <c r="N326" t="s">
        <v>72</v>
      </c>
      <c r="O326" t="s">
        <v>40</v>
      </c>
      <c r="P326">
        <v>37</v>
      </c>
      <c r="Q326" s="2">
        <v>41363</v>
      </c>
      <c r="R326" s="2"/>
      <c r="S326">
        <v>40</v>
      </c>
      <c r="T326" s="3">
        <v>69570</v>
      </c>
      <c r="U326" s="3">
        <v>5797.5</v>
      </c>
      <c r="V326" s="3">
        <v>33.447115384615387</v>
      </c>
      <c r="W326" s="3">
        <v>0.12</v>
      </c>
      <c r="X326" s="3">
        <v>695.69999999999993</v>
      </c>
      <c r="Y326" vm="17">
        <v>0.49700000000000005</v>
      </c>
      <c r="Z326" s="3">
        <v>2916.1424999999995</v>
      </c>
      <c r="AA326" t="s">
        <v>150</v>
      </c>
      <c r="AB326">
        <v>86.649000000000001</v>
      </c>
      <c r="AC326">
        <v>0</v>
      </c>
      <c r="AD326" s="2" t="s">
        <v>42</v>
      </c>
      <c r="AE326">
        <v>345</v>
      </c>
      <c r="AG326">
        <v>20</v>
      </c>
      <c r="AI326">
        <v>5</v>
      </c>
      <c r="AL326">
        <f>IF(AND(EE_Data_2023[[#This Row],[Hire Date]]&gt;=EE_Data_2023[[#This Row],[Start of Month]],EE_Data_2023[[#This Row],[Hire Date]]&lt;=EE_Data_2023[[#This Row],[End of Month]]),1,0)</f>
        <v>0</v>
      </c>
      <c r="AM326">
        <f>IF(AND(EE_Data_2023[[#This Row],[Exit Date]]&gt;=EE_Data_2023[[#This Row],[Start of Month]],EE_Data_2023[[#This Row],[Exit Date]]&lt;=EE_Data_2023[[#This Row],[End of Month]]),1,0)</f>
        <v>0</v>
      </c>
      <c r="AN326">
        <f>EE_Data_2023[[#This Row],[Leave balance]]*EE_Data_2023[[#This Row],[Hr_Rate]]</f>
        <v>11539.254807692309</v>
      </c>
    </row>
    <row r="327" spans="1:40" x14ac:dyDescent="0.3">
      <c r="A327" s="1" t="s">
        <v>1927</v>
      </c>
      <c r="B327" s="8">
        <v>44927</v>
      </c>
      <c r="C327" s="8">
        <v>44957</v>
      </c>
      <c r="D327">
        <v>2023</v>
      </c>
      <c r="E327" t="s">
        <v>506</v>
      </c>
      <c r="F327" t="s">
        <v>507</v>
      </c>
      <c r="G327" t="s">
        <v>1917</v>
      </c>
      <c r="H327" t="s">
        <v>838</v>
      </c>
      <c r="I327" t="s">
        <v>839</v>
      </c>
      <c r="J327" t="s">
        <v>547</v>
      </c>
      <c r="K327" t="s">
        <v>37</v>
      </c>
      <c r="L327" t="s">
        <v>38</v>
      </c>
      <c r="M327" t="s">
        <v>507</v>
      </c>
      <c r="N327" t="s">
        <v>72</v>
      </c>
      <c r="O327" t="s">
        <v>50</v>
      </c>
      <c r="P327">
        <v>30</v>
      </c>
      <c r="Q327" s="2">
        <v>43553</v>
      </c>
      <c r="R327" s="2"/>
      <c r="S327">
        <v>40</v>
      </c>
      <c r="T327" s="3">
        <v>86774</v>
      </c>
      <c r="U327" s="3">
        <v>7231.166666666667</v>
      </c>
      <c r="V327" s="3">
        <v>41.718269230769231</v>
      </c>
      <c r="W327" s="3">
        <v>7.3700000000000002E-2</v>
      </c>
      <c r="X327" s="3">
        <v>532.93698333333339</v>
      </c>
      <c r="Y327" vm="40">
        <v>0.245</v>
      </c>
      <c r="Z327" s="3">
        <v>5459.5308333333342</v>
      </c>
      <c r="AA327" t="s">
        <v>510</v>
      </c>
      <c r="AB327">
        <v>1.4572000000000001</v>
      </c>
      <c r="AC327">
        <v>0</v>
      </c>
      <c r="AD327" s="2" t="s">
        <v>42</v>
      </c>
      <c r="AE327">
        <v>380</v>
      </c>
      <c r="AG327">
        <v>20</v>
      </c>
      <c r="AH327">
        <v>636</v>
      </c>
      <c r="AI327">
        <v>8</v>
      </c>
      <c r="AL327">
        <f>IF(AND(EE_Data_2023[[#This Row],[Hire Date]]&gt;=EE_Data_2023[[#This Row],[Start of Month]],EE_Data_2023[[#This Row],[Hire Date]]&lt;=EE_Data_2023[[#This Row],[End of Month]]),1,0)</f>
        <v>0</v>
      </c>
      <c r="AM327">
        <f>IF(AND(EE_Data_2023[[#This Row],[Exit Date]]&gt;=EE_Data_2023[[#This Row],[Start of Month]],EE_Data_2023[[#This Row],[Exit Date]]&lt;=EE_Data_2023[[#This Row],[End of Month]]),1,0)</f>
        <v>0</v>
      </c>
      <c r="AN327">
        <f>EE_Data_2023[[#This Row],[Leave balance]]*EE_Data_2023[[#This Row],[Hr_Rate]]</f>
        <v>15852.942307692309</v>
      </c>
    </row>
    <row r="328" spans="1:40" x14ac:dyDescent="0.3">
      <c r="A328" s="1" t="s">
        <v>1927</v>
      </c>
      <c r="B328" s="8">
        <v>44927</v>
      </c>
      <c r="C328" s="8">
        <v>44957</v>
      </c>
      <c r="D328">
        <v>2023</v>
      </c>
      <c r="E328" t="s">
        <v>73</v>
      </c>
      <c r="F328" t="s">
        <v>74</v>
      </c>
      <c r="G328" t="s">
        <v>1916</v>
      </c>
      <c r="H328" t="s">
        <v>840</v>
      </c>
      <c r="I328" t="s">
        <v>841</v>
      </c>
      <c r="J328" t="s">
        <v>226</v>
      </c>
      <c r="K328" t="s">
        <v>94</v>
      </c>
      <c r="L328" t="s">
        <v>38</v>
      </c>
      <c r="M328" t="s">
        <v>74</v>
      </c>
      <c r="N328" t="s">
        <v>72</v>
      </c>
      <c r="O328" t="s">
        <v>40</v>
      </c>
      <c r="P328">
        <v>49</v>
      </c>
      <c r="Q328" s="2">
        <v>36979</v>
      </c>
      <c r="R328" s="2"/>
      <c r="S328">
        <v>40</v>
      </c>
      <c r="T328" s="3">
        <v>57606</v>
      </c>
      <c r="U328" s="3">
        <v>4800.5</v>
      </c>
      <c r="V328" s="3">
        <v>27.695192307692309</v>
      </c>
      <c r="W328" s="3">
        <v>0.28999999999999998</v>
      </c>
      <c r="X328" s="3">
        <v>1392.145</v>
      </c>
      <c r="Y328" vm="6">
        <v>0.65099999999999991</v>
      </c>
      <c r="Z328" s="3">
        <v>1675.3745000000004</v>
      </c>
      <c r="AA328" t="s">
        <v>78</v>
      </c>
      <c r="AB328">
        <v>5.4378000000000002</v>
      </c>
      <c r="AC328">
        <v>0</v>
      </c>
      <c r="AD328" s="2" t="s">
        <v>42</v>
      </c>
      <c r="AE328">
        <v>308</v>
      </c>
      <c r="AG328">
        <v>20</v>
      </c>
      <c r="AI328">
        <v>17</v>
      </c>
      <c r="AL328">
        <f>IF(AND(EE_Data_2023[[#This Row],[Hire Date]]&gt;=EE_Data_2023[[#This Row],[Start of Month]],EE_Data_2023[[#This Row],[Hire Date]]&lt;=EE_Data_2023[[#This Row],[End of Month]]),1,0)</f>
        <v>0</v>
      </c>
      <c r="AM328">
        <f>IF(AND(EE_Data_2023[[#This Row],[Exit Date]]&gt;=EE_Data_2023[[#This Row],[Start of Month]],EE_Data_2023[[#This Row],[Exit Date]]&lt;=EE_Data_2023[[#This Row],[End of Month]]),1,0)</f>
        <v>0</v>
      </c>
      <c r="AN328">
        <f>EE_Data_2023[[#This Row],[Leave balance]]*EE_Data_2023[[#This Row],[Hr_Rate]]</f>
        <v>8530.1192307692309</v>
      </c>
    </row>
    <row r="329" spans="1:40" x14ac:dyDescent="0.3">
      <c r="A329" s="1" t="s">
        <v>1927</v>
      </c>
      <c r="B329" s="8">
        <v>44927</v>
      </c>
      <c r="C329" s="8">
        <v>44957</v>
      </c>
      <c r="D329">
        <v>2023</v>
      </c>
      <c r="E329" t="s">
        <v>123</v>
      </c>
      <c r="F329" t="s">
        <v>124</v>
      </c>
      <c r="G329" t="s">
        <v>33</v>
      </c>
      <c r="H329" t="s">
        <v>842</v>
      </c>
      <c r="I329" t="s">
        <v>843</v>
      </c>
      <c r="J329" t="s">
        <v>93</v>
      </c>
      <c r="K329" t="s">
        <v>48</v>
      </c>
      <c r="L329" t="s">
        <v>71</v>
      </c>
      <c r="M329" t="s">
        <v>124</v>
      </c>
      <c r="N329" t="s">
        <v>72</v>
      </c>
      <c r="O329" t="s">
        <v>50</v>
      </c>
      <c r="P329">
        <v>48</v>
      </c>
      <c r="Q329" s="2">
        <v>37144</v>
      </c>
      <c r="R329" s="2"/>
      <c r="S329">
        <v>32</v>
      </c>
      <c r="T329" s="3">
        <v>125730</v>
      </c>
      <c r="U329" s="3">
        <v>10477.5</v>
      </c>
      <c r="V329" s="3">
        <v>75.558894230769226</v>
      </c>
      <c r="W329" s="3">
        <v>2.2499999999999999E-2</v>
      </c>
      <c r="X329" s="3">
        <v>235.74374999999998</v>
      </c>
      <c r="Y329" vm="13">
        <v>0.2</v>
      </c>
      <c r="Z329" s="3">
        <v>8382</v>
      </c>
      <c r="AA329" t="s">
        <v>127</v>
      </c>
      <c r="AB329">
        <v>4.9107000000000003</v>
      </c>
      <c r="AC329">
        <v>0.11</v>
      </c>
      <c r="AD329" s="2" t="s">
        <v>42</v>
      </c>
      <c r="AE329">
        <v>210</v>
      </c>
      <c r="AG329">
        <v>20</v>
      </c>
      <c r="AL329">
        <f>IF(AND(EE_Data_2023[[#This Row],[Hire Date]]&gt;=EE_Data_2023[[#This Row],[Start of Month]],EE_Data_2023[[#This Row],[Hire Date]]&lt;=EE_Data_2023[[#This Row],[End of Month]]),1,0)</f>
        <v>0</v>
      </c>
      <c r="AM329">
        <f>IF(AND(EE_Data_2023[[#This Row],[Exit Date]]&gt;=EE_Data_2023[[#This Row],[Start of Month]],EE_Data_2023[[#This Row],[Exit Date]]&lt;=EE_Data_2023[[#This Row],[End of Month]]),1,0)</f>
        <v>0</v>
      </c>
      <c r="AN329">
        <f>EE_Data_2023[[#This Row],[Leave balance]]*EE_Data_2023[[#This Row],[Hr_Rate]]</f>
        <v>15867.367788461537</v>
      </c>
    </row>
    <row r="330" spans="1:40" x14ac:dyDescent="0.3">
      <c r="A330" s="1" t="s">
        <v>1927</v>
      </c>
      <c r="B330" s="8">
        <v>44927</v>
      </c>
      <c r="C330" s="8">
        <v>44957</v>
      </c>
      <c r="D330">
        <v>2023</v>
      </c>
      <c r="E330" t="s">
        <v>79</v>
      </c>
      <c r="F330" t="s">
        <v>80</v>
      </c>
      <c r="G330" t="s">
        <v>33</v>
      </c>
      <c r="H330" t="s">
        <v>844</v>
      </c>
      <c r="I330" t="s">
        <v>845</v>
      </c>
      <c r="J330" t="s">
        <v>367</v>
      </c>
      <c r="K330" t="s">
        <v>37</v>
      </c>
      <c r="L330" t="s">
        <v>108</v>
      </c>
      <c r="M330" t="s">
        <v>80</v>
      </c>
      <c r="N330" t="s">
        <v>72</v>
      </c>
      <c r="O330" t="s">
        <v>50</v>
      </c>
      <c r="P330">
        <v>51</v>
      </c>
      <c r="Q330" s="2">
        <v>40964</v>
      </c>
      <c r="R330" s="2"/>
      <c r="S330">
        <v>40</v>
      </c>
      <c r="T330" s="3">
        <v>64170</v>
      </c>
      <c r="U330" s="3">
        <v>5347.5</v>
      </c>
      <c r="V330" s="3">
        <v>30.850961538461537</v>
      </c>
      <c r="W330" s="3">
        <v>0.23190000000000002</v>
      </c>
      <c r="X330" s="3">
        <v>1240.0852500000001</v>
      </c>
      <c r="Y330" vm="7">
        <v>0.41200000000000003</v>
      </c>
      <c r="Z330" s="3">
        <v>3144.33</v>
      </c>
      <c r="AA330" t="s">
        <v>41</v>
      </c>
      <c r="AB330">
        <v>1</v>
      </c>
      <c r="AC330">
        <v>0</v>
      </c>
      <c r="AD330" s="2" t="s">
        <v>42</v>
      </c>
      <c r="AE330">
        <v>126</v>
      </c>
      <c r="AG330">
        <v>20</v>
      </c>
      <c r="AI330">
        <v>14</v>
      </c>
      <c r="AL330">
        <f>IF(AND(EE_Data_2023[[#This Row],[Hire Date]]&gt;=EE_Data_2023[[#This Row],[Start of Month]],EE_Data_2023[[#This Row],[Hire Date]]&lt;=EE_Data_2023[[#This Row],[End of Month]]),1,0)</f>
        <v>0</v>
      </c>
      <c r="AM330">
        <f>IF(AND(EE_Data_2023[[#This Row],[Exit Date]]&gt;=EE_Data_2023[[#This Row],[Start of Month]],EE_Data_2023[[#This Row],[Exit Date]]&lt;=EE_Data_2023[[#This Row],[End of Month]]),1,0)</f>
        <v>0</v>
      </c>
      <c r="AN330">
        <f>EE_Data_2023[[#This Row],[Leave balance]]*EE_Data_2023[[#This Row],[Hr_Rate]]</f>
        <v>3887.2211538461538</v>
      </c>
    </row>
    <row r="331" spans="1:40" x14ac:dyDescent="0.3">
      <c r="A331" s="1" t="s">
        <v>1927</v>
      </c>
      <c r="B331" s="8">
        <v>44927</v>
      </c>
      <c r="C331" s="8">
        <v>44957</v>
      </c>
      <c r="D331">
        <v>2023</v>
      </c>
      <c r="E331" t="s">
        <v>351</v>
      </c>
      <c r="F331" t="s">
        <v>352</v>
      </c>
      <c r="G331" t="s">
        <v>54</v>
      </c>
      <c r="H331" t="s">
        <v>846</v>
      </c>
      <c r="I331" t="s">
        <v>847</v>
      </c>
      <c r="J331" t="s">
        <v>321</v>
      </c>
      <c r="K331" t="s">
        <v>94</v>
      </c>
      <c r="L331" t="s">
        <v>49</v>
      </c>
      <c r="M331" t="s">
        <v>352</v>
      </c>
      <c r="N331" t="s">
        <v>39</v>
      </c>
      <c r="O331" t="s">
        <v>40</v>
      </c>
      <c r="P331">
        <v>56</v>
      </c>
      <c r="Q331" s="2">
        <v>44582</v>
      </c>
      <c r="R331" s="2">
        <v>44947</v>
      </c>
      <c r="S331">
        <v>40</v>
      </c>
      <c r="T331" s="3">
        <v>72303</v>
      </c>
      <c r="U331" s="3">
        <v>6025.25</v>
      </c>
      <c r="V331" s="3">
        <v>34.761057692307688</v>
      </c>
      <c r="W331" s="3">
        <v>0.13</v>
      </c>
      <c r="X331" s="3">
        <v>783.28250000000003</v>
      </c>
      <c r="Y331" vm="14">
        <v>0.55399999999999994</v>
      </c>
      <c r="Z331" s="3">
        <v>2687.2615000000005</v>
      </c>
      <c r="AA331" t="s">
        <v>355</v>
      </c>
      <c r="AB331">
        <v>12.6816</v>
      </c>
      <c r="AC331">
        <v>0</v>
      </c>
      <c r="AD331" s="2" t="s">
        <v>42</v>
      </c>
      <c r="AE331">
        <v>324</v>
      </c>
      <c r="AG331">
        <v>20</v>
      </c>
      <c r="AI331">
        <v>18</v>
      </c>
      <c r="AL331">
        <f>IF(AND(EE_Data_2023[[#This Row],[Hire Date]]&gt;=EE_Data_2023[[#This Row],[Start of Month]],EE_Data_2023[[#This Row],[Hire Date]]&lt;=EE_Data_2023[[#This Row],[End of Month]]),1,0)</f>
        <v>0</v>
      </c>
      <c r="AM331">
        <f>IF(AND(EE_Data_2023[[#This Row],[Exit Date]]&gt;=EE_Data_2023[[#This Row],[Start of Month]],EE_Data_2023[[#This Row],[Exit Date]]&lt;=EE_Data_2023[[#This Row],[End of Month]]),1,0)</f>
        <v>0</v>
      </c>
      <c r="AN331">
        <f>EE_Data_2023[[#This Row],[Leave balance]]*EE_Data_2023[[#This Row],[Hr_Rate]]</f>
        <v>11262.582692307691</v>
      </c>
    </row>
    <row r="332" spans="1:40" x14ac:dyDescent="0.3">
      <c r="A332" s="1" t="s">
        <v>1927</v>
      </c>
      <c r="B332" s="8">
        <v>44927</v>
      </c>
      <c r="C332" s="8">
        <v>44957</v>
      </c>
      <c r="D332">
        <v>2023</v>
      </c>
      <c r="E332" t="s">
        <v>506</v>
      </c>
      <c r="F332" t="s">
        <v>507</v>
      </c>
      <c r="G332" t="s">
        <v>1917</v>
      </c>
      <c r="H332" t="s">
        <v>848</v>
      </c>
      <c r="I332" t="s">
        <v>849</v>
      </c>
      <c r="J332" t="s">
        <v>77</v>
      </c>
      <c r="K332" t="s">
        <v>70</v>
      </c>
      <c r="L332" t="s">
        <v>108</v>
      </c>
      <c r="M332" t="s">
        <v>507</v>
      </c>
      <c r="N332" t="s">
        <v>72</v>
      </c>
      <c r="O332" t="s">
        <v>40</v>
      </c>
      <c r="P332">
        <v>36</v>
      </c>
      <c r="Q332" s="2">
        <v>41116</v>
      </c>
      <c r="R332" s="2"/>
      <c r="S332">
        <v>40</v>
      </c>
      <c r="T332" s="3">
        <v>105891</v>
      </c>
      <c r="U332" s="3">
        <v>8824.25</v>
      </c>
      <c r="V332" s="3">
        <v>50.909134615384616</v>
      </c>
      <c r="W332" s="3">
        <v>7.3700000000000002E-2</v>
      </c>
      <c r="X332" s="3">
        <v>650.34722499999998</v>
      </c>
      <c r="Y332" vm="40">
        <v>0.245</v>
      </c>
      <c r="Z332" s="3">
        <v>6662.3087500000001</v>
      </c>
      <c r="AA332" t="s">
        <v>510</v>
      </c>
      <c r="AB332">
        <v>1.4572000000000001</v>
      </c>
      <c r="AC332">
        <v>7.0000000000000007E-2</v>
      </c>
      <c r="AD332" s="2" t="s">
        <v>42</v>
      </c>
      <c r="AE332">
        <v>276</v>
      </c>
      <c r="AG332">
        <v>20</v>
      </c>
      <c r="AI332">
        <v>14</v>
      </c>
      <c r="AL332">
        <f>IF(AND(EE_Data_2023[[#This Row],[Hire Date]]&gt;=EE_Data_2023[[#This Row],[Start of Month]],EE_Data_2023[[#This Row],[Hire Date]]&lt;=EE_Data_2023[[#This Row],[End of Month]]),1,0)</f>
        <v>0</v>
      </c>
      <c r="AM332">
        <f>IF(AND(EE_Data_2023[[#This Row],[Exit Date]]&gt;=EE_Data_2023[[#This Row],[Start of Month]],EE_Data_2023[[#This Row],[Exit Date]]&lt;=EE_Data_2023[[#This Row],[End of Month]]),1,0)</f>
        <v>0</v>
      </c>
      <c r="AN332">
        <f>EE_Data_2023[[#This Row],[Leave balance]]*EE_Data_2023[[#This Row],[Hr_Rate]]</f>
        <v>14050.921153846153</v>
      </c>
    </row>
    <row r="333" spans="1:40" x14ac:dyDescent="0.3">
      <c r="A333" s="1" t="s">
        <v>1927</v>
      </c>
      <c r="B333" s="8">
        <v>44927</v>
      </c>
      <c r="C333" s="8">
        <v>44957</v>
      </c>
      <c r="D333">
        <v>2023</v>
      </c>
      <c r="E333" t="s">
        <v>188</v>
      </c>
      <c r="F333" t="s">
        <v>189</v>
      </c>
      <c r="G333" t="s">
        <v>33</v>
      </c>
      <c r="H333" t="s">
        <v>533</v>
      </c>
      <c r="I333" t="s">
        <v>850</v>
      </c>
      <c r="J333" t="s">
        <v>115</v>
      </c>
      <c r="K333" t="s">
        <v>116</v>
      </c>
      <c r="L333" t="s">
        <v>49</v>
      </c>
      <c r="M333" t="s">
        <v>189</v>
      </c>
      <c r="N333" t="s">
        <v>39</v>
      </c>
      <c r="O333" t="s">
        <v>40</v>
      </c>
      <c r="P333">
        <v>38</v>
      </c>
      <c r="Q333" s="2">
        <v>44433</v>
      </c>
      <c r="R333" s="2">
        <v>45163</v>
      </c>
      <c r="S333">
        <v>32</v>
      </c>
      <c r="T333" s="3">
        <v>255230</v>
      </c>
      <c r="U333" s="3">
        <v>21269.166666666668</v>
      </c>
      <c r="V333" s="3">
        <v>153.38341346153845</v>
      </c>
      <c r="W333" s="3">
        <v>0.14099999999999999</v>
      </c>
      <c r="X333" s="3">
        <v>2998.9524999999999</v>
      </c>
      <c r="Y333" vm="23">
        <v>0.36200000000000004</v>
      </c>
      <c r="Z333" s="3">
        <v>13569.728333333333</v>
      </c>
      <c r="AA333" t="s">
        <v>192</v>
      </c>
      <c r="AB333">
        <v>11.2597</v>
      </c>
      <c r="AC333">
        <v>0.36</v>
      </c>
      <c r="AD333" s="2" t="s">
        <v>42</v>
      </c>
      <c r="AE333">
        <v>268</v>
      </c>
      <c r="AG333">
        <v>20</v>
      </c>
      <c r="AL333">
        <f>IF(AND(EE_Data_2023[[#This Row],[Hire Date]]&gt;=EE_Data_2023[[#This Row],[Start of Month]],EE_Data_2023[[#This Row],[Hire Date]]&lt;=EE_Data_2023[[#This Row],[End of Month]]),1,0)</f>
        <v>0</v>
      </c>
      <c r="AM333">
        <f>IF(AND(EE_Data_2023[[#This Row],[Exit Date]]&gt;=EE_Data_2023[[#This Row],[Start of Month]],EE_Data_2023[[#This Row],[Exit Date]]&lt;=EE_Data_2023[[#This Row],[End of Month]]),1,0)</f>
        <v>0</v>
      </c>
      <c r="AN333">
        <f>EE_Data_2023[[#This Row],[Leave balance]]*EE_Data_2023[[#This Row],[Hr_Rate]]</f>
        <v>41106.754807692305</v>
      </c>
    </row>
    <row r="334" spans="1:40" x14ac:dyDescent="0.3">
      <c r="A334" s="1" t="s">
        <v>1927</v>
      </c>
      <c r="B334" s="8">
        <v>44927</v>
      </c>
      <c r="C334" s="8">
        <v>44957</v>
      </c>
      <c r="D334">
        <v>2023</v>
      </c>
      <c r="E334" t="s">
        <v>303</v>
      </c>
      <c r="F334" t="s">
        <v>304</v>
      </c>
      <c r="G334" t="s">
        <v>112</v>
      </c>
      <c r="H334" t="s">
        <v>851</v>
      </c>
      <c r="I334" t="s">
        <v>852</v>
      </c>
      <c r="J334" t="s">
        <v>177</v>
      </c>
      <c r="K334" t="s">
        <v>70</v>
      </c>
      <c r="L334" t="s">
        <v>38</v>
      </c>
      <c r="M334" t="s">
        <v>304</v>
      </c>
      <c r="N334" t="s">
        <v>72</v>
      </c>
      <c r="O334" t="s">
        <v>50</v>
      </c>
      <c r="P334">
        <v>56</v>
      </c>
      <c r="Q334" s="2">
        <v>44362</v>
      </c>
      <c r="R334" s="2"/>
      <c r="S334">
        <v>40</v>
      </c>
      <c r="T334" s="3">
        <v>59591</v>
      </c>
      <c r="U334" s="3">
        <v>4965.916666666667</v>
      </c>
      <c r="V334" s="3">
        <v>28.649519230769233</v>
      </c>
      <c r="W334" s="3">
        <v>7.5999999999999998E-2</v>
      </c>
      <c r="X334" s="3">
        <v>377.40966666666668</v>
      </c>
      <c r="Y334" vm="32">
        <v>0.253</v>
      </c>
      <c r="Z334" s="3">
        <v>3709.5397499999999</v>
      </c>
      <c r="AA334" t="s">
        <v>307</v>
      </c>
      <c r="AB334">
        <v>3.7942999999999998</v>
      </c>
      <c r="AC334">
        <v>0</v>
      </c>
      <c r="AD334" s="2" t="s">
        <v>42</v>
      </c>
      <c r="AE334">
        <v>131</v>
      </c>
      <c r="AG334">
        <v>20</v>
      </c>
      <c r="AL334">
        <f>IF(AND(EE_Data_2023[[#This Row],[Hire Date]]&gt;=EE_Data_2023[[#This Row],[Start of Month]],EE_Data_2023[[#This Row],[Hire Date]]&lt;=EE_Data_2023[[#This Row],[End of Month]]),1,0)</f>
        <v>0</v>
      </c>
      <c r="AM334">
        <f>IF(AND(EE_Data_2023[[#This Row],[Exit Date]]&gt;=EE_Data_2023[[#This Row],[Start of Month]],EE_Data_2023[[#This Row],[Exit Date]]&lt;=EE_Data_2023[[#This Row],[End of Month]]),1,0)</f>
        <v>0</v>
      </c>
      <c r="AN334">
        <f>EE_Data_2023[[#This Row],[Leave balance]]*EE_Data_2023[[#This Row],[Hr_Rate]]</f>
        <v>3753.0870192307693</v>
      </c>
    </row>
    <row r="335" spans="1:40" x14ac:dyDescent="0.3">
      <c r="A335" s="1" t="s">
        <v>1927</v>
      </c>
      <c r="B335" s="8">
        <v>44927</v>
      </c>
      <c r="C335" s="8">
        <v>44957</v>
      </c>
      <c r="D335">
        <v>2023</v>
      </c>
      <c r="E335" t="s">
        <v>1035</v>
      </c>
      <c r="F335" t="s">
        <v>1036</v>
      </c>
      <c r="G335" t="s">
        <v>1918</v>
      </c>
      <c r="H335" t="s">
        <v>853</v>
      </c>
      <c r="I335" t="s">
        <v>854</v>
      </c>
      <c r="J335" t="s">
        <v>115</v>
      </c>
      <c r="K335" t="s">
        <v>94</v>
      </c>
      <c r="L335" t="s">
        <v>38</v>
      </c>
      <c r="M335" t="s">
        <v>135</v>
      </c>
      <c r="N335" t="s">
        <v>72</v>
      </c>
      <c r="O335" t="s">
        <v>50</v>
      </c>
      <c r="P335">
        <v>52</v>
      </c>
      <c r="Q335" s="2">
        <v>41113</v>
      </c>
      <c r="R335" s="2"/>
      <c r="S335">
        <v>40</v>
      </c>
      <c r="T335" s="3">
        <v>187048</v>
      </c>
      <c r="U335" s="3">
        <v>15587.333333333334</v>
      </c>
      <c r="V335" s="3">
        <v>89.926923076923075</v>
      </c>
      <c r="W335" s="3">
        <v>0.25</v>
      </c>
      <c r="X335" s="3">
        <v>3896.8333333333335</v>
      </c>
      <c r="Y335" vm="15">
        <v>0.34600000000000003</v>
      </c>
      <c r="Z335" s="3">
        <v>10194.116</v>
      </c>
      <c r="AA335" t="s">
        <v>138</v>
      </c>
      <c r="AB335">
        <v>1.7225999999999999</v>
      </c>
      <c r="AC335">
        <v>0.32</v>
      </c>
      <c r="AD335" s="2" t="s">
        <v>42</v>
      </c>
      <c r="AE335">
        <v>270</v>
      </c>
      <c r="AG335">
        <v>20</v>
      </c>
      <c r="AH335">
        <v>316</v>
      </c>
      <c r="AL335">
        <f>IF(AND(EE_Data_2023[[#This Row],[Hire Date]]&gt;=EE_Data_2023[[#This Row],[Start of Month]],EE_Data_2023[[#This Row],[Hire Date]]&lt;=EE_Data_2023[[#This Row],[End of Month]]),1,0)</f>
        <v>0</v>
      </c>
      <c r="AM335">
        <f>IF(AND(EE_Data_2023[[#This Row],[Exit Date]]&gt;=EE_Data_2023[[#This Row],[Start of Month]],EE_Data_2023[[#This Row],[Exit Date]]&lt;=EE_Data_2023[[#This Row],[End of Month]]),1,0)</f>
        <v>0</v>
      </c>
      <c r="AN335">
        <f>EE_Data_2023[[#This Row],[Leave balance]]*EE_Data_2023[[#This Row],[Hr_Rate]]</f>
        <v>24280.26923076923</v>
      </c>
    </row>
    <row r="336" spans="1:40" x14ac:dyDescent="0.3">
      <c r="A336" s="1" t="s">
        <v>1927</v>
      </c>
      <c r="B336" s="8">
        <v>44927</v>
      </c>
      <c r="C336" s="8">
        <v>44957</v>
      </c>
      <c r="D336">
        <v>2023</v>
      </c>
      <c r="E336" t="s">
        <v>110</v>
      </c>
      <c r="F336" t="s">
        <v>111</v>
      </c>
      <c r="G336" t="s">
        <v>112</v>
      </c>
      <c r="H336" t="s">
        <v>855</v>
      </c>
      <c r="I336" t="s">
        <v>856</v>
      </c>
      <c r="J336" t="s">
        <v>177</v>
      </c>
      <c r="K336" t="s">
        <v>48</v>
      </c>
      <c r="L336" t="s">
        <v>49</v>
      </c>
      <c r="M336" t="s">
        <v>111</v>
      </c>
      <c r="N336" t="s">
        <v>72</v>
      </c>
      <c r="O336" t="s">
        <v>50</v>
      </c>
      <c r="P336">
        <v>53</v>
      </c>
      <c r="Q336" s="2">
        <v>37296</v>
      </c>
      <c r="R336" s="2"/>
      <c r="S336">
        <v>40</v>
      </c>
      <c r="T336" s="3">
        <v>58605</v>
      </c>
      <c r="U336" s="3">
        <v>4883.75</v>
      </c>
      <c r="V336" s="3">
        <v>28.175480769230766</v>
      </c>
      <c r="W336" s="3">
        <v>0</v>
      </c>
      <c r="X336" s="3">
        <v>0</v>
      </c>
      <c r="Y336" vm="12">
        <v>0.113</v>
      </c>
      <c r="Z336" s="3">
        <v>4331.8862499999996</v>
      </c>
      <c r="AA336" t="s">
        <v>117</v>
      </c>
      <c r="AB336">
        <v>3.8468</v>
      </c>
      <c r="AC336">
        <v>0</v>
      </c>
      <c r="AD336" s="2" t="s">
        <v>42</v>
      </c>
      <c r="AE336">
        <v>389</v>
      </c>
      <c r="AG336">
        <v>20</v>
      </c>
      <c r="AL336">
        <f>IF(AND(EE_Data_2023[[#This Row],[Hire Date]]&gt;=EE_Data_2023[[#This Row],[Start of Month]],EE_Data_2023[[#This Row],[Hire Date]]&lt;=EE_Data_2023[[#This Row],[End of Month]]),1,0)</f>
        <v>0</v>
      </c>
      <c r="AM336">
        <f>IF(AND(EE_Data_2023[[#This Row],[Exit Date]]&gt;=EE_Data_2023[[#This Row],[Start of Month]],EE_Data_2023[[#This Row],[Exit Date]]&lt;=EE_Data_2023[[#This Row],[End of Month]]),1,0)</f>
        <v>0</v>
      </c>
      <c r="AN336">
        <f>EE_Data_2023[[#This Row],[Leave balance]]*EE_Data_2023[[#This Row],[Hr_Rate]]</f>
        <v>10960.262019230768</v>
      </c>
    </row>
    <row r="337" spans="1:40" x14ac:dyDescent="0.3">
      <c r="A337" s="1" t="s">
        <v>1927</v>
      </c>
      <c r="B337" s="8">
        <v>44927</v>
      </c>
      <c r="C337" s="8">
        <v>44957</v>
      </c>
      <c r="D337">
        <v>2023</v>
      </c>
      <c r="E337" t="s">
        <v>322</v>
      </c>
      <c r="F337" t="s">
        <v>323</v>
      </c>
      <c r="G337" t="s">
        <v>1919</v>
      </c>
      <c r="H337" t="s">
        <v>857</v>
      </c>
      <c r="I337" t="s">
        <v>858</v>
      </c>
      <c r="J337" t="s">
        <v>47</v>
      </c>
      <c r="K337" t="s">
        <v>99</v>
      </c>
      <c r="L337" t="s">
        <v>71</v>
      </c>
      <c r="M337" t="s">
        <v>323</v>
      </c>
      <c r="N337" t="s">
        <v>72</v>
      </c>
      <c r="O337" t="s">
        <v>50</v>
      </c>
      <c r="P337">
        <v>60</v>
      </c>
      <c r="Q337" s="2">
        <v>42739</v>
      </c>
      <c r="R337" s="2"/>
      <c r="S337">
        <v>40</v>
      </c>
      <c r="T337" s="3">
        <v>178502</v>
      </c>
      <c r="U337" s="3">
        <v>14875.166666666666</v>
      </c>
      <c r="V337" s="3">
        <v>85.818269230769232</v>
      </c>
      <c r="W337" s="3">
        <v>0.15490000000000001</v>
      </c>
      <c r="X337" s="3">
        <v>2304.1633166666666</v>
      </c>
      <c r="Y337" vm="33">
        <v>0.46700000000000003</v>
      </c>
      <c r="Z337" s="3">
        <v>7928.4638333333323</v>
      </c>
      <c r="AA337" t="s">
        <v>326</v>
      </c>
      <c r="AB337">
        <v>143.86000000000001</v>
      </c>
      <c r="AC337">
        <v>0.2</v>
      </c>
      <c r="AD337" s="2" t="s">
        <v>42</v>
      </c>
      <c r="AE337">
        <v>143</v>
      </c>
      <c r="AG337">
        <v>20</v>
      </c>
      <c r="AL337">
        <f>IF(AND(EE_Data_2023[[#This Row],[Hire Date]]&gt;=EE_Data_2023[[#This Row],[Start of Month]],EE_Data_2023[[#This Row],[Hire Date]]&lt;=EE_Data_2023[[#This Row],[End of Month]]),1,0)</f>
        <v>0</v>
      </c>
      <c r="AM337">
        <f>IF(AND(EE_Data_2023[[#This Row],[Exit Date]]&gt;=EE_Data_2023[[#This Row],[Start of Month]],EE_Data_2023[[#This Row],[Exit Date]]&lt;=EE_Data_2023[[#This Row],[End of Month]]),1,0)</f>
        <v>0</v>
      </c>
      <c r="AN337">
        <f>EE_Data_2023[[#This Row],[Leave balance]]*EE_Data_2023[[#This Row],[Hr_Rate]]</f>
        <v>12272.012500000001</v>
      </c>
    </row>
    <row r="338" spans="1:40" x14ac:dyDescent="0.3">
      <c r="A338" s="1" t="s">
        <v>1927</v>
      </c>
      <c r="B338" s="8">
        <v>44927</v>
      </c>
      <c r="C338" s="8">
        <v>44957</v>
      </c>
      <c r="D338">
        <v>2023</v>
      </c>
      <c r="E338" t="s">
        <v>128</v>
      </c>
      <c r="F338" t="s">
        <v>129</v>
      </c>
      <c r="G338" t="s">
        <v>33</v>
      </c>
      <c r="H338" t="s">
        <v>859</v>
      </c>
      <c r="I338" t="s">
        <v>860</v>
      </c>
      <c r="J338" t="s">
        <v>77</v>
      </c>
      <c r="K338" t="s">
        <v>83</v>
      </c>
      <c r="L338" t="s">
        <v>49</v>
      </c>
      <c r="M338" t="s">
        <v>129</v>
      </c>
      <c r="N338" t="s">
        <v>72</v>
      </c>
      <c r="O338" t="s">
        <v>40</v>
      </c>
      <c r="P338">
        <v>63</v>
      </c>
      <c r="Q338" s="2">
        <v>42214</v>
      </c>
      <c r="R338" s="2"/>
      <c r="S338">
        <v>32</v>
      </c>
      <c r="T338" s="3">
        <v>103724</v>
      </c>
      <c r="U338" s="3">
        <v>8643.6666666666661</v>
      </c>
      <c r="V338" s="3">
        <v>62.334134615384613</v>
      </c>
      <c r="W338" s="3">
        <v>0.27500000000000002</v>
      </c>
      <c r="X338" s="3">
        <v>2377.0083333333332</v>
      </c>
      <c r="Y338" vm="14">
        <v>0.55399999999999994</v>
      </c>
      <c r="Z338" s="3">
        <v>3855.0753333333332</v>
      </c>
      <c r="AA338" t="s">
        <v>41</v>
      </c>
      <c r="AB338">
        <v>1</v>
      </c>
      <c r="AC338">
        <v>0.05</v>
      </c>
      <c r="AD338" s="2" t="s">
        <v>42</v>
      </c>
      <c r="AE338">
        <v>104</v>
      </c>
      <c r="AG338">
        <v>20</v>
      </c>
      <c r="AL338">
        <f>IF(AND(EE_Data_2023[[#This Row],[Hire Date]]&gt;=EE_Data_2023[[#This Row],[Start of Month]],EE_Data_2023[[#This Row],[Hire Date]]&lt;=EE_Data_2023[[#This Row],[End of Month]]),1,0)</f>
        <v>0</v>
      </c>
      <c r="AM338">
        <f>IF(AND(EE_Data_2023[[#This Row],[Exit Date]]&gt;=EE_Data_2023[[#This Row],[Start of Month]],EE_Data_2023[[#This Row],[Exit Date]]&lt;=EE_Data_2023[[#This Row],[End of Month]]),1,0)</f>
        <v>0</v>
      </c>
      <c r="AN338">
        <f>EE_Data_2023[[#This Row],[Leave balance]]*EE_Data_2023[[#This Row],[Hr_Rate]]</f>
        <v>6482.75</v>
      </c>
    </row>
    <row r="339" spans="1:40" x14ac:dyDescent="0.3">
      <c r="A339" s="1" t="s">
        <v>1927</v>
      </c>
      <c r="B339" s="8">
        <v>44927</v>
      </c>
      <c r="C339" s="8">
        <v>44957</v>
      </c>
      <c r="D339">
        <v>2023</v>
      </c>
      <c r="E339" t="s">
        <v>415</v>
      </c>
      <c r="F339" t="s">
        <v>416</v>
      </c>
      <c r="G339" t="s">
        <v>33</v>
      </c>
      <c r="H339" t="s">
        <v>861</v>
      </c>
      <c r="I339" t="s">
        <v>862</v>
      </c>
      <c r="J339" t="s">
        <v>47</v>
      </c>
      <c r="K339" t="s">
        <v>99</v>
      </c>
      <c r="L339" t="s">
        <v>108</v>
      </c>
      <c r="M339" t="s">
        <v>416</v>
      </c>
      <c r="N339" t="s">
        <v>72</v>
      </c>
      <c r="O339" t="s">
        <v>50</v>
      </c>
      <c r="P339">
        <v>37</v>
      </c>
      <c r="Q339" s="2">
        <v>39528</v>
      </c>
      <c r="R339" s="2"/>
      <c r="S339">
        <v>40</v>
      </c>
      <c r="T339" s="3">
        <v>156277</v>
      </c>
      <c r="U339" s="3">
        <v>13023.083333333334</v>
      </c>
      <c r="V339" s="3">
        <v>75.133173076923072</v>
      </c>
      <c r="W339" s="3">
        <v>0</v>
      </c>
      <c r="X339" s="3">
        <v>0</v>
      </c>
      <c r="Y339" vm="38">
        <v>0.23800000000000002</v>
      </c>
      <c r="Z339" s="3">
        <v>9923.5895</v>
      </c>
      <c r="AA339" t="s">
        <v>419</v>
      </c>
      <c r="AB339">
        <v>7.4398</v>
      </c>
      <c r="AC339">
        <v>0.22</v>
      </c>
      <c r="AD339" s="2" t="s">
        <v>42</v>
      </c>
      <c r="AE339">
        <v>92</v>
      </c>
      <c r="AG339">
        <v>20</v>
      </c>
      <c r="AL339">
        <f>IF(AND(EE_Data_2023[[#This Row],[Hire Date]]&gt;=EE_Data_2023[[#This Row],[Start of Month]],EE_Data_2023[[#This Row],[Hire Date]]&lt;=EE_Data_2023[[#This Row],[End of Month]]),1,0)</f>
        <v>0</v>
      </c>
      <c r="AM339">
        <f>IF(AND(EE_Data_2023[[#This Row],[Exit Date]]&gt;=EE_Data_2023[[#This Row],[Start of Month]],EE_Data_2023[[#This Row],[Exit Date]]&lt;=EE_Data_2023[[#This Row],[End of Month]]),1,0)</f>
        <v>0</v>
      </c>
      <c r="AN339">
        <f>EE_Data_2023[[#This Row],[Leave balance]]*EE_Data_2023[[#This Row],[Hr_Rate]]</f>
        <v>6912.251923076923</v>
      </c>
    </row>
    <row r="340" spans="1:40" x14ac:dyDescent="0.3">
      <c r="A340" s="1" t="s">
        <v>1927</v>
      </c>
      <c r="B340" s="8">
        <v>44927</v>
      </c>
      <c r="C340" s="8">
        <v>44957</v>
      </c>
      <c r="D340">
        <v>2023</v>
      </c>
      <c r="E340" t="s">
        <v>172</v>
      </c>
      <c r="F340" t="s">
        <v>132</v>
      </c>
      <c r="G340" t="s">
        <v>33</v>
      </c>
      <c r="H340" t="s">
        <v>863</v>
      </c>
      <c r="I340" t="s">
        <v>864</v>
      </c>
      <c r="J340" t="s">
        <v>237</v>
      </c>
      <c r="K340" t="s">
        <v>99</v>
      </c>
      <c r="L340" t="s">
        <v>108</v>
      </c>
      <c r="M340" t="s">
        <v>132</v>
      </c>
      <c r="N340" t="s">
        <v>72</v>
      </c>
      <c r="O340" t="s">
        <v>50</v>
      </c>
      <c r="P340">
        <v>30</v>
      </c>
      <c r="Q340" s="2">
        <v>43086</v>
      </c>
      <c r="R340" s="2"/>
      <c r="S340">
        <v>40</v>
      </c>
      <c r="T340" s="3">
        <v>87744</v>
      </c>
      <c r="U340" s="3">
        <v>7312</v>
      </c>
      <c r="V340" s="3">
        <v>42.184615384615384</v>
      </c>
      <c r="W340" s="3">
        <v>8.3000000000000004E-2</v>
      </c>
      <c r="X340" s="3">
        <v>606.89600000000007</v>
      </c>
      <c r="Y340" vm="19">
        <v>0.22399999999999998</v>
      </c>
      <c r="Z340" s="3">
        <v>5674.1120000000001</v>
      </c>
      <c r="AA340" t="s">
        <v>41</v>
      </c>
      <c r="AB340">
        <v>1</v>
      </c>
      <c r="AC340">
        <v>0</v>
      </c>
      <c r="AD340" s="2" t="s">
        <v>42</v>
      </c>
      <c r="AE340">
        <v>35</v>
      </c>
      <c r="AG340">
        <v>20</v>
      </c>
      <c r="AL340">
        <f>IF(AND(EE_Data_2023[[#This Row],[Hire Date]]&gt;=EE_Data_2023[[#This Row],[Start of Month]],EE_Data_2023[[#This Row],[Hire Date]]&lt;=EE_Data_2023[[#This Row],[End of Month]]),1,0)</f>
        <v>0</v>
      </c>
      <c r="AM340">
        <f>IF(AND(EE_Data_2023[[#This Row],[Exit Date]]&gt;=EE_Data_2023[[#This Row],[Start of Month]],EE_Data_2023[[#This Row],[Exit Date]]&lt;=EE_Data_2023[[#This Row],[End of Month]]),1,0)</f>
        <v>0</v>
      </c>
      <c r="AN340">
        <f>EE_Data_2023[[#This Row],[Leave balance]]*EE_Data_2023[[#This Row],[Hr_Rate]]</f>
        <v>1476.4615384615383</v>
      </c>
    </row>
    <row r="341" spans="1:40" x14ac:dyDescent="0.3">
      <c r="A341" s="1" t="s">
        <v>1927</v>
      </c>
      <c r="B341" s="8">
        <v>44927</v>
      </c>
      <c r="C341" s="8">
        <v>44957</v>
      </c>
      <c r="D341">
        <v>2023</v>
      </c>
      <c r="E341" t="s">
        <v>84</v>
      </c>
      <c r="F341" t="s">
        <v>85</v>
      </c>
      <c r="G341" t="s">
        <v>1919</v>
      </c>
      <c r="H341" t="s">
        <v>865</v>
      </c>
      <c r="I341" t="s">
        <v>866</v>
      </c>
      <c r="J341" t="s">
        <v>177</v>
      </c>
      <c r="K341" t="s">
        <v>48</v>
      </c>
      <c r="L341" t="s">
        <v>38</v>
      </c>
      <c r="M341" t="s">
        <v>85</v>
      </c>
      <c r="N341" t="s">
        <v>72</v>
      </c>
      <c r="O341" t="s">
        <v>40</v>
      </c>
      <c r="P341">
        <v>30</v>
      </c>
      <c r="Q341" s="2">
        <v>43542</v>
      </c>
      <c r="R341" s="2"/>
      <c r="S341">
        <v>40</v>
      </c>
      <c r="T341" s="3">
        <v>54714</v>
      </c>
      <c r="U341" s="3">
        <v>4559.5</v>
      </c>
      <c r="V341" s="3">
        <v>26.304807692307691</v>
      </c>
      <c r="W341" s="3">
        <v>0.25</v>
      </c>
      <c r="X341" s="3">
        <v>1139.875</v>
      </c>
      <c r="Y341" vm="8">
        <v>0.21899999999999997</v>
      </c>
      <c r="Z341" s="3">
        <v>3560.9695000000002</v>
      </c>
      <c r="AA341" t="s">
        <v>88</v>
      </c>
      <c r="AB341">
        <v>8.2957999999999998</v>
      </c>
      <c r="AC341">
        <v>0</v>
      </c>
      <c r="AD341" s="2" t="s">
        <v>42</v>
      </c>
      <c r="AE341">
        <v>210</v>
      </c>
      <c r="AG341">
        <v>20</v>
      </c>
      <c r="AI341">
        <v>10</v>
      </c>
      <c r="AL341">
        <f>IF(AND(EE_Data_2023[[#This Row],[Hire Date]]&gt;=EE_Data_2023[[#This Row],[Start of Month]],EE_Data_2023[[#This Row],[Hire Date]]&lt;=EE_Data_2023[[#This Row],[End of Month]]),1,0)</f>
        <v>0</v>
      </c>
      <c r="AM341">
        <f>IF(AND(EE_Data_2023[[#This Row],[Exit Date]]&gt;=EE_Data_2023[[#This Row],[Start of Month]],EE_Data_2023[[#This Row],[Exit Date]]&lt;=EE_Data_2023[[#This Row],[End of Month]]),1,0)</f>
        <v>0</v>
      </c>
      <c r="AN341">
        <f>EE_Data_2023[[#This Row],[Leave balance]]*EE_Data_2023[[#This Row],[Hr_Rate]]</f>
        <v>5524.0096153846152</v>
      </c>
    </row>
    <row r="342" spans="1:40" x14ac:dyDescent="0.3">
      <c r="A342" s="1" t="s">
        <v>1927</v>
      </c>
      <c r="B342" s="8">
        <v>44927</v>
      </c>
      <c r="C342" s="8">
        <v>44957</v>
      </c>
      <c r="D342">
        <v>2023</v>
      </c>
      <c r="E342" t="s">
        <v>278</v>
      </c>
      <c r="F342" t="s">
        <v>279</v>
      </c>
      <c r="G342" t="s">
        <v>33</v>
      </c>
      <c r="H342" t="s">
        <v>867</v>
      </c>
      <c r="I342" t="s">
        <v>868</v>
      </c>
      <c r="J342" t="s">
        <v>187</v>
      </c>
      <c r="K342" t="s">
        <v>37</v>
      </c>
      <c r="L342" t="s">
        <v>71</v>
      </c>
      <c r="M342" t="s">
        <v>279</v>
      </c>
      <c r="N342" t="s">
        <v>72</v>
      </c>
      <c r="O342" t="s">
        <v>50</v>
      </c>
      <c r="P342">
        <v>45</v>
      </c>
      <c r="Q342" s="2">
        <v>41511</v>
      </c>
      <c r="R342" s="2"/>
      <c r="S342">
        <v>40</v>
      </c>
      <c r="T342" s="3">
        <v>99169</v>
      </c>
      <c r="U342" s="3">
        <v>8264.0833333333339</v>
      </c>
      <c r="V342" s="3">
        <v>47.677403846153844</v>
      </c>
      <c r="W342" s="3">
        <v>0.13800000000000001</v>
      </c>
      <c r="X342" s="3">
        <v>1140.4435000000001</v>
      </c>
      <c r="Y342" vm="29">
        <v>0.30599999999999999</v>
      </c>
      <c r="Z342" s="3">
        <v>5735.2738333333336</v>
      </c>
      <c r="AA342" t="s">
        <v>282</v>
      </c>
      <c r="AB342">
        <v>0.88870000000000005</v>
      </c>
      <c r="AC342">
        <v>0</v>
      </c>
      <c r="AD342" s="2" t="s">
        <v>42</v>
      </c>
      <c r="AE342">
        <v>56</v>
      </c>
      <c r="AG342">
        <v>20</v>
      </c>
      <c r="AI342">
        <v>8</v>
      </c>
      <c r="AL342">
        <f>IF(AND(EE_Data_2023[[#This Row],[Hire Date]]&gt;=EE_Data_2023[[#This Row],[Start of Month]],EE_Data_2023[[#This Row],[Hire Date]]&lt;=EE_Data_2023[[#This Row],[End of Month]]),1,0)</f>
        <v>0</v>
      </c>
      <c r="AM342">
        <f>IF(AND(EE_Data_2023[[#This Row],[Exit Date]]&gt;=EE_Data_2023[[#This Row],[Start of Month]],EE_Data_2023[[#This Row],[Exit Date]]&lt;=EE_Data_2023[[#This Row],[End of Month]]),1,0)</f>
        <v>0</v>
      </c>
      <c r="AN342">
        <f>EE_Data_2023[[#This Row],[Leave balance]]*EE_Data_2023[[#This Row],[Hr_Rate]]</f>
        <v>2669.9346153846154</v>
      </c>
    </row>
    <row r="343" spans="1:40" x14ac:dyDescent="0.3">
      <c r="A343" s="1" t="s">
        <v>1927</v>
      </c>
      <c r="B343" s="8">
        <v>44927</v>
      </c>
      <c r="C343" s="8">
        <v>44957</v>
      </c>
      <c r="D343">
        <v>2023</v>
      </c>
      <c r="E343" t="s">
        <v>278</v>
      </c>
      <c r="F343" t="s">
        <v>279</v>
      </c>
      <c r="G343" t="s">
        <v>33</v>
      </c>
      <c r="H343" t="s">
        <v>869</v>
      </c>
      <c r="I343" t="s">
        <v>870</v>
      </c>
      <c r="J343" t="s">
        <v>93</v>
      </c>
      <c r="K343" t="s">
        <v>83</v>
      </c>
      <c r="L343" t="s">
        <v>108</v>
      </c>
      <c r="M343" t="s">
        <v>279</v>
      </c>
      <c r="N343" t="s">
        <v>72</v>
      </c>
      <c r="O343" t="s">
        <v>50</v>
      </c>
      <c r="P343">
        <v>55</v>
      </c>
      <c r="Q343" s="2">
        <v>38888</v>
      </c>
      <c r="R343" s="2"/>
      <c r="S343">
        <v>40</v>
      </c>
      <c r="T343" s="3">
        <v>142628</v>
      </c>
      <c r="U343" s="3">
        <v>11885.666666666666</v>
      </c>
      <c r="V343" s="3">
        <v>68.571153846153848</v>
      </c>
      <c r="W343" s="3">
        <v>0.13800000000000001</v>
      </c>
      <c r="X343" s="3">
        <v>1640.222</v>
      </c>
      <c r="Y343" vm="29">
        <v>0.30599999999999999</v>
      </c>
      <c r="Z343" s="3">
        <v>8248.6526666666668</v>
      </c>
      <c r="AA343" t="s">
        <v>282</v>
      </c>
      <c r="AB343">
        <v>0.88870000000000005</v>
      </c>
      <c r="AC343">
        <v>0.12</v>
      </c>
      <c r="AD343" s="2" t="s">
        <v>42</v>
      </c>
      <c r="AE343">
        <v>278</v>
      </c>
      <c r="AG343">
        <v>20</v>
      </c>
      <c r="AI343">
        <v>20</v>
      </c>
      <c r="AL343">
        <f>IF(AND(EE_Data_2023[[#This Row],[Hire Date]]&gt;=EE_Data_2023[[#This Row],[Start of Month]],EE_Data_2023[[#This Row],[Hire Date]]&lt;=EE_Data_2023[[#This Row],[End of Month]]),1,0)</f>
        <v>0</v>
      </c>
      <c r="AM343">
        <f>IF(AND(EE_Data_2023[[#This Row],[Exit Date]]&gt;=EE_Data_2023[[#This Row],[Start of Month]],EE_Data_2023[[#This Row],[Exit Date]]&lt;=EE_Data_2023[[#This Row],[End of Month]]),1,0)</f>
        <v>0</v>
      </c>
      <c r="AN343">
        <f>EE_Data_2023[[#This Row],[Leave balance]]*EE_Data_2023[[#This Row],[Hr_Rate]]</f>
        <v>19062.780769230769</v>
      </c>
    </row>
    <row r="344" spans="1:40" x14ac:dyDescent="0.3">
      <c r="A344" s="1" t="s">
        <v>1927</v>
      </c>
      <c r="B344" s="8">
        <v>44927</v>
      </c>
      <c r="C344" s="8">
        <v>44957</v>
      </c>
      <c r="D344">
        <v>2023</v>
      </c>
      <c r="E344" t="s">
        <v>262</v>
      </c>
      <c r="F344" t="s">
        <v>263</v>
      </c>
      <c r="G344" t="s">
        <v>33</v>
      </c>
      <c r="H344" t="s">
        <v>871</v>
      </c>
      <c r="I344" t="s">
        <v>872</v>
      </c>
      <c r="J344" t="s">
        <v>63</v>
      </c>
      <c r="K344" t="s">
        <v>116</v>
      </c>
      <c r="L344" t="s">
        <v>38</v>
      </c>
      <c r="M344" t="s">
        <v>263</v>
      </c>
      <c r="N344" t="s">
        <v>72</v>
      </c>
      <c r="O344" t="s">
        <v>50</v>
      </c>
      <c r="P344">
        <v>33</v>
      </c>
      <c r="Q344" s="2">
        <v>41756</v>
      </c>
      <c r="R344" s="2"/>
      <c r="S344">
        <v>32</v>
      </c>
      <c r="T344" s="3">
        <v>75869</v>
      </c>
      <c r="U344" s="3">
        <v>6322.416666666667</v>
      </c>
      <c r="V344" s="3">
        <v>45.59435096153846</v>
      </c>
      <c r="W344" s="3">
        <v>0.22</v>
      </c>
      <c r="X344" s="3">
        <v>1390.9316666666668</v>
      </c>
      <c r="Y344" vm="28">
        <v>0.45200000000000001</v>
      </c>
      <c r="Z344" s="3">
        <v>3464.6843333333336</v>
      </c>
      <c r="AA344" t="s">
        <v>267</v>
      </c>
      <c r="AB344">
        <v>39.026600000000002</v>
      </c>
      <c r="AC344">
        <v>0</v>
      </c>
      <c r="AD344" s="2" t="s">
        <v>42</v>
      </c>
      <c r="AE344">
        <v>77</v>
      </c>
      <c r="AG344">
        <v>20</v>
      </c>
      <c r="AL344">
        <f>IF(AND(EE_Data_2023[[#This Row],[Hire Date]]&gt;=EE_Data_2023[[#This Row],[Start of Month]],EE_Data_2023[[#This Row],[Hire Date]]&lt;=EE_Data_2023[[#This Row],[End of Month]]),1,0)</f>
        <v>0</v>
      </c>
      <c r="AM344">
        <f>IF(AND(EE_Data_2023[[#This Row],[Exit Date]]&gt;=EE_Data_2023[[#This Row],[Start of Month]],EE_Data_2023[[#This Row],[Exit Date]]&lt;=EE_Data_2023[[#This Row],[End of Month]]),1,0)</f>
        <v>0</v>
      </c>
      <c r="AN344">
        <f>EE_Data_2023[[#This Row],[Leave balance]]*EE_Data_2023[[#This Row],[Hr_Rate]]</f>
        <v>3510.7650240384614</v>
      </c>
    </row>
    <row r="345" spans="1:40" x14ac:dyDescent="0.3">
      <c r="A345" s="1" t="s">
        <v>1927</v>
      </c>
      <c r="B345" s="8">
        <v>44927</v>
      </c>
      <c r="C345" s="8">
        <v>44957</v>
      </c>
      <c r="D345">
        <v>2023</v>
      </c>
      <c r="E345" t="s">
        <v>104</v>
      </c>
      <c r="F345" t="s">
        <v>105</v>
      </c>
      <c r="G345" t="s">
        <v>1919</v>
      </c>
      <c r="H345" t="s">
        <v>873</v>
      </c>
      <c r="I345" t="s">
        <v>874</v>
      </c>
      <c r="J345" t="s">
        <v>310</v>
      </c>
      <c r="K345" t="s">
        <v>37</v>
      </c>
      <c r="L345" t="s">
        <v>38</v>
      </c>
      <c r="M345" t="s">
        <v>105</v>
      </c>
      <c r="N345" t="s">
        <v>72</v>
      </c>
      <c r="O345" t="s">
        <v>50</v>
      </c>
      <c r="P345">
        <v>65</v>
      </c>
      <c r="Q345" s="2">
        <v>43234</v>
      </c>
      <c r="R345" s="2"/>
      <c r="S345">
        <v>40</v>
      </c>
      <c r="T345" s="3">
        <v>60985</v>
      </c>
      <c r="U345" s="3">
        <v>5082.083333333333</v>
      </c>
      <c r="V345" s="3">
        <v>29.319711538461537</v>
      </c>
      <c r="W345" s="3">
        <v>5.74E-2</v>
      </c>
      <c r="X345" s="3">
        <v>291.71158333333329</v>
      </c>
      <c r="Y345" vm="11">
        <v>0.30099999999999999</v>
      </c>
      <c r="Z345" s="3">
        <v>3552.3762499999998</v>
      </c>
      <c r="AA345" t="s">
        <v>109</v>
      </c>
      <c r="AB345">
        <v>16295.86</v>
      </c>
      <c r="AC345">
        <v>0</v>
      </c>
      <c r="AD345" s="2" t="s">
        <v>42</v>
      </c>
      <c r="AE345">
        <v>309</v>
      </c>
      <c r="AG345">
        <v>20</v>
      </c>
      <c r="AI345">
        <v>11</v>
      </c>
      <c r="AL345">
        <f>IF(AND(EE_Data_2023[[#This Row],[Hire Date]]&gt;=EE_Data_2023[[#This Row],[Start of Month]],EE_Data_2023[[#This Row],[Hire Date]]&lt;=EE_Data_2023[[#This Row],[End of Month]]),1,0)</f>
        <v>0</v>
      </c>
      <c r="AM345">
        <f>IF(AND(EE_Data_2023[[#This Row],[Exit Date]]&gt;=EE_Data_2023[[#This Row],[Start of Month]],EE_Data_2023[[#This Row],[Exit Date]]&lt;=EE_Data_2023[[#This Row],[End of Month]]),1,0)</f>
        <v>0</v>
      </c>
      <c r="AN345">
        <f>EE_Data_2023[[#This Row],[Leave balance]]*EE_Data_2023[[#This Row],[Hr_Rate]]</f>
        <v>9059.7908653846152</v>
      </c>
    </row>
    <row r="346" spans="1:40" x14ac:dyDescent="0.3">
      <c r="A346" s="1" t="s">
        <v>1927</v>
      </c>
      <c r="B346" s="8">
        <v>44927</v>
      </c>
      <c r="C346" s="8">
        <v>44957</v>
      </c>
      <c r="D346">
        <v>2023</v>
      </c>
      <c r="E346" t="s">
        <v>283</v>
      </c>
      <c r="F346" t="s">
        <v>284</v>
      </c>
      <c r="G346" t="s">
        <v>112</v>
      </c>
      <c r="H346" t="s">
        <v>875</v>
      </c>
      <c r="I346" t="s">
        <v>876</v>
      </c>
      <c r="J346" t="s">
        <v>93</v>
      </c>
      <c r="K346" t="s">
        <v>37</v>
      </c>
      <c r="L346" t="s">
        <v>108</v>
      </c>
      <c r="M346" t="s">
        <v>284</v>
      </c>
      <c r="N346" t="s">
        <v>72</v>
      </c>
      <c r="O346" t="s">
        <v>50</v>
      </c>
      <c r="P346">
        <v>60</v>
      </c>
      <c r="Q346" s="2">
        <v>40383</v>
      </c>
      <c r="R346" s="2"/>
      <c r="S346">
        <v>40</v>
      </c>
      <c r="T346" s="3">
        <v>126911</v>
      </c>
      <c r="U346" s="3">
        <v>10575.916666666666</v>
      </c>
      <c r="V346" s="3">
        <v>61.014903846153842</v>
      </c>
      <c r="W346" s="3">
        <v>0</v>
      </c>
      <c r="X346" s="3">
        <v>0</v>
      </c>
      <c r="Y346" vm="30">
        <v>0.159</v>
      </c>
      <c r="Z346" s="3">
        <v>8894.3459166666653</v>
      </c>
      <c r="AA346" t="s">
        <v>287</v>
      </c>
      <c r="AB346">
        <v>3.8807</v>
      </c>
      <c r="AC346">
        <v>0.1</v>
      </c>
      <c r="AD346" s="2" t="s">
        <v>42</v>
      </c>
      <c r="AE346">
        <v>30</v>
      </c>
      <c r="AG346">
        <v>20</v>
      </c>
      <c r="AI346">
        <v>11</v>
      </c>
      <c r="AL346">
        <f>IF(AND(EE_Data_2023[[#This Row],[Hire Date]]&gt;=EE_Data_2023[[#This Row],[Start of Month]],EE_Data_2023[[#This Row],[Hire Date]]&lt;=EE_Data_2023[[#This Row],[End of Month]]),1,0)</f>
        <v>0</v>
      </c>
      <c r="AM346">
        <f>IF(AND(EE_Data_2023[[#This Row],[Exit Date]]&gt;=EE_Data_2023[[#This Row],[Start of Month]],EE_Data_2023[[#This Row],[Exit Date]]&lt;=EE_Data_2023[[#This Row],[End of Month]]),1,0)</f>
        <v>0</v>
      </c>
      <c r="AN346">
        <f>EE_Data_2023[[#This Row],[Leave balance]]*EE_Data_2023[[#This Row],[Hr_Rate]]</f>
        <v>1830.4471153846152</v>
      </c>
    </row>
    <row r="347" spans="1:40" x14ac:dyDescent="0.3">
      <c r="A347" s="1" t="s">
        <v>1927</v>
      </c>
      <c r="B347" s="8">
        <v>44927</v>
      </c>
      <c r="C347" s="8">
        <v>44957</v>
      </c>
      <c r="D347">
        <v>2023</v>
      </c>
      <c r="E347" t="s">
        <v>424</v>
      </c>
      <c r="F347" t="s">
        <v>425</v>
      </c>
      <c r="G347" t="s">
        <v>54</v>
      </c>
      <c r="H347" t="s">
        <v>877</v>
      </c>
      <c r="I347" t="s">
        <v>878</v>
      </c>
      <c r="J347" t="s">
        <v>115</v>
      </c>
      <c r="K347" t="s">
        <v>70</v>
      </c>
      <c r="L347" t="s">
        <v>108</v>
      </c>
      <c r="M347" t="s">
        <v>425</v>
      </c>
      <c r="N347" t="s">
        <v>72</v>
      </c>
      <c r="O347" t="s">
        <v>40</v>
      </c>
      <c r="P347">
        <v>56</v>
      </c>
      <c r="Q347" s="2">
        <v>38042</v>
      </c>
      <c r="R347" s="2"/>
      <c r="S347">
        <v>40</v>
      </c>
      <c r="T347" s="3">
        <v>216949</v>
      </c>
      <c r="U347" s="3">
        <v>18079.083333333332</v>
      </c>
      <c r="V347" s="3">
        <v>104.30240384615385</v>
      </c>
      <c r="W347" s="3">
        <v>0.26</v>
      </c>
      <c r="X347" s="3">
        <v>4700.5616666666665</v>
      </c>
      <c r="Y347" vm="39">
        <v>0.44400000000000001</v>
      </c>
      <c r="Z347" s="3">
        <v>10051.970333333333</v>
      </c>
      <c r="AA347" t="s">
        <v>428</v>
      </c>
      <c r="AB347">
        <v>32.686700000000002</v>
      </c>
      <c r="AC347">
        <v>0.32</v>
      </c>
      <c r="AD347" s="2" t="s">
        <v>42</v>
      </c>
      <c r="AE347">
        <v>380</v>
      </c>
      <c r="AG347">
        <v>20</v>
      </c>
      <c r="AH347">
        <v>265</v>
      </c>
      <c r="AI347">
        <v>7</v>
      </c>
      <c r="AL347">
        <f>IF(AND(EE_Data_2023[[#This Row],[Hire Date]]&gt;=EE_Data_2023[[#This Row],[Start of Month]],EE_Data_2023[[#This Row],[Hire Date]]&lt;=EE_Data_2023[[#This Row],[End of Month]]),1,0)</f>
        <v>0</v>
      </c>
      <c r="AM347">
        <f>IF(AND(EE_Data_2023[[#This Row],[Exit Date]]&gt;=EE_Data_2023[[#This Row],[Start of Month]],EE_Data_2023[[#This Row],[Exit Date]]&lt;=EE_Data_2023[[#This Row],[End of Month]]),1,0)</f>
        <v>0</v>
      </c>
      <c r="AN347">
        <f>EE_Data_2023[[#This Row],[Leave balance]]*EE_Data_2023[[#This Row],[Hr_Rate]]</f>
        <v>39634.913461538461</v>
      </c>
    </row>
    <row r="348" spans="1:40" x14ac:dyDescent="0.3">
      <c r="A348" s="1" t="s">
        <v>1927</v>
      </c>
      <c r="B348" s="8">
        <v>44927</v>
      </c>
      <c r="C348" s="8">
        <v>44957</v>
      </c>
      <c r="D348">
        <v>2023</v>
      </c>
      <c r="E348" t="s">
        <v>376</v>
      </c>
      <c r="F348" t="s">
        <v>377</v>
      </c>
      <c r="G348" t="s">
        <v>33</v>
      </c>
      <c r="H348" t="s">
        <v>879</v>
      </c>
      <c r="I348" t="s">
        <v>880</v>
      </c>
      <c r="J348" t="s">
        <v>47</v>
      </c>
      <c r="K348" t="s">
        <v>99</v>
      </c>
      <c r="L348" t="s">
        <v>38</v>
      </c>
      <c r="M348" t="s">
        <v>377</v>
      </c>
      <c r="N348" t="s">
        <v>72</v>
      </c>
      <c r="O348" t="s">
        <v>40</v>
      </c>
      <c r="P348">
        <v>53</v>
      </c>
      <c r="Q348" s="2">
        <v>41204</v>
      </c>
      <c r="R348" s="2"/>
      <c r="S348">
        <v>32</v>
      </c>
      <c r="T348" s="3">
        <v>168510</v>
      </c>
      <c r="U348" s="3">
        <v>14042.5</v>
      </c>
      <c r="V348" s="3">
        <v>101.26802884615384</v>
      </c>
      <c r="W348" s="3">
        <v>0.33799999999999997</v>
      </c>
      <c r="X348" s="3">
        <v>4746.3649999999998</v>
      </c>
      <c r="Y348" vm="35">
        <v>0.46100000000000002</v>
      </c>
      <c r="Z348" s="3">
        <v>7568.9074999999993</v>
      </c>
      <c r="AA348" t="s">
        <v>380</v>
      </c>
      <c r="AB348">
        <v>23.619</v>
      </c>
      <c r="AC348">
        <v>0.28999999999999998</v>
      </c>
      <c r="AD348" s="2" t="s">
        <v>42</v>
      </c>
      <c r="AE348">
        <v>93</v>
      </c>
      <c r="AG348">
        <v>20</v>
      </c>
      <c r="AH348">
        <v>641</v>
      </c>
      <c r="AL348">
        <f>IF(AND(EE_Data_2023[[#This Row],[Hire Date]]&gt;=EE_Data_2023[[#This Row],[Start of Month]],EE_Data_2023[[#This Row],[Hire Date]]&lt;=EE_Data_2023[[#This Row],[End of Month]]),1,0)</f>
        <v>0</v>
      </c>
      <c r="AM348">
        <f>IF(AND(EE_Data_2023[[#This Row],[Exit Date]]&gt;=EE_Data_2023[[#This Row],[Start of Month]],EE_Data_2023[[#This Row],[Exit Date]]&lt;=EE_Data_2023[[#This Row],[End of Month]]),1,0)</f>
        <v>0</v>
      </c>
      <c r="AN348">
        <f>EE_Data_2023[[#This Row],[Leave balance]]*EE_Data_2023[[#This Row],[Hr_Rate]]</f>
        <v>9417.9266826923067</v>
      </c>
    </row>
    <row r="349" spans="1:40" x14ac:dyDescent="0.3">
      <c r="A349" s="1" t="s">
        <v>1927</v>
      </c>
      <c r="B349" s="8">
        <v>44927</v>
      </c>
      <c r="C349" s="8">
        <v>44957</v>
      </c>
      <c r="D349">
        <v>2023</v>
      </c>
      <c r="E349" t="s">
        <v>506</v>
      </c>
      <c r="F349" t="s">
        <v>507</v>
      </c>
      <c r="G349" t="s">
        <v>1917</v>
      </c>
      <c r="H349" t="s">
        <v>881</v>
      </c>
      <c r="I349" t="s">
        <v>882</v>
      </c>
      <c r="J349" t="s">
        <v>237</v>
      </c>
      <c r="K349" t="s">
        <v>99</v>
      </c>
      <c r="L349" t="s">
        <v>49</v>
      </c>
      <c r="M349" t="s">
        <v>507</v>
      </c>
      <c r="N349" t="s">
        <v>72</v>
      </c>
      <c r="O349" t="s">
        <v>50</v>
      </c>
      <c r="P349">
        <v>36</v>
      </c>
      <c r="Q349" s="2">
        <v>42443</v>
      </c>
      <c r="R349" s="2"/>
      <c r="S349">
        <v>40</v>
      </c>
      <c r="T349" s="3">
        <v>85870</v>
      </c>
      <c r="U349" s="3">
        <v>7155.833333333333</v>
      </c>
      <c r="V349" s="3">
        <v>41.283653846153847</v>
      </c>
      <c r="W349" s="3">
        <v>7.3700000000000002E-2</v>
      </c>
      <c r="X349" s="3">
        <v>527.38491666666664</v>
      </c>
      <c r="Y349" vm="40">
        <v>0.245</v>
      </c>
      <c r="Z349" s="3">
        <v>5402.6541666666662</v>
      </c>
      <c r="AA349" t="s">
        <v>510</v>
      </c>
      <c r="AB349">
        <v>1.4572000000000001</v>
      </c>
      <c r="AC349">
        <v>0</v>
      </c>
      <c r="AD349" s="2" t="s">
        <v>42</v>
      </c>
      <c r="AE349">
        <v>104</v>
      </c>
      <c r="AG349">
        <v>20</v>
      </c>
      <c r="AI349">
        <v>4</v>
      </c>
      <c r="AL349">
        <f>IF(AND(EE_Data_2023[[#This Row],[Hire Date]]&gt;=EE_Data_2023[[#This Row],[Start of Month]],EE_Data_2023[[#This Row],[Hire Date]]&lt;=EE_Data_2023[[#This Row],[End of Month]]),1,0)</f>
        <v>0</v>
      </c>
      <c r="AM349">
        <f>IF(AND(EE_Data_2023[[#This Row],[Exit Date]]&gt;=EE_Data_2023[[#This Row],[Start of Month]],EE_Data_2023[[#This Row],[Exit Date]]&lt;=EE_Data_2023[[#This Row],[End of Month]]),1,0)</f>
        <v>0</v>
      </c>
      <c r="AN349">
        <f>EE_Data_2023[[#This Row],[Leave balance]]*EE_Data_2023[[#This Row],[Hr_Rate]]</f>
        <v>4293.5</v>
      </c>
    </row>
    <row r="350" spans="1:40" x14ac:dyDescent="0.3">
      <c r="A350" s="1" t="s">
        <v>1927</v>
      </c>
      <c r="B350" s="8">
        <v>44927</v>
      </c>
      <c r="C350" s="8">
        <v>44957</v>
      </c>
      <c r="D350">
        <v>2023</v>
      </c>
      <c r="E350" t="s">
        <v>188</v>
      </c>
      <c r="F350" t="s">
        <v>189</v>
      </c>
      <c r="G350" t="s">
        <v>33</v>
      </c>
      <c r="H350" t="s">
        <v>883</v>
      </c>
      <c r="I350" t="s">
        <v>884</v>
      </c>
      <c r="J350" t="s">
        <v>77</v>
      </c>
      <c r="K350" t="s">
        <v>70</v>
      </c>
      <c r="L350" t="s">
        <v>49</v>
      </c>
      <c r="M350" t="s">
        <v>189</v>
      </c>
      <c r="N350" t="s">
        <v>72</v>
      </c>
      <c r="O350" t="s">
        <v>50</v>
      </c>
      <c r="P350">
        <v>38</v>
      </c>
      <c r="Q350" s="2">
        <v>42999</v>
      </c>
      <c r="R350" s="2"/>
      <c r="S350">
        <v>40</v>
      </c>
      <c r="T350" s="3">
        <v>119647</v>
      </c>
      <c r="U350" s="3">
        <v>9970.5833333333339</v>
      </c>
      <c r="V350" s="3">
        <v>57.522596153846152</v>
      </c>
      <c r="W350" s="3">
        <v>0.14099999999999999</v>
      </c>
      <c r="X350" s="3">
        <v>1405.8522499999999</v>
      </c>
      <c r="Y350" vm="23">
        <v>0.36200000000000004</v>
      </c>
      <c r="Z350" s="3">
        <v>6361.2321666666667</v>
      </c>
      <c r="AA350" t="s">
        <v>192</v>
      </c>
      <c r="AB350">
        <v>11.2597</v>
      </c>
      <c r="AC350">
        <v>0.09</v>
      </c>
      <c r="AD350" s="2" t="s">
        <v>42</v>
      </c>
      <c r="AE350">
        <v>117</v>
      </c>
      <c r="AG350">
        <v>20</v>
      </c>
      <c r="AH350">
        <v>636</v>
      </c>
      <c r="AI350">
        <v>3</v>
      </c>
      <c r="AL350">
        <f>IF(AND(EE_Data_2023[[#This Row],[Hire Date]]&gt;=EE_Data_2023[[#This Row],[Start of Month]],EE_Data_2023[[#This Row],[Hire Date]]&lt;=EE_Data_2023[[#This Row],[End of Month]]),1,0)</f>
        <v>0</v>
      </c>
      <c r="AM350">
        <f>IF(AND(EE_Data_2023[[#This Row],[Exit Date]]&gt;=EE_Data_2023[[#This Row],[Start of Month]],EE_Data_2023[[#This Row],[Exit Date]]&lt;=EE_Data_2023[[#This Row],[End of Month]]),1,0)</f>
        <v>0</v>
      </c>
      <c r="AN350">
        <f>EE_Data_2023[[#This Row],[Leave balance]]*EE_Data_2023[[#This Row],[Hr_Rate]]</f>
        <v>6730.1437500000002</v>
      </c>
    </row>
    <row r="351" spans="1:40" x14ac:dyDescent="0.3">
      <c r="A351" s="1" t="s">
        <v>1927</v>
      </c>
      <c r="B351" s="8">
        <v>44927</v>
      </c>
      <c r="C351" s="8">
        <v>44957</v>
      </c>
      <c r="D351">
        <v>2023</v>
      </c>
      <c r="E351" t="s">
        <v>123</v>
      </c>
      <c r="F351" t="s">
        <v>124</v>
      </c>
      <c r="G351" t="s">
        <v>33</v>
      </c>
      <c r="H351" t="s">
        <v>885</v>
      </c>
      <c r="I351" t="s">
        <v>886</v>
      </c>
      <c r="J351" t="s">
        <v>187</v>
      </c>
      <c r="K351" t="s">
        <v>37</v>
      </c>
      <c r="L351" t="s">
        <v>108</v>
      </c>
      <c r="M351" t="s">
        <v>124</v>
      </c>
      <c r="N351" t="s">
        <v>72</v>
      </c>
      <c r="O351" t="s">
        <v>40</v>
      </c>
      <c r="P351">
        <v>62</v>
      </c>
      <c r="Q351" s="2">
        <v>36996</v>
      </c>
      <c r="R351" s="2"/>
      <c r="S351">
        <v>32</v>
      </c>
      <c r="T351" s="3">
        <v>80921</v>
      </c>
      <c r="U351" s="3">
        <v>6743.416666666667</v>
      </c>
      <c r="V351" s="3">
        <v>48.630408653846153</v>
      </c>
      <c r="W351" s="3">
        <v>2.2499999999999999E-2</v>
      </c>
      <c r="X351" s="3">
        <v>151.72687500000001</v>
      </c>
      <c r="Y351" vm="13">
        <v>0.2</v>
      </c>
      <c r="Z351" s="3">
        <v>5394.7333333333336</v>
      </c>
      <c r="AA351" t="s">
        <v>127</v>
      </c>
      <c r="AB351">
        <v>4.9107000000000003</v>
      </c>
      <c r="AC351">
        <v>0</v>
      </c>
      <c r="AD351" s="2" t="s">
        <v>42</v>
      </c>
      <c r="AE351">
        <v>357</v>
      </c>
      <c r="AG351">
        <v>20</v>
      </c>
      <c r="AH351">
        <v>641</v>
      </c>
      <c r="AL351">
        <f>IF(AND(EE_Data_2023[[#This Row],[Hire Date]]&gt;=EE_Data_2023[[#This Row],[Start of Month]],EE_Data_2023[[#This Row],[Hire Date]]&lt;=EE_Data_2023[[#This Row],[End of Month]]),1,0)</f>
        <v>0</v>
      </c>
      <c r="AM351">
        <f>IF(AND(EE_Data_2023[[#This Row],[Exit Date]]&gt;=EE_Data_2023[[#This Row],[Start of Month]],EE_Data_2023[[#This Row],[Exit Date]]&lt;=EE_Data_2023[[#This Row],[End of Month]]),1,0)</f>
        <v>0</v>
      </c>
      <c r="AN351">
        <f>EE_Data_2023[[#This Row],[Leave balance]]*EE_Data_2023[[#This Row],[Hr_Rate]]</f>
        <v>17361.055889423078</v>
      </c>
    </row>
    <row r="352" spans="1:40" x14ac:dyDescent="0.3">
      <c r="A352" s="1" t="s">
        <v>1927</v>
      </c>
      <c r="B352" s="8">
        <v>44927</v>
      </c>
      <c r="C352" s="8">
        <v>44957</v>
      </c>
      <c r="D352">
        <v>2023</v>
      </c>
      <c r="E352" t="s">
        <v>79</v>
      </c>
      <c r="F352" t="s">
        <v>80</v>
      </c>
      <c r="G352" t="s">
        <v>33</v>
      </c>
      <c r="H352" t="s">
        <v>887</v>
      </c>
      <c r="I352" t="s">
        <v>888</v>
      </c>
      <c r="J352" t="s">
        <v>165</v>
      </c>
      <c r="K352" t="s">
        <v>99</v>
      </c>
      <c r="L352" t="s">
        <v>108</v>
      </c>
      <c r="M352" t="s">
        <v>80</v>
      </c>
      <c r="N352" t="s">
        <v>72</v>
      </c>
      <c r="O352" t="s">
        <v>50</v>
      </c>
      <c r="P352">
        <v>61</v>
      </c>
      <c r="Q352" s="2">
        <v>40193</v>
      </c>
      <c r="R352" s="2"/>
      <c r="S352">
        <v>32</v>
      </c>
      <c r="T352" s="3">
        <v>98110</v>
      </c>
      <c r="U352" s="3">
        <v>8175.833333333333</v>
      </c>
      <c r="V352" s="3">
        <v>58.96033653846154</v>
      </c>
      <c r="W352" s="3">
        <v>0.23190000000000002</v>
      </c>
      <c r="X352" s="3">
        <v>1895.9757500000001</v>
      </c>
      <c r="Y352" vm="7">
        <v>0.41200000000000003</v>
      </c>
      <c r="Z352" s="3">
        <v>4807.3899999999994</v>
      </c>
      <c r="AA352" t="s">
        <v>41</v>
      </c>
      <c r="AB352">
        <v>1</v>
      </c>
      <c r="AC352">
        <v>0.13</v>
      </c>
      <c r="AD352" s="2" t="s">
        <v>42</v>
      </c>
      <c r="AE352">
        <v>369</v>
      </c>
      <c r="AG352">
        <v>20</v>
      </c>
      <c r="AH352">
        <v>218</v>
      </c>
      <c r="AL352">
        <f>IF(AND(EE_Data_2023[[#This Row],[Hire Date]]&gt;=EE_Data_2023[[#This Row],[Start of Month]],EE_Data_2023[[#This Row],[Hire Date]]&lt;=EE_Data_2023[[#This Row],[End of Month]]),1,0)</f>
        <v>0</v>
      </c>
      <c r="AM352">
        <f>IF(AND(EE_Data_2023[[#This Row],[Exit Date]]&gt;=EE_Data_2023[[#This Row],[Start of Month]],EE_Data_2023[[#This Row],[Exit Date]]&lt;=EE_Data_2023[[#This Row],[End of Month]]),1,0)</f>
        <v>0</v>
      </c>
      <c r="AN352">
        <f>EE_Data_2023[[#This Row],[Leave balance]]*EE_Data_2023[[#This Row],[Hr_Rate]]</f>
        <v>21756.364182692309</v>
      </c>
    </row>
    <row r="353" spans="1:40" x14ac:dyDescent="0.3">
      <c r="A353" s="1" t="s">
        <v>1927</v>
      </c>
      <c r="B353" s="8">
        <v>44927</v>
      </c>
      <c r="C353" s="8">
        <v>44957</v>
      </c>
      <c r="D353">
        <v>2023</v>
      </c>
      <c r="E353" t="s">
        <v>89</v>
      </c>
      <c r="F353" t="s">
        <v>90</v>
      </c>
      <c r="G353" t="s">
        <v>54</v>
      </c>
      <c r="H353" t="s">
        <v>889</v>
      </c>
      <c r="I353" t="s">
        <v>890</v>
      </c>
      <c r="J353" t="s">
        <v>310</v>
      </c>
      <c r="K353" t="s">
        <v>37</v>
      </c>
      <c r="L353" t="s">
        <v>49</v>
      </c>
      <c r="M353" t="s">
        <v>90</v>
      </c>
      <c r="N353" t="s">
        <v>72</v>
      </c>
      <c r="O353" t="s">
        <v>50</v>
      </c>
      <c r="P353">
        <v>59</v>
      </c>
      <c r="Q353" s="2">
        <v>43028</v>
      </c>
      <c r="R353" s="2"/>
      <c r="S353">
        <v>40</v>
      </c>
      <c r="T353" s="3">
        <v>86831</v>
      </c>
      <c r="U353" s="3">
        <v>7235.916666666667</v>
      </c>
      <c r="V353" s="3">
        <v>41.745673076923076</v>
      </c>
      <c r="W353" s="3">
        <v>0</v>
      </c>
      <c r="X353" s="3">
        <v>0</v>
      </c>
      <c r="Y353" vm="9">
        <v>0.37200000000000005</v>
      </c>
      <c r="Z353" s="3">
        <v>4544.1556666666665</v>
      </c>
      <c r="AA353" t="s">
        <v>95</v>
      </c>
      <c r="AB353">
        <v>136.33000000000001</v>
      </c>
      <c r="AC353">
        <v>0</v>
      </c>
      <c r="AD353" s="2" t="s">
        <v>42</v>
      </c>
      <c r="AE353">
        <v>326</v>
      </c>
      <c r="AG353">
        <v>20</v>
      </c>
      <c r="AI353">
        <v>10</v>
      </c>
      <c r="AL353">
        <f>IF(AND(EE_Data_2023[[#This Row],[Hire Date]]&gt;=EE_Data_2023[[#This Row],[Start of Month]],EE_Data_2023[[#This Row],[Hire Date]]&lt;=EE_Data_2023[[#This Row],[End of Month]]),1,0)</f>
        <v>0</v>
      </c>
      <c r="AM353">
        <f>IF(AND(EE_Data_2023[[#This Row],[Exit Date]]&gt;=EE_Data_2023[[#This Row],[Start of Month]],EE_Data_2023[[#This Row],[Exit Date]]&lt;=EE_Data_2023[[#This Row],[End of Month]]),1,0)</f>
        <v>0</v>
      </c>
      <c r="AN353">
        <f>EE_Data_2023[[#This Row],[Leave balance]]*EE_Data_2023[[#This Row],[Hr_Rate]]</f>
        <v>13609.089423076923</v>
      </c>
    </row>
    <row r="354" spans="1:40" x14ac:dyDescent="0.3">
      <c r="A354" s="1" t="s">
        <v>1927</v>
      </c>
      <c r="B354" s="8">
        <v>44927</v>
      </c>
      <c r="C354" s="8">
        <v>44957</v>
      </c>
      <c r="D354">
        <v>2023</v>
      </c>
      <c r="E354" t="s">
        <v>52</v>
      </c>
      <c r="F354" t="s">
        <v>53</v>
      </c>
      <c r="G354" t="s">
        <v>54</v>
      </c>
      <c r="H354" t="s">
        <v>891</v>
      </c>
      <c r="I354" t="s">
        <v>892</v>
      </c>
      <c r="J354" t="s">
        <v>36</v>
      </c>
      <c r="K354" t="s">
        <v>37</v>
      </c>
      <c r="L354" t="s">
        <v>49</v>
      </c>
      <c r="M354" t="s">
        <v>53</v>
      </c>
      <c r="N354" t="s">
        <v>72</v>
      </c>
      <c r="O354" t="s">
        <v>50</v>
      </c>
      <c r="P354">
        <v>49</v>
      </c>
      <c r="Q354" s="2">
        <v>40431</v>
      </c>
      <c r="R354" s="2"/>
      <c r="S354">
        <v>40</v>
      </c>
      <c r="T354" s="3">
        <v>72826</v>
      </c>
      <c r="U354" s="3">
        <v>6068.833333333333</v>
      </c>
      <c r="V354" s="3">
        <v>35.012500000000003</v>
      </c>
      <c r="W354" s="3">
        <v>0.25</v>
      </c>
      <c r="X354" s="3">
        <v>1517.2083333333333</v>
      </c>
      <c r="Y354" vm="3">
        <v>0.501</v>
      </c>
      <c r="Z354" s="3">
        <v>3028.3478333333333</v>
      </c>
      <c r="AA354" t="s">
        <v>58</v>
      </c>
      <c r="AB354">
        <v>657.27</v>
      </c>
      <c r="AC354">
        <v>0</v>
      </c>
      <c r="AD354" s="2" t="s">
        <v>42</v>
      </c>
      <c r="AE354">
        <v>307</v>
      </c>
      <c r="AG354">
        <v>20</v>
      </c>
      <c r="AI354">
        <v>15</v>
      </c>
      <c r="AL354">
        <f>IF(AND(EE_Data_2023[[#This Row],[Hire Date]]&gt;=EE_Data_2023[[#This Row],[Start of Month]],EE_Data_2023[[#This Row],[Hire Date]]&lt;=EE_Data_2023[[#This Row],[End of Month]]),1,0)</f>
        <v>0</v>
      </c>
      <c r="AM354">
        <f>IF(AND(EE_Data_2023[[#This Row],[Exit Date]]&gt;=EE_Data_2023[[#This Row],[Start of Month]],EE_Data_2023[[#This Row],[Exit Date]]&lt;=EE_Data_2023[[#This Row],[End of Month]]),1,0)</f>
        <v>0</v>
      </c>
      <c r="AN354">
        <f>EE_Data_2023[[#This Row],[Leave balance]]*EE_Data_2023[[#This Row],[Hr_Rate]]</f>
        <v>10748.837500000001</v>
      </c>
    </row>
    <row r="355" spans="1:40" x14ac:dyDescent="0.3">
      <c r="A355" s="1" t="s">
        <v>1927</v>
      </c>
      <c r="B355" s="8">
        <v>44927</v>
      </c>
      <c r="C355" s="8">
        <v>44957</v>
      </c>
      <c r="D355">
        <v>2023</v>
      </c>
      <c r="E355" t="s">
        <v>151</v>
      </c>
      <c r="F355" t="s">
        <v>152</v>
      </c>
      <c r="G355" t="s">
        <v>33</v>
      </c>
      <c r="H355" t="s">
        <v>893</v>
      </c>
      <c r="I355" t="s">
        <v>894</v>
      </c>
      <c r="J355" t="s">
        <v>47</v>
      </c>
      <c r="K355" t="s">
        <v>116</v>
      </c>
      <c r="L355" t="s">
        <v>38</v>
      </c>
      <c r="M355" t="s">
        <v>152</v>
      </c>
      <c r="N355" t="s">
        <v>72</v>
      </c>
      <c r="O355" t="s">
        <v>50</v>
      </c>
      <c r="P355">
        <v>64</v>
      </c>
      <c r="Q355" s="2">
        <v>40588</v>
      </c>
      <c r="R355" s="2"/>
      <c r="S355">
        <v>40</v>
      </c>
      <c r="T355" s="3">
        <v>171217</v>
      </c>
      <c r="U355" s="3">
        <v>14268.083333333334</v>
      </c>
      <c r="V355" s="3">
        <v>82.315865384615378</v>
      </c>
      <c r="W355" s="3">
        <v>0.21</v>
      </c>
      <c r="X355" s="3">
        <v>2996.2975000000001</v>
      </c>
      <c r="Y355" vm="18">
        <v>0.379</v>
      </c>
      <c r="Z355" s="3">
        <v>8860.4797500000004</v>
      </c>
      <c r="AA355" t="s">
        <v>155</v>
      </c>
      <c r="AB355">
        <v>378.97</v>
      </c>
      <c r="AC355">
        <v>0.19</v>
      </c>
      <c r="AD355" s="2" t="s">
        <v>42</v>
      </c>
      <c r="AE355">
        <v>366</v>
      </c>
      <c r="AG355">
        <v>20</v>
      </c>
      <c r="AI355">
        <v>12</v>
      </c>
      <c r="AL355">
        <f>IF(AND(EE_Data_2023[[#This Row],[Hire Date]]&gt;=EE_Data_2023[[#This Row],[Start of Month]],EE_Data_2023[[#This Row],[Hire Date]]&lt;=EE_Data_2023[[#This Row],[End of Month]]),1,0)</f>
        <v>0</v>
      </c>
      <c r="AM355">
        <f>IF(AND(EE_Data_2023[[#This Row],[Exit Date]]&gt;=EE_Data_2023[[#This Row],[Start of Month]],EE_Data_2023[[#This Row],[Exit Date]]&lt;=EE_Data_2023[[#This Row],[End of Month]]),1,0)</f>
        <v>0</v>
      </c>
      <c r="AN355">
        <f>EE_Data_2023[[#This Row],[Leave balance]]*EE_Data_2023[[#This Row],[Hr_Rate]]</f>
        <v>30127.606730769228</v>
      </c>
    </row>
    <row r="356" spans="1:40" x14ac:dyDescent="0.3">
      <c r="A356" s="1" t="s">
        <v>1927</v>
      </c>
      <c r="B356" s="8">
        <v>44927</v>
      </c>
      <c r="C356" s="8">
        <v>44957</v>
      </c>
      <c r="D356">
        <v>2023</v>
      </c>
      <c r="E356" t="s">
        <v>79</v>
      </c>
      <c r="F356" t="s">
        <v>80</v>
      </c>
      <c r="G356" t="s">
        <v>33</v>
      </c>
      <c r="H356" t="s">
        <v>895</v>
      </c>
      <c r="I356" t="s">
        <v>896</v>
      </c>
      <c r="J356" t="s">
        <v>77</v>
      </c>
      <c r="K356" t="s">
        <v>37</v>
      </c>
      <c r="L356" t="s">
        <v>108</v>
      </c>
      <c r="M356" t="s">
        <v>80</v>
      </c>
      <c r="N356" t="s">
        <v>39</v>
      </c>
      <c r="O356" t="s">
        <v>50</v>
      </c>
      <c r="P356">
        <v>57</v>
      </c>
      <c r="Q356" s="2">
        <v>43948</v>
      </c>
      <c r="R356" s="2">
        <v>45043</v>
      </c>
      <c r="S356">
        <v>40</v>
      </c>
      <c r="T356" s="3">
        <v>103058</v>
      </c>
      <c r="U356" s="3">
        <v>8588.1666666666661</v>
      </c>
      <c r="V356" s="3">
        <v>49.547115384615388</v>
      </c>
      <c r="W356" s="3">
        <v>0.23190000000000002</v>
      </c>
      <c r="X356" s="3">
        <v>1991.5958500000002</v>
      </c>
      <c r="Y356" vm="7">
        <v>0.41200000000000003</v>
      </c>
      <c r="Z356" s="3">
        <v>5049.8419999999987</v>
      </c>
      <c r="AA356" t="s">
        <v>41</v>
      </c>
      <c r="AB356">
        <v>1</v>
      </c>
      <c r="AC356">
        <v>7.0000000000000007E-2</v>
      </c>
      <c r="AD356" s="2" t="s">
        <v>42</v>
      </c>
      <c r="AE356">
        <v>186</v>
      </c>
      <c r="AG356">
        <v>20</v>
      </c>
      <c r="AI356">
        <v>12</v>
      </c>
      <c r="AL356">
        <f>IF(AND(EE_Data_2023[[#This Row],[Hire Date]]&gt;=EE_Data_2023[[#This Row],[Start of Month]],EE_Data_2023[[#This Row],[Hire Date]]&lt;=EE_Data_2023[[#This Row],[End of Month]]),1,0)</f>
        <v>0</v>
      </c>
      <c r="AM356">
        <f>IF(AND(EE_Data_2023[[#This Row],[Exit Date]]&gt;=EE_Data_2023[[#This Row],[Start of Month]],EE_Data_2023[[#This Row],[Exit Date]]&lt;=EE_Data_2023[[#This Row],[End of Month]]),1,0)</f>
        <v>0</v>
      </c>
      <c r="AN356">
        <f>EE_Data_2023[[#This Row],[Leave balance]]*EE_Data_2023[[#This Row],[Hr_Rate]]</f>
        <v>9215.7634615384613</v>
      </c>
    </row>
    <row r="357" spans="1:40" x14ac:dyDescent="0.3">
      <c r="A357" s="1" t="s">
        <v>1927</v>
      </c>
      <c r="B357" s="8">
        <v>44927</v>
      </c>
      <c r="C357" s="8">
        <v>44957</v>
      </c>
      <c r="D357">
        <v>2023</v>
      </c>
      <c r="E357" t="s">
        <v>351</v>
      </c>
      <c r="F357" t="s">
        <v>352</v>
      </c>
      <c r="G357" t="s">
        <v>54</v>
      </c>
      <c r="H357" t="s">
        <v>897</v>
      </c>
      <c r="I357" t="s">
        <v>898</v>
      </c>
      <c r="J357" t="s">
        <v>77</v>
      </c>
      <c r="K357" t="s">
        <v>70</v>
      </c>
      <c r="L357" t="s">
        <v>49</v>
      </c>
      <c r="M357" t="s">
        <v>352</v>
      </c>
      <c r="N357" t="s">
        <v>72</v>
      </c>
      <c r="O357" t="s">
        <v>40</v>
      </c>
      <c r="P357">
        <v>52</v>
      </c>
      <c r="Q357" s="2">
        <v>41858</v>
      </c>
      <c r="R357" s="2"/>
      <c r="S357">
        <v>40</v>
      </c>
      <c r="T357" s="3">
        <v>117062</v>
      </c>
      <c r="U357" s="3">
        <v>9755.1666666666661</v>
      </c>
      <c r="V357" s="3">
        <v>56.279807692307692</v>
      </c>
      <c r="W357" s="3">
        <v>0.13</v>
      </c>
      <c r="X357" s="3">
        <v>1268.1716666666666</v>
      </c>
      <c r="Y357" vm="14">
        <v>0.55399999999999994</v>
      </c>
      <c r="Z357" s="3">
        <v>4350.8043333333335</v>
      </c>
      <c r="AA357" t="s">
        <v>355</v>
      </c>
      <c r="AB357">
        <v>12.6816</v>
      </c>
      <c r="AC357">
        <v>7.0000000000000007E-2</v>
      </c>
      <c r="AD357" s="2" t="s">
        <v>42</v>
      </c>
      <c r="AE357">
        <v>205</v>
      </c>
      <c r="AG357">
        <v>20</v>
      </c>
      <c r="AI357">
        <v>2</v>
      </c>
      <c r="AL357">
        <f>IF(AND(EE_Data_2023[[#This Row],[Hire Date]]&gt;=EE_Data_2023[[#This Row],[Start of Month]],EE_Data_2023[[#This Row],[Hire Date]]&lt;=EE_Data_2023[[#This Row],[End of Month]]),1,0)</f>
        <v>0</v>
      </c>
      <c r="AM357">
        <f>IF(AND(EE_Data_2023[[#This Row],[Exit Date]]&gt;=EE_Data_2023[[#This Row],[Start of Month]],EE_Data_2023[[#This Row],[Exit Date]]&lt;=EE_Data_2023[[#This Row],[End of Month]]),1,0)</f>
        <v>0</v>
      </c>
      <c r="AN357">
        <f>EE_Data_2023[[#This Row],[Leave balance]]*EE_Data_2023[[#This Row],[Hr_Rate]]</f>
        <v>11537.360576923076</v>
      </c>
    </row>
    <row r="358" spans="1:40" x14ac:dyDescent="0.3">
      <c r="A358" s="1" t="s">
        <v>1927</v>
      </c>
      <c r="B358" s="8">
        <v>44927</v>
      </c>
      <c r="C358" s="8">
        <v>44957</v>
      </c>
      <c r="D358">
        <v>2023</v>
      </c>
      <c r="E358" t="s">
        <v>52</v>
      </c>
      <c r="F358" t="s">
        <v>53</v>
      </c>
      <c r="G358" t="s">
        <v>54</v>
      </c>
      <c r="H358" t="s">
        <v>899</v>
      </c>
      <c r="I358" t="s">
        <v>900</v>
      </c>
      <c r="J358" t="s">
        <v>93</v>
      </c>
      <c r="K358" t="s">
        <v>83</v>
      </c>
      <c r="L358" t="s">
        <v>49</v>
      </c>
      <c r="M358" t="s">
        <v>53</v>
      </c>
      <c r="N358" t="s">
        <v>72</v>
      </c>
      <c r="O358" t="s">
        <v>40</v>
      </c>
      <c r="P358">
        <v>40</v>
      </c>
      <c r="Q358" s="2">
        <v>43488</v>
      </c>
      <c r="R358" s="2"/>
      <c r="S358">
        <v>40</v>
      </c>
      <c r="T358" s="3">
        <v>159031</v>
      </c>
      <c r="U358" s="3">
        <v>13252.583333333334</v>
      </c>
      <c r="V358" s="3">
        <v>76.457211538461536</v>
      </c>
      <c r="W358" s="3">
        <v>0.25</v>
      </c>
      <c r="X358" s="3">
        <v>3313.1458333333335</v>
      </c>
      <c r="Y358" vm="3">
        <v>0.501</v>
      </c>
      <c r="Z358" s="3">
        <v>6613.039083333334</v>
      </c>
      <c r="AA358" t="s">
        <v>58</v>
      </c>
      <c r="AB358">
        <v>657.27</v>
      </c>
      <c r="AC358">
        <v>0.1</v>
      </c>
      <c r="AD358" s="2" t="s">
        <v>42</v>
      </c>
      <c r="AE358">
        <v>64</v>
      </c>
      <c r="AG358">
        <v>20</v>
      </c>
      <c r="AH358">
        <v>166</v>
      </c>
      <c r="AI358">
        <v>19</v>
      </c>
      <c r="AL358">
        <f>IF(AND(EE_Data_2023[[#This Row],[Hire Date]]&gt;=EE_Data_2023[[#This Row],[Start of Month]],EE_Data_2023[[#This Row],[Hire Date]]&lt;=EE_Data_2023[[#This Row],[End of Month]]),1,0)</f>
        <v>0</v>
      </c>
      <c r="AM358">
        <f>IF(AND(EE_Data_2023[[#This Row],[Exit Date]]&gt;=EE_Data_2023[[#This Row],[Start of Month]],EE_Data_2023[[#This Row],[Exit Date]]&lt;=EE_Data_2023[[#This Row],[End of Month]]),1,0)</f>
        <v>0</v>
      </c>
      <c r="AN358">
        <f>EE_Data_2023[[#This Row],[Leave balance]]*EE_Data_2023[[#This Row],[Hr_Rate]]</f>
        <v>4893.2615384615383</v>
      </c>
    </row>
    <row r="359" spans="1:40" x14ac:dyDescent="0.3">
      <c r="A359" s="1" t="s">
        <v>1927</v>
      </c>
      <c r="B359" s="8">
        <v>44927</v>
      </c>
      <c r="C359" s="8">
        <v>44957</v>
      </c>
      <c r="D359">
        <v>2023</v>
      </c>
      <c r="E359" t="s">
        <v>65</v>
      </c>
      <c r="F359" t="s">
        <v>66</v>
      </c>
      <c r="G359" t="s">
        <v>33</v>
      </c>
      <c r="H359" t="s">
        <v>901</v>
      </c>
      <c r="I359" t="s">
        <v>902</v>
      </c>
      <c r="J359" t="s">
        <v>93</v>
      </c>
      <c r="K359" t="s">
        <v>37</v>
      </c>
      <c r="L359" t="s">
        <v>108</v>
      </c>
      <c r="M359" t="s">
        <v>66</v>
      </c>
      <c r="N359" t="s">
        <v>72</v>
      </c>
      <c r="O359" t="s">
        <v>50</v>
      </c>
      <c r="P359">
        <v>49</v>
      </c>
      <c r="Q359" s="2">
        <v>38000</v>
      </c>
      <c r="R359" s="2"/>
      <c r="S359">
        <v>40</v>
      </c>
      <c r="T359" s="3">
        <v>125086</v>
      </c>
      <c r="U359" s="3">
        <v>10423.833333333334</v>
      </c>
      <c r="V359" s="3">
        <v>60.137500000000003</v>
      </c>
      <c r="W359" s="3">
        <v>0.23749999999999999</v>
      </c>
      <c r="X359" s="3">
        <v>2475.6604166666666</v>
      </c>
      <c r="Y359" vm="5">
        <v>0.39799999999999996</v>
      </c>
      <c r="Z359" s="3">
        <v>6275.1476666666676</v>
      </c>
      <c r="AA359" t="s">
        <v>41</v>
      </c>
      <c r="AB359">
        <v>1</v>
      </c>
      <c r="AC359">
        <v>0.1</v>
      </c>
      <c r="AD359" s="2" t="s">
        <v>42</v>
      </c>
      <c r="AE359">
        <v>29</v>
      </c>
      <c r="AG359">
        <v>20</v>
      </c>
      <c r="AH359">
        <v>142</v>
      </c>
      <c r="AI359">
        <v>3</v>
      </c>
      <c r="AL359">
        <f>IF(AND(EE_Data_2023[[#This Row],[Hire Date]]&gt;=EE_Data_2023[[#This Row],[Start of Month]],EE_Data_2023[[#This Row],[Hire Date]]&lt;=EE_Data_2023[[#This Row],[End of Month]]),1,0)</f>
        <v>0</v>
      </c>
      <c r="AM359">
        <f>IF(AND(EE_Data_2023[[#This Row],[Exit Date]]&gt;=EE_Data_2023[[#This Row],[Start of Month]],EE_Data_2023[[#This Row],[Exit Date]]&lt;=EE_Data_2023[[#This Row],[End of Month]]),1,0)</f>
        <v>0</v>
      </c>
      <c r="AN359">
        <f>EE_Data_2023[[#This Row],[Leave balance]]*EE_Data_2023[[#This Row],[Hr_Rate]]</f>
        <v>1743.9875000000002</v>
      </c>
    </row>
    <row r="360" spans="1:40" x14ac:dyDescent="0.3">
      <c r="A360" s="1" t="s">
        <v>1927</v>
      </c>
      <c r="B360" s="8">
        <v>44927</v>
      </c>
      <c r="C360" s="8">
        <v>44957</v>
      </c>
      <c r="D360">
        <v>2023</v>
      </c>
      <c r="E360" t="s">
        <v>172</v>
      </c>
      <c r="F360" t="s">
        <v>132</v>
      </c>
      <c r="G360" t="s">
        <v>33</v>
      </c>
      <c r="H360" t="s">
        <v>903</v>
      </c>
      <c r="I360" t="s">
        <v>904</v>
      </c>
      <c r="J360" t="s">
        <v>367</v>
      </c>
      <c r="K360" t="s">
        <v>37</v>
      </c>
      <c r="L360" t="s">
        <v>49</v>
      </c>
      <c r="M360" t="s">
        <v>132</v>
      </c>
      <c r="N360" t="s">
        <v>72</v>
      </c>
      <c r="O360" t="s">
        <v>40</v>
      </c>
      <c r="P360">
        <v>43</v>
      </c>
      <c r="Q360" s="2">
        <v>42467</v>
      </c>
      <c r="R360" s="2"/>
      <c r="S360">
        <v>40</v>
      </c>
      <c r="T360" s="3">
        <v>67976</v>
      </c>
      <c r="U360" s="3">
        <v>5664.666666666667</v>
      </c>
      <c r="V360" s="3">
        <v>32.680769230769229</v>
      </c>
      <c r="W360" s="3">
        <v>8.3000000000000004E-2</v>
      </c>
      <c r="X360" s="3">
        <v>470.16733333333337</v>
      </c>
      <c r="Y360" vm="19">
        <v>0.22399999999999998</v>
      </c>
      <c r="Z360" s="3">
        <v>4395.7813333333343</v>
      </c>
      <c r="AA360" t="s">
        <v>41</v>
      </c>
      <c r="AB360">
        <v>1</v>
      </c>
      <c r="AC360">
        <v>0</v>
      </c>
      <c r="AD360" s="2" t="s">
        <v>42</v>
      </c>
      <c r="AE360">
        <v>143</v>
      </c>
      <c r="AG360">
        <v>20</v>
      </c>
      <c r="AH360">
        <v>444</v>
      </c>
      <c r="AI360">
        <v>10</v>
      </c>
      <c r="AL360">
        <f>IF(AND(EE_Data_2023[[#This Row],[Hire Date]]&gt;=EE_Data_2023[[#This Row],[Start of Month]],EE_Data_2023[[#This Row],[Hire Date]]&lt;=EE_Data_2023[[#This Row],[End of Month]]),1,0)</f>
        <v>0</v>
      </c>
      <c r="AM360">
        <f>IF(AND(EE_Data_2023[[#This Row],[Exit Date]]&gt;=EE_Data_2023[[#This Row],[Start of Month]],EE_Data_2023[[#This Row],[Exit Date]]&lt;=EE_Data_2023[[#This Row],[End of Month]]),1,0)</f>
        <v>0</v>
      </c>
      <c r="AN360">
        <f>EE_Data_2023[[#This Row],[Leave balance]]*EE_Data_2023[[#This Row],[Hr_Rate]]</f>
        <v>4673.3499999999995</v>
      </c>
    </row>
    <row r="361" spans="1:40" x14ac:dyDescent="0.3">
      <c r="A361" s="1" t="s">
        <v>1927</v>
      </c>
      <c r="B361" s="8">
        <v>44927</v>
      </c>
      <c r="C361" s="8">
        <v>44957</v>
      </c>
      <c r="D361">
        <v>2023</v>
      </c>
      <c r="E361" t="s">
        <v>73</v>
      </c>
      <c r="F361" t="s">
        <v>74</v>
      </c>
      <c r="G361" t="s">
        <v>1916</v>
      </c>
      <c r="H361" t="s">
        <v>905</v>
      </c>
      <c r="I361" t="s">
        <v>906</v>
      </c>
      <c r="J361" t="s">
        <v>177</v>
      </c>
      <c r="K361" t="s">
        <v>48</v>
      </c>
      <c r="L361" t="s">
        <v>49</v>
      </c>
      <c r="M361" t="s">
        <v>74</v>
      </c>
      <c r="N361" t="s">
        <v>39</v>
      </c>
      <c r="O361" t="s">
        <v>40</v>
      </c>
      <c r="P361">
        <v>31</v>
      </c>
      <c r="Q361" s="2">
        <v>44308</v>
      </c>
      <c r="R361" s="2">
        <v>45038</v>
      </c>
      <c r="S361">
        <v>40</v>
      </c>
      <c r="T361" s="3">
        <v>74215</v>
      </c>
      <c r="U361" s="3">
        <v>6184.583333333333</v>
      </c>
      <c r="V361" s="3">
        <v>35.680288461538467</v>
      </c>
      <c r="W361" s="3">
        <v>0.28999999999999998</v>
      </c>
      <c r="X361" s="3">
        <v>1793.5291666666665</v>
      </c>
      <c r="Y361" vm="6">
        <v>0.65099999999999991</v>
      </c>
      <c r="Z361" s="3">
        <v>2158.4195833333338</v>
      </c>
      <c r="AA361" t="s">
        <v>78</v>
      </c>
      <c r="AB361">
        <v>5.4378000000000002</v>
      </c>
      <c r="AC361">
        <v>0</v>
      </c>
      <c r="AD361" s="2" t="s">
        <v>42</v>
      </c>
      <c r="AE361">
        <v>95</v>
      </c>
      <c r="AG361">
        <v>20</v>
      </c>
      <c r="AI361">
        <v>20</v>
      </c>
      <c r="AL361">
        <f>IF(AND(EE_Data_2023[[#This Row],[Hire Date]]&gt;=EE_Data_2023[[#This Row],[Start of Month]],EE_Data_2023[[#This Row],[Hire Date]]&lt;=EE_Data_2023[[#This Row],[End of Month]]),1,0)</f>
        <v>0</v>
      </c>
      <c r="AM361">
        <f>IF(AND(EE_Data_2023[[#This Row],[Exit Date]]&gt;=EE_Data_2023[[#This Row],[Start of Month]],EE_Data_2023[[#This Row],[Exit Date]]&lt;=EE_Data_2023[[#This Row],[End of Month]]),1,0)</f>
        <v>0</v>
      </c>
      <c r="AN361">
        <f>EE_Data_2023[[#This Row],[Leave balance]]*EE_Data_2023[[#This Row],[Hr_Rate]]</f>
        <v>3389.6274038461543</v>
      </c>
    </row>
    <row r="362" spans="1:40" x14ac:dyDescent="0.3">
      <c r="A362" s="1" t="s">
        <v>1927</v>
      </c>
      <c r="B362" s="8">
        <v>44927</v>
      </c>
      <c r="C362" s="8">
        <v>44957</v>
      </c>
      <c r="D362">
        <v>2023</v>
      </c>
      <c r="E362" t="s">
        <v>139</v>
      </c>
      <c r="F362" t="s">
        <v>140</v>
      </c>
      <c r="G362" t="s">
        <v>33</v>
      </c>
      <c r="H362" t="s">
        <v>907</v>
      </c>
      <c r="I362" t="s">
        <v>908</v>
      </c>
      <c r="J362" t="s">
        <v>47</v>
      </c>
      <c r="K362" t="s">
        <v>83</v>
      </c>
      <c r="L362" t="s">
        <v>38</v>
      </c>
      <c r="M362" t="s">
        <v>140</v>
      </c>
      <c r="N362" t="s">
        <v>72</v>
      </c>
      <c r="O362" t="s">
        <v>40</v>
      </c>
      <c r="P362">
        <v>55</v>
      </c>
      <c r="Q362" s="2">
        <v>40340</v>
      </c>
      <c r="R362" s="2"/>
      <c r="S362">
        <v>40</v>
      </c>
      <c r="T362" s="3">
        <v>187389</v>
      </c>
      <c r="U362" s="3">
        <v>15615.75</v>
      </c>
      <c r="V362" s="3">
        <v>90.090865384615384</v>
      </c>
      <c r="W362" s="3">
        <v>0.19879999999999998</v>
      </c>
      <c r="X362" s="3">
        <v>3104.4110999999998</v>
      </c>
      <c r="Y362" vm="16">
        <v>0.48799999999999999</v>
      </c>
      <c r="Z362" s="3">
        <v>7995.2640000000001</v>
      </c>
      <c r="AA362" t="s">
        <v>41</v>
      </c>
      <c r="AB362">
        <v>1</v>
      </c>
      <c r="AC362">
        <v>0.25</v>
      </c>
      <c r="AD362" s="2" t="s">
        <v>42</v>
      </c>
      <c r="AE362">
        <v>29</v>
      </c>
      <c r="AG362">
        <v>20</v>
      </c>
      <c r="AH362">
        <v>135</v>
      </c>
      <c r="AI362">
        <v>7</v>
      </c>
      <c r="AL362">
        <f>IF(AND(EE_Data_2023[[#This Row],[Hire Date]]&gt;=EE_Data_2023[[#This Row],[Start of Month]],EE_Data_2023[[#This Row],[Hire Date]]&lt;=EE_Data_2023[[#This Row],[End of Month]]),1,0)</f>
        <v>0</v>
      </c>
      <c r="AM362">
        <f>IF(AND(EE_Data_2023[[#This Row],[Exit Date]]&gt;=EE_Data_2023[[#This Row],[Start of Month]],EE_Data_2023[[#This Row],[Exit Date]]&lt;=EE_Data_2023[[#This Row],[End of Month]]),1,0)</f>
        <v>0</v>
      </c>
      <c r="AN362">
        <f>EE_Data_2023[[#This Row],[Leave balance]]*EE_Data_2023[[#This Row],[Hr_Rate]]</f>
        <v>2612.635096153846</v>
      </c>
    </row>
    <row r="363" spans="1:40" x14ac:dyDescent="0.3">
      <c r="A363" s="1" t="s">
        <v>1927</v>
      </c>
      <c r="B363" s="8">
        <v>44927</v>
      </c>
      <c r="C363" s="8">
        <v>44957</v>
      </c>
      <c r="D363">
        <v>2023</v>
      </c>
      <c r="E363" t="s">
        <v>210</v>
      </c>
      <c r="F363" t="s">
        <v>211</v>
      </c>
      <c r="G363" t="s">
        <v>33</v>
      </c>
      <c r="H363" t="s">
        <v>726</v>
      </c>
      <c r="I363" t="s">
        <v>909</v>
      </c>
      <c r="J363" t="s">
        <v>93</v>
      </c>
      <c r="K363" t="s">
        <v>94</v>
      </c>
      <c r="L363" t="s">
        <v>49</v>
      </c>
      <c r="M363" t="s">
        <v>211</v>
      </c>
      <c r="N363" t="s">
        <v>72</v>
      </c>
      <c r="O363" t="s">
        <v>50</v>
      </c>
      <c r="P363">
        <v>41</v>
      </c>
      <c r="Q363" s="2">
        <v>39747</v>
      </c>
      <c r="R363" s="2"/>
      <c r="S363">
        <v>40</v>
      </c>
      <c r="T363" s="3">
        <v>131841</v>
      </c>
      <c r="U363" s="3">
        <v>10986.75</v>
      </c>
      <c r="V363" s="3">
        <v>63.385096153846156</v>
      </c>
      <c r="W363" s="3">
        <v>0.29899999999999999</v>
      </c>
      <c r="X363" s="3">
        <v>3285.0382500000001</v>
      </c>
      <c r="Y363" vm="26">
        <v>0.47</v>
      </c>
      <c r="Z363" s="3">
        <v>5822.9775</v>
      </c>
      <c r="AA363" t="s">
        <v>41</v>
      </c>
      <c r="AB363">
        <v>1</v>
      </c>
      <c r="AC363">
        <v>0.13</v>
      </c>
      <c r="AD363" s="2" t="s">
        <v>42</v>
      </c>
      <c r="AE363">
        <v>308</v>
      </c>
      <c r="AG363">
        <v>20</v>
      </c>
      <c r="AI363">
        <v>10</v>
      </c>
      <c r="AL363">
        <f>IF(AND(EE_Data_2023[[#This Row],[Hire Date]]&gt;=EE_Data_2023[[#This Row],[Start of Month]],EE_Data_2023[[#This Row],[Hire Date]]&lt;=EE_Data_2023[[#This Row],[End of Month]]),1,0)</f>
        <v>0</v>
      </c>
      <c r="AM363">
        <f>IF(AND(EE_Data_2023[[#This Row],[Exit Date]]&gt;=EE_Data_2023[[#This Row],[Start of Month]],EE_Data_2023[[#This Row],[Exit Date]]&lt;=EE_Data_2023[[#This Row],[End of Month]]),1,0)</f>
        <v>0</v>
      </c>
      <c r="AN363">
        <f>EE_Data_2023[[#This Row],[Leave balance]]*EE_Data_2023[[#This Row],[Hr_Rate]]</f>
        <v>19522.609615384616</v>
      </c>
    </row>
    <row r="364" spans="1:40" x14ac:dyDescent="0.3">
      <c r="A364" s="1" t="s">
        <v>1927</v>
      </c>
      <c r="B364" s="8">
        <v>44927</v>
      </c>
      <c r="C364" s="8">
        <v>44957</v>
      </c>
      <c r="D364">
        <v>2023</v>
      </c>
      <c r="E364" t="s">
        <v>193</v>
      </c>
      <c r="F364" t="s">
        <v>194</v>
      </c>
      <c r="G364" t="s">
        <v>33</v>
      </c>
      <c r="H364" t="s">
        <v>910</v>
      </c>
      <c r="I364" t="s">
        <v>911</v>
      </c>
      <c r="J364" t="s">
        <v>63</v>
      </c>
      <c r="K364" t="s">
        <v>83</v>
      </c>
      <c r="L364" t="s">
        <v>108</v>
      </c>
      <c r="M364" t="s">
        <v>194</v>
      </c>
      <c r="N364" t="s">
        <v>72</v>
      </c>
      <c r="O364" t="s">
        <v>40</v>
      </c>
      <c r="P364">
        <v>34</v>
      </c>
      <c r="Q364" s="2">
        <v>40750</v>
      </c>
      <c r="R364" s="2"/>
      <c r="S364">
        <v>40</v>
      </c>
      <c r="T364" s="3">
        <v>97231</v>
      </c>
      <c r="U364" s="3">
        <v>8102.583333333333</v>
      </c>
      <c r="V364" s="3">
        <v>46.745673076923076</v>
      </c>
      <c r="W364" s="3">
        <v>6.3500000000000001E-2</v>
      </c>
      <c r="X364" s="3">
        <v>514.51404166666669</v>
      </c>
      <c r="Y364" vm="24">
        <v>0.31900000000000001</v>
      </c>
      <c r="Z364" s="3">
        <v>5517.8592499999995</v>
      </c>
      <c r="AA364" t="s">
        <v>197</v>
      </c>
      <c r="AB364">
        <v>149.69999999999999</v>
      </c>
      <c r="AC364">
        <v>0</v>
      </c>
      <c r="AD364" s="2" t="s">
        <v>42</v>
      </c>
      <c r="AE364">
        <v>195</v>
      </c>
      <c r="AG364">
        <v>20</v>
      </c>
      <c r="AI364">
        <v>16</v>
      </c>
      <c r="AL364">
        <f>IF(AND(EE_Data_2023[[#This Row],[Hire Date]]&gt;=EE_Data_2023[[#This Row],[Start of Month]],EE_Data_2023[[#This Row],[Hire Date]]&lt;=EE_Data_2023[[#This Row],[End of Month]]),1,0)</f>
        <v>0</v>
      </c>
      <c r="AM364">
        <f>IF(AND(EE_Data_2023[[#This Row],[Exit Date]]&gt;=EE_Data_2023[[#This Row],[Start of Month]],EE_Data_2023[[#This Row],[Exit Date]]&lt;=EE_Data_2023[[#This Row],[End of Month]]),1,0)</f>
        <v>0</v>
      </c>
      <c r="AN364">
        <f>EE_Data_2023[[#This Row],[Leave balance]]*EE_Data_2023[[#This Row],[Hr_Rate]]</f>
        <v>9115.40625</v>
      </c>
    </row>
    <row r="365" spans="1:40" x14ac:dyDescent="0.3">
      <c r="A365" s="1" t="s">
        <v>1927</v>
      </c>
      <c r="B365" s="8">
        <v>44927</v>
      </c>
      <c r="C365" s="8">
        <v>44957</v>
      </c>
      <c r="D365">
        <v>2023</v>
      </c>
      <c r="E365" t="s">
        <v>1035</v>
      </c>
      <c r="F365" t="s">
        <v>1036</v>
      </c>
      <c r="G365" t="s">
        <v>1918</v>
      </c>
      <c r="H365" t="s">
        <v>912</v>
      </c>
      <c r="I365" t="s">
        <v>913</v>
      </c>
      <c r="J365" t="s">
        <v>93</v>
      </c>
      <c r="K365" t="s">
        <v>48</v>
      </c>
      <c r="L365" t="s">
        <v>71</v>
      </c>
      <c r="M365" t="s">
        <v>135</v>
      </c>
      <c r="N365" t="s">
        <v>72</v>
      </c>
      <c r="O365" t="s">
        <v>50</v>
      </c>
      <c r="P365">
        <v>41</v>
      </c>
      <c r="Q365" s="2">
        <v>38060</v>
      </c>
      <c r="R365" s="2"/>
      <c r="S365">
        <v>40</v>
      </c>
      <c r="T365" s="3">
        <v>155004</v>
      </c>
      <c r="U365" s="3">
        <v>12917</v>
      </c>
      <c r="V365" s="3">
        <v>74.521153846153851</v>
      </c>
      <c r="W365" s="3">
        <v>0.25</v>
      </c>
      <c r="X365" s="3">
        <v>3229.25</v>
      </c>
      <c r="Y365" vm="15">
        <v>0.34600000000000003</v>
      </c>
      <c r="Z365" s="3">
        <v>8447.7180000000008</v>
      </c>
      <c r="AA365" t="s">
        <v>138</v>
      </c>
      <c r="AB365">
        <v>1.7225999999999999</v>
      </c>
      <c r="AC365">
        <v>0.12</v>
      </c>
      <c r="AD365" s="2" t="s">
        <v>42</v>
      </c>
      <c r="AE365">
        <v>280</v>
      </c>
      <c r="AG365">
        <v>20</v>
      </c>
      <c r="AI365">
        <v>11</v>
      </c>
      <c r="AL365">
        <f>IF(AND(EE_Data_2023[[#This Row],[Hire Date]]&gt;=EE_Data_2023[[#This Row],[Start of Month]],EE_Data_2023[[#This Row],[Hire Date]]&lt;=EE_Data_2023[[#This Row],[End of Month]]),1,0)</f>
        <v>0</v>
      </c>
      <c r="AM365">
        <f>IF(AND(EE_Data_2023[[#This Row],[Exit Date]]&gt;=EE_Data_2023[[#This Row],[Start of Month]],EE_Data_2023[[#This Row],[Exit Date]]&lt;=EE_Data_2023[[#This Row],[End of Month]]),1,0)</f>
        <v>0</v>
      </c>
      <c r="AN365">
        <f>EE_Data_2023[[#This Row],[Leave balance]]*EE_Data_2023[[#This Row],[Hr_Rate]]</f>
        <v>20865.923076923078</v>
      </c>
    </row>
    <row r="366" spans="1:40" x14ac:dyDescent="0.3">
      <c r="A366" s="1" t="s">
        <v>1927</v>
      </c>
      <c r="B366" s="8">
        <v>44927</v>
      </c>
      <c r="C366" s="8">
        <v>44957</v>
      </c>
      <c r="D366">
        <v>2023</v>
      </c>
      <c r="E366" t="s">
        <v>73</v>
      </c>
      <c r="F366" t="s">
        <v>74</v>
      </c>
      <c r="G366" t="s">
        <v>1916</v>
      </c>
      <c r="H366" t="s">
        <v>914</v>
      </c>
      <c r="I366" t="s">
        <v>915</v>
      </c>
      <c r="J366" t="s">
        <v>406</v>
      </c>
      <c r="K366" t="s">
        <v>37</v>
      </c>
      <c r="L366" t="s">
        <v>38</v>
      </c>
      <c r="M366" t="s">
        <v>74</v>
      </c>
      <c r="N366" t="s">
        <v>72</v>
      </c>
      <c r="O366" t="s">
        <v>40</v>
      </c>
      <c r="P366">
        <v>40</v>
      </c>
      <c r="Q366" s="2">
        <v>39293</v>
      </c>
      <c r="R366" s="2"/>
      <c r="S366">
        <v>40</v>
      </c>
      <c r="T366" s="3">
        <v>41859</v>
      </c>
      <c r="U366" s="3">
        <v>3488.25</v>
      </c>
      <c r="V366" s="3">
        <v>20.124519230769231</v>
      </c>
      <c r="W366" s="3">
        <v>0.28999999999999998</v>
      </c>
      <c r="X366" s="3">
        <v>1011.5925</v>
      </c>
      <c r="Y366" vm="6">
        <v>0.65099999999999991</v>
      </c>
      <c r="Z366" s="3">
        <v>1217.3992500000004</v>
      </c>
      <c r="AA366" t="s">
        <v>78</v>
      </c>
      <c r="AB366">
        <v>5.4378000000000002</v>
      </c>
      <c r="AC366">
        <v>0</v>
      </c>
      <c r="AD366" s="2" t="s">
        <v>42</v>
      </c>
      <c r="AE366">
        <v>121</v>
      </c>
      <c r="AG366">
        <v>20</v>
      </c>
      <c r="AI366">
        <v>7</v>
      </c>
      <c r="AL366">
        <f>IF(AND(EE_Data_2023[[#This Row],[Hire Date]]&gt;=EE_Data_2023[[#This Row],[Start of Month]],EE_Data_2023[[#This Row],[Hire Date]]&lt;=EE_Data_2023[[#This Row],[End of Month]]),1,0)</f>
        <v>0</v>
      </c>
      <c r="AM366">
        <f>IF(AND(EE_Data_2023[[#This Row],[Exit Date]]&gt;=EE_Data_2023[[#This Row],[Start of Month]],EE_Data_2023[[#This Row],[Exit Date]]&lt;=EE_Data_2023[[#This Row],[End of Month]]),1,0)</f>
        <v>0</v>
      </c>
      <c r="AN366">
        <f>EE_Data_2023[[#This Row],[Leave balance]]*EE_Data_2023[[#This Row],[Hr_Rate]]</f>
        <v>2435.0668269230769</v>
      </c>
    </row>
    <row r="367" spans="1:40" x14ac:dyDescent="0.3">
      <c r="A367" s="1" t="s">
        <v>1927</v>
      </c>
      <c r="B367" s="8">
        <v>44927</v>
      </c>
      <c r="C367" s="8">
        <v>44957</v>
      </c>
      <c r="D367">
        <v>2023</v>
      </c>
      <c r="E367" t="s">
        <v>303</v>
      </c>
      <c r="F367" t="s">
        <v>304</v>
      </c>
      <c r="G367" t="s">
        <v>112</v>
      </c>
      <c r="H367" t="s">
        <v>916</v>
      </c>
      <c r="I367" t="s">
        <v>917</v>
      </c>
      <c r="J367" t="s">
        <v>171</v>
      </c>
      <c r="K367" t="s">
        <v>37</v>
      </c>
      <c r="L367" t="s">
        <v>38</v>
      </c>
      <c r="M367" t="s">
        <v>304</v>
      </c>
      <c r="N367" t="s">
        <v>72</v>
      </c>
      <c r="O367" t="s">
        <v>40</v>
      </c>
      <c r="P367">
        <v>42</v>
      </c>
      <c r="Q367" s="2">
        <v>38984</v>
      </c>
      <c r="R367" s="2"/>
      <c r="S367">
        <v>40</v>
      </c>
      <c r="T367" s="3">
        <v>52733</v>
      </c>
      <c r="U367" s="3">
        <v>4394.416666666667</v>
      </c>
      <c r="V367" s="3">
        <v>25.352403846153845</v>
      </c>
      <c r="W367" s="3">
        <v>7.5999999999999998E-2</v>
      </c>
      <c r="X367" s="3">
        <v>333.97566666666665</v>
      </c>
      <c r="Y367" vm="32">
        <v>0.253</v>
      </c>
      <c r="Z367" s="3">
        <v>3282.62925</v>
      </c>
      <c r="AA367" t="s">
        <v>307</v>
      </c>
      <c r="AB367">
        <v>3.7942999999999998</v>
      </c>
      <c r="AC367">
        <v>0</v>
      </c>
      <c r="AD367" s="2" t="s">
        <v>42</v>
      </c>
      <c r="AE367">
        <v>292</v>
      </c>
      <c r="AG367">
        <v>20</v>
      </c>
      <c r="AI367">
        <v>14</v>
      </c>
      <c r="AL367">
        <f>IF(AND(EE_Data_2023[[#This Row],[Hire Date]]&gt;=EE_Data_2023[[#This Row],[Start of Month]],EE_Data_2023[[#This Row],[Hire Date]]&lt;=EE_Data_2023[[#This Row],[End of Month]]),1,0)</f>
        <v>0</v>
      </c>
      <c r="AM367">
        <f>IF(AND(EE_Data_2023[[#This Row],[Exit Date]]&gt;=EE_Data_2023[[#This Row],[Start of Month]],EE_Data_2023[[#This Row],[Exit Date]]&lt;=EE_Data_2023[[#This Row],[End of Month]]),1,0)</f>
        <v>0</v>
      </c>
      <c r="AN367">
        <f>EE_Data_2023[[#This Row],[Leave balance]]*EE_Data_2023[[#This Row],[Hr_Rate]]</f>
        <v>7402.9019230769227</v>
      </c>
    </row>
    <row r="368" spans="1:40" x14ac:dyDescent="0.3">
      <c r="A368" s="1" t="s">
        <v>1927</v>
      </c>
      <c r="B368" s="8">
        <v>44927</v>
      </c>
      <c r="C368" s="8">
        <v>44957</v>
      </c>
      <c r="D368">
        <v>2023</v>
      </c>
      <c r="E368" t="s">
        <v>262</v>
      </c>
      <c r="F368" t="s">
        <v>263</v>
      </c>
      <c r="G368" t="s">
        <v>33</v>
      </c>
      <c r="H368" t="s">
        <v>918</v>
      </c>
      <c r="I368" t="s">
        <v>919</v>
      </c>
      <c r="J368" t="s">
        <v>115</v>
      </c>
      <c r="K368" t="s">
        <v>94</v>
      </c>
      <c r="L368" t="s">
        <v>71</v>
      </c>
      <c r="M368" t="s">
        <v>263</v>
      </c>
      <c r="N368" t="s">
        <v>72</v>
      </c>
      <c r="O368" t="s">
        <v>40</v>
      </c>
      <c r="P368">
        <v>31</v>
      </c>
      <c r="Q368" s="2">
        <v>42250</v>
      </c>
      <c r="R368" s="2"/>
      <c r="S368">
        <v>40</v>
      </c>
      <c r="T368" s="3">
        <v>250953</v>
      </c>
      <c r="U368" s="3">
        <v>20912.75</v>
      </c>
      <c r="V368" s="3">
        <v>120.65048076923077</v>
      </c>
      <c r="W368" s="3">
        <v>0.22</v>
      </c>
      <c r="X368" s="3">
        <v>4600.8050000000003</v>
      </c>
      <c r="Y368" vm="28">
        <v>0.45200000000000001</v>
      </c>
      <c r="Z368" s="3">
        <v>11460.187</v>
      </c>
      <c r="AA368" t="s">
        <v>267</v>
      </c>
      <c r="AB368">
        <v>39.026600000000002</v>
      </c>
      <c r="AC368">
        <v>0.34</v>
      </c>
      <c r="AD368" s="2" t="s">
        <v>42</v>
      </c>
      <c r="AE368">
        <v>191</v>
      </c>
      <c r="AG368">
        <v>20</v>
      </c>
      <c r="AH368">
        <v>251</v>
      </c>
      <c r="AI368">
        <v>7</v>
      </c>
      <c r="AL368">
        <f>IF(AND(EE_Data_2023[[#This Row],[Hire Date]]&gt;=EE_Data_2023[[#This Row],[Start of Month]],EE_Data_2023[[#This Row],[Hire Date]]&lt;=EE_Data_2023[[#This Row],[End of Month]]),1,0)</f>
        <v>0</v>
      </c>
      <c r="AM368">
        <f>IF(AND(EE_Data_2023[[#This Row],[Exit Date]]&gt;=EE_Data_2023[[#This Row],[Start of Month]],EE_Data_2023[[#This Row],[Exit Date]]&lt;=EE_Data_2023[[#This Row],[End of Month]]),1,0)</f>
        <v>0</v>
      </c>
      <c r="AN368">
        <f>EE_Data_2023[[#This Row],[Leave balance]]*EE_Data_2023[[#This Row],[Hr_Rate]]</f>
        <v>23044.241826923077</v>
      </c>
    </row>
    <row r="369" spans="1:40" x14ac:dyDescent="0.3">
      <c r="A369" s="1" t="s">
        <v>1927</v>
      </c>
      <c r="B369" s="8">
        <v>44927</v>
      </c>
      <c r="C369" s="8">
        <v>44957</v>
      </c>
      <c r="D369">
        <v>2023</v>
      </c>
      <c r="E369" t="s">
        <v>920</v>
      </c>
      <c r="F369" t="s">
        <v>921</v>
      </c>
      <c r="G369" t="s">
        <v>33</v>
      </c>
      <c r="H369" t="s">
        <v>922</v>
      </c>
      <c r="I369" t="s">
        <v>923</v>
      </c>
      <c r="J369" t="s">
        <v>47</v>
      </c>
      <c r="K369" t="s">
        <v>116</v>
      </c>
      <c r="L369" t="s">
        <v>108</v>
      </c>
      <c r="M369" t="s">
        <v>921</v>
      </c>
      <c r="N369" t="s">
        <v>72</v>
      </c>
      <c r="O369" t="s">
        <v>40</v>
      </c>
      <c r="P369">
        <v>49</v>
      </c>
      <c r="Q369" s="2">
        <v>44611</v>
      </c>
      <c r="R369" s="2"/>
      <c r="S369">
        <v>32</v>
      </c>
      <c r="T369" s="3">
        <v>191807</v>
      </c>
      <c r="U369" s="3">
        <v>15983.916666666666</v>
      </c>
      <c r="V369" s="3">
        <v>115.26862980769231</v>
      </c>
      <c r="W369" s="3">
        <v>0.3</v>
      </c>
      <c r="X369" s="3">
        <v>4795.1749999999993</v>
      </c>
      <c r="Y369" vm="43">
        <v>0.59099999999999997</v>
      </c>
      <c r="Z369" s="3">
        <v>6537.4219166666662</v>
      </c>
      <c r="AA369" t="s">
        <v>41</v>
      </c>
      <c r="AB369">
        <v>1</v>
      </c>
      <c r="AC369">
        <v>0.21</v>
      </c>
      <c r="AD369" s="2" t="s">
        <v>42</v>
      </c>
      <c r="AE369">
        <v>387</v>
      </c>
      <c r="AG369">
        <v>20</v>
      </c>
      <c r="AH369">
        <v>105</v>
      </c>
      <c r="AL369">
        <f>IF(AND(EE_Data_2023[[#This Row],[Hire Date]]&gt;=EE_Data_2023[[#This Row],[Start of Month]],EE_Data_2023[[#This Row],[Hire Date]]&lt;=EE_Data_2023[[#This Row],[End of Month]]),1,0)</f>
        <v>0</v>
      </c>
      <c r="AM369">
        <f>IF(AND(EE_Data_2023[[#This Row],[Exit Date]]&gt;=EE_Data_2023[[#This Row],[Start of Month]],EE_Data_2023[[#This Row],[Exit Date]]&lt;=EE_Data_2023[[#This Row],[End of Month]]),1,0)</f>
        <v>0</v>
      </c>
      <c r="AN369">
        <f>EE_Data_2023[[#This Row],[Leave balance]]*EE_Data_2023[[#This Row],[Hr_Rate]]</f>
        <v>44608.959735576922</v>
      </c>
    </row>
    <row r="370" spans="1:40" x14ac:dyDescent="0.3">
      <c r="A370" s="1" t="s">
        <v>1927</v>
      </c>
      <c r="B370" s="8">
        <v>44927</v>
      </c>
      <c r="C370" s="8">
        <v>44957</v>
      </c>
      <c r="D370">
        <v>2023</v>
      </c>
      <c r="E370" t="s">
        <v>1035</v>
      </c>
      <c r="F370" t="s">
        <v>1036</v>
      </c>
      <c r="G370" t="s">
        <v>1918</v>
      </c>
      <c r="H370" t="s">
        <v>924</v>
      </c>
      <c r="I370" t="s">
        <v>925</v>
      </c>
      <c r="J370" t="s">
        <v>36</v>
      </c>
      <c r="K370" t="s">
        <v>37</v>
      </c>
      <c r="L370" t="s">
        <v>49</v>
      </c>
      <c r="M370" t="s">
        <v>135</v>
      </c>
      <c r="N370" t="s">
        <v>72</v>
      </c>
      <c r="O370" t="s">
        <v>40</v>
      </c>
      <c r="P370">
        <v>42</v>
      </c>
      <c r="Q370" s="2">
        <v>41813</v>
      </c>
      <c r="R370" s="2"/>
      <c r="S370">
        <v>40</v>
      </c>
      <c r="T370" s="3">
        <v>64677</v>
      </c>
      <c r="U370" s="3">
        <v>5389.75</v>
      </c>
      <c r="V370" s="3">
        <v>31.094711538461535</v>
      </c>
      <c r="W370" s="3">
        <v>0.25</v>
      </c>
      <c r="X370" s="3">
        <v>1347.4375</v>
      </c>
      <c r="Y370" vm="15">
        <v>0.34600000000000003</v>
      </c>
      <c r="Z370" s="3">
        <v>3524.8964999999998</v>
      </c>
      <c r="AA370" t="s">
        <v>138</v>
      </c>
      <c r="AB370">
        <v>1.7225999999999999</v>
      </c>
      <c r="AC370">
        <v>0</v>
      </c>
      <c r="AD370" s="2" t="s">
        <v>42</v>
      </c>
      <c r="AE370">
        <v>52</v>
      </c>
      <c r="AG370">
        <v>20</v>
      </c>
      <c r="AI370">
        <v>4</v>
      </c>
      <c r="AL370">
        <f>IF(AND(EE_Data_2023[[#This Row],[Hire Date]]&gt;=EE_Data_2023[[#This Row],[Start of Month]],EE_Data_2023[[#This Row],[Hire Date]]&lt;=EE_Data_2023[[#This Row],[End of Month]]),1,0)</f>
        <v>0</v>
      </c>
      <c r="AM370">
        <f>IF(AND(EE_Data_2023[[#This Row],[Exit Date]]&gt;=EE_Data_2023[[#This Row],[Start of Month]],EE_Data_2023[[#This Row],[Exit Date]]&lt;=EE_Data_2023[[#This Row],[End of Month]]),1,0)</f>
        <v>0</v>
      </c>
      <c r="AN370">
        <f>EE_Data_2023[[#This Row],[Leave balance]]*EE_Data_2023[[#This Row],[Hr_Rate]]</f>
        <v>1616.9249999999997</v>
      </c>
    </row>
    <row r="371" spans="1:40" x14ac:dyDescent="0.3">
      <c r="A371" s="1" t="s">
        <v>1927</v>
      </c>
      <c r="B371" s="8">
        <v>44927</v>
      </c>
      <c r="C371" s="8">
        <v>44957</v>
      </c>
      <c r="D371">
        <v>2023</v>
      </c>
      <c r="E371" t="s">
        <v>376</v>
      </c>
      <c r="F371" t="s">
        <v>377</v>
      </c>
      <c r="G371" t="s">
        <v>33</v>
      </c>
      <c r="H371" t="s">
        <v>488</v>
      </c>
      <c r="I371" t="s">
        <v>926</v>
      </c>
      <c r="J371" t="s">
        <v>93</v>
      </c>
      <c r="K371" t="s">
        <v>37</v>
      </c>
      <c r="L371" t="s">
        <v>71</v>
      </c>
      <c r="M371" t="s">
        <v>377</v>
      </c>
      <c r="N371" t="s">
        <v>72</v>
      </c>
      <c r="O371" t="s">
        <v>40</v>
      </c>
      <c r="P371">
        <v>46</v>
      </c>
      <c r="Q371" s="2">
        <v>38244</v>
      </c>
      <c r="R371" s="2"/>
      <c r="S371">
        <v>40</v>
      </c>
      <c r="T371" s="3">
        <v>130274</v>
      </c>
      <c r="U371" s="3">
        <v>10856.166666666666</v>
      </c>
      <c r="V371" s="3">
        <v>62.631730769230771</v>
      </c>
      <c r="W371" s="3">
        <v>0.33799999999999997</v>
      </c>
      <c r="X371" s="3">
        <v>3669.384333333333</v>
      </c>
      <c r="Y371" vm="35">
        <v>0.46100000000000002</v>
      </c>
      <c r="Z371" s="3">
        <v>5851.4738333333325</v>
      </c>
      <c r="AA371" t="s">
        <v>380</v>
      </c>
      <c r="AB371">
        <v>23.619</v>
      </c>
      <c r="AC371">
        <v>0.11</v>
      </c>
      <c r="AD371" s="2" t="s">
        <v>42</v>
      </c>
      <c r="AE371">
        <v>397</v>
      </c>
      <c r="AG371">
        <v>20</v>
      </c>
      <c r="AI371">
        <v>9</v>
      </c>
      <c r="AL371">
        <f>IF(AND(EE_Data_2023[[#This Row],[Hire Date]]&gt;=EE_Data_2023[[#This Row],[Start of Month]],EE_Data_2023[[#This Row],[Hire Date]]&lt;=EE_Data_2023[[#This Row],[End of Month]]),1,0)</f>
        <v>0</v>
      </c>
      <c r="AM371">
        <f>IF(AND(EE_Data_2023[[#This Row],[Exit Date]]&gt;=EE_Data_2023[[#This Row],[Start of Month]],EE_Data_2023[[#This Row],[Exit Date]]&lt;=EE_Data_2023[[#This Row],[End of Month]]),1,0)</f>
        <v>0</v>
      </c>
      <c r="AN371">
        <f>EE_Data_2023[[#This Row],[Leave balance]]*EE_Data_2023[[#This Row],[Hr_Rate]]</f>
        <v>24864.797115384616</v>
      </c>
    </row>
    <row r="372" spans="1:40" x14ac:dyDescent="0.3">
      <c r="A372" s="1" t="s">
        <v>1927</v>
      </c>
      <c r="B372" s="8">
        <v>44927</v>
      </c>
      <c r="C372" s="8">
        <v>44957</v>
      </c>
      <c r="D372">
        <v>2023</v>
      </c>
      <c r="E372" t="s">
        <v>424</v>
      </c>
      <c r="F372" t="s">
        <v>425</v>
      </c>
      <c r="G372" t="s">
        <v>54</v>
      </c>
      <c r="H372" t="s">
        <v>927</v>
      </c>
      <c r="I372" t="s">
        <v>928</v>
      </c>
      <c r="J372" t="s">
        <v>310</v>
      </c>
      <c r="K372" t="s">
        <v>37</v>
      </c>
      <c r="L372" t="s">
        <v>108</v>
      </c>
      <c r="M372" t="s">
        <v>425</v>
      </c>
      <c r="N372" t="s">
        <v>72</v>
      </c>
      <c r="O372" t="s">
        <v>40</v>
      </c>
      <c r="P372">
        <v>37</v>
      </c>
      <c r="Q372" s="2">
        <v>42922</v>
      </c>
      <c r="R372" s="2"/>
      <c r="S372">
        <v>40</v>
      </c>
      <c r="T372" s="3">
        <v>96331</v>
      </c>
      <c r="U372" s="3">
        <v>8027.583333333333</v>
      </c>
      <c r="V372" s="3">
        <v>46.312980769230769</v>
      </c>
      <c r="W372" s="3">
        <v>0.26</v>
      </c>
      <c r="X372" s="3">
        <v>2087.1716666666666</v>
      </c>
      <c r="Y372" vm="39">
        <v>0.44400000000000001</v>
      </c>
      <c r="Z372" s="3">
        <v>4463.3363333333327</v>
      </c>
      <c r="AA372" t="s">
        <v>428</v>
      </c>
      <c r="AB372">
        <v>32.686700000000002</v>
      </c>
      <c r="AC372">
        <v>0</v>
      </c>
      <c r="AD372" s="2" t="s">
        <v>42</v>
      </c>
      <c r="AE372">
        <v>372</v>
      </c>
      <c r="AG372">
        <v>20</v>
      </c>
      <c r="AI372">
        <v>14</v>
      </c>
      <c r="AL372">
        <f>IF(AND(EE_Data_2023[[#This Row],[Hire Date]]&gt;=EE_Data_2023[[#This Row],[Start of Month]],EE_Data_2023[[#This Row],[Hire Date]]&lt;=EE_Data_2023[[#This Row],[End of Month]]),1,0)</f>
        <v>0</v>
      </c>
      <c r="AM372">
        <f>IF(AND(EE_Data_2023[[#This Row],[Exit Date]]&gt;=EE_Data_2023[[#This Row],[Start of Month]],EE_Data_2023[[#This Row],[Exit Date]]&lt;=EE_Data_2023[[#This Row],[End of Month]]),1,0)</f>
        <v>0</v>
      </c>
      <c r="AN372">
        <f>EE_Data_2023[[#This Row],[Leave balance]]*EE_Data_2023[[#This Row],[Hr_Rate]]</f>
        <v>17228.428846153845</v>
      </c>
    </row>
    <row r="373" spans="1:40" x14ac:dyDescent="0.3">
      <c r="A373" s="1" t="s">
        <v>1927</v>
      </c>
      <c r="B373" s="8">
        <v>44927</v>
      </c>
      <c r="C373" s="8">
        <v>44957</v>
      </c>
      <c r="D373">
        <v>2023</v>
      </c>
      <c r="E373" t="s">
        <v>188</v>
      </c>
      <c r="F373" t="s">
        <v>189</v>
      </c>
      <c r="G373" t="s">
        <v>33</v>
      </c>
      <c r="H373" t="s">
        <v>929</v>
      </c>
      <c r="I373" t="s">
        <v>930</v>
      </c>
      <c r="J373" t="s">
        <v>47</v>
      </c>
      <c r="K373" t="s">
        <v>99</v>
      </c>
      <c r="L373" t="s">
        <v>71</v>
      </c>
      <c r="M373" t="s">
        <v>189</v>
      </c>
      <c r="N373" t="s">
        <v>72</v>
      </c>
      <c r="O373" t="s">
        <v>40</v>
      </c>
      <c r="P373">
        <v>46</v>
      </c>
      <c r="Q373" s="2">
        <v>41839</v>
      </c>
      <c r="R373" s="2"/>
      <c r="S373">
        <v>40</v>
      </c>
      <c r="T373" s="3">
        <v>173629</v>
      </c>
      <c r="U373" s="3">
        <v>14469.083333333334</v>
      </c>
      <c r="V373" s="3">
        <v>83.475480769230771</v>
      </c>
      <c r="W373" s="3">
        <v>0.14099999999999999</v>
      </c>
      <c r="X373" s="3">
        <v>2040.1407499999998</v>
      </c>
      <c r="Y373" vm="23">
        <v>0.36200000000000004</v>
      </c>
      <c r="Z373" s="3">
        <v>9231.2751666666663</v>
      </c>
      <c r="AA373" t="s">
        <v>192</v>
      </c>
      <c r="AB373">
        <v>11.2597</v>
      </c>
      <c r="AC373">
        <v>0.21</v>
      </c>
      <c r="AD373" s="2" t="s">
        <v>42</v>
      </c>
      <c r="AE373">
        <v>137</v>
      </c>
      <c r="AG373">
        <v>20</v>
      </c>
      <c r="AI373">
        <v>17</v>
      </c>
      <c r="AL373">
        <f>IF(AND(EE_Data_2023[[#This Row],[Hire Date]]&gt;=EE_Data_2023[[#This Row],[Start of Month]],EE_Data_2023[[#This Row],[Hire Date]]&lt;=EE_Data_2023[[#This Row],[End of Month]]),1,0)</f>
        <v>0</v>
      </c>
      <c r="AM373">
        <f>IF(AND(EE_Data_2023[[#This Row],[Exit Date]]&gt;=EE_Data_2023[[#This Row],[Start of Month]],EE_Data_2023[[#This Row],[Exit Date]]&lt;=EE_Data_2023[[#This Row],[End of Month]]),1,0)</f>
        <v>0</v>
      </c>
      <c r="AN373">
        <f>EE_Data_2023[[#This Row],[Leave balance]]*EE_Data_2023[[#This Row],[Hr_Rate]]</f>
        <v>11436.140865384616</v>
      </c>
    </row>
    <row r="374" spans="1:40" x14ac:dyDescent="0.3">
      <c r="A374" s="1" t="s">
        <v>1927</v>
      </c>
      <c r="B374" s="8">
        <v>44927</v>
      </c>
      <c r="C374" s="8">
        <v>44957</v>
      </c>
      <c r="D374">
        <v>2023</v>
      </c>
      <c r="E374" t="s">
        <v>79</v>
      </c>
      <c r="F374" t="s">
        <v>80</v>
      </c>
      <c r="G374" t="s">
        <v>33</v>
      </c>
      <c r="H374" t="s">
        <v>931</v>
      </c>
      <c r="I374" t="s">
        <v>932</v>
      </c>
      <c r="J374" t="s">
        <v>452</v>
      </c>
      <c r="K374" t="s">
        <v>37</v>
      </c>
      <c r="L374" t="s">
        <v>71</v>
      </c>
      <c r="M374" t="s">
        <v>80</v>
      </c>
      <c r="N374" t="s">
        <v>39</v>
      </c>
      <c r="O374" t="s">
        <v>40</v>
      </c>
      <c r="P374">
        <v>55</v>
      </c>
      <c r="Q374" s="2">
        <v>44685</v>
      </c>
      <c r="R374" s="2">
        <v>45050</v>
      </c>
      <c r="S374">
        <v>40</v>
      </c>
      <c r="T374" s="3">
        <v>62174</v>
      </c>
      <c r="U374" s="3">
        <v>5181.166666666667</v>
      </c>
      <c r="V374" s="3">
        <v>29.891346153846154</v>
      </c>
      <c r="W374" s="3">
        <v>0.23190000000000002</v>
      </c>
      <c r="X374" s="3">
        <v>1201.5125500000001</v>
      </c>
      <c r="Y374" vm="7">
        <v>0.41200000000000003</v>
      </c>
      <c r="Z374" s="3">
        <v>3046.5259999999998</v>
      </c>
      <c r="AA374" t="s">
        <v>41</v>
      </c>
      <c r="AB374">
        <v>1</v>
      </c>
      <c r="AC374">
        <v>0</v>
      </c>
      <c r="AD374" s="2" t="s">
        <v>42</v>
      </c>
      <c r="AE374">
        <v>336</v>
      </c>
      <c r="AG374">
        <v>20</v>
      </c>
      <c r="AI374">
        <v>4</v>
      </c>
      <c r="AL374">
        <f>IF(AND(EE_Data_2023[[#This Row],[Hire Date]]&gt;=EE_Data_2023[[#This Row],[Start of Month]],EE_Data_2023[[#This Row],[Hire Date]]&lt;=EE_Data_2023[[#This Row],[End of Month]]),1,0)</f>
        <v>0</v>
      </c>
      <c r="AM374">
        <f>IF(AND(EE_Data_2023[[#This Row],[Exit Date]]&gt;=EE_Data_2023[[#This Row],[Start of Month]],EE_Data_2023[[#This Row],[Exit Date]]&lt;=EE_Data_2023[[#This Row],[End of Month]]),1,0)</f>
        <v>0</v>
      </c>
      <c r="AN374">
        <f>EE_Data_2023[[#This Row],[Leave balance]]*EE_Data_2023[[#This Row],[Hr_Rate]]</f>
        <v>10043.492307692308</v>
      </c>
    </row>
    <row r="375" spans="1:40" x14ac:dyDescent="0.3">
      <c r="A375" s="1" t="s">
        <v>1927</v>
      </c>
      <c r="B375" s="8">
        <v>44927</v>
      </c>
      <c r="C375" s="8">
        <v>44957</v>
      </c>
      <c r="D375">
        <v>2023</v>
      </c>
      <c r="E375" t="s">
        <v>79</v>
      </c>
      <c r="F375" t="s">
        <v>80</v>
      </c>
      <c r="G375" t="s">
        <v>33</v>
      </c>
      <c r="H375" t="s">
        <v>933</v>
      </c>
      <c r="I375" t="s">
        <v>934</v>
      </c>
      <c r="J375" t="s">
        <v>177</v>
      </c>
      <c r="K375" t="s">
        <v>83</v>
      </c>
      <c r="L375" t="s">
        <v>38</v>
      </c>
      <c r="M375" t="s">
        <v>80</v>
      </c>
      <c r="N375" t="s">
        <v>72</v>
      </c>
      <c r="O375" t="s">
        <v>40</v>
      </c>
      <c r="P375">
        <v>43</v>
      </c>
      <c r="Q375" s="2">
        <v>43028</v>
      </c>
      <c r="R375" s="2"/>
      <c r="S375">
        <v>40</v>
      </c>
      <c r="T375" s="3">
        <v>56555</v>
      </c>
      <c r="U375" s="3">
        <v>4712.916666666667</v>
      </c>
      <c r="V375" s="3">
        <v>27.189903846153847</v>
      </c>
      <c r="W375" s="3">
        <v>0.23190000000000002</v>
      </c>
      <c r="X375" s="3">
        <v>1092.9253750000003</v>
      </c>
      <c r="Y375" vm="7">
        <v>0.41200000000000003</v>
      </c>
      <c r="Z375" s="3">
        <v>2771.1949999999997</v>
      </c>
      <c r="AA375" t="s">
        <v>41</v>
      </c>
      <c r="AB375">
        <v>1</v>
      </c>
      <c r="AC375">
        <v>0</v>
      </c>
      <c r="AD375" s="2" t="s">
        <v>42</v>
      </c>
      <c r="AE375">
        <v>105</v>
      </c>
      <c r="AG375">
        <v>20</v>
      </c>
      <c r="AI375">
        <v>2</v>
      </c>
      <c r="AL375">
        <f>IF(AND(EE_Data_2023[[#This Row],[Hire Date]]&gt;=EE_Data_2023[[#This Row],[Start of Month]],EE_Data_2023[[#This Row],[Hire Date]]&lt;=EE_Data_2023[[#This Row],[End of Month]]),1,0)</f>
        <v>0</v>
      </c>
      <c r="AM375">
        <f>IF(AND(EE_Data_2023[[#This Row],[Exit Date]]&gt;=EE_Data_2023[[#This Row],[Start of Month]],EE_Data_2023[[#This Row],[Exit Date]]&lt;=EE_Data_2023[[#This Row],[End of Month]]),1,0)</f>
        <v>0</v>
      </c>
      <c r="AN375">
        <f>EE_Data_2023[[#This Row],[Leave balance]]*EE_Data_2023[[#This Row],[Hr_Rate]]</f>
        <v>2854.9399038461538</v>
      </c>
    </row>
    <row r="376" spans="1:40" x14ac:dyDescent="0.3">
      <c r="A376" s="1" t="s">
        <v>1927</v>
      </c>
      <c r="B376" s="8">
        <v>44927</v>
      </c>
      <c r="C376" s="8">
        <v>44957</v>
      </c>
      <c r="D376">
        <v>2023</v>
      </c>
      <c r="E376" t="s">
        <v>84</v>
      </c>
      <c r="F376" t="s">
        <v>85</v>
      </c>
      <c r="G376" t="s">
        <v>1919</v>
      </c>
      <c r="H376" t="s">
        <v>935</v>
      </c>
      <c r="I376" t="s">
        <v>936</v>
      </c>
      <c r="J376" t="s">
        <v>177</v>
      </c>
      <c r="K376" t="s">
        <v>116</v>
      </c>
      <c r="L376" t="s">
        <v>38</v>
      </c>
      <c r="M376" t="s">
        <v>85</v>
      </c>
      <c r="N376" t="s">
        <v>72</v>
      </c>
      <c r="O376" t="s">
        <v>40</v>
      </c>
      <c r="P376">
        <v>48</v>
      </c>
      <c r="Q376" s="2">
        <v>38623</v>
      </c>
      <c r="R376" s="2"/>
      <c r="S376">
        <v>40</v>
      </c>
      <c r="T376" s="3">
        <v>74655</v>
      </c>
      <c r="U376" s="3">
        <v>6221.25</v>
      </c>
      <c r="V376" s="3">
        <v>35.89182692307692</v>
      </c>
      <c r="W376" s="3">
        <v>0.25</v>
      </c>
      <c r="X376" s="3">
        <v>1555.3125</v>
      </c>
      <c r="Y376" vm="8">
        <v>0.21899999999999997</v>
      </c>
      <c r="Z376" s="3">
        <v>4858.7962500000003</v>
      </c>
      <c r="AA376" t="s">
        <v>88</v>
      </c>
      <c r="AB376">
        <v>8.2957999999999998</v>
      </c>
      <c r="AC376">
        <v>0</v>
      </c>
      <c r="AD376" s="2" t="s">
        <v>42</v>
      </c>
      <c r="AE376">
        <v>48</v>
      </c>
      <c r="AG376">
        <v>20</v>
      </c>
      <c r="AI376">
        <v>4</v>
      </c>
      <c r="AL376">
        <f>IF(AND(EE_Data_2023[[#This Row],[Hire Date]]&gt;=EE_Data_2023[[#This Row],[Start of Month]],EE_Data_2023[[#This Row],[Hire Date]]&lt;=EE_Data_2023[[#This Row],[End of Month]]),1,0)</f>
        <v>0</v>
      </c>
      <c r="AM376">
        <f>IF(AND(EE_Data_2023[[#This Row],[Exit Date]]&gt;=EE_Data_2023[[#This Row],[Start of Month]],EE_Data_2023[[#This Row],[Exit Date]]&lt;=EE_Data_2023[[#This Row],[End of Month]]),1,0)</f>
        <v>0</v>
      </c>
      <c r="AN376">
        <f>EE_Data_2023[[#This Row],[Leave balance]]*EE_Data_2023[[#This Row],[Hr_Rate]]</f>
        <v>1722.8076923076922</v>
      </c>
    </row>
    <row r="377" spans="1:40" x14ac:dyDescent="0.3">
      <c r="A377" s="1" t="s">
        <v>1927</v>
      </c>
      <c r="B377" s="8">
        <v>44927</v>
      </c>
      <c r="C377" s="8">
        <v>44957</v>
      </c>
      <c r="D377">
        <v>2023</v>
      </c>
      <c r="E377" t="s">
        <v>100</v>
      </c>
      <c r="F377" t="s">
        <v>101</v>
      </c>
      <c r="G377" t="s">
        <v>33</v>
      </c>
      <c r="H377" t="s">
        <v>937</v>
      </c>
      <c r="I377" t="s">
        <v>938</v>
      </c>
      <c r="J377" t="s">
        <v>367</v>
      </c>
      <c r="K377" t="s">
        <v>37</v>
      </c>
      <c r="L377" t="s">
        <v>71</v>
      </c>
      <c r="M377" t="s">
        <v>101</v>
      </c>
      <c r="N377" t="s">
        <v>72</v>
      </c>
      <c r="O377" t="s">
        <v>40</v>
      </c>
      <c r="P377">
        <v>48</v>
      </c>
      <c r="Q377" s="2">
        <v>37844</v>
      </c>
      <c r="R377" s="2"/>
      <c r="S377">
        <v>40</v>
      </c>
      <c r="T377" s="3">
        <v>93017</v>
      </c>
      <c r="U377" s="3">
        <v>7751.416666666667</v>
      </c>
      <c r="V377" s="3">
        <v>44.719711538461539</v>
      </c>
      <c r="W377" s="3">
        <v>0.14990000000000001</v>
      </c>
      <c r="X377" s="3">
        <v>1161.9373583333333</v>
      </c>
      <c r="Y377" vm="10">
        <v>0.20399999999999999</v>
      </c>
      <c r="Z377" s="3">
        <v>6170.1276666666672</v>
      </c>
      <c r="AA377" t="s">
        <v>41</v>
      </c>
      <c r="AB377">
        <v>1</v>
      </c>
      <c r="AC377">
        <v>0</v>
      </c>
      <c r="AD377" s="2" t="s">
        <v>42</v>
      </c>
      <c r="AE377">
        <v>105</v>
      </c>
      <c r="AG377">
        <v>20</v>
      </c>
      <c r="AI377">
        <v>11</v>
      </c>
      <c r="AL377">
        <f>IF(AND(EE_Data_2023[[#This Row],[Hire Date]]&gt;=EE_Data_2023[[#This Row],[Start of Month]],EE_Data_2023[[#This Row],[Hire Date]]&lt;=EE_Data_2023[[#This Row],[End of Month]]),1,0)</f>
        <v>0</v>
      </c>
      <c r="AM377">
        <f>IF(AND(EE_Data_2023[[#This Row],[Exit Date]]&gt;=EE_Data_2023[[#This Row],[Start of Month]],EE_Data_2023[[#This Row],[Exit Date]]&lt;=EE_Data_2023[[#This Row],[End of Month]]),1,0)</f>
        <v>0</v>
      </c>
      <c r="AN377">
        <f>EE_Data_2023[[#This Row],[Leave balance]]*EE_Data_2023[[#This Row],[Hr_Rate]]</f>
        <v>4695.5697115384619</v>
      </c>
    </row>
    <row r="378" spans="1:40" x14ac:dyDescent="0.3">
      <c r="A378" s="1" t="s">
        <v>1927</v>
      </c>
      <c r="B378" s="8">
        <v>44927</v>
      </c>
      <c r="C378" s="8">
        <v>44957</v>
      </c>
      <c r="D378">
        <v>2023</v>
      </c>
      <c r="E378" t="s">
        <v>104</v>
      </c>
      <c r="F378" t="s">
        <v>105</v>
      </c>
      <c r="G378" t="s">
        <v>1919</v>
      </c>
      <c r="H378" t="s">
        <v>939</v>
      </c>
      <c r="I378" t="s">
        <v>940</v>
      </c>
      <c r="J378" t="s">
        <v>63</v>
      </c>
      <c r="K378" t="s">
        <v>116</v>
      </c>
      <c r="L378" t="s">
        <v>38</v>
      </c>
      <c r="M378" t="s">
        <v>105</v>
      </c>
      <c r="N378" t="s">
        <v>72</v>
      </c>
      <c r="O378" t="s">
        <v>40</v>
      </c>
      <c r="P378">
        <v>51</v>
      </c>
      <c r="Q378" s="2">
        <v>41013</v>
      </c>
      <c r="R378" s="2"/>
      <c r="S378">
        <v>40</v>
      </c>
      <c r="T378" s="3">
        <v>82300</v>
      </c>
      <c r="U378" s="3">
        <v>6858.333333333333</v>
      </c>
      <c r="V378" s="3">
        <v>39.567307692307693</v>
      </c>
      <c r="W378" s="3">
        <v>5.74E-2</v>
      </c>
      <c r="X378" s="3">
        <v>393.66833333333329</v>
      </c>
      <c r="Y378" vm="11">
        <v>0.30099999999999999</v>
      </c>
      <c r="Z378" s="3">
        <v>4793.9750000000004</v>
      </c>
      <c r="AA378" t="s">
        <v>109</v>
      </c>
      <c r="AB378">
        <v>16295.86</v>
      </c>
      <c r="AC378">
        <v>0</v>
      </c>
      <c r="AD378" s="2" t="s">
        <v>42</v>
      </c>
      <c r="AE378">
        <v>231</v>
      </c>
      <c r="AG378">
        <v>20</v>
      </c>
      <c r="AI378">
        <v>11</v>
      </c>
      <c r="AL378">
        <f>IF(AND(EE_Data_2023[[#This Row],[Hire Date]]&gt;=EE_Data_2023[[#This Row],[Start of Month]],EE_Data_2023[[#This Row],[Hire Date]]&lt;=EE_Data_2023[[#This Row],[End of Month]]),1,0)</f>
        <v>0</v>
      </c>
      <c r="AM378">
        <f>IF(AND(EE_Data_2023[[#This Row],[Exit Date]]&gt;=EE_Data_2023[[#This Row],[Start of Month]],EE_Data_2023[[#This Row],[Exit Date]]&lt;=EE_Data_2023[[#This Row],[End of Month]]),1,0)</f>
        <v>0</v>
      </c>
      <c r="AN378">
        <f>EE_Data_2023[[#This Row],[Leave balance]]*EE_Data_2023[[#This Row],[Hr_Rate]]</f>
        <v>9140.048076923078</v>
      </c>
    </row>
    <row r="379" spans="1:40" x14ac:dyDescent="0.3">
      <c r="A379" s="1" t="s">
        <v>1927</v>
      </c>
      <c r="B379" s="8">
        <v>44927</v>
      </c>
      <c r="C379" s="8">
        <v>44957</v>
      </c>
      <c r="D379">
        <v>2023</v>
      </c>
      <c r="E379" t="s">
        <v>172</v>
      </c>
      <c r="F379" t="s">
        <v>132</v>
      </c>
      <c r="G379" t="s">
        <v>33</v>
      </c>
      <c r="H379" t="s">
        <v>941</v>
      </c>
      <c r="I379" t="s">
        <v>942</v>
      </c>
      <c r="J379" t="s">
        <v>242</v>
      </c>
      <c r="K379" t="s">
        <v>99</v>
      </c>
      <c r="L379" t="s">
        <v>108</v>
      </c>
      <c r="M379" t="s">
        <v>132</v>
      </c>
      <c r="N379" t="s">
        <v>72</v>
      </c>
      <c r="O379" t="s">
        <v>50</v>
      </c>
      <c r="P379">
        <v>46</v>
      </c>
      <c r="Q379" s="2">
        <v>39471</v>
      </c>
      <c r="R379" s="2"/>
      <c r="S379">
        <v>40</v>
      </c>
      <c r="T379" s="3">
        <v>91621</v>
      </c>
      <c r="U379" s="3">
        <v>7635.083333333333</v>
      </c>
      <c r="V379" s="3">
        <v>44.048557692307689</v>
      </c>
      <c r="W379" s="3">
        <v>0.45</v>
      </c>
      <c r="X379" s="3">
        <v>3435.7874999999999</v>
      </c>
      <c r="Y379" vm="21">
        <v>0.60699999999999998</v>
      </c>
      <c r="Z379" s="3">
        <v>3000.5877499999997</v>
      </c>
      <c r="AA379" t="s">
        <v>41</v>
      </c>
      <c r="AB379">
        <v>1</v>
      </c>
      <c r="AC379">
        <v>0</v>
      </c>
      <c r="AD379" s="2" t="s">
        <v>42</v>
      </c>
      <c r="AE379">
        <v>48</v>
      </c>
      <c r="AG379">
        <v>20</v>
      </c>
      <c r="AI379">
        <v>18</v>
      </c>
      <c r="AL379">
        <f>IF(AND(EE_Data_2023[[#This Row],[Hire Date]]&gt;=EE_Data_2023[[#This Row],[Start of Month]],EE_Data_2023[[#This Row],[Hire Date]]&lt;=EE_Data_2023[[#This Row],[End of Month]]),1,0)</f>
        <v>0</v>
      </c>
      <c r="AM379">
        <f>IF(AND(EE_Data_2023[[#This Row],[Exit Date]]&gt;=EE_Data_2023[[#This Row],[Start of Month]],EE_Data_2023[[#This Row],[Exit Date]]&lt;=EE_Data_2023[[#This Row],[End of Month]]),1,0)</f>
        <v>0</v>
      </c>
      <c r="AN379">
        <f>EE_Data_2023[[#This Row],[Leave balance]]*EE_Data_2023[[#This Row],[Hr_Rate]]</f>
        <v>2114.330769230769</v>
      </c>
    </row>
    <row r="380" spans="1:40" x14ac:dyDescent="0.3">
      <c r="A380" s="1" t="s">
        <v>1927</v>
      </c>
      <c r="B380" s="8">
        <v>44927</v>
      </c>
      <c r="C380" s="8">
        <v>44957</v>
      </c>
      <c r="D380">
        <v>2023</v>
      </c>
      <c r="E380" t="s">
        <v>146</v>
      </c>
      <c r="F380" t="s">
        <v>147</v>
      </c>
      <c r="G380" t="s">
        <v>1919</v>
      </c>
      <c r="H380" t="s">
        <v>943</v>
      </c>
      <c r="I380" t="s">
        <v>944</v>
      </c>
      <c r="J380" t="s">
        <v>63</v>
      </c>
      <c r="K380" t="s">
        <v>116</v>
      </c>
      <c r="L380" t="s">
        <v>108</v>
      </c>
      <c r="M380" t="s">
        <v>147</v>
      </c>
      <c r="N380" t="s">
        <v>72</v>
      </c>
      <c r="O380" t="s">
        <v>40</v>
      </c>
      <c r="P380">
        <v>33</v>
      </c>
      <c r="Q380" s="2">
        <v>41973</v>
      </c>
      <c r="R380" s="2"/>
      <c r="S380">
        <v>40</v>
      </c>
      <c r="T380" s="3">
        <v>91280</v>
      </c>
      <c r="U380" s="3">
        <v>7606.666666666667</v>
      </c>
      <c r="V380" s="3">
        <v>43.884615384615387</v>
      </c>
      <c r="W380" s="3">
        <v>0.12</v>
      </c>
      <c r="X380" s="3">
        <v>912.8</v>
      </c>
      <c r="Y380" vm="17">
        <v>0.49700000000000005</v>
      </c>
      <c r="Z380" s="3">
        <v>3826.1533333333332</v>
      </c>
      <c r="AA380" t="s">
        <v>150</v>
      </c>
      <c r="AB380">
        <v>86.649000000000001</v>
      </c>
      <c r="AC380">
        <v>0</v>
      </c>
      <c r="AD380" s="2" t="s">
        <v>42</v>
      </c>
      <c r="AE380">
        <v>175</v>
      </c>
      <c r="AG380">
        <v>20</v>
      </c>
      <c r="AI380">
        <v>4</v>
      </c>
      <c r="AL380">
        <f>IF(AND(EE_Data_2023[[#This Row],[Hire Date]]&gt;=EE_Data_2023[[#This Row],[Start of Month]],EE_Data_2023[[#This Row],[Hire Date]]&lt;=EE_Data_2023[[#This Row],[End of Month]]),1,0)</f>
        <v>0</v>
      </c>
      <c r="AM380">
        <f>IF(AND(EE_Data_2023[[#This Row],[Exit Date]]&gt;=EE_Data_2023[[#This Row],[Start of Month]],EE_Data_2023[[#This Row],[Exit Date]]&lt;=EE_Data_2023[[#This Row],[End of Month]]),1,0)</f>
        <v>0</v>
      </c>
      <c r="AN380">
        <f>EE_Data_2023[[#This Row],[Leave balance]]*EE_Data_2023[[#This Row],[Hr_Rate]]</f>
        <v>7679.8076923076924</v>
      </c>
    </row>
    <row r="381" spans="1:40" x14ac:dyDescent="0.3">
      <c r="A381" s="1" t="s">
        <v>1927</v>
      </c>
      <c r="B381" s="8">
        <v>44927</v>
      </c>
      <c r="C381" s="8">
        <v>44957</v>
      </c>
      <c r="D381">
        <v>2023</v>
      </c>
      <c r="E381" t="s">
        <v>506</v>
      </c>
      <c r="F381" t="s">
        <v>507</v>
      </c>
      <c r="G381" t="s">
        <v>1917</v>
      </c>
      <c r="H381" t="s">
        <v>945</v>
      </c>
      <c r="I381" t="s">
        <v>946</v>
      </c>
      <c r="J381" t="s">
        <v>247</v>
      </c>
      <c r="K381" t="s">
        <v>94</v>
      </c>
      <c r="L381" t="s">
        <v>38</v>
      </c>
      <c r="M381" t="s">
        <v>507</v>
      </c>
      <c r="N381" t="s">
        <v>72</v>
      </c>
      <c r="O381" t="s">
        <v>50</v>
      </c>
      <c r="P381">
        <v>42</v>
      </c>
      <c r="Q381" s="2">
        <v>44092</v>
      </c>
      <c r="R381" s="2"/>
      <c r="S381">
        <v>32</v>
      </c>
      <c r="T381" s="3">
        <v>47071</v>
      </c>
      <c r="U381" s="3">
        <v>3922.5833333333335</v>
      </c>
      <c r="V381" s="3">
        <v>28.287860576923077</v>
      </c>
      <c r="W381" s="3">
        <v>7.3700000000000002E-2</v>
      </c>
      <c r="X381" s="3">
        <v>289.0943916666667</v>
      </c>
      <c r="Y381" vm="40">
        <v>0.245</v>
      </c>
      <c r="Z381" s="3">
        <v>2961.5504166666669</v>
      </c>
      <c r="AA381" t="s">
        <v>510</v>
      </c>
      <c r="AB381">
        <v>1.4572000000000001</v>
      </c>
      <c r="AC381">
        <v>0</v>
      </c>
      <c r="AD381" s="2" t="s">
        <v>42</v>
      </c>
      <c r="AE381">
        <v>133</v>
      </c>
      <c r="AG381">
        <v>20</v>
      </c>
      <c r="AL381">
        <f>IF(AND(EE_Data_2023[[#This Row],[Hire Date]]&gt;=EE_Data_2023[[#This Row],[Start of Month]],EE_Data_2023[[#This Row],[Hire Date]]&lt;=EE_Data_2023[[#This Row],[End of Month]]),1,0)</f>
        <v>0</v>
      </c>
      <c r="AM381">
        <f>IF(AND(EE_Data_2023[[#This Row],[Exit Date]]&gt;=EE_Data_2023[[#This Row],[Start of Month]],EE_Data_2023[[#This Row],[Exit Date]]&lt;=EE_Data_2023[[#This Row],[End of Month]]),1,0)</f>
        <v>0</v>
      </c>
      <c r="AN381">
        <f>EE_Data_2023[[#This Row],[Leave balance]]*EE_Data_2023[[#This Row],[Hr_Rate]]</f>
        <v>3762.2854567307691</v>
      </c>
    </row>
    <row r="382" spans="1:40" x14ac:dyDescent="0.3">
      <c r="A382" s="1" t="s">
        <v>1927</v>
      </c>
      <c r="B382" s="8">
        <v>44927</v>
      </c>
      <c r="C382" s="8">
        <v>44957</v>
      </c>
      <c r="D382">
        <v>2023</v>
      </c>
      <c r="E382" t="s">
        <v>278</v>
      </c>
      <c r="F382" t="s">
        <v>279</v>
      </c>
      <c r="G382" t="s">
        <v>33</v>
      </c>
      <c r="H382" t="s">
        <v>947</v>
      </c>
      <c r="I382" t="s">
        <v>948</v>
      </c>
      <c r="J382" t="s">
        <v>527</v>
      </c>
      <c r="K382" t="s">
        <v>37</v>
      </c>
      <c r="L382" t="s">
        <v>38</v>
      </c>
      <c r="M382" t="s">
        <v>279</v>
      </c>
      <c r="N382" t="s">
        <v>72</v>
      </c>
      <c r="O382" t="s">
        <v>50</v>
      </c>
      <c r="P382">
        <v>55</v>
      </c>
      <c r="Q382" s="2">
        <v>40868</v>
      </c>
      <c r="R382" s="2"/>
      <c r="S382">
        <v>40</v>
      </c>
      <c r="T382" s="3">
        <v>81218</v>
      </c>
      <c r="U382" s="3">
        <v>6768.166666666667</v>
      </c>
      <c r="V382" s="3">
        <v>39.047115384615388</v>
      </c>
      <c r="W382" s="3">
        <v>0.13800000000000001</v>
      </c>
      <c r="X382" s="3">
        <v>934.00700000000018</v>
      </c>
      <c r="Y382" vm="29">
        <v>0.30599999999999999</v>
      </c>
      <c r="Z382" s="3">
        <v>4697.1076666666668</v>
      </c>
      <c r="AA382" t="s">
        <v>282</v>
      </c>
      <c r="AB382">
        <v>0.88870000000000005</v>
      </c>
      <c r="AC382">
        <v>0</v>
      </c>
      <c r="AD382" s="2" t="s">
        <v>42</v>
      </c>
      <c r="AE382">
        <v>376</v>
      </c>
      <c r="AG382">
        <v>20</v>
      </c>
      <c r="AI382">
        <v>2</v>
      </c>
      <c r="AL382">
        <f>IF(AND(EE_Data_2023[[#This Row],[Hire Date]]&gt;=EE_Data_2023[[#This Row],[Start of Month]],EE_Data_2023[[#This Row],[Hire Date]]&lt;=EE_Data_2023[[#This Row],[End of Month]]),1,0)</f>
        <v>0</v>
      </c>
      <c r="AM382">
        <f>IF(AND(EE_Data_2023[[#This Row],[Exit Date]]&gt;=EE_Data_2023[[#This Row],[Start of Month]],EE_Data_2023[[#This Row],[Exit Date]]&lt;=EE_Data_2023[[#This Row],[End of Month]]),1,0)</f>
        <v>0</v>
      </c>
      <c r="AN382">
        <f>EE_Data_2023[[#This Row],[Leave balance]]*EE_Data_2023[[#This Row],[Hr_Rate]]</f>
        <v>14681.715384615385</v>
      </c>
    </row>
    <row r="383" spans="1:40" x14ac:dyDescent="0.3">
      <c r="A383" s="1" t="s">
        <v>1927</v>
      </c>
      <c r="B383" s="8">
        <v>44927</v>
      </c>
      <c r="C383" s="8">
        <v>44957</v>
      </c>
      <c r="D383">
        <v>2023</v>
      </c>
      <c r="E383" t="s">
        <v>128</v>
      </c>
      <c r="F383" t="s">
        <v>129</v>
      </c>
      <c r="G383" t="s">
        <v>33</v>
      </c>
      <c r="H383" t="s">
        <v>949</v>
      </c>
      <c r="I383" t="s">
        <v>950</v>
      </c>
      <c r="J383" t="s">
        <v>69</v>
      </c>
      <c r="K383" t="s">
        <v>70</v>
      </c>
      <c r="L383" t="s">
        <v>38</v>
      </c>
      <c r="M383" t="s">
        <v>129</v>
      </c>
      <c r="N383" t="s">
        <v>72</v>
      </c>
      <c r="O383" t="s">
        <v>50</v>
      </c>
      <c r="P383">
        <v>26</v>
      </c>
      <c r="Q383" s="2">
        <v>44521</v>
      </c>
      <c r="R383" s="2"/>
      <c r="S383">
        <v>40</v>
      </c>
      <c r="T383" s="3">
        <v>63137</v>
      </c>
      <c r="U383" s="3">
        <v>5261.416666666667</v>
      </c>
      <c r="V383" s="3">
        <v>30.354326923076922</v>
      </c>
      <c r="W383" s="3">
        <v>0.27500000000000002</v>
      </c>
      <c r="X383" s="3">
        <v>1446.8895833333336</v>
      </c>
      <c r="Y383" vm="14">
        <v>0.55399999999999994</v>
      </c>
      <c r="Z383" s="3">
        <v>2346.5918333333339</v>
      </c>
      <c r="AA383" t="s">
        <v>41</v>
      </c>
      <c r="AB383">
        <v>1</v>
      </c>
      <c r="AC383">
        <v>0</v>
      </c>
      <c r="AD383" s="2" t="s">
        <v>42</v>
      </c>
      <c r="AE383">
        <v>123</v>
      </c>
      <c r="AG383">
        <v>20</v>
      </c>
      <c r="AI383">
        <v>2</v>
      </c>
      <c r="AL383">
        <f>IF(AND(EE_Data_2023[[#This Row],[Hire Date]]&gt;=EE_Data_2023[[#This Row],[Start of Month]],EE_Data_2023[[#This Row],[Hire Date]]&lt;=EE_Data_2023[[#This Row],[End of Month]]),1,0)</f>
        <v>0</v>
      </c>
      <c r="AM383">
        <f>IF(AND(EE_Data_2023[[#This Row],[Exit Date]]&gt;=EE_Data_2023[[#This Row],[Start of Month]],EE_Data_2023[[#This Row],[Exit Date]]&lt;=EE_Data_2023[[#This Row],[End of Month]]),1,0)</f>
        <v>0</v>
      </c>
      <c r="AN383">
        <f>EE_Data_2023[[#This Row],[Leave balance]]*EE_Data_2023[[#This Row],[Hr_Rate]]</f>
        <v>3733.5822115384613</v>
      </c>
    </row>
    <row r="384" spans="1:40" x14ac:dyDescent="0.3">
      <c r="A384" s="1" t="s">
        <v>1927</v>
      </c>
      <c r="B384" s="8">
        <v>44927</v>
      </c>
      <c r="C384" s="8">
        <v>44957</v>
      </c>
      <c r="D384">
        <v>2023</v>
      </c>
      <c r="E384" t="s">
        <v>123</v>
      </c>
      <c r="F384" t="s">
        <v>124</v>
      </c>
      <c r="G384" t="s">
        <v>33</v>
      </c>
      <c r="H384" t="s">
        <v>951</v>
      </c>
      <c r="I384" t="s">
        <v>952</v>
      </c>
      <c r="J384" t="s">
        <v>115</v>
      </c>
      <c r="K384" t="s">
        <v>99</v>
      </c>
      <c r="L384" t="s">
        <v>38</v>
      </c>
      <c r="M384" t="s">
        <v>124</v>
      </c>
      <c r="N384" t="s">
        <v>72</v>
      </c>
      <c r="O384" t="s">
        <v>50</v>
      </c>
      <c r="P384">
        <v>55</v>
      </c>
      <c r="Q384" s="2">
        <v>43345</v>
      </c>
      <c r="R384" s="2"/>
      <c r="S384">
        <v>40</v>
      </c>
      <c r="T384" s="3">
        <v>221465</v>
      </c>
      <c r="U384" s="3">
        <v>18455.416666666668</v>
      </c>
      <c r="V384" s="3">
        <v>106.47355769230769</v>
      </c>
      <c r="W384" s="3">
        <v>2.2499999999999999E-2</v>
      </c>
      <c r="X384" s="3">
        <v>415.24687499999999</v>
      </c>
      <c r="Y384" vm="13">
        <v>0.2</v>
      </c>
      <c r="Z384" s="3">
        <v>14764.333333333334</v>
      </c>
      <c r="AA384" t="s">
        <v>127</v>
      </c>
      <c r="AB384">
        <v>4.9107000000000003</v>
      </c>
      <c r="AC384">
        <v>0.34</v>
      </c>
      <c r="AD384" s="2" t="s">
        <v>42</v>
      </c>
      <c r="AE384">
        <v>372</v>
      </c>
      <c r="AG384">
        <v>20</v>
      </c>
      <c r="AL384">
        <f>IF(AND(EE_Data_2023[[#This Row],[Hire Date]]&gt;=EE_Data_2023[[#This Row],[Start of Month]],EE_Data_2023[[#This Row],[Hire Date]]&lt;=EE_Data_2023[[#This Row],[End of Month]]),1,0)</f>
        <v>0</v>
      </c>
      <c r="AM384">
        <f>IF(AND(EE_Data_2023[[#This Row],[Exit Date]]&gt;=EE_Data_2023[[#This Row],[Start of Month]],EE_Data_2023[[#This Row],[Exit Date]]&lt;=EE_Data_2023[[#This Row],[End of Month]]),1,0)</f>
        <v>0</v>
      </c>
      <c r="AN384">
        <f>EE_Data_2023[[#This Row],[Leave balance]]*EE_Data_2023[[#This Row],[Hr_Rate]]</f>
        <v>39608.163461538461</v>
      </c>
    </row>
    <row r="385" spans="1:40" x14ac:dyDescent="0.3">
      <c r="A385" s="1" t="s">
        <v>1927</v>
      </c>
      <c r="B385" s="8">
        <v>44927</v>
      </c>
      <c r="C385" s="8">
        <v>44957</v>
      </c>
      <c r="D385">
        <v>2023</v>
      </c>
      <c r="E385" t="s">
        <v>322</v>
      </c>
      <c r="F385" t="s">
        <v>323</v>
      </c>
      <c r="G385" t="s">
        <v>1919</v>
      </c>
      <c r="H385" t="s">
        <v>953</v>
      </c>
      <c r="I385" t="s">
        <v>954</v>
      </c>
      <c r="J385" t="s">
        <v>452</v>
      </c>
      <c r="K385" t="s">
        <v>37</v>
      </c>
      <c r="L385" t="s">
        <v>38</v>
      </c>
      <c r="M385" t="s">
        <v>323</v>
      </c>
      <c r="N385" t="s">
        <v>72</v>
      </c>
      <c r="O385" t="s">
        <v>50</v>
      </c>
      <c r="P385">
        <v>28</v>
      </c>
      <c r="Q385" s="2">
        <v>43122</v>
      </c>
      <c r="R385" s="2"/>
      <c r="S385">
        <v>40</v>
      </c>
      <c r="T385" s="3">
        <v>68176</v>
      </c>
      <c r="U385" s="3">
        <v>5681.333333333333</v>
      </c>
      <c r="V385" s="3">
        <v>32.776923076923076</v>
      </c>
      <c r="W385" s="3">
        <v>0.15490000000000001</v>
      </c>
      <c r="X385" s="3">
        <v>880.03853333333336</v>
      </c>
      <c r="Y385" vm="33">
        <v>0.46700000000000003</v>
      </c>
      <c r="Z385" s="3">
        <v>3028.1506666666664</v>
      </c>
      <c r="AA385" t="s">
        <v>326</v>
      </c>
      <c r="AB385">
        <v>143.86000000000001</v>
      </c>
      <c r="AC385">
        <v>0</v>
      </c>
      <c r="AD385" s="2" t="s">
        <v>42</v>
      </c>
      <c r="AE385">
        <v>40</v>
      </c>
      <c r="AG385">
        <v>20</v>
      </c>
      <c r="AL385">
        <f>IF(AND(EE_Data_2023[[#This Row],[Hire Date]]&gt;=EE_Data_2023[[#This Row],[Start of Month]],EE_Data_2023[[#This Row],[Hire Date]]&lt;=EE_Data_2023[[#This Row],[End of Month]]),1,0)</f>
        <v>0</v>
      </c>
      <c r="AM385">
        <f>IF(AND(EE_Data_2023[[#This Row],[Exit Date]]&gt;=EE_Data_2023[[#This Row],[Start of Month]],EE_Data_2023[[#This Row],[Exit Date]]&lt;=EE_Data_2023[[#This Row],[End of Month]]),1,0)</f>
        <v>0</v>
      </c>
      <c r="AN385">
        <f>EE_Data_2023[[#This Row],[Leave balance]]*EE_Data_2023[[#This Row],[Hr_Rate]]</f>
        <v>1311.0769230769231</v>
      </c>
    </row>
    <row r="386" spans="1:40" x14ac:dyDescent="0.3">
      <c r="A386" s="1" t="s">
        <v>1927</v>
      </c>
      <c r="B386" s="8">
        <v>44927</v>
      </c>
      <c r="C386" s="8">
        <v>44957</v>
      </c>
      <c r="D386">
        <v>2023</v>
      </c>
      <c r="E386" t="s">
        <v>43</v>
      </c>
      <c r="F386" t="s">
        <v>44</v>
      </c>
      <c r="G386" t="s">
        <v>1919</v>
      </c>
      <c r="H386" t="s">
        <v>949</v>
      </c>
      <c r="I386" t="s">
        <v>955</v>
      </c>
      <c r="J386" t="s">
        <v>93</v>
      </c>
      <c r="K386" t="s">
        <v>48</v>
      </c>
      <c r="L386" t="s">
        <v>108</v>
      </c>
      <c r="M386" t="s">
        <v>44</v>
      </c>
      <c r="N386" t="s">
        <v>72</v>
      </c>
      <c r="O386" t="s">
        <v>50</v>
      </c>
      <c r="P386">
        <v>39</v>
      </c>
      <c r="Q386" s="2">
        <v>43756</v>
      </c>
      <c r="R386" s="2"/>
      <c r="S386">
        <v>40</v>
      </c>
      <c r="T386" s="3">
        <v>122829</v>
      </c>
      <c r="U386" s="3">
        <v>10235.75</v>
      </c>
      <c r="V386" s="3">
        <v>59.052403846153844</v>
      </c>
      <c r="W386" s="3">
        <v>0.17</v>
      </c>
      <c r="X386" s="3">
        <v>1740.0775000000001</v>
      </c>
      <c r="Y386" vm="2">
        <v>0.21</v>
      </c>
      <c r="Z386" s="3">
        <v>8086.2425000000003</v>
      </c>
      <c r="AA386" t="s">
        <v>51</v>
      </c>
      <c r="AB386">
        <v>1.4280999999999999</v>
      </c>
      <c r="AC386">
        <v>0.11</v>
      </c>
      <c r="AD386" s="2" t="s">
        <v>42</v>
      </c>
      <c r="AE386">
        <v>81</v>
      </c>
      <c r="AG386">
        <v>20</v>
      </c>
      <c r="AL386">
        <f>IF(AND(EE_Data_2023[[#This Row],[Hire Date]]&gt;=EE_Data_2023[[#This Row],[Start of Month]],EE_Data_2023[[#This Row],[Hire Date]]&lt;=EE_Data_2023[[#This Row],[End of Month]]),1,0)</f>
        <v>0</v>
      </c>
      <c r="AM386">
        <f>IF(AND(EE_Data_2023[[#This Row],[Exit Date]]&gt;=EE_Data_2023[[#This Row],[Start of Month]],EE_Data_2023[[#This Row],[Exit Date]]&lt;=EE_Data_2023[[#This Row],[End of Month]]),1,0)</f>
        <v>0</v>
      </c>
      <c r="AN386">
        <f>EE_Data_2023[[#This Row],[Leave balance]]*EE_Data_2023[[#This Row],[Hr_Rate]]</f>
        <v>4783.2447115384612</v>
      </c>
    </row>
    <row r="387" spans="1:40" x14ac:dyDescent="0.3">
      <c r="A387" s="1" t="s">
        <v>1927</v>
      </c>
      <c r="B387" s="8">
        <v>44927</v>
      </c>
      <c r="C387" s="8">
        <v>44957</v>
      </c>
      <c r="D387">
        <v>2023</v>
      </c>
      <c r="E387" t="s">
        <v>188</v>
      </c>
      <c r="F387" t="s">
        <v>189</v>
      </c>
      <c r="G387" t="s">
        <v>33</v>
      </c>
      <c r="H387" t="s">
        <v>956</v>
      </c>
      <c r="I387" t="s">
        <v>957</v>
      </c>
      <c r="J387" t="s">
        <v>93</v>
      </c>
      <c r="K387" t="s">
        <v>116</v>
      </c>
      <c r="L387" t="s">
        <v>49</v>
      </c>
      <c r="M387" t="s">
        <v>189</v>
      </c>
      <c r="N387" t="s">
        <v>72</v>
      </c>
      <c r="O387" t="s">
        <v>50</v>
      </c>
      <c r="P387">
        <v>31</v>
      </c>
      <c r="Q387" s="2">
        <v>43695</v>
      </c>
      <c r="R387" s="2"/>
      <c r="S387">
        <v>40</v>
      </c>
      <c r="T387" s="3">
        <v>126353</v>
      </c>
      <c r="U387" s="3">
        <v>10529.416666666666</v>
      </c>
      <c r="V387" s="3">
        <v>60.746634615384622</v>
      </c>
      <c r="W387" s="3">
        <v>0.14099999999999999</v>
      </c>
      <c r="X387" s="3">
        <v>1484.6477499999999</v>
      </c>
      <c r="Y387" vm="23">
        <v>0.36200000000000004</v>
      </c>
      <c r="Z387" s="3">
        <v>6717.7678333333324</v>
      </c>
      <c r="AA387" t="s">
        <v>192</v>
      </c>
      <c r="AB387">
        <v>11.2597</v>
      </c>
      <c r="AC387">
        <v>0.12</v>
      </c>
      <c r="AD387" s="2" t="s">
        <v>42</v>
      </c>
      <c r="AE387">
        <v>260</v>
      </c>
      <c r="AG387">
        <v>20</v>
      </c>
      <c r="AL387">
        <f>IF(AND(EE_Data_2023[[#This Row],[Hire Date]]&gt;=EE_Data_2023[[#This Row],[Start of Month]],EE_Data_2023[[#This Row],[Hire Date]]&lt;=EE_Data_2023[[#This Row],[End of Month]]),1,0)</f>
        <v>0</v>
      </c>
      <c r="AM387">
        <f>IF(AND(EE_Data_2023[[#This Row],[Exit Date]]&gt;=EE_Data_2023[[#This Row],[Start of Month]],EE_Data_2023[[#This Row],[Exit Date]]&lt;=EE_Data_2023[[#This Row],[End of Month]]),1,0)</f>
        <v>0</v>
      </c>
      <c r="AN387">
        <f>EE_Data_2023[[#This Row],[Leave balance]]*EE_Data_2023[[#This Row],[Hr_Rate]]</f>
        <v>15794.125000000002</v>
      </c>
    </row>
    <row r="388" spans="1:40" x14ac:dyDescent="0.3">
      <c r="A388" s="1" t="s">
        <v>1927</v>
      </c>
      <c r="B388" s="8">
        <v>44927</v>
      </c>
      <c r="C388" s="8">
        <v>44957</v>
      </c>
      <c r="D388">
        <v>2023</v>
      </c>
      <c r="E388" t="s">
        <v>210</v>
      </c>
      <c r="F388" t="s">
        <v>211</v>
      </c>
      <c r="G388" t="s">
        <v>33</v>
      </c>
      <c r="H388" t="s">
        <v>958</v>
      </c>
      <c r="I388" t="s">
        <v>959</v>
      </c>
      <c r="J388" t="s">
        <v>47</v>
      </c>
      <c r="K388" t="s">
        <v>83</v>
      </c>
      <c r="L388" t="s">
        <v>49</v>
      </c>
      <c r="M388" t="s">
        <v>211</v>
      </c>
      <c r="N388" t="s">
        <v>72</v>
      </c>
      <c r="O388" t="s">
        <v>50</v>
      </c>
      <c r="P388">
        <v>55</v>
      </c>
      <c r="Q388" s="2">
        <v>40468</v>
      </c>
      <c r="R388" s="2"/>
      <c r="S388">
        <v>32</v>
      </c>
      <c r="T388" s="3">
        <v>188727</v>
      </c>
      <c r="U388" s="3">
        <v>15727.25</v>
      </c>
      <c r="V388" s="3">
        <v>113.41766826923077</v>
      </c>
      <c r="W388" s="3">
        <v>0.29899999999999999</v>
      </c>
      <c r="X388" s="3">
        <v>4702.4477499999994</v>
      </c>
      <c r="Y388" vm="26">
        <v>0.47</v>
      </c>
      <c r="Z388" s="3">
        <v>8335.442500000001</v>
      </c>
      <c r="AA388" t="s">
        <v>41</v>
      </c>
      <c r="AB388">
        <v>1</v>
      </c>
      <c r="AC388">
        <v>0.23</v>
      </c>
      <c r="AD388" s="2" t="s">
        <v>42</v>
      </c>
      <c r="AE388">
        <v>322</v>
      </c>
      <c r="AG388">
        <v>20</v>
      </c>
      <c r="AL388">
        <f>IF(AND(EE_Data_2023[[#This Row],[Hire Date]]&gt;=EE_Data_2023[[#This Row],[Start of Month]],EE_Data_2023[[#This Row],[Hire Date]]&lt;=EE_Data_2023[[#This Row],[End of Month]]),1,0)</f>
        <v>0</v>
      </c>
      <c r="AM388">
        <f>IF(AND(EE_Data_2023[[#This Row],[Exit Date]]&gt;=EE_Data_2023[[#This Row],[Start of Month]],EE_Data_2023[[#This Row],[Exit Date]]&lt;=EE_Data_2023[[#This Row],[End of Month]]),1,0)</f>
        <v>0</v>
      </c>
      <c r="AN388">
        <f>EE_Data_2023[[#This Row],[Leave balance]]*EE_Data_2023[[#This Row],[Hr_Rate]]</f>
        <v>36520.489182692312</v>
      </c>
    </row>
    <row r="389" spans="1:40" x14ac:dyDescent="0.3">
      <c r="A389" s="1" t="s">
        <v>1927</v>
      </c>
      <c r="B389" s="8">
        <v>44927</v>
      </c>
      <c r="C389" s="8">
        <v>44957</v>
      </c>
      <c r="D389">
        <v>2023</v>
      </c>
      <c r="E389" t="s">
        <v>89</v>
      </c>
      <c r="F389" t="s">
        <v>90</v>
      </c>
      <c r="G389" t="s">
        <v>54</v>
      </c>
      <c r="H389" t="s">
        <v>669</v>
      </c>
      <c r="I389" t="s">
        <v>960</v>
      </c>
      <c r="J389" t="s">
        <v>63</v>
      </c>
      <c r="K389" t="s">
        <v>70</v>
      </c>
      <c r="L389" t="s">
        <v>108</v>
      </c>
      <c r="M389" t="s">
        <v>90</v>
      </c>
      <c r="N389" t="s">
        <v>39</v>
      </c>
      <c r="O389" t="s">
        <v>40</v>
      </c>
      <c r="P389">
        <v>52</v>
      </c>
      <c r="Q389" s="2">
        <v>44610</v>
      </c>
      <c r="R389" s="2">
        <v>44975</v>
      </c>
      <c r="S389">
        <v>40</v>
      </c>
      <c r="T389" s="3">
        <v>99624</v>
      </c>
      <c r="U389" s="3">
        <v>8302</v>
      </c>
      <c r="V389" s="3">
        <v>47.896153846153844</v>
      </c>
      <c r="W389" s="3">
        <v>0</v>
      </c>
      <c r="X389" s="3">
        <v>0</v>
      </c>
      <c r="Y389" vm="9">
        <v>0.37200000000000005</v>
      </c>
      <c r="Z389" s="3">
        <v>5213.655999999999</v>
      </c>
      <c r="AA389" t="s">
        <v>95</v>
      </c>
      <c r="AB389">
        <v>136.33000000000001</v>
      </c>
      <c r="AC389">
        <v>0</v>
      </c>
      <c r="AD389" s="2" t="s">
        <v>42</v>
      </c>
      <c r="AE389">
        <v>93</v>
      </c>
      <c r="AG389">
        <v>20</v>
      </c>
      <c r="AL389">
        <f>IF(AND(EE_Data_2023[[#This Row],[Hire Date]]&gt;=EE_Data_2023[[#This Row],[Start of Month]],EE_Data_2023[[#This Row],[Hire Date]]&lt;=EE_Data_2023[[#This Row],[End of Month]]),1,0)</f>
        <v>0</v>
      </c>
      <c r="AM389">
        <f>IF(AND(EE_Data_2023[[#This Row],[Exit Date]]&gt;=EE_Data_2023[[#This Row],[Start of Month]],EE_Data_2023[[#This Row],[Exit Date]]&lt;=EE_Data_2023[[#This Row],[End of Month]]),1,0)</f>
        <v>0</v>
      </c>
      <c r="AN389">
        <f>EE_Data_2023[[#This Row],[Leave balance]]*EE_Data_2023[[#This Row],[Hr_Rate]]</f>
        <v>4454.3423076923073</v>
      </c>
    </row>
    <row r="390" spans="1:40" x14ac:dyDescent="0.3">
      <c r="A390" s="1" t="s">
        <v>1927</v>
      </c>
      <c r="B390" s="8">
        <v>44927</v>
      </c>
      <c r="C390" s="8">
        <v>44957</v>
      </c>
      <c r="D390">
        <v>2023</v>
      </c>
      <c r="E390" t="s">
        <v>89</v>
      </c>
      <c r="F390" t="s">
        <v>90</v>
      </c>
      <c r="G390" t="s">
        <v>54</v>
      </c>
      <c r="H390" t="s">
        <v>961</v>
      </c>
      <c r="I390" t="s">
        <v>962</v>
      </c>
      <c r="J390" t="s">
        <v>77</v>
      </c>
      <c r="K390" t="s">
        <v>70</v>
      </c>
      <c r="L390" t="s">
        <v>49</v>
      </c>
      <c r="M390" t="s">
        <v>90</v>
      </c>
      <c r="N390" t="s">
        <v>72</v>
      </c>
      <c r="O390" t="s">
        <v>50</v>
      </c>
      <c r="P390">
        <v>55</v>
      </c>
      <c r="Q390" s="2">
        <v>41202</v>
      </c>
      <c r="R390" s="2"/>
      <c r="S390">
        <v>40</v>
      </c>
      <c r="T390" s="3">
        <v>108686</v>
      </c>
      <c r="U390" s="3">
        <v>9057.1666666666661</v>
      </c>
      <c r="V390" s="3">
        <v>52.252884615384616</v>
      </c>
      <c r="W390" s="3">
        <v>0</v>
      </c>
      <c r="X390" s="3">
        <v>0</v>
      </c>
      <c r="Y390" vm="9">
        <v>0.37200000000000005</v>
      </c>
      <c r="Z390" s="3">
        <v>5687.9006666666664</v>
      </c>
      <c r="AA390" t="s">
        <v>95</v>
      </c>
      <c r="AB390">
        <v>136.33000000000001</v>
      </c>
      <c r="AC390">
        <v>0.06</v>
      </c>
      <c r="AD390" s="2" t="s">
        <v>42</v>
      </c>
      <c r="AE390">
        <v>357</v>
      </c>
      <c r="AG390">
        <v>20</v>
      </c>
      <c r="AL390">
        <f>IF(AND(EE_Data_2023[[#This Row],[Hire Date]]&gt;=EE_Data_2023[[#This Row],[Start of Month]],EE_Data_2023[[#This Row],[Hire Date]]&lt;=EE_Data_2023[[#This Row],[End of Month]]),1,0)</f>
        <v>0</v>
      </c>
      <c r="AM390">
        <f>IF(AND(EE_Data_2023[[#This Row],[Exit Date]]&gt;=EE_Data_2023[[#This Row],[Start of Month]],EE_Data_2023[[#This Row],[Exit Date]]&lt;=EE_Data_2023[[#This Row],[End of Month]]),1,0)</f>
        <v>0</v>
      </c>
      <c r="AN390">
        <f>EE_Data_2023[[#This Row],[Leave balance]]*EE_Data_2023[[#This Row],[Hr_Rate]]</f>
        <v>18654.279807692306</v>
      </c>
    </row>
    <row r="391" spans="1:40" x14ac:dyDescent="0.3">
      <c r="A391" s="1" t="s">
        <v>1927</v>
      </c>
      <c r="B391" s="8">
        <v>44927</v>
      </c>
      <c r="C391" s="8">
        <v>44957</v>
      </c>
      <c r="D391">
        <v>2023</v>
      </c>
      <c r="E391" t="s">
        <v>303</v>
      </c>
      <c r="F391" t="s">
        <v>304</v>
      </c>
      <c r="G391" t="s">
        <v>112</v>
      </c>
      <c r="H391" t="s">
        <v>963</v>
      </c>
      <c r="I391" t="s">
        <v>964</v>
      </c>
      <c r="J391" t="s">
        <v>145</v>
      </c>
      <c r="K391" t="s">
        <v>83</v>
      </c>
      <c r="L391" t="s">
        <v>71</v>
      </c>
      <c r="M391" t="s">
        <v>304</v>
      </c>
      <c r="N391" t="s">
        <v>39</v>
      </c>
      <c r="O391" t="s">
        <v>50</v>
      </c>
      <c r="P391">
        <v>56</v>
      </c>
      <c r="Q391" s="2">
        <v>44664</v>
      </c>
      <c r="R391" s="2">
        <v>45029</v>
      </c>
      <c r="S391">
        <v>40</v>
      </c>
      <c r="T391" s="3">
        <v>50857</v>
      </c>
      <c r="U391" s="3">
        <v>4238.083333333333</v>
      </c>
      <c r="V391" s="3">
        <v>24.450480769230769</v>
      </c>
      <c r="W391" s="3">
        <v>7.5999999999999998E-2</v>
      </c>
      <c r="X391" s="3">
        <v>322.09433333333328</v>
      </c>
      <c r="Y391" vm="32">
        <v>0.253</v>
      </c>
      <c r="Z391" s="3">
        <v>3165.84825</v>
      </c>
      <c r="AA391" t="s">
        <v>307</v>
      </c>
      <c r="AB391">
        <v>3.7942999999999998</v>
      </c>
      <c r="AC391">
        <v>0</v>
      </c>
      <c r="AD391" s="2" t="s">
        <v>42</v>
      </c>
      <c r="AE391">
        <v>55</v>
      </c>
      <c r="AG391">
        <v>20</v>
      </c>
      <c r="AH391">
        <v>274</v>
      </c>
      <c r="AL391">
        <f>IF(AND(EE_Data_2023[[#This Row],[Hire Date]]&gt;=EE_Data_2023[[#This Row],[Start of Month]],EE_Data_2023[[#This Row],[Hire Date]]&lt;=EE_Data_2023[[#This Row],[End of Month]]),1,0)</f>
        <v>0</v>
      </c>
      <c r="AM391">
        <f>IF(AND(EE_Data_2023[[#This Row],[Exit Date]]&gt;=EE_Data_2023[[#This Row],[Start of Month]],EE_Data_2023[[#This Row],[Exit Date]]&lt;=EE_Data_2023[[#This Row],[End of Month]]),1,0)</f>
        <v>0</v>
      </c>
      <c r="AN391">
        <f>EE_Data_2023[[#This Row],[Leave balance]]*EE_Data_2023[[#This Row],[Hr_Rate]]</f>
        <v>1344.7764423076924</v>
      </c>
    </row>
    <row r="392" spans="1:40" x14ac:dyDescent="0.3">
      <c r="A392" s="1" t="s">
        <v>1927</v>
      </c>
      <c r="B392" s="8">
        <v>44927</v>
      </c>
      <c r="C392" s="8">
        <v>44957</v>
      </c>
      <c r="D392">
        <v>2023</v>
      </c>
      <c r="E392" t="s">
        <v>506</v>
      </c>
      <c r="F392" t="s">
        <v>507</v>
      </c>
      <c r="G392" t="s">
        <v>1917</v>
      </c>
      <c r="H392" t="s">
        <v>965</v>
      </c>
      <c r="I392" t="s">
        <v>966</v>
      </c>
      <c r="J392" t="s">
        <v>115</v>
      </c>
      <c r="K392" t="s">
        <v>99</v>
      </c>
      <c r="L392" t="s">
        <v>38</v>
      </c>
      <c r="M392" t="s">
        <v>507</v>
      </c>
      <c r="N392" t="s">
        <v>72</v>
      </c>
      <c r="O392" t="s">
        <v>40</v>
      </c>
      <c r="P392">
        <v>47</v>
      </c>
      <c r="Q392" s="2">
        <v>36893</v>
      </c>
      <c r="R392" s="2"/>
      <c r="S392">
        <v>40</v>
      </c>
      <c r="T392" s="3">
        <v>120628</v>
      </c>
      <c r="U392" s="3">
        <v>10052.333333333334</v>
      </c>
      <c r="V392" s="3">
        <v>57.994230769230775</v>
      </c>
      <c r="W392" s="3">
        <v>7.3700000000000002E-2</v>
      </c>
      <c r="X392" s="3">
        <v>740.85696666666672</v>
      </c>
      <c r="Y392" vm="40">
        <v>0.245</v>
      </c>
      <c r="Z392" s="3">
        <v>7589.5116666666672</v>
      </c>
      <c r="AA392" t="s">
        <v>510</v>
      </c>
      <c r="AB392">
        <v>1.4572000000000001</v>
      </c>
      <c r="AC392">
        <v>0</v>
      </c>
      <c r="AD392" s="2" t="s">
        <v>42</v>
      </c>
      <c r="AE392">
        <v>204</v>
      </c>
      <c r="AF392">
        <v>1</v>
      </c>
      <c r="AG392">
        <v>20</v>
      </c>
      <c r="AL392">
        <f>IF(AND(EE_Data_2023[[#This Row],[Hire Date]]&gt;=EE_Data_2023[[#This Row],[Start of Month]],EE_Data_2023[[#This Row],[Hire Date]]&lt;=EE_Data_2023[[#This Row],[End of Month]]),1,0)</f>
        <v>0</v>
      </c>
      <c r="AM392">
        <f>IF(AND(EE_Data_2023[[#This Row],[Exit Date]]&gt;=EE_Data_2023[[#This Row],[Start of Month]],EE_Data_2023[[#This Row],[Exit Date]]&lt;=EE_Data_2023[[#This Row],[End of Month]]),1,0)</f>
        <v>0</v>
      </c>
      <c r="AN392">
        <f>EE_Data_2023[[#This Row],[Leave balance]]*EE_Data_2023[[#This Row],[Hr_Rate]]</f>
        <v>11830.823076923078</v>
      </c>
    </row>
    <row r="393" spans="1:40" x14ac:dyDescent="0.3">
      <c r="A393" s="1" t="s">
        <v>1927</v>
      </c>
      <c r="B393" s="8">
        <v>44927</v>
      </c>
      <c r="C393" s="8">
        <v>44957</v>
      </c>
      <c r="D393">
        <v>2023</v>
      </c>
      <c r="E393" t="s">
        <v>172</v>
      </c>
      <c r="F393" t="s">
        <v>132</v>
      </c>
      <c r="G393" t="s">
        <v>33</v>
      </c>
      <c r="H393" t="s">
        <v>967</v>
      </c>
      <c r="I393" t="s">
        <v>968</v>
      </c>
      <c r="J393" t="s">
        <v>47</v>
      </c>
      <c r="K393" t="s">
        <v>70</v>
      </c>
      <c r="L393" t="s">
        <v>49</v>
      </c>
      <c r="M393" t="s">
        <v>132</v>
      </c>
      <c r="N393" t="s">
        <v>39</v>
      </c>
      <c r="O393" t="s">
        <v>50</v>
      </c>
      <c r="P393">
        <v>63</v>
      </c>
      <c r="Q393" s="2">
        <v>43996</v>
      </c>
      <c r="R393" s="2">
        <v>45091</v>
      </c>
      <c r="S393">
        <v>40</v>
      </c>
      <c r="T393" s="3">
        <v>181216</v>
      </c>
      <c r="U393" s="3">
        <v>15101.333333333334</v>
      </c>
      <c r="V393" s="3">
        <v>87.123076923076923</v>
      </c>
      <c r="W393" s="3">
        <v>8.3000000000000004E-2</v>
      </c>
      <c r="X393" s="3">
        <v>1253.4106666666669</v>
      </c>
      <c r="Y393" vm="19">
        <v>0.22399999999999998</v>
      </c>
      <c r="Z393" s="3">
        <v>11718.634666666667</v>
      </c>
      <c r="AA393" t="s">
        <v>41</v>
      </c>
      <c r="AB393">
        <v>1</v>
      </c>
      <c r="AC393">
        <v>0.27</v>
      </c>
      <c r="AD393" s="2" t="s">
        <v>42</v>
      </c>
      <c r="AE393">
        <v>137</v>
      </c>
      <c r="AG393">
        <v>20</v>
      </c>
      <c r="AH393">
        <v>507</v>
      </c>
      <c r="AL393">
        <f>IF(AND(EE_Data_2023[[#This Row],[Hire Date]]&gt;=EE_Data_2023[[#This Row],[Start of Month]],EE_Data_2023[[#This Row],[Hire Date]]&lt;=EE_Data_2023[[#This Row],[End of Month]]),1,0)</f>
        <v>0</v>
      </c>
      <c r="AM393">
        <f>IF(AND(EE_Data_2023[[#This Row],[Exit Date]]&gt;=EE_Data_2023[[#This Row],[Start of Month]],EE_Data_2023[[#This Row],[Exit Date]]&lt;=EE_Data_2023[[#This Row],[End of Month]]),1,0)</f>
        <v>0</v>
      </c>
      <c r="AN393">
        <f>EE_Data_2023[[#This Row],[Leave balance]]*EE_Data_2023[[#This Row],[Hr_Rate]]</f>
        <v>11935.861538461539</v>
      </c>
    </row>
    <row r="394" spans="1:40" x14ac:dyDescent="0.3">
      <c r="A394" s="1" t="s">
        <v>1927</v>
      </c>
      <c r="B394" s="8">
        <v>44927</v>
      </c>
      <c r="C394" s="8">
        <v>44957</v>
      </c>
      <c r="D394">
        <v>2023</v>
      </c>
      <c r="E394" t="s">
        <v>79</v>
      </c>
      <c r="F394" t="s">
        <v>80</v>
      </c>
      <c r="G394" t="s">
        <v>33</v>
      </c>
      <c r="H394" t="s">
        <v>969</v>
      </c>
      <c r="I394" t="s">
        <v>970</v>
      </c>
      <c r="J394" t="s">
        <v>145</v>
      </c>
      <c r="K394" t="s">
        <v>48</v>
      </c>
      <c r="L394" t="s">
        <v>71</v>
      </c>
      <c r="M394" t="s">
        <v>80</v>
      </c>
      <c r="N394" t="s">
        <v>72</v>
      </c>
      <c r="O394" t="s">
        <v>50</v>
      </c>
      <c r="P394">
        <v>63</v>
      </c>
      <c r="Q394" s="2">
        <v>40984</v>
      </c>
      <c r="R394" s="2"/>
      <c r="S394">
        <v>40</v>
      </c>
      <c r="T394" s="3">
        <v>46081</v>
      </c>
      <c r="U394" s="3">
        <v>3840.0833333333335</v>
      </c>
      <c r="V394" s="3">
        <v>22.154326923076923</v>
      </c>
      <c r="W394" s="3">
        <v>0.23190000000000002</v>
      </c>
      <c r="X394" s="3">
        <v>890.51532500000008</v>
      </c>
      <c r="Y394" vm="7">
        <v>0.41200000000000003</v>
      </c>
      <c r="Z394" s="3">
        <v>2257.9690000000001</v>
      </c>
      <c r="AA394" t="s">
        <v>41</v>
      </c>
      <c r="AB394">
        <v>1</v>
      </c>
      <c r="AC394">
        <v>0</v>
      </c>
      <c r="AD394" s="2" t="s">
        <v>42</v>
      </c>
      <c r="AE394">
        <v>139</v>
      </c>
      <c r="AG394">
        <v>20</v>
      </c>
      <c r="AH394">
        <v>201</v>
      </c>
      <c r="AL394">
        <f>IF(AND(EE_Data_2023[[#This Row],[Hire Date]]&gt;=EE_Data_2023[[#This Row],[Start of Month]],EE_Data_2023[[#This Row],[Hire Date]]&lt;=EE_Data_2023[[#This Row],[End of Month]]),1,0)</f>
        <v>0</v>
      </c>
      <c r="AM394">
        <f>IF(AND(EE_Data_2023[[#This Row],[Exit Date]]&gt;=EE_Data_2023[[#This Row],[Start of Month]],EE_Data_2023[[#This Row],[Exit Date]]&lt;=EE_Data_2023[[#This Row],[End of Month]]),1,0)</f>
        <v>0</v>
      </c>
      <c r="AN394">
        <f>EE_Data_2023[[#This Row],[Leave balance]]*EE_Data_2023[[#This Row],[Hr_Rate]]</f>
        <v>3079.4514423076921</v>
      </c>
    </row>
    <row r="395" spans="1:40" x14ac:dyDescent="0.3">
      <c r="A395" s="1" t="s">
        <v>1927</v>
      </c>
      <c r="B395" s="8">
        <v>44927</v>
      </c>
      <c r="C395" s="8">
        <v>44957</v>
      </c>
      <c r="D395">
        <v>2023</v>
      </c>
      <c r="E395" t="s">
        <v>390</v>
      </c>
      <c r="F395" t="s">
        <v>391</v>
      </c>
      <c r="G395" t="s">
        <v>33</v>
      </c>
      <c r="H395" t="s">
        <v>971</v>
      </c>
      <c r="I395" t="s">
        <v>972</v>
      </c>
      <c r="J395" t="s">
        <v>93</v>
      </c>
      <c r="K395" t="s">
        <v>83</v>
      </c>
      <c r="L395" t="s">
        <v>71</v>
      </c>
      <c r="M395" t="s">
        <v>391</v>
      </c>
      <c r="N395" t="s">
        <v>72</v>
      </c>
      <c r="O395" t="s">
        <v>50</v>
      </c>
      <c r="P395">
        <v>55</v>
      </c>
      <c r="Q395" s="2">
        <v>38135</v>
      </c>
      <c r="R395" s="2"/>
      <c r="S395">
        <v>40</v>
      </c>
      <c r="T395" s="3">
        <v>159885</v>
      </c>
      <c r="U395" s="3">
        <v>13323.75</v>
      </c>
      <c r="V395" s="3">
        <v>76.867788461538467</v>
      </c>
      <c r="W395" s="3">
        <v>0.1105</v>
      </c>
      <c r="X395" s="3">
        <v>1472.274375</v>
      </c>
      <c r="Y395" vm="37">
        <v>0.26100000000000001</v>
      </c>
      <c r="Z395" s="3">
        <v>9846.2512499999993</v>
      </c>
      <c r="AA395" t="s">
        <v>41</v>
      </c>
      <c r="AB395">
        <v>1</v>
      </c>
      <c r="AC395">
        <v>0.12</v>
      </c>
      <c r="AD395" s="2" t="s">
        <v>42</v>
      </c>
      <c r="AE395">
        <v>55</v>
      </c>
      <c r="AG395">
        <v>20</v>
      </c>
      <c r="AH395">
        <v>579</v>
      </c>
      <c r="AL395">
        <f>IF(AND(EE_Data_2023[[#This Row],[Hire Date]]&gt;=EE_Data_2023[[#This Row],[Start of Month]],EE_Data_2023[[#This Row],[Hire Date]]&lt;=EE_Data_2023[[#This Row],[End of Month]]),1,0)</f>
        <v>0</v>
      </c>
      <c r="AM395">
        <f>IF(AND(EE_Data_2023[[#This Row],[Exit Date]]&gt;=EE_Data_2023[[#This Row],[Start of Month]],EE_Data_2023[[#This Row],[Exit Date]]&lt;=EE_Data_2023[[#This Row],[End of Month]]),1,0)</f>
        <v>0</v>
      </c>
      <c r="AN395">
        <f>EE_Data_2023[[#This Row],[Leave balance]]*EE_Data_2023[[#This Row],[Hr_Rate]]</f>
        <v>4227.7283653846152</v>
      </c>
    </row>
    <row r="396" spans="1:40" x14ac:dyDescent="0.3">
      <c r="A396" s="1" t="s">
        <v>1927</v>
      </c>
      <c r="B396" s="8">
        <v>44927</v>
      </c>
      <c r="C396" s="8">
        <v>44957</v>
      </c>
      <c r="D396">
        <v>2023</v>
      </c>
      <c r="E396" t="s">
        <v>100</v>
      </c>
      <c r="F396" t="s">
        <v>101</v>
      </c>
      <c r="G396" t="s">
        <v>33</v>
      </c>
      <c r="H396" t="s">
        <v>973</v>
      </c>
      <c r="I396" t="s">
        <v>974</v>
      </c>
      <c r="J396" t="s">
        <v>47</v>
      </c>
      <c r="K396" t="s">
        <v>70</v>
      </c>
      <c r="L396" t="s">
        <v>38</v>
      </c>
      <c r="M396" t="s">
        <v>101</v>
      </c>
      <c r="N396" t="s">
        <v>39</v>
      </c>
      <c r="O396" t="s">
        <v>50</v>
      </c>
      <c r="P396">
        <v>55</v>
      </c>
      <c r="Q396" s="2">
        <v>44863</v>
      </c>
      <c r="R396" s="2">
        <v>45228</v>
      </c>
      <c r="S396">
        <v>40</v>
      </c>
      <c r="T396" s="3">
        <v>153271</v>
      </c>
      <c r="U396" s="3">
        <v>12772.583333333334</v>
      </c>
      <c r="V396" s="3">
        <v>73.687980769230776</v>
      </c>
      <c r="W396" s="3">
        <v>0.14990000000000001</v>
      </c>
      <c r="X396" s="3">
        <v>1914.6102416666668</v>
      </c>
      <c r="Y396" vm="10">
        <v>0.20399999999999999</v>
      </c>
      <c r="Z396" s="3">
        <v>10166.976333333334</v>
      </c>
      <c r="AA396" t="s">
        <v>41</v>
      </c>
      <c r="AB396">
        <v>1</v>
      </c>
      <c r="AC396">
        <v>0.15</v>
      </c>
      <c r="AD396" s="2" t="s">
        <v>42</v>
      </c>
      <c r="AE396">
        <v>35</v>
      </c>
      <c r="AG396">
        <v>20</v>
      </c>
      <c r="AL396">
        <f>IF(AND(EE_Data_2023[[#This Row],[Hire Date]]&gt;=EE_Data_2023[[#This Row],[Start of Month]],EE_Data_2023[[#This Row],[Hire Date]]&lt;=EE_Data_2023[[#This Row],[End of Month]]),1,0)</f>
        <v>0</v>
      </c>
      <c r="AM396">
        <f>IF(AND(EE_Data_2023[[#This Row],[Exit Date]]&gt;=EE_Data_2023[[#This Row],[Start of Month]],EE_Data_2023[[#This Row],[Exit Date]]&lt;=EE_Data_2023[[#This Row],[End of Month]]),1,0)</f>
        <v>0</v>
      </c>
      <c r="AN396">
        <f>EE_Data_2023[[#This Row],[Leave balance]]*EE_Data_2023[[#This Row],[Hr_Rate]]</f>
        <v>2579.0793269230771</v>
      </c>
    </row>
    <row r="397" spans="1:40" x14ac:dyDescent="0.3">
      <c r="A397" s="1" t="s">
        <v>1927</v>
      </c>
      <c r="B397" s="8">
        <v>44927</v>
      </c>
      <c r="C397" s="8">
        <v>44957</v>
      </c>
      <c r="D397">
        <v>2023</v>
      </c>
      <c r="E397" t="s">
        <v>721</v>
      </c>
      <c r="F397" t="s">
        <v>722</v>
      </c>
      <c r="G397" t="s">
        <v>54</v>
      </c>
      <c r="H397" t="s">
        <v>975</v>
      </c>
      <c r="I397" t="s">
        <v>976</v>
      </c>
      <c r="J397" t="s">
        <v>77</v>
      </c>
      <c r="K397" t="s">
        <v>94</v>
      </c>
      <c r="L397" t="s">
        <v>38</v>
      </c>
      <c r="M397" t="s">
        <v>722</v>
      </c>
      <c r="N397" t="s">
        <v>72</v>
      </c>
      <c r="O397" t="s">
        <v>40</v>
      </c>
      <c r="P397">
        <v>42</v>
      </c>
      <c r="Q397" s="2">
        <v>40159</v>
      </c>
      <c r="R397" s="2"/>
      <c r="S397">
        <v>40</v>
      </c>
      <c r="T397" s="3">
        <v>114242</v>
      </c>
      <c r="U397" s="3">
        <v>9520.1666666666661</v>
      </c>
      <c r="V397" s="3">
        <v>54.924038461538466</v>
      </c>
      <c r="W397" s="3">
        <v>0.1</v>
      </c>
      <c r="X397" s="3">
        <v>952.01666666666665</v>
      </c>
      <c r="Y397" vm="42">
        <v>0.34799999999999998</v>
      </c>
      <c r="Z397" s="3">
        <v>6207.148666666666</v>
      </c>
      <c r="AA397" t="s">
        <v>725</v>
      </c>
      <c r="AB397">
        <v>486.12</v>
      </c>
      <c r="AC397">
        <v>0.08</v>
      </c>
      <c r="AD397" s="2" t="s">
        <v>42</v>
      </c>
      <c r="AE397">
        <v>159</v>
      </c>
      <c r="AG397">
        <v>20</v>
      </c>
      <c r="AL397">
        <f>IF(AND(EE_Data_2023[[#This Row],[Hire Date]]&gt;=EE_Data_2023[[#This Row],[Start of Month]],EE_Data_2023[[#This Row],[Hire Date]]&lt;=EE_Data_2023[[#This Row],[End of Month]]),1,0)</f>
        <v>0</v>
      </c>
      <c r="AM397">
        <f>IF(AND(EE_Data_2023[[#This Row],[Exit Date]]&gt;=EE_Data_2023[[#This Row],[Start of Month]],EE_Data_2023[[#This Row],[Exit Date]]&lt;=EE_Data_2023[[#This Row],[End of Month]]),1,0)</f>
        <v>0</v>
      </c>
      <c r="AN397">
        <f>EE_Data_2023[[#This Row],[Leave balance]]*EE_Data_2023[[#This Row],[Hr_Rate]]</f>
        <v>8732.9221153846156</v>
      </c>
    </row>
    <row r="398" spans="1:40" x14ac:dyDescent="0.3">
      <c r="A398" s="1" t="s">
        <v>1927</v>
      </c>
      <c r="B398" s="8">
        <v>44927</v>
      </c>
      <c r="C398" s="8">
        <v>44957</v>
      </c>
      <c r="D398">
        <v>2023</v>
      </c>
      <c r="E398" t="s">
        <v>262</v>
      </c>
      <c r="F398" t="s">
        <v>263</v>
      </c>
      <c r="G398" t="s">
        <v>33</v>
      </c>
      <c r="H398" t="s">
        <v>977</v>
      </c>
      <c r="I398" t="s">
        <v>978</v>
      </c>
      <c r="J398" t="s">
        <v>171</v>
      </c>
      <c r="K398" t="s">
        <v>37</v>
      </c>
      <c r="L398" t="s">
        <v>49</v>
      </c>
      <c r="M398" t="s">
        <v>263</v>
      </c>
      <c r="N398" t="s">
        <v>39</v>
      </c>
      <c r="O398" t="s">
        <v>50</v>
      </c>
      <c r="P398">
        <v>39</v>
      </c>
      <c r="Q398" s="2">
        <v>44153</v>
      </c>
      <c r="R398" s="2">
        <v>45248</v>
      </c>
      <c r="S398">
        <v>32</v>
      </c>
      <c r="T398" s="3">
        <v>48415</v>
      </c>
      <c r="U398" s="3">
        <v>4034.5833333333335</v>
      </c>
      <c r="V398" s="3">
        <v>29.095552884615383</v>
      </c>
      <c r="W398" s="3">
        <v>0.22</v>
      </c>
      <c r="X398" s="3">
        <v>887.60833333333335</v>
      </c>
      <c r="Y398" vm="28">
        <v>0.45200000000000001</v>
      </c>
      <c r="Z398" s="3">
        <v>2210.9516666666668</v>
      </c>
      <c r="AA398" t="s">
        <v>267</v>
      </c>
      <c r="AB398">
        <v>39.026600000000002</v>
      </c>
      <c r="AC398">
        <v>0</v>
      </c>
      <c r="AD398" s="2" t="s">
        <v>42</v>
      </c>
      <c r="AE398">
        <v>145</v>
      </c>
      <c r="AG398">
        <v>20</v>
      </c>
      <c r="AH398">
        <v>408</v>
      </c>
      <c r="AL398">
        <f>IF(AND(EE_Data_2023[[#This Row],[Hire Date]]&gt;=EE_Data_2023[[#This Row],[Start of Month]],EE_Data_2023[[#This Row],[Hire Date]]&lt;=EE_Data_2023[[#This Row],[End of Month]]),1,0)</f>
        <v>0</v>
      </c>
      <c r="AM398">
        <f>IF(AND(EE_Data_2023[[#This Row],[Exit Date]]&gt;=EE_Data_2023[[#This Row],[Start of Month]],EE_Data_2023[[#This Row],[Exit Date]]&lt;=EE_Data_2023[[#This Row],[End of Month]]),1,0)</f>
        <v>0</v>
      </c>
      <c r="AN398">
        <f>EE_Data_2023[[#This Row],[Leave balance]]*EE_Data_2023[[#This Row],[Hr_Rate]]</f>
        <v>4218.8551682692305</v>
      </c>
    </row>
    <row r="399" spans="1:40" x14ac:dyDescent="0.3">
      <c r="A399" s="1" t="s">
        <v>1927</v>
      </c>
      <c r="B399" s="8">
        <v>44927</v>
      </c>
      <c r="C399" s="8">
        <v>44957</v>
      </c>
      <c r="D399">
        <v>2023</v>
      </c>
      <c r="E399" t="s">
        <v>188</v>
      </c>
      <c r="F399" t="s">
        <v>189</v>
      </c>
      <c r="G399" t="s">
        <v>33</v>
      </c>
      <c r="H399" t="s">
        <v>979</v>
      </c>
      <c r="I399" t="s">
        <v>980</v>
      </c>
      <c r="J399" t="s">
        <v>341</v>
      </c>
      <c r="K399" t="s">
        <v>99</v>
      </c>
      <c r="L399" t="s">
        <v>38</v>
      </c>
      <c r="M399" t="s">
        <v>189</v>
      </c>
      <c r="N399" t="s">
        <v>72</v>
      </c>
      <c r="O399" t="s">
        <v>40</v>
      </c>
      <c r="P399">
        <v>35</v>
      </c>
      <c r="Q399" s="2">
        <v>42878</v>
      </c>
      <c r="R399" s="2"/>
      <c r="S399">
        <v>32</v>
      </c>
      <c r="T399" s="3">
        <v>65566</v>
      </c>
      <c r="U399" s="3">
        <v>5463.833333333333</v>
      </c>
      <c r="V399" s="3">
        <v>39.402644230769234</v>
      </c>
      <c r="W399" s="3">
        <v>0.14099999999999999</v>
      </c>
      <c r="X399" s="3">
        <v>770.40049999999985</v>
      </c>
      <c r="Y399" vm="23">
        <v>0.36200000000000004</v>
      </c>
      <c r="Z399" s="3">
        <v>3485.9256666666661</v>
      </c>
      <c r="AA399" t="s">
        <v>192</v>
      </c>
      <c r="AB399">
        <v>11.2597</v>
      </c>
      <c r="AC399">
        <v>0</v>
      </c>
      <c r="AD399" s="2" t="s">
        <v>42</v>
      </c>
      <c r="AE399">
        <v>121</v>
      </c>
      <c r="AG399">
        <v>20</v>
      </c>
      <c r="AH399">
        <v>141</v>
      </c>
      <c r="AL399">
        <f>IF(AND(EE_Data_2023[[#This Row],[Hire Date]]&gt;=EE_Data_2023[[#This Row],[Start of Month]],EE_Data_2023[[#This Row],[Hire Date]]&lt;=EE_Data_2023[[#This Row],[End of Month]]),1,0)</f>
        <v>0</v>
      </c>
      <c r="AM399">
        <f>IF(AND(EE_Data_2023[[#This Row],[Exit Date]]&gt;=EE_Data_2023[[#This Row],[Start of Month]],EE_Data_2023[[#This Row],[Exit Date]]&lt;=EE_Data_2023[[#This Row],[End of Month]]),1,0)</f>
        <v>0</v>
      </c>
      <c r="AN399">
        <f>EE_Data_2023[[#This Row],[Leave balance]]*EE_Data_2023[[#This Row],[Hr_Rate]]</f>
        <v>4767.7199519230771</v>
      </c>
    </row>
    <row r="400" spans="1:40" x14ac:dyDescent="0.3">
      <c r="A400" s="1" t="s">
        <v>1927</v>
      </c>
      <c r="B400" s="8">
        <v>44927</v>
      </c>
      <c r="C400" s="8">
        <v>44957</v>
      </c>
      <c r="D400">
        <v>2023</v>
      </c>
      <c r="E400" t="s">
        <v>193</v>
      </c>
      <c r="F400" t="s">
        <v>194</v>
      </c>
      <c r="G400" t="s">
        <v>33</v>
      </c>
      <c r="H400" t="s">
        <v>981</v>
      </c>
      <c r="I400" t="s">
        <v>982</v>
      </c>
      <c r="J400" t="s">
        <v>93</v>
      </c>
      <c r="K400" t="s">
        <v>116</v>
      </c>
      <c r="L400" t="s">
        <v>38</v>
      </c>
      <c r="M400" t="s">
        <v>194</v>
      </c>
      <c r="N400" t="s">
        <v>72</v>
      </c>
      <c r="O400" t="s">
        <v>50</v>
      </c>
      <c r="P400">
        <v>25</v>
      </c>
      <c r="Q400" s="2">
        <v>44453</v>
      </c>
      <c r="R400" s="2"/>
      <c r="S400">
        <v>32</v>
      </c>
      <c r="T400" s="3">
        <v>136810</v>
      </c>
      <c r="U400" s="3">
        <v>11400.833333333334</v>
      </c>
      <c r="V400" s="3">
        <v>82.21754807692308</v>
      </c>
      <c r="W400" s="3">
        <v>6.3500000000000001E-2</v>
      </c>
      <c r="X400" s="3">
        <v>723.95291666666674</v>
      </c>
      <c r="Y400" vm="24">
        <v>0.31900000000000001</v>
      </c>
      <c r="Z400" s="3">
        <v>7763.9675000000007</v>
      </c>
      <c r="AA400" t="s">
        <v>197</v>
      </c>
      <c r="AB400">
        <v>149.69999999999999</v>
      </c>
      <c r="AC400">
        <v>0.14000000000000001</v>
      </c>
      <c r="AD400" s="2" t="s">
        <v>42</v>
      </c>
      <c r="AE400">
        <v>77</v>
      </c>
      <c r="AF400">
        <v>1</v>
      </c>
      <c r="AG400">
        <v>20</v>
      </c>
      <c r="AL400">
        <f>IF(AND(EE_Data_2023[[#This Row],[Hire Date]]&gt;=EE_Data_2023[[#This Row],[Start of Month]],EE_Data_2023[[#This Row],[Hire Date]]&lt;=EE_Data_2023[[#This Row],[End of Month]]),1,0)</f>
        <v>0</v>
      </c>
      <c r="AM400">
        <f>IF(AND(EE_Data_2023[[#This Row],[Exit Date]]&gt;=EE_Data_2023[[#This Row],[Start of Month]],EE_Data_2023[[#This Row],[Exit Date]]&lt;=EE_Data_2023[[#This Row],[End of Month]]),1,0)</f>
        <v>0</v>
      </c>
      <c r="AN400">
        <f>EE_Data_2023[[#This Row],[Leave balance]]*EE_Data_2023[[#This Row],[Hr_Rate]]</f>
        <v>6330.7512019230771</v>
      </c>
    </row>
    <row r="401" spans="1:40" x14ac:dyDescent="0.3">
      <c r="A401" s="1" t="s">
        <v>1927</v>
      </c>
      <c r="B401" s="8">
        <v>44927</v>
      </c>
      <c r="C401" s="8">
        <v>44957</v>
      </c>
      <c r="D401">
        <v>2023</v>
      </c>
      <c r="E401" t="s">
        <v>79</v>
      </c>
      <c r="F401" t="s">
        <v>80</v>
      </c>
      <c r="G401" t="s">
        <v>33</v>
      </c>
      <c r="H401" t="s">
        <v>983</v>
      </c>
      <c r="I401" t="s">
        <v>984</v>
      </c>
      <c r="J401" t="s">
        <v>145</v>
      </c>
      <c r="K401" t="s">
        <v>70</v>
      </c>
      <c r="L401" t="s">
        <v>71</v>
      </c>
      <c r="M401" t="s">
        <v>80</v>
      </c>
      <c r="N401" t="s">
        <v>72</v>
      </c>
      <c r="O401" t="s">
        <v>40</v>
      </c>
      <c r="P401">
        <v>47</v>
      </c>
      <c r="Q401" s="2">
        <v>41333</v>
      </c>
      <c r="R401" s="2"/>
      <c r="S401">
        <v>40</v>
      </c>
      <c r="T401" s="3">
        <v>54635</v>
      </c>
      <c r="U401" s="3">
        <v>4552.916666666667</v>
      </c>
      <c r="V401" s="3">
        <v>26.266826923076923</v>
      </c>
      <c r="W401" s="3">
        <v>0.23190000000000002</v>
      </c>
      <c r="X401" s="3">
        <v>1055.8213750000002</v>
      </c>
      <c r="Y401" vm="7">
        <v>0.41200000000000003</v>
      </c>
      <c r="Z401" s="3">
        <v>2677.1149999999998</v>
      </c>
      <c r="AA401" t="s">
        <v>41</v>
      </c>
      <c r="AB401">
        <v>1</v>
      </c>
      <c r="AC401">
        <v>0</v>
      </c>
      <c r="AD401" s="2" t="s">
        <v>42</v>
      </c>
      <c r="AE401">
        <v>315</v>
      </c>
      <c r="AG401">
        <v>20</v>
      </c>
      <c r="AH401">
        <v>278</v>
      </c>
      <c r="AI401">
        <v>3</v>
      </c>
      <c r="AL401">
        <f>IF(AND(EE_Data_2023[[#This Row],[Hire Date]]&gt;=EE_Data_2023[[#This Row],[Start of Month]],EE_Data_2023[[#This Row],[Hire Date]]&lt;=EE_Data_2023[[#This Row],[End of Month]]),1,0)</f>
        <v>0</v>
      </c>
      <c r="AM401">
        <f>IF(AND(EE_Data_2023[[#This Row],[Exit Date]]&gt;=EE_Data_2023[[#This Row],[Start of Month]],EE_Data_2023[[#This Row],[Exit Date]]&lt;=EE_Data_2023[[#This Row],[End of Month]]),1,0)</f>
        <v>0</v>
      </c>
      <c r="AN401">
        <f>EE_Data_2023[[#This Row],[Leave balance]]*EE_Data_2023[[#This Row],[Hr_Rate]]</f>
        <v>8274.0504807692305</v>
      </c>
    </row>
    <row r="402" spans="1:40" x14ac:dyDescent="0.3">
      <c r="A402" s="1" t="s">
        <v>1927</v>
      </c>
      <c r="B402" s="8">
        <v>44927</v>
      </c>
      <c r="C402" s="8">
        <v>44957</v>
      </c>
      <c r="D402">
        <v>2023</v>
      </c>
      <c r="E402" t="s">
        <v>172</v>
      </c>
      <c r="F402" t="s">
        <v>132</v>
      </c>
      <c r="G402" t="s">
        <v>33</v>
      </c>
      <c r="H402" t="s">
        <v>985</v>
      </c>
      <c r="I402" t="s">
        <v>986</v>
      </c>
      <c r="J402" t="s">
        <v>266</v>
      </c>
      <c r="K402" t="s">
        <v>37</v>
      </c>
      <c r="L402" t="s">
        <v>71</v>
      </c>
      <c r="M402" t="s">
        <v>132</v>
      </c>
      <c r="N402" t="s">
        <v>39</v>
      </c>
      <c r="O402" t="s">
        <v>50</v>
      </c>
      <c r="P402">
        <v>42</v>
      </c>
      <c r="Q402" s="2">
        <v>43866</v>
      </c>
      <c r="R402" s="2">
        <v>44961</v>
      </c>
      <c r="S402">
        <v>32</v>
      </c>
      <c r="T402" s="3">
        <v>96636</v>
      </c>
      <c r="U402" s="3">
        <v>8053</v>
      </c>
      <c r="V402" s="3">
        <v>58.074519230769234</v>
      </c>
      <c r="W402" s="3">
        <v>8.3000000000000004E-2</v>
      </c>
      <c r="X402" s="3">
        <v>668.399</v>
      </c>
      <c r="Y402" vm="19">
        <v>0.22399999999999998</v>
      </c>
      <c r="Z402" s="3">
        <v>6249.1280000000006</v>
      </c>
      <c r="AA402" t="s">
        <v>41</v>
      </c>
      <c r="AB402">
        <v>1</v>
      </c>
      <c r="AC402">
        <v>0</v>
      </c>
      <c r="AD402" s="2" t="s">
        <v>42</v>
      </c>
      <c r="AE402">
        <v>159</v>
      </c>
      <c r="AG402">
        <v>20</v>
      </c>
      <c r="AL402">
        <f>IF(AND(EE_Data_2023[[#This Row],[Hire Date]]&gt;=EE_Data_2023[[#This Row],[Start of Month]],EE_Data_2023[[#This Row],[Hire Date]]&lt;=EE_Data_2023[[#This Row],[End of Month]]),1,0)</f>
        <v>0</v>
      </c>
      <c r="AM402">
        <f>IF(AND(EE_Data_2023[[#This Row],[Exit Date]]&gt;=EE_Data_2023[[#This Row],[Start of Month]],EE_Data_2023[[#This Row],[Exit Date]]&lt;=EE_Data_2023[[#This Row],[End of Month]]),1,0)</f>
        <v>0</v>
      </c>
      <c r="AN402">
        <f>EE_Data_2023[[#This Row],[Leave balance]]*EE_Data_2023[[#This Row],[Hr_Rate]]</f>
        <v>9233.8485576923085</v>
      </c>
    </row>
    <row r="403" spans="1:40" x14ac:dyDescent="0.3">
      <c r="A403" s="1" t="s">
        <v>1927</v>
      </c>
      <c r="B403" s="8">
        <v>44927</v>
      </c>
      <c r="C403" s="8">
        <v>44957</v>
      </c>
      <c r="D403">
        <v>2023</v>
      </c>
      <c r="E403" t="s">
        <v>200</v>
      </c>
      <c r="F403" t="s">
        <v>201</v>
      </c>
      <c r="G403" t="s">
        <v>33</v>
      </c>
      <c r="H403" t="s">
        <v>987</v>
      </c>
      <c r="I403" t="s">
        <v>988</v>
      </c>
      <c r="J403" t="s">
        <v>367</v>
      </c>
      <c r="K403" t="s">
        <v>37</v>
      </c>
      <c r="L403" t="s">
        <v>38</v>
      </c>
      <c r="M403" t="s">
        <v>201</v>
      </c>
      <c r="N403" t="s">
        <v>72</v>
      </c>
      <c r="O403" t="s">
        <v>50</v>
      </c>
      <c r="P403">
        <v>35</v>
      </c>
      <c r="Q403" s="2">
        <v>41941</v>
      </c>
      <c r="R403" s="2"/>
      <c r="S403">
        <v>32</v>
      </c>
      <c r="T403" s="3">
        <v>91592</v>
      </c>
      <c r="U403" s="3">
        <v>7632.666666666667</v>
      </c>
      <c r="V403" s="3">
        <v>55.043269230769234</v>
      </c>
      <c r="W403" s="3">
        <v>0.24809999999999999</v>
      </c>
      <c r="X403" s="3">
        <v>1893.6646000000001</v>
      </c>
      <c r="Y403" vm="25">
        <v>0.51900000000000002</v>
      </c>
      <c r="Z403" s="3">
        <v>3671.3126666666667</v>
      </c>
      <c r="AA403" t="s">
        <v>41</v>
      </c>
      <c r="AB403">
        <v>1</v>
      </c>
      <c r="AC403">
        <v>0</v>
      </c>
      <c r="AD403" s="2" t="s">
        <v>42</v>
      </c>
      <c r="AE403">
        <v>344</v>
      </c>
      <c r="AG403">
        <v>20</v>
      </c>
      <c r="AH403">
        <v>112</v>
      </c>
      <c r="AL403">
        <f>IF(AND(EE_Data_2023[[#This Row],[Hire Date]]&gt;=EE_Data_2023[[#This Row],[Start of Month]],EE_Data_2023[[#This Row],[Hire Date]]&lt;=EE_Data_2023[[#This Row],[End of Month]]),1,0)</f>
        <v>0</v>
      </c>
      <c r="AM403">
        <f>IF(AND(EE_Data_2023[[#This Row],[Exit Date]]&gt;=EE_Data_2023[[#This Row],[Start of Month]],EE_Data_2023[[#This Row],[Exit Date]]&lt;=EE_Data_2023[[#This Row],[End of Month]]),1,0)</f>
        <v>0</v>
      </c>
      <c r="AN403">
        <f>EE_Data_2023[[#This Row],[Leave balance]]*EE_Data_2023[[#This Row],[Hr_Rate]]</f>
        <v>18934.884615384617</v>
      </c>
    </row>
    <row r="404" spans="1:40" x14ac:dyDescent="0.3">
      <c r="A404" s="1" t="s">
        <v>1927</v>
      </c>
      <c r="B404" s="8">
        <v>44927</v>
      </c>
      <c r="C404" s="8">
        <v>44957</v>
      </c>
      <c r="D404">
        <v>2023</v>
      </c>
      <c r="E404" t="s">
        <v>283</v>
      </c>
      <c r="F404" t="s">
        <v>284</v>
      </c>
      <c r="G404" t="s">
        <v>112</v>
      </c>
      <c r="H404" t="s">
        <v>989</v>
      </c>
      <c r="I404" t="s">
        <v>990</v>
      </c>
      <c r="J404" t="s">
        <v>247</v>
      </c>
      <c r="K404" t="s">
        <v>94</v>
      </c>
      <c r="L404" t="s">
        <v>108</v>
      </c>
      <c r="M404" t="s">
        <v>284</v>
      </c>
      <c r="N404" t="s">
        <v>72</v>
      </c>
      <c r="O404" t="s">
        <v>50</v>
      </c>
      <c r="P404">
        <v>45</v>
      </c>
      <c r="Q404" s="2">
        <v>36755</v>
      </c>
      <c r="R404" s="2"/>
      <c r="S404">
        <v>40</v>
      </c>
      <c r="T404" s="3">
        <v>55563</v>
      </c>
      <c r="U404" s="3">
        <v>4630.25</v>
      </c>
      <c r="V404" s="3">
        <v>26.712980769230768</v>
      </c>
      <c r="W404" s="3">
        <v>0</v>
      </c>
      <c r="X404" s="3">
        <v>0</v>
      </c>
      <c r="Y404" vm="30">
        <v>0.159</v>
      </c>
      <c r="Z404" s="3">
        <v>3894.04025</v>
      </c>
      <c r="AA404" t="s">
        <v>287</v>
      </c>
      <c r="AB404">
        <v>3.8807</v>
      </c>
      <c r="AC404">
        <v>0</v>
      </c>
      <c r="AD404" s="2" t="s">
        <v>42</v>
      </c>
      <c r="AE404">
        <v>131</v>
      </c>
      <c r="AG404">
        <v>20</v>
      </c>
      <c r="AI404">
        <v>20</v>
      </c>
      <c r="AL404">
        <f>IF(AND(EE_Data_2023[[#This Row],[Hire Date]]&gt;=EE_Data_2023[[#This Row],[Start of Month]],EE_Data_2023[[#This Row],[Hire Date]]&lt;=EE_Data_2023[[#This Row],[End of Month]]),1,0)</f>
        <v>0</v>
      </c>
      <c r="AM404">
        <f>IF(AND(EE_Data_2023[[#This Row],[Exit Date]]&gt;=EE_Data_2023[[#This Row],[Start of Month]],EE_Data_2023[[#This Row],[Exit Date]]&lt;=EE_Data_2023[[#This Row],[End of Month]]),1,0)</f>
        <v>0</v>
      </c>
      <c r="AN404">
        <f>EE_Data_2023[[#This Row],[Leave balance]]*EE_Data_2023[[#This Row],[Hr_Rate]]</f>
        <v>3499.4004807692304</v>
      </c>
    </row>
    <row r="405" spans="1:40" x14ac:dyDescent="0.3">
      <c r="A405" s="1" t="s">
        <v>1927</v>
      </c>
      <c r="B405" s="8">
        <v>44927</v>
      </c>
      <c r="C405" s="8">
        <v>44957</v>
      </c>
      <c r="D405">
        <v>2023</v>
      </c>
      <c r="E405" t="s">
        <v>172</v>
      </c>
      <c r="F405" t="s">
        <v>132</v>
      </c>
      <c r="G405" t="s">
        <v>33</v>
      </c>
      <c r="H405" t="s">
        <v>991</v>
      </c>
      <c r="I405" t="s">
        <v>992</v>
      </c>
      <c r="J405" t="s">
        <v>47</v>
      </c>
      <c r="K405" t="s">
        <v>37</v>
      </c>
      <c r="L405" t="s">
        <v>108</v>
      </c>
      <c r="M405" t="s">
        <v>132</v>
      </c>
      <c r="N405" t="s">
        <v>72</v>
      </c>
      <c r="O405" t="s">
        <v>50</v>
      </c>
      <c r="P405">
        <v>52</v>
      </c>
      <c r="Q405" s="2">
        <v>44241</v>
      </c>
      <c r="R405" s="2"/>
      <c r="S405">
        <v>32</v>
      </c>
      <c r="T405" s="3">
        <v>159724</v>
      </c>
      <c r="U405" s="3">
        <v>13310.333333333334</v>
      </c>
      <c r="V405" s="3">
        <v>95.987980769230774</v>
      </c>
      <c r="W405" s="3">
        <v>0.45</v>
      </c>
      <c r="X405" s="3">
        <v>5989.6500000000005</v>
      </c>
      <c r="Y405" vm="21">
        <v>0.60699999999999998</v>
      </c>
      <c r="Z405" s="3">
        <v>5230.9610000000002</v>
      </c>
      <c r="AA405" t="s">
        <v>41</v>
      </c>
      <c r="AB405">
        <v>1</v>
      </c>
      <c r="AC405">
        <v>0.23</v>
      </c>
      <c r="AD405" s="2" t="s">
        <v>42</v>
      </c>
      <c r="AE405">
        <v>325</v>
      </c>
      <c r="AG405">
        <v>20</v>
      </c>
      <c r="AH405">
        <v>432</v>
      </c>
      <c r="AL405">
        <f>IF(AND(EE_Data_2023[[#This Row],[Hire Date]]&gt;=EE_Data_2023[[#This Row],[Start of Month]],EE_Data_2023[[#This Row],[Hire Date]]&lt;=EE_Data_2023[[#This Row],[End of Month]]),1,0)</f>
        <v>0</v>
      </c>
      <c r="AM405">
        <f>IF(AND(EE_Data_2023[[#This Row],[Exit Date]]&gt;=EE_Data_2023[[#This Row],[Start of Month]],EE_Data_2023[[#This Row],[Exit Date]]&lt;=EE_Data_2023[[#This Row],[End of Month]]),1,0)</f>
        <v>0</v>
      </c>
      <c r="AN405">
        <f>EE_Data_2023[[#This Row],[Leave balance]]*EE_Data_2023[[#This Row],[Hr_Rate]]</f>
        <v>31196.09375</v>
      </c>
    </row>
    <row r="406" spans="1:40" x14ac:dyDescent="0.3">
      <c r="A406" s="1" t="s">
        <v>1927</v>
      </c>
      <c r="B406" s="8">
        <v>44927</v>
      </c>
      <c r="C406" s="8">
        <v>44957</v>
      </c>
      <c r="D406">
        <v>2023</v>
      </c>
      <c r="E406" t="s">
        <v>79</v>
      </c>
      <c r="F406" t="s">
        <v>80</v>
      </c>
      <c r="G406" t="s">
        <v>33</v>
      </c>
      <c r="H406" t="s">
        <v>993</v>
      </c>
      <c r="I406" t="s">
        <v>994</v>
      </c>
      <c r="J406" t="s">
        <v>115</v>
      </c>
      <c r="K406" t="s">
        <v>116</v>
      </c>
      <c r="L406" t="s">
        <v>71</v>
      </c>
      <c r="M406" t="s">
        <v>80</v>
      </c>
      <c r="N406" t="s">
        <v>72</v>
      </c>
      <c r="O406" t="s">
        <v>40</v>
      </c>
      <c r="P406">
        <v>57</v>
      </c>
      <c r="Q406" s="2">
        <v>42951</v>
      </c>
      <c r="R406" s="2"/>
      <c r="S406">
        <v>40</v>
      </c>
      <c r="T406" s="3">
        <v>183190</v>
      </c>
      <c r="U406" s="3">
        <v>15265.833333333334</v>
      </c>
      <c r="V406" s="3">
        <v>88.072115384615387</v>
      </c>
      <c r="W406" s="3">
        <v>0.23190000000000002</v>
      </c>
      <c r="X406" s="3">
        <v>3540.1467500000003</v>
      </c>
      <c r="Y406" vm="7">
        <v>0.41200000000000003</v>
      </c>
      <c r="Z406" s="3">
        <v>8976.31</v>
      </c>
      <c r="AA406" t="s">
        <v>41</v>
      </c>
      <c r="AB406">
        <v>1</v>
      </c>
      <c r="AC406">
        <v>0.36</v>
      </c>
      <c r="AD406" s="2" t="s">
        <v>42</v>
      </c>
      <c r="AE406">
        <v>151</v>
      </c>
      <c r="AG406">
        <v>20</v>
      </c>
      <c r="AI406">
        <v>6</v>
      </c>
      <c r="AL406">
        <f>IF(AND(EE_Data_2023[[#This Row],[Hire Date]]&gt;=EE_Data_2023[[#This Row],[Start of Month]],EE_Data_2023[[#This Row],[Hire Date]]&lt;=EE_Data_2023[[#This Row],[End of Month]]),1,0)</f>
        <v>0</v>
      </c>
      <c r="AM406">
        <f>IF(AND(EE_Data_2023[[#This Row],[Exit Date]]&gt;=EE_Data_2023[[#This Row],[Start of Month]],EE_Data_2023[[#This Row],[Exit Date]]&lt;=EE_Data_2023[[#This Row],[End of Month]]),1,0)</f>
        <v>0</v>
      </c>
      <c r="AN406">
        <f>EE_Data_2023[[#This Row],[Leave balance]]*EE_Data_2023[[#This Row],[Hr_Rate]]</f>
        <v>13298.889423076924</v>
      </c>
    </row>
    <row r="407" spans="1:40" x14ac:dyDescent="0.3">
      <c r="A407" s="1" t="s">
        <v>1927</v>
      </c>
      <c r="B407" s="8">
        <v>44927</v>
      </c>
      <c r="C407" s="8">
        <v>44957</v>
      </c>
      <c r="D407">
        <v>2023</v>
      </c>
      <c r="E407" t="s">
        <v>151</v>
      </c>
      <c r="F407" t="s">
        <v>152</v>
      </c>
      <c r="G407" t="s">
        <v>33</v>
      </c>
      <c r="H407" t="s">
        <v>995</v>
      </c>
      <c r="I407" t="s">
        <v>996</v>
      </c>
      <c r="J407" t="s">
        <v>145</v>
      </c>
      <c r="K407" t="s">
        <v>83</v>
      </c>
      <c r="L407" t="s">
        <v>49</v>
      </c>
      <c r="M407" t="s">
        <v>152</v>
      </c>
      <c r="N407" t="s">
        <v>72</v>
      </c>
      <c r="O407" t="s">
        <v>50</v>
      </c>
      <c r="P407">
        <v>56</v>
      </c>
      <c r="Q407" s="2">
        <v>43824</v>
      </c>
      <c r="R407" s="2"/>
      <c r="S407">
        <v>32</v>
      </c>
      <c r="T407" s="3">
        <v>54829</v>
      </c>
      <c r="U407" s="3">
        <v>4569.083333333333</v>
      </c>
      <c r="V407" s="3">
        <v>32.950120192307693</v>
      </c>
      <c r="W407" s="3">
        <v>0.21</v>
      </c>
      <c r="X407" s="3">
        <v>959.50749999999994</v>
      </c>
      <c r="Y407" vm="18">
        <v>0.379</v>
      </c>
      <c r="Z407" s="3">
        <v>2837.4007499999998</v>
      </c>
      <c r="AA407" t="s">
        <v>155</v>
      </c>
      <c r="AB407">
        <v>378.97</v>
      </c>
      <c r="AC407">
        <v>0</v>
      </c>
      <c r="AD407" s="2" t="s">
        <v>42</v>
      </c>
      <c r="AE407">
        <v>396</v>
      </c>
      <c r="AG407">
        <v>20</v>
      </c>
      <c r="AL407">
        <f>IF(AND(EE_Data_2023[[#This Row],[Hire Date]]&gt;=EE_Data_2023[[#This Row],[Start of Month]],EE_Data_2023[[#This Row],[Hire Date]]&lt;=EE_Data_2023[[#This Row],[End of Month]]),1,0)</f>
        <v>0</v>
      </c>
      <c r="AM407">
        <f>IF(AND(EE_Data_2023[[#This Row],[Exit Date]]&gt;=EE_Data_2023[[#This Row],[Start of Month]],EE_Data_2023[[#This Row],[Exit Date]]&lt;=EE_Data_2023[[#This Row],[End of Month]]),1,0)</f>
        <v>0</v>
      </c>
      <c r="AN407">
        <f>EE_Data_2023[[#This Row],[Leave balance]]*EE_Data_2023[[#This Row],[Hr_Rate]]</f>
        <v>13048.247596153846</v>
      </c>
    </row>
    <row r="408" spans="1:40" x14ac:dyDescent="0.3">
      <c r="A408" s="1" t="s">
        <v>1927</v>
      </c>
      <c r="B408" s="8">
        <v>44927</v>
      </c>
      <c r="C408" s="8">
        <v>44957</v>
      </c>
      <c r="D408">
        <v>2023</v>
      </c>
      <c r="E408" t="s">
        <v>210</v>
      </c>
      <c r="F408" t="s">
        <v>211</v>
      </c>
      <c r="G408" t="s">
        <v>33</v>
      </c>
      <c r="H408" t="s">
        <v>997</v>
      </c>
      <c r="I408" t="s">
        <v>998</v>
      </c>
      <c r="J408" t="s">
        <v>158</v>
      </c>
      <c r="K408" t="s">
        <v>99</v>
      </c>
      <c r="L408" t="s">
        <v>71</v>
      </c>
      <c r="M408" t="s">
        <v>211</v>
      </c>
      <c r="N408" t="s">
        <v>72</v>
      </c>
      <c r="O408" t="s">
        <v>40</v>
      </c>
      <c r="P408">
        <v>46</v>
      </c>
      <c r="Q408" s="2">
        <v>38464</v>
      </c>
      <c r="R408" s="2"/>
      <c r="S408">
        <v>40</v>
      </c>
      <c r="T408" s="3">
        <v>96639</v>
      </c>
      <c r="U408" s="3">
        <v>8053.25</v>
      </c>
      <c r="V408" s="3">
        <v>46.461057692307691</v>
      </c>
      <c r="W408" s="3">
        <v>0.29899999999999999</v>
      </c>
      <c r="X408" s="3">
        <v>2407.92175</v>
      </c>
      <c r="Y408" vm="26">
        <v>0.47</v>
      </c>
      <c r="Z408" s="3">
        <v>4268.2224999999999</v>
      </c>
      <c r="AA408" t="s">
        <v>41</v>
      </c>
      <c r="AB408">
        <v>1</v>
      </c>
      <c r="AC408">
        <v>0</v>
      </c>
      <c r="AD408" s="2" t="s">
        <v>42</v>
      </c>
      <c r="AE408">
        <v>260</v>
      </c>
      <c r="AG408">
        <v>20</v>
      </c>
      <c r="AH408">
        <v>550</v>
      </c>
      <c r="AI408">
        <v>15</v>
      </c>
      <c r="AL408">
        <f>IF(AND(EE_Data_2023[[#This Row],[Hire Date]]&gt;=EE_Data_2023[[#This Row],[Start of Month]],EE_Data_2023[[#This Row],[Hire Date]]&lt;=EE_Data_2023[[#This Row],[End of Month]]),1,0)</f>
        <v>0</v>
      </c>
      <c r="AM408">
        <f>IF(AND(EE_Data_2023[[#This Row],[Exit Date]]&gt;=EE_Data_2023[[#This Row],[Start of Month]],EE_Data_2023[[#This Row],[Exit Date]]&lt;=EE_Data_2023[[#This Row],[End of Month]]),1,0)</f>
        <v>0</v>
      </c>
      <c r="AN408">
        <f>EE_Data_2023[[#This Row],[Leave balance]]*EE_Data_2023[[#This Row],[Hr_Rate]]</f>
        <v>12079.875</v>
      </c>
    </row>
    <row r="409" spans="1:40" x14ac:dyDescent="0.3">
      <c r="A409" s="1" t="s">
        <v>1927</v>
      </c>
      <c r="B409" s="8">
        <v>44927</v>
      </c>
      <c r="C409" s="8">
        <v>44957</v>
      </c>
      <c r="D409">
        <v>2023</v>
      </c>
      <c r="E409" t="s">
        <v>351</v>
      </c>
      <c r="F409" t="s">
        <v>352</v>
      </c>
      <c r="G409" t="s">
        <v>54</v>
      </c>
      <c r="H409" t="s">
        <v>999</v>
      </c>
      <c r="I409" t="s">
        <v>1000</v>
      </c>
      <c r="J409" t="s">
        <v>77</v>
      </c>
      <c r="K409" t="s">
        <v>116</v>
      </c>
      <c r="L409" t="s">
        <v>49</v>
      </c>
      <c r="M409" t="s">
        <v>352</v>
      </c>
      <c r="N409" t="s">
        <v>72</v>
      </c>
      <c r="O409" t="s">
        <v>50</v>
      </c>
      <c r="P409">
        <v>43</v>
      </c>
      <c r="Q409" s="2">
        <v>38879</v>
      </c>
      <c r="R409" s="2"/>
      <c r="S409">
        <v>40</v>
      </c>
      <c r="T409" s="3">
        <v>117278</v>
      </c>
      <c r="U409" s="3">
        <v>9773.1666666666661</v>
      </c>
      <c r="V409" s="3">
        <v>56.383653846153848</v>
      </c>
      <c r="W409" s="3">
        <v>0.13</v>
      </c>
      <c r="X409" s="3">
        <v>1270.5116666666665</v>
      </c>
      <c r="Y409" vm="14">
        <v>0.55399999999999994</v>
      </c>
      <c r="Z409" s="3">
        <v>4358.8323333333337</v>
      </c>
      <c r="AA409" t="s">
        <v>355</v>
      </c>
      <c r="AB409">
        <v>12.6816</v>
      </c>
      <c r="AC409">
        <v>0.09</v>
      </c>
      <c r="AD409" s="2" t="s">
        <v>42</v>
      </c>
      <c r="AE409">
        <v>314</v>
      </c>
      <c r="AG409">
        <v>20</v>
      </c>
      <c r="AI409">
        <v>15</v>
      </c>
      <c r="AL409">
        <f>IF(AND(EE_Data_2023[[#This Row],[Hire Date]]&gt;=EE_Data_2023[[#This Row],[Start of Month]],EE_Data_2023[[#This Row],[Hire Date]]&lt;=EE_Data_2023[[#This Row],[End of Month]]),1,0)</f>
        <v>0</v>
      </c>
      <c r="AM409">
        <f>IF(AND(EE_Data_2023[[#This Row],[Exit Date]]&gt;=EE_Data_2023[[#This Row],[Start of Month]],EE_Data_2023[[#This Row],[Exit Date]]&lt;=EE_Data_2023[[#This Row],[End of Month]]),1,0)</f>
        <v>0</v>
      </c>
      <c r="AN409">
        <f>EE_Data_2023[[#This Row],[Leave balance]]*EE_Data_2023[[#This Row],[Hr_Rate]]</f>
        <v>17704.46730769231</v>
      </c>
    </row>
    <row r="410" spans="1:40" x14ac:dyDescent="0.3">
      <c r="A410" s="1" t="s">
        <v>1927</v>
      </c>
      <c r="B410" s="8">
        <v>44927</v>
      </c>
      <c r="C410" s="8">
        <v>44957</v>
      </c>
      <c r="D410">
        <v>2023</v>
      </c>
      <c r="E410" t="s">
        <v>283</v>
      </c>
      <c r="F410" t="s">
        <v>284</v>
      </c>
      <c r="G410" t="s">
        <v>112</v>
      </c>
      <c r="H410" t="s">
        <v>1001</v>
      </c>
      <c r="I410" t="s">
        <v>1002</v>
      </c>
      <c r="J410" t="s">
        <v>57</v>
      </c>
      <c r="K410" t="s">
        <v>37</v>
      </c>
      <c r="L410" t="s">
        <v>49</v>
      </c>
      <c r="M410" t="s">
        <v>284</v>
      </c>
      <c r="N410" t="s">
        <v>72</v>
      </c>
      <c r="O410" t="s">
        <v>40</v>
      </c>
      <c r="P410">
        <v>53</v>
      </c>
      <c r="Q410" s="2">
        <v>39487</v>
      </c>
      <c r="R410" s="2"/>
      <c r="S410">
        <v>40</v>
      </c>
      <c r="T410" s="3">
        <v>84193</v>
      </c>
      <c r="U410" s="3">
        <v>7016.083333333333</v>
      </c>
      <c r="V410" s="3">
        <v>40.477403846153848</v>
      </c>
      <c r="W410" s="3">
        <v>0</v>
      </c>
      <c r="X410" s="3">
        <v>0</v>
      </c>
      <c r="Y410" vm="30">
        <v>0.159</v>
      </c>
      <c r="Z410" s="3">
        <v>5900.5260833333332</v>
      </c>
      <c r="AA410" t="s">
        <v>287</v>
      </c>
      <c r="AB410">
        <v>3.8807</v>
      </c>
      <c r="AC410">
        <v>0.09</v>
      </c>
      <c r="AD410" s="2" t="s">
        <v>42</v>
      </c>
      <c r="AE410">
        <v>121</v>
      </c>
      <c r="AG410">
        <v>20</v>
      </c>
      <c r="AH410">
        <v>247</v>
      </c>
      <c r="AI410">
        <v>9</v>
      </c>
      <c r="AL410">
        <f>IF(AND(EE_Data_2023[[#This Row],[Hire Date]]&gt;=EE_Data_2023[[#This Row],[Start of Month]],EE_Data_2023[[#This Row],[Hire Date]]&lt;=EE_Data_2023[[#This Row],[End of Month]]),1,0)</f>
        <v>0</v>
      </c>
      <c r="AM410">
        <f>IF(AND(EE_Data_2023[[#This Row],[Exit Date]]&gt;=EE_Data_2023[[#This Row],[Start of Month]],EE_Data_2023[[#This Row],[Exit Date]]&lt;=EE_Data_2023[[#This Row],[End of Month]]),1,0)</f>
        <v>0</v>
      </c>
      <c r="AN410">
        <f>EE_Data_2023[[#This Row],[Leave balance]]*EE_Data_2023[[#This Row],[Hr_Rate]]</f>
        <v>4897.7658653846156</v>
      </c>
    </row>
    <row r="411" spans="1:40" x14ac:dyDescent="0.3">
      <c r="A411" s="1" t="s">
        <v>1927</v>
      </c>
      <c r="B411" s="8">
        <v>44927</v>
      </c>
      <c r="C411" s="8">
        <v>44957</v>
      </c>
      <c r="D411">
        <v>2023</v>
      </c>
      <c r="E411" t="s">
        <v>322</v>
      </c>
      <c r="F411" t="s">
        <v>323</v>
      </c>
      <c r="G411" t="s">
        <v>1919</v>
      </c>
      <c r="H411" t="s">
        <v>1003</v>
      </c>
      <c r="I411" t="s">
        <v>1004</v>
      </c>
      <c r="J411" t="s">
        <v>570</v>
      </c>
      <c r="K411" t="s">
        <v>37</v>
      </c>
      <c r="L411" t="s">
        <v>38</v>
      </c>
      <c r="M411" t="s">
        <v>323</v>
      </c>
      <c r="N411" t="s">
        <v>72</v>
      </c>
      <c r="O411" t="s">
        <v>50</v>
      </c>
      <c r="P411">
        <v>47</v>
      </c>
      <c r="Q411" s="2">
        <v>43309</v>
      </c>
      <c r="R411" s="2"/>
      <c r="S411">
        <v>40</v>
      </c>
      <c r="T411" s="3">
        <v>87806</v>
      </c>
      <c r="U411" s="3">
        <v>7317.166666666667</v>
      </c>
      <c r="V411" s="3">
        <v>42.214423076923076</v>
      </c>
      <c r="W411" s="3">
        <v>0.15490000000000001</v>
      </c>
      <c r="X411" s="3">
        <v>1133.4291166666667</v>
      </c>
      <c r="Y411" vm="33">
        <v>0.46700000000000003</v>
      </c>
      <c r="Z411" s="3">
        <v>3900.0498333333335</v>
      </c>
      <c r="AA411" t="s">
        <v>326</v>
      </c>
      <c r="AB411">
        <v>143.86000000000001</v>
      </c>
      <c r="AC411">
        <v>0</v>
      </c>
      <c r="AD411" s="2" t="s">
        <v>42</v>
      </c>
      <c r="AE411">
        <v>177</v>
      </c>
      <c r="AG411">
        <v>20</v>
      </c>
      <c r="AI411">
        <v>1</v>
      </c>
      <c r="AL411">
        <f>IF(AND(EE_Data_2023[[#This Row],[Hire Date]]&gt;=EE_Data_2023[[#This Row],[Start of Month]],EE_Data_2023[[#This Row],[Hire Date]]&lt;=EE_Data_2023[[#This Row],[End of Month]]),1,0)</f>
        <v>0</v>
      </c>
      <c r="AM411">
        <f>IF(AND(EE_Data_2023[[#This Row],[Exit Date]]&gt;=EE_Data_2023[[#This Row],[Start of Month]],EE_Data_2023[[#This Row],[Exit Date]]&lt;=EE_Data_2023[[#This Row],[End of Month]]),1,0)</f>
        <v>0</v>
      </c>
      <c r="AN411">
        <f>EE_Data_2023[[#This Row],[Leave balance]]*EE_Data_2023[[#This Row],[Hr_Rate]]</f>
        <v>7471.9528846153844</v>
      </c>
    </row>
    <row r="412" spans="1:40" x14ac:dyDescent="0.3">
      <c r="A412" s="1" t="s">
        <v>1927</v>
      </c>
      <c r="B412" s="8">
        <v>44927</v>
      </c>
      <c r="C412" s="8">
        <v>44957</v>
      </c>
      <c r="D412">
        <v>2023</v>
      </c>
      <c r="E412" t="s">
        <v>73</v>
      </c>
      <c r="F412" t="s">
        <v>74</v>
      </c>
      <c r="G412" t="s">
        <v>1916</v>
      </c>
      <c r="H412" t="s">
        <v>1005</v>
      </c>
      <c r="I412" t="s">
        <v>1006</v>
      </c>
      <c r="J412" t="s">
        <v>336</v>
      </c>
      <c r="K412" t="s">
        <v>99</v>
      </c>
      <c r="L412" t="s">
        <v>108</v>
      </c>
      <c r="M412" t="s">
        <v>74</v>
      </c>
      <c r="N412" t="s">
        <v>72</v>
      </c>
      <c r="O412" t="s">
        <v>40</v>
      </c>
      <c r="P412">
        <v>62</v>
      </c>
      <c r="Q412" s="2">
        <v>40820</v>
      </c>
      <c r="R412" s="2"/>
      <c r="S412">
        <v>40</v>
      </c>
      <c r="T412" s="3">
        <v>63959</v>
      </c>
      <c r="U412" s="3">
        <v>5329.916666666667</v>
      </c>
      <c r="V412" s="3">
        <v>30.749519230769231</v>
      </c>
      <c r="W412" s="3">
        <v>0.28999999999999998</v>
      </c>
      <c r="X412" s="3">
        <v>1545.6758333333332</v>
      </c>
      <c r="Y412" vm="6">
        <v>0.65099999999999991</v>
      </c>
      <c r="Z412" s="3">
        <v>1860.1409166666672</v>
      </c>
      <c r="AA412" t="s">
        <v>78</v>
      </c>
      <c r="AB412">
        <v>5.4378000000000002</v>
      </c>
      <c r="AC412">
        <v>0</v>
      </c>
      <c r="AD412" s="2" t="s">
        <v>42</v>
      </c>
      <c r="AE412">
        <v>27</v>
      </c>
      <c r="AG412">
        <v>20</v>
      </c>
      <c r="AH412">
        <v>568</v>
      </c>
      <c r="AL412">
        <f>IF(AND(EE_Data_2023[[#This Row],[Hire Date]]&gt;=EE_Data_2023[[#This Row],[Start of Month]],EE_Data_2023[[#This Row],[Hire Date]]&lt;=EE_Data_2023[[#This Row],[End of Month]]),1,0)</f>
        <v>0</v>
      </c>
      <c r="AM412">
        <f>IF(AND(EE_Data_2023[[#This Row],[Exit Date]]&gt;=EE_Data_2023[[#This Row],[Start of Month]],EE_Data_2023[[#This Row],[Exit Date]]&lt;=EE_Data_2023[[#This Row],[End of Month]]),1,0)</f>
        <v>0</v>
      </c>
      <c r="AN412">
        <f>EE_Data_2023[[#This Row],[Leave balance]]*EE_Data_2023[[#This Row],[Hr_Rate]]</f>
        <v>830.23701923076919</v>
      </c>
    </row>
    <row r="413" spans="1:40" x14ac:dyDescent="0.3">
      <c r="A413" s="1" t="s">
        <v>1927</v>
      </c>
      <c r="B413" s="8">
        <v>44927</v>
      </c>
      <c r="C413" s="8">
        <v>44957</v>
      </c>
      <c r="D413">
        <v>2023</v>
      </c>
      <c r="E413" t="s">
        <v>123</v>
      </c>
      <c r="F413" t="s">
        <v>124</v>
      </c>
      <c r="G413" t="s">
        <v>33</v>
      </c>
      <c r="H413" t="s">
        <v>1007</v>
      </c>
      <c r="I413" t="s">
        <v>1008</v>
      </c>
      <c r="J413" t="s">
        <v>115</v>
      </c>
      <c r="K413" t="s">
        <v>37</v>
      </c>
      <c r="L413" t="s">
        <v>108</v>
      </c>
      <c r="M413" t="s">
        <v>124</v>
      </c>
      <c r="N413" t="s">
        <v>72</v>
      </c>
      <c r="O413" t="s">
        <v>40</v>
      </c>
      <c r="P413">
        <v>35</v>
      </c>
      <c r="Q413" s="2">
        <v>42166</v>
      </c>
      <c r="R413" s="2"/>
      <c r="S413">
        <v>40</v>
      </c>
      <c r="T413" s="3">
        <v>234723</v>
      </c>
      <c r="U413" s="3">
        <v>19560.25</v>
      </c>
      <c r="V413" s="3">
        <v>112.84759615384614</v>
      </c>
      <c r="W413" s="3">
        <v>2.2499999999999999E-2</v>
      </c>
      <c r="X413" s="3">
        <v>440.10562499999997</v>
      </c>
      <c r="Y413" vm="13">
        <v>0.2</v>
      </c>
      <c r="Z413" s="3">
        <v>15648.2</v>
      </c>
      <c r="AA413" t="s">
        <v>127</v>
      </c>
      <c r="AB413">
        <v>4.9107000000000003</v>
      </c>
      <c r="AC413">
        <v>0.36</v>
      </c>
      <c r="AD413" s="2" t="s">
        <v>42</v>
      </c>
      <c r="AE413">
        <v>259</v>
      </c>
      <c r="AG413">
        <v>20</v>
      </c>
      <c r="AI413">
        <v>19</v>
      </c>
      <c r="AL413">
        <f>IF(AND(EE_Data_2023[[#This Row],[Hire Date]]&gt;=EE_Data_2023[[#This Row],[Start of Month]],EE_Data_2023[[#This Row],[Hire Date]]&lt;=EE_Data_2023[[#This Row],[End of Month]]),1,0)</f>
        <v>0</v>
      </c>
      <c r="AM413">
        <f>IF(AND(EE_Data_2023[[#This Row],[Exit Date]]&gt;=EE_Data_2023[[#This Row],[Start of Month]],EE_Data_2023[[#This Row],[Exit Date]]&lt;=EE_Data_2023[[#This Row],[End of Month]]),1,0)</f>
        <v>0</v>
      </c>
      <c r="AN413">
        <f>EE_Data_2023[[#This Row],[Leave balance]]*EE_Data_2023[[#This Row],[Hr_Rate]]</f>
        <v>29227.52740384615</v>
      </c>
    </row>
    <row r="414" spans="1:40" x14ac:dyDescent="0.3">
      <c r="A414" s="1" t="s">
        <v>1927</v>
      </c>
      <c r="B414" s="8">
        <v>44927</v>
      </c>
      <c r="C414" s="8">
        <v>44957</v>
      </c>
      <c r="D414">
        <v>2023</v>
      </c>
      <c r="E414" t="s">
        <v>238</v>
      </c>
      <c r="F414" t="s">
        <v>239</v>
      </c>
      <c r="G414" t="s">
        <v>33</v>
      </c>
      <c r="H414" t="s">
        <v>1009</v>
      </c>
      <c r="I414" t="s">
        <v>1010</v>
      </c>
      <c r="J414" t="s">
        <v>145</v>
      </c>
      <c r="K414" t="s">
        <v>83</v>
      </c>
      <c r="L414" t="s">
        <v>71</v>
      </c>
      <c r="M414" t="s">
        <v>239</v>
      </c>
      <c r="N414" t="s">
        <v>72</v>
      </c>
      <c r="O414" t="s">
        <v>50</v>
      </c>
      <c r="P414">
        <v>27</v>
      </c>
      <c r="Q414" s="2">
        <v>43701</v>
      </c>
      <c r="R414" s="2"/>
      <c r="S414">
        <v>32</v>
      </c>
      <c r="T414" s="3">
        <v>50809</v>
      </c>
      <c r="U414" s="3">
        <v>4234.083333333333</v>
      </c>
      <c r="V414" s="3">
        <v>30.534254807692307</v>
      </c>
      <c r="W414" s="3">
        <v>0.16500000000000001</v>
      </c>
      <c r="X414" s="3">
        <v>698.62374999999997</v>
      </c>
      <c r="Y414" vm="27">
        <v>0.20499999999999999</v>
      </c>
      <c r="Z414" s="3">
        <v>3366.0962499999996</v>
      </c>
      <c r="AA414" t="s">
        <v>41</v>
      </c>
      <c r="AB414">
        <v>1</v>
      </c>
      <c r="AC414">
        <v>0</v>
      </c>
      <c r="AD414" s="2" t="s">
        <v>42</v>
      </c>
      <c r="AE414">
        <v>156</v>
      </c>
      <c r="AG414">
        <v>20</v>
      </c>
      <c r="AL414">
        <f>IF(AND(EE_Data_2023[[#This Row],[Hire Date]]&gt;=EE_Data_2023[[#This Row],[Start of Month]],EE_Data_2023[[#This Row],[Hire Date]]&lt;=EE_Data_2023[[#This Row],[End of Month]]),1,0)</f>
        <v>0</v>
      </c>
      <c r="AM414">
        <f>IF(AND(EE_Data_2023[[#This Row],[Exit Date]]&gt;=EE_Data_2023[[#This Row],[Start of Month]],EE_Data_2023[[#This Row],[Exit Date]]&lt;=EE_Data_2023[[#This Row],[End of Month]]),1,0)</f>
        <v>0</v>
      </c>
      <c r="AN414">
        <f>EE_Data_2023[[#This Row],[Leave balance]]*EE_Data_2023[[#This Row],[Hr_Rate]]</f>
        <v>4763.34375</v>
      </c>
    </row>
    <row r="415" spans="1:40" x14ac:dyDescent="0.3">
      <c r="A415" s="1" t="s">
        <v>1927</v>
      </c>
      <c r="B415" s="8">
        <v>44927</v>
      </c>
      <c r="C415" s="8">
        <v>44957</v>
      </c>
      <c r="D415">
        <v>2023</v>
      </c>
      <c r="E415" t="s">
        <v>123</v>
      </c>
      <c r="F415" t="s">
        <v>124</v>
      </c>
      <c r="G415" t="s">
        <v>33</v>
      </c>
      <c r="H415" t="s">
        <v>1011</v>
      </c>
      <c r="I415" t="s">
        <v>1012</v>
      </c>
      <c r="J415" t="s">
        <v>63</v>
      </c>
      <c r="K415" t="s">
        <v>48</v>
      </c>
      <c r="L415" t="s">
        <v>38</v>
      </c>
      <c r="M415" t="s">
        <v>124</v>
      </c>
      <c r="N415" t="s">
        <v>72</v>
      </c>
      <c r="O415" t="s">
        <v>40</v>
      </c>
      <c r="P415">
        <v>55</v>
      </c>
      <c r="Q415" s="2">
        <v>37456</v>
      </c>
      <c r="R415" s="2"/>
      <c r="S415">
        <v>32</v>
      </c>
      <c r="T415" s="3">
        <v>77396</v>
      </c>
      <c r="U415" s="3">
        <v>6449.666666666667</v>
      </c>
      <c r="V415" s="3">
        <v>46.512019230769234</v>
      </c>
      <c r="W415" s="3">
        <v>2.2499999999999999E-2</v>
      </c>
      <c r="X415" s="3">
        <v>145.11750000000001</v>
      </c>
      <c r="Y415" vm="13">
        <v>0.2</v>
      </c>
      <c r="Z415" s="3">
        <v>5159.7333333333336</v>
      </c>
      <c r="AA415" t="s">
        <v>127</v>
      </c>
      <c r="AB415">
        <v>4.9107000000000003</v>
      </c>
      <c r="AC415">
        <v>0</v>
      </c>
      <c r="AD415" s="2" t="s">
        <v>42</v>
      </c>
      <c r="AE415">
        <v>123</v>
      </c>
      <c r="AG415">
        <v>20</v>
      </c>
      <c r="AH415">
        <v>449</v>
      </c>
      <c r="AL415">
        <f>IF(AND(EE_Data_2023[[#This Row],[Hire Date]]&gt;=EE_Data_2023[[#This Row],[Start of Month]],EE_Data_2023[[#This Row],[Hire Date]]&lt;=EE_Data_2023[[#This Row],[End of Month]]),1,0)</f>
        <v>0</v>
      </c>
      <c r="AM415">
        <f>IF(AND(EE_Data_2023[[#This Row],[Exit Date]]&gt;=EE_Data_2023[[#This Row],[Start of Month]],EE_Data_2023[[#This Row],[Exit Date]]&lt;=EE_Data_2023[[#This Row],[End of Month]]),1,0)</f>
        <v>0</v>
      </c>
      <c r="AN415">
        <f>EE_Data_2023[[#This Row],[Leave balance]]*EE_Data_2023[[#This Row],[Hr_Rate]]</f>
        <v>5720.9783653846162</v>
      </c>
    </row>
    <row r="416" spans="1:40" x14ac:dyDescent="0.3">
      <c r="A416" s="1" t="s">
        <v>1927</v>
      </c>
      <c r="B416" s="8">
        <v>44927</v>
      </c>
      <c r="C416" s="8">
        <v>44957</v>
      </c>
      <c r="D416">
        <v>2023</v>
      </c>
      <c r="E416" t="s">
        <v>278</v>
      </c>
      <c r="F416" t="s">
        <v>279</v>
      </c>
      <c r="G416" t="s">
        <v>33</v>
      </c>
      <c r="H416" t="s">
        <v>1013</v>
      </c>
      <c r="I416" t="s">
        <v>1014</v>
      </c>
      <c r="J416" t="s">
        <v>63</v>
      </c>
      <c r="K416" t="s">
        <v>48</v>
      </c>
      <c r="L416" t="s">
        <v>49</v>
      </c>
      <c r="M416" t="s">
        <v>279</v>
      </c>
      <c r="N416" t="s">
        <v>39</v>
      </c>
      <c r="O416" t="s">
        <v>50</v>
      </c>
      <c r="P416">
        <v>63</v>
      </c>
      <c r="Q416" s="2">
        <v>44926</v>
      </c>
      <c r="R416" s="2">
        <v>45291</v>
      </c>
      <c r="S416">
        <v>32</v>
      </c>
      <c r="T416" s="3">
        <v>89523</v>
      </c>
      <c r="U416" s="3">
        <v>7460.25</v>
      </c>
      <c r="V416" s="3">
        <v>53.799879807692307</v>
      </c>
      <c r="W416" s="3">
        <v>0.13800000000000001</v>
      </c>
      <c r="X416" s="3">
        <v>1029.5145</v>
      </c>
      <c r="Y416" vm="29">
        <v>0.30599999999999999</v>
      </c>
      <c r="Z416" s="3">
        <v>5177.4135000000006</v>
      </c>
      <c r="AA416" t="s">
        <v>282</v>
      </c>
      <c r="AB416">
        <v>0.88870000000000005</v>
      </c>
      <c r="AC416">
        <v>0</v>
      </c>
      <c r="AD416" s="2" t="s">
        <v>42</v>
      </c>
      <c r="AE416">
        <v>338</v>
      </c>
      <c r="AG416">
        <v>20</v>
      </c>
      <c r="AL416">
        <f>IF(AND(EE_Data_2023[[#This Row],[Hire Date]]&gt;=EE_Data_2023[[#This Row],[Start of Month]],EE_Data_2023[[#This Row],[Hire Date]]&lt;=EE_Data_2023[[#This Row],[End of Month]]),1,0)</f>
        <v>0</v>
      </c>
      <c r="AM416">
        <f>IF(AND(EE_Data_2023[[#This Row],[Exit Date]]&gt;=EE_Data_2023[[#This Row],[Start of Month]],EE_Data_2023[[#This Row],[Exit Date]]&lt;=EE_Data_2023[[#This Row],[End of Month]]),1,0)</f>
        <v>0</v>
      </c>
      <c r="AN416">
        <f>EE_Data_2023[[#This Row],[Leave balance]]*EE_Data_2023[[#This Row],[Hr_Rate]]</f>
        <v>18184.359375</v>
      </c>
    </row>
    <row r="417" spans="1:40" x14ac:dyDescent="0.3">
      <c r="A417" s="1" t="s">
        <v>1927</v>
      </c>
      <c r="B417" s="8">
        <v>44927</v>
      </c>
      <c r="C417" s="8">
        <v>44957</v>
      </c>
      <c r="D417">
        <v>2023</v>
      </c>
      <c r="E417" t="s">
        <v>104</v>
      </c>
      <c r="F417" t="s">
        <v>105</v>
      </c>
      <c r="G417" t="s">
        <v>1919</v>
      </c>
      <c r="H417" t="s">
        <v>1015</v>
      </c>
      <c r="I417" t="s">
        <v>1016</v>
      </c>
      <c r="J417" t="s">
        <v>266</v>
      </c>
      <c r="K417" t="s">
        <v>37</v>
      </c>
      <c r="L417" t="s">
        <v>71</v>
      </c>
      <c r="M417" t="s">
        <v>105</v>
      </c>
      <c r="N417" t="s">
        <v>72</v>
      </c>
      <c r="O417" t="s">
        <v>50</v>
      </c>
      <c r="P417">
        <v>53</v>
      </c>
      <c r="Q417" s="2">
        <v>40744</v>
      </c>
      <c r="R417" s="2"/>
      <c r="S417">
        <v>40</v>
      </c>
      <c r="T417" s="3">
        <v>86173</v>
      </c>
      <c r="U417" s="3">
        <v>7181.083333333333</v>
      </c>
      <c r="V417" s="3">
        <v>41.429326923076921</v>
      </c>
      <c r="W417" s="3">
        <v>5.74E-2</v>
      </c>
      <c r="X417" s="3">
        <v>412.19418333333329</v>
      </c>
      <c r="Y417" vm="11">
        <v>0.30099999999999999</v>
      </c>
      <c r="Z417" s="3">
        <v>5019.5772500000003</v>
      </c>
      <c r="AA417" t="s">
        <v>109</v>
      </c>
      <c r="AB417">
        <v>16295.86</v>
      </c>
      <c r="AC417">
        <v>0</v>
      </c>
      <c r="AD417" s="2" t="s">
        <v>42</v>
      </c>
      <c r="AE417">
        <v>207</v>
      </c>
      <c r="AG417">
        <v>20</v>
      </c>
      <c r="AI417">
        <v>1</v>
      </c>
      <c r="AL417">
        <f>IF(AND(EE_Data_2023[[#This Row],[Hire Date]]&gt;=EE_Data_2023[[#This Row],[Start of Month]],EE_Data_2023[[#This Row],[Hire Date]]&lt;=EE_Data_2023[[#This Row],[End of Month]]),1,0)</f>
        <v>0</v>
      </c>
      <c r="AM417">
        <f>IF(AND(EE_Data_2023[[#This Row],[Exit Date]]&gt;=EE_Data_2023[[#This Row],[Start of Month]],EE_Data_2023[[#This Row],[Exit Date]]&lt;=EE_Data_2023[[#This Row],[End of Month]]),1,0)</f>
        <v>0</v>
      </c>
      <c r="AN417">
        <f>EE_Data_2023[[#This Row],[Leave balance]]*EE_Data_2023[[#This Row],[Hr_Rate]]</f>
        <v>8575.8706730769227</v>
      </c>
    </row>
    <row r="418" spans="1:40" x14ac:dyDescent="0.3">
      <c r="A418" s="1" t="s">
        <v>1927</v>
      </c>
      <c r="B418" s="8">
        <v>44927</v>
      </c>
      <c r="C418" s="8">
        <v>44957</v>
      </c>
      <c r="D418">
        <v>2023</v>
      </c>
      <c r="E418" t="s">
        <v>100</v>
      </c>
      <c r="F418" t="s">
        <v>101</v>
      </c>
      <c r="G418" t="s">
        <v>33</v>
      </c>
      <c r="H418" t="s">
        <v>1017</v>
      </c>
      <c r="I418" t="s">
        <v>1018</v>
      </c>
      <c r="J418" t="s">
        <v>115</v>
      </c>
      <c r="K418" t="s">
        <v>70</v>
      </c>
      <c r="L418" t="s">
        <v>38</v>
      </c>
      <c r="M418" t="s">
        <v>101</v>
      </c>
      <c r="N418" t="s">
        <v>72</v>
      </c>
      <c r="O418" t="s">
        <v>50</v>
      </c>
      <c r="P418">
        <v>54</v>
      </c>
      <c r="Q418" s="2">
        <v>36757</v>
      </c>
      <c r="R418" s="2"/>
      <c r="S418">
        <v>32</v>
      </c>
      <c r="T418" s="3">
        <v>222224</v>
      </c>
      <c r="U418" s="3">
        <v>18518.666666666668</v>
      </c>
      <c r="V418" s="3">
        <v>133.54807692307693</v>
      </c>
      <c r="W418" s="3">
        <v>0.14990000000000001</v>
      </c>
      <c r="X418" s="3">
        <v>2775.9481333333338</v>
      </c>
      <c r="Y418" vm="10">
        <v>0.20399999999999999</v>
      </c>
      <c r="Z418" s="3">
        <v>14740.858666666667</v>
      </c>
      <c r="AA418" t="s">
        <v>41</v>
      </c>
      <c r="AB418">
        <v>1</v>
      </c>
      <c r="AC418">
        <v>0.38</v>
      </c>
      <c r="AD418" s="2" t="s">
        <v>42</v>
      </c>
      <c r="AE418">
        <v>204</v>
      </c>
      <c r="AG418">
        <v>20</v>
      </c>
      <c r="AL418">
        <f>IF(AND(EE_Data_2023[[#This Row],[Hire Date]]&gt;=EE_Data_2023[[#This Row],[Start of Month]],EE_Data_2023[[#This Row],[Hire Date]]&lt;=EE_Data_2023[[#This Row],[End of Month]]),1,0)</f>
        <v>0</v>
      </c>
      <c r="AM418">
        <f>IF(AND(EE_Data_2023[[#This Row],[Exit Date]]&gt;=EE_Data_2023[[#This Row],[Start of Month]],EE_Data_2023[[#This Row],[Exit Date]]&lt;=EE_Data_2023[[#This Row],[End of Month]]),1,0)</f>
        <v>0</v>
      </c>
      <c r="AN418">
        <f>EE_Data_2023[[#This Row],[Leave balance]]*EE_Data_2023[[#This Row],[Hr_Rate]]</f>
        <v>27243.807692307695</v>
      </c>
    </row>
    <row r="419" spans="1:40" x14ac:dyDescent="0.3">
      <c r="A419" s="1" t="s">
        <v>1927</v>
      </c>
      <c r="B419" s="8">
        <v>44927</v>
      </c>
      <c r="C419" s="8">
        <v>44957</v>
      </c>
      <c r="D419">
        <v>2023</v>
      </c>
      <c r="E419" t="s">
        <v>262</v>
      </c>
      <c r="F419" t="s">
        <v>263</v>
      </c>
      <c r="G419" t="s">
        <v>33</v>
      </c>
      <c r="H419" t="s">
        <v>1019</v>
      </c>
      <c r="I419" t="s">
        <v>1020</v>
      </c>
      <c r="J419" t="s">
        <v>93</v>
      </c>
      <c r="K419" t="s">
        <v>48</v>
      </c>
      <c r="L419" t="s">
        <v>108</v>
      </c>
      <c r="M419" t="s">
        <v>263</v>
      </c>
      <c r="N419" t="s">
        <v>39</v>
      </c>
      <c r="O419" t="s">
        <v>40</v>
      </c>
      <c r="P419">
        <v>43</v>
      </c>
      <c r="Q419" s="2">
        <v>44303</v>
      </c>
      <c r="R419" s="2">
        <v>45033</v>
      </c>
      <c r="S419">
        <v>32</v>
      </c>
      <c r="T419" s="3">
        <v>146140</v>
      </c>
      <c r="U419" s="3">
        <v>12178.333333333334</v>
      </c>
      <c r="V419" s="3">
        <v>87.824519230769226</v>
      </c>
      <c r="W419" s="3">
        <v>0.22</v>
      </c>
      <c r="X419" s="3">
        <v>2679.2333333333336</v>
      </c>
      <c r="Y419" vm="28">
        <v>0.45200000000000001</v>
      </c>
      <c r="Z419" s="3">
        <v>6673.7266666666665</v>
      </c>
      <c r="AA419" t="s">
        <v>267</v>
      </c>
      <c r="AB419">
        <v>39.026600000000002</v>
      </c>
      <c r="AC419">
        <v>0.15</v>
      </c>
      <c r="AD419" s="2" t="s">
        <v>42</v>
      </c>
      <c r="AE419">
        <v>235</v>
      </c>
      <c r="AF419">
        <v>1</v>
      </c>
      <c r="AG419">
        <v>20</v>
      </c>
      <c r="AL419">
        <f>IF(AND(EE_Data_2023[[#This Row],[Hire Date]]&gt;=EE_Data_2023[[#This Row],[Start of Month]],EE_Data_2023[[#This Row],[Hire Date]]&lt;=EE_Data_2023[[#This Row],[End of Month]]),1,0)</f>
        <v>0</v>
      </c>
      <c r="AM419">
        <f>IF(AND(EE_Data_2023[[#This Row],[Exit Date]]&gt;=EE_Data_2023[[#This Row],[Start of Month]],EE_Data_2023[[#This Row],[Exit Date]]&lt;=EE_Data_2023[[#This Row],[End of Month]]),1,0)</f>
        <v>0</v>
      </c>
      <c r="AN419">
        <f>EE_Data_2023[[#This Row],[Leave balance]]*EE_Data_2023[[#This Row],[Hr_Rate]]</f>
        <v>20638.76201923077</v>
      </c>
    </row>
    <row r="420" spans="1:40" x14ac:dyDescent="0.3">
      <c r="A420" s="1" t="s">
        <v>1927</v>
      </c>
      <c r="B420" s="8">
        <v>44927</v>
      </c>
      <c r="C420" s="8">
        <v>44957</v>
      </c>
      <c r="D420">
        <v>2023</v>
      </c>
      <c r="E420" t="s">
        <v>721</v>
      </c>
      <c r="F420" t="s">
        <v>722</v>
      </c>
      <c r="G420" t="s">
        <v>54</v>
      </c>
      <c r="H420" t="s">
        <v>1021</v>
      </c>
      <c r="I420" t="s">
        <v>1022</v>
      </c>
      <c r="J420" t="s">
        <v>165</v>
      </c>
      <c r="K420" t="s">
        <v>99</v>
      </c>
      <c r="L420" t="s">
        <v>49</v>
      </c>
      <c r="M420" t="s">
        <v>722</v>
      </c>
      <c r="N420" t="s">
        <v>39</v>
      </c>
      <c r="O420" t="s">
        <v>50</v>
      </c>
      <c r="P420">
        <v>64</v>
      </c>
      <c r="Q420" s="2">
        <v>44732</v>
      </c>
      <c r="R420" s="2">
        <v>45097</v>
      </c>
      <c r="S420">
        <v>40</v>
      </c>
      <c r="T420" s="3">
        <v>109456</v>
      </c>
      <c r="U420" s="3">
        <v>9121.3333333333339</v>
      </c>
      <c r="V420" s="3">
        <v>52.62307692307693</v>
      </c>
      <c r="W420" s="3">
        <v>0.1</v>
      </c>
      <c r="X420" s="3">
        <v>912.13333333333344</v>
      </c>
      <c r="Y420" vm="42">
        <v>0.34799999999999998</v>
      </c>
      <c r="Z420" s="3">
        <v>5947.1093333333338</v>
      </c>
      <c r="AA420" t="s">
        <v>725</v>
      </c>
      <c r="AB420">
        <v>486.12</v>
      </c>
      <c r="AC420">
        <v>0.1</v>
      </c>
      <c r="AD420" s="2" t="s">
        <v>42</v>
      </c>
      <c r="AE420">
        <v>398</v>
      </c>
      <c r="AG420">
        <v>20</v>
      </c>
      <c r="AI420">
        <v>8</v>
      </c>
      <c r="AL420">
        <f>IF(AND(EE_Data_2023[[#This Row],[Hire Date]]&gt;=EE_Data_2023[[#This Row],[Start of Month]],EE_Data_2023[[#This Row],[Hire Date]]&lt;=EE_Data_2023[[#This Row],[End of Month]]),1,0)</f>
        <v>0</v>
      </c>
      <c r="AM420">
        <f>IF(AND(EE_Data_2023[[#This Row],[Exit Date]]&gt;=EE_Data_2023[[#This Row],[Start of Month]],EE_Data_2023[[#This Row],[Exit Date]]&lt;=EE_Data_2023[[#This Row],[End of Month]]),1,0)</f>
        <v>0</v>
      </c>
      <c r="AN420">
        <f>EE_Data_2023[[#This Row],[Leave balance]]*EE_Data_2023[[#This Row],[Hr_Rate]]</f>
        <v>20943.984615384619</v>
      </c>
    </row>
    <row r="421" spans="1:40" x14ac:dyDescent="0.3">
      <c r="A421" s="1" t="s">
        <v>1927</v>
      </c>
      <c r="B421" s="8">
        <v>44927</v>
      </c>
      <c r="C421" s="8">
        <v>44957</v>
      </c>
      <c r="D421">
        <v>2023</v>
      </c>
      <c r="E421" t="s">
        <v>200</v>
      </c>
      <c r="F421" t="s">
        <v>201</v>
      </c>
      <c r="G421" t="s">
        <v>33</v>
      </c>
      <c r="H421" t="s">
        <v>1023</v>
      </c>
      <c r="I421" t="s">
        <v>1024</v>
      </c>
      <c r="J421" t="s">
        <v>47</v>
      </c>
      <c r="K421" t="s">
        <v>48</v>
      </c>
      <c r="L421" t="s">
        <v>108</v>
      </c>
      <c r="M421" t="s">
        <v>201</v>
      </c>
      <c r="N421" t="s">
        <v>72</v>
      </c>
      <c r="O421" t="s">
        <v>50</v>
      </c>
      <c r="P421">
        <v>65</v>
      </c>
      <c r="Q421" s="2">
        <v>39728</v>
      </c>
      <c r="R421" s="2"/>
      <c r="S421">
        <v>32</v>
      </c>
      <c r="T421" s="3">
        <v>170221</v>
      </c>
      <c r="U421" s="3">
        <v>14185.083333333334</v>
      </c>
      <c r="V421" s="3">
        <v>102.29627403846153</v>
      </c>
      <c r="W421" s="3">
        <v>0.24809999999999999</v>
      </c>
      <c r="X421" s="3">
        <v>3519.3191750000001</v>
      </c>
      <c r="Y421" vm="25">
        <v>0.51900000000000002</v>
      </c>
      <c r="Z421" s="3">
        <v>6823.025083333333</v>
      </c>
      <c r="AA421" t="s">
        <v>41</v>
      </c>
      <c r="AB421">
        <v>1</v>
      </c>
      <c r="AC421">
        <v>0.15</v>
      </c>
      <c r="AD421" s="2" t="s">
        <v>42</v>
      </c>
      <c r="AE421">
        <v>181</v>
      </c>
      <c r="AG421">
        <v>20</v>
      </c>
      <c r="AH421">
        <v>287</v>
      </c>
      <c r="AL421">
        <f>IF(AND(EE_Data_2023[[#This Row],[Hire Date]]&gt;=EE_Data_2023[[#This Row],[Start of Month]],EE_Data_2023[[#This Row],[Hire Date]]&lt;=EE_Data_2023[[#This Row],[End of Month]]),1,0)</f>
        <v>0</v>
      </c>
      <c r="AM421">
        <f>IF(AND(EE_Data_2023[[#This Row],[Exit Date]]&gt;=EE_Data_2023[[#This Row],[Start of Month]],EE_Data_2023[[#This Row],[Exit Date]]&lt;=EE_Data_2023[[#This Row],[End of Month]]),1,0)</f>
        <v>0</v>
      </c>
      <c r="AN421">
        <f>EE_Data_2023[[#This Row],[Leave balance]]*EE_Data_2023[[#This Row],[Hr_Rate]]</f>
        <v>18515.625600961539</v>
      </c>
    </row>
    <row r="422" spans="1:40" x14ac:dyDescent="0.3">
      <c r="A422" s="1" t="s">
        <v>1927</v>
      </c>
      <c r="B422" s="8">
        <v>44927</v>
      </c>
      <c r="C422" s="8">
        <v>44957</v>
      </c>
      <c r="D422">
        <v>2023</v>
      </c>
      <c r="E422" t="s">
        <v>278</v>
      </c>
      <c r="F422" t="s">
        <v>279</v>
      </c>
      <c r="G422" t="s">
        <v>33</v>
      </c>
      <c r="H422" t="s">
        <v>1025</v>
      </c>
      <c r="I422" t="s">
        <v>1026</v>
      </c>
      <c r="J422" t="s">
        <v>69</v>
      </c>
      <c r="K422" t="s">
        <v>70</v>
      </c>
      <c r="L422" t="s">
        <v>38</v>
      </c>
      <c r="M422" t="s">
        <v>279</v>
      </c>
      <c r="N422" t="s">
        <v>72</v>
      </c>
      <c r="O422" t="s">
        <v>40</v>
      </c>
      <c r="P422">
        <v>35</v>
      </c>
      <c r="Q422" s="2">
        <v>41516</v>
      </c>
      <c r="R422" s="2"/>
      <c r="S422">
        <v>32</v>
      </c>
      <c r="T422" s="3">
        <v>59646</v>
      </c>
      <c r="U422" s="3">
        <v>4970.5</v>
      </c>
      <c r="V422" s="3">
        <v>35.84495192307692</v>
      </c>
      <c r="W422" s="3">
        <v>0.13800000000000001</v>
      </c>
      <c r="X422" s="3">
        <v>685.92900000000009</v>
      </c>
      <c r="Y422" vm="29">
        <v>0.30599999999999999</v>
      </c>
      <c r="Z422" s="3">
        <v>3449.527</v>
      </c>
      <c r="AA422" t="s">
        <v>282</v>
      </c>
      <c r="AB422">
        <v>0.88870000000000005</v>
      </c>
      <c r="AC422">
        <v>0</v>
      </c>
      <c r="AD422" s="2" t="s">
        <v>42</v>
      </c>
      <c r="AE422">
        <v>243</v>
      </c>
      <c r="AG422">
        <v>20</v>
      </c>
      <c r="AH422">
        <v>319</v>
      </c>
      <c r="AL422">
        <f>IF(AND(EE_Data_2023[[#This Row],[Hire Date]]&gt;=EE_Data_2023[[#This Row],[Start of Month]],EE_Data_2023[[#This Row],[Hire Date]]&lt;=EE_Data_2023[[#This Row],[End of Month]]),1,0)</f>
        <v>0</v>
      </c>
      <c r="AM422">
        <f>IF(AND(EE_Data_2023[[#This Row],[Exit Date]]&gt;=EE_Data_2023[[#This Row],[Start of Month]],EE_Data_2023[[#This Row],[Exit Date]]&lt;=EE_Data_2023[[#This Row],[End of Month]]),1,0)</f>
        <v>0</v>
      </c>
      <c r="AN422">
        <f>EE_Data_2023[[#This Row],[Leave balance]]*EE_Data_2023[[#This Row],[Hr_Rate]]</f>
        <v>8710.3233173076915</v>
      </c>
    </row>
    <row r="423" spans="1:40" x14ac:dyDescent="0.3">
      <c r="A423" s="1" t="s">
        <v>1927</v>
      </c>
      <c r="B423" s="8">
        <v>44927</v>
      </c>
      <c r="C423" s="8">
        <v>44957</v>
      </c>
      <c r="D423">
        <v>2023</v>
      </c>
      <c r="E423" t="s">
        <v>43</v>
      </c>
      <c r="F423" t="s">
        <v>44</v>
      </c>
      <c r="G423" t="s">
        <v>1919</v>
      </c>
      <c r="H423" t="s">
        <v>1027</v>
      </c>
      <c r="I423" t="s">
        <v>1028</v>
      </c>
      <c r="J423" t="s">
        <v>47</v>
      </c>
      <c r="K423" t="s">
        <v>99</v>
      </c>
      <c r="L423" t="s">
        <v>49</v>
      </c>
      <c r="M423" t="s">
        <v>44</v>
      </c>
      <c r="N423" t="s">
        <v>39</v>
      </c>
      <c r="O423" t="s">
        <v>40</v>
      </c>
      <c r="P423">
        <v>64</v>
      </c>
      <c r="Q423" s="2">
        <v>44802</v>
      </c>
      <c r="R423" s="2">
        <v>45167</v>
      </c>
      <c r="S423">
        <v>40</v>
      </c>
      <c r="T423" s="3">
        <v>158787</v>
      </c>
      <c r="U423" s="3">
        <v>13232.25</v>
      </c>
      <c r="V423" s="3">
        <v>76.339903846153845</v>
      </c>
      <c r="W423" s="3">
        <v>0.17</v>
      </c>
      <c r="X423" s="3">
        <v>2249.4825000000001</v>
      </c>
      <c r="Y423" vm="2">
        <v>0.21</v>
      </c>
      <c r="Z423" s="3">
        <v>10453.477500000001</v>
      </c>
      <c r="AA423" t="s">
        <v>51</v>
      </c>
      <c r="AB423">
        <v>1.4280999999999999</v>
      </c>
      <c r="AC423">
        <v>0.18</v>
      </c>
      <c r="AD423" s="2" t="s">
        <v>42</v>
      </c>
      <c r="AE423">
        <v>101</v>
      </c>
      <c r="AG423">
        <v>20</v>
      </c>
      <c r="AH423">
        <v>196</v>
      </c>
      <c r="AI423">
        <v>8</v>
      </c>
      <c r="AL423">
        <f>IF(AND(EE_Data_2023[[#This Row],[Hire Date]]&gt;=EE_Data_2023[[#This Row],[Start of Month]],EE_Data_2023[[#This Row],[Hire Date]]&lt;=EE_Data_2023[[#This Row],[End of Month]]),1,0)</f>
        <v>0</v>
      </c>
      <c r="AM423">
        <f>IF(AND(EE_Data_2023[[#This Row],[Exit Date]]&gt;=EE_Data_2023[[#This Row],[Start of Month]],EE_Data_2023[[#This Row],[Exit Date]]&lt;=EE_Data_2023[[#This Row],[End of Month]]),1,0)</f>
        <v>0</v>
      </c>
      <c r="AN423">
        <f>EE_Data_2023[[#This Row],[Leave balance]]*EE_Data_2023[[#This Row],[Hr_Rate]]</f>
        <v>7710.3302884615387</v>
      </c>
    </row>
    <row r="424" spans="1:40" x14ac:dyDescent="0.3">
      <c r="A424" s="1" t="s">
        <v>1927</v>
      </c>
      <c r="B424" s="8">
        <v>44927</v>
      </c>
      <c r="C424" s="8">
        <v>44957</v>
      </c>
      <c r="D424">
        <v>2023</v>
      </c>
      <c r="E424" t="s">
        <v>303</v>
      </c>
      <c r="F424" t="s">
        <v>304</v>
      </c>
      <c r="G424" t="s">
        <v>112</v>
      </c>
      <c r="H424" t="s">
        <v>1029</v>
      </c>
      <c r="I424" t="s">
        <v>1030</v>
      </c>
      <c r="J424" t="s">
        <v>98</v>
      </c>
      <c r="K424" t="s">
        <v>99</v>
      </c>
      <c r="L424" t="s">
        <v>108</v>
      </c>
      <c r="M424" t="s">
        <v>304</v>
      </c>
      <c r="N424" t="s">
        <v>72</v>
      </c>
      <c r="O424" t="s">
        <v>40</v>
      </c>
      <c r="P424">
        <v>55</v>
      </c>
      <c r="Q424" s="2">
        <v>43219</v>
      </c>
      <c r="R424" s="2"/>
      <c r="S424">
        <v>40</v>
      </c>
      <c r="T424" s="3">
        <v>83378</v>
      </c>
      <c r="U424" s="3">
        <v>6948.166666666667</v>
      </c>
      <c r="V424" s="3">
        <v>40.085576923076921</v>
      </c>
      <c r="W424" s="3">
        <v>7.5999999999999998E-2</v>
      </c>
      <c r="X424" s="3">
        <v>528.06066666666663</v>
      </c>
      <c r="Y424" vm="32">
        <v>0.253</v>
      </c>
      <c r="Z424" s="3">
        <v>5190.2805000000008</v>
      </c>
      <c r="AA424" t="s">
        <v>307</v>
      </c>
      <c r="AB424">
        <v>3.7942999999999998</v>
      </c>
      <c r="AC424">
        <v>0</v>
      </c>
      <c r="AD424" s="2" t="s">
        <v>42</v>
      </c>
      <c r="AE424">
        <v>297</v>
      </c>
      <c r="AG424">
        <v>20</v>
      </c>
      <c r="AI424">
        <v>13</v>
      </c>
      <c r="AL424">
        <f>IF(AND(EE_Data_2023[[#This Row],[Hire Date]]&gt;=EE_Data_2023[[#This Row],[Start of Month]],EE_Data_2023[[#This Row],[Hire Date]]&lt;=EE_Data_2023[[#This Row],[End of Month]]),1,0)</f>
        <v>0</v>
      </c>
      <c r="AM424">
        <f>IF(AND(EE_Data_2023[[#This Row],[Exit Date]]&gt;=EE_Data_2023[[#This Row],[Start of Month]],EE_Data_2023[[#This Row],[Exit Date]]&lt;=EE_Data_2023[[#This Row],[End of Month]]),1,0)</f>
        <v>0</v>
      </c>
      <c r="AN424">
        <f>EE_Data_2023[[#This Row],[Leave balance]]*EE_Data_2023[[#This Row],[Hr_Rate]]</f>
        <v>11905.416346153846</v>
      </c>
    </row>
    <row r="425" spans="1:40" x14ac:dyDescent="0.3">
      <c r="A425" s="1" t="s">
        <v>1927</v>
      </c>
      <c r="B425" s="8">
        <v>44927</v>
      </c>
      <c r="C425" s="8">
        <v>44957</v>
      </c>
      <c r="D425">
        <v>2023</v>
      </c>
      <c r="E425" t="s">
        <v>79</v>
      </c>
      <c r="F425" t="s">
        <v>80</v>
      </c>
      <c r="G425" t="s">
        <v>33</v>
      </c>
      <c r="H425" t="s">
        <v>1031</v>
      </c>
      <c r="I425" t="s">
        <v>1032</v>
      </c>
      <c r="J425" t="s">
        <v>63</v>
      </c>
      <c r="K425" t="s">
        <v>116</v>
      </c>
      <c r="L425" t="s">
        <v>71</v>
      </c>
      <c r="M425" t="s">
        <v>80</v>
      </c>
      <c r="N425" t="s">
        <v>72</v>
      </c>
      <c r="O425" t="s">
        <v>50</v>
      </c>
      <c r="P425">
        <v>32</v>
      </c>
      <c r="Q425" s="2">
        <v>41590</v>
      </c>
      <c r="R425" s="2"/>
      <c r="S425">
        <v>40</v>
      </c>
      <c r="T425" s="3">
        <v>88895</v>
      </c>
      <c r="U425" s="3">
        <v>7407.916666666667</v>
      </c>
      <c r="V425" s="3">
        <v>42.737980769230766</v>
      </c>
      <c r="W425" s="3">
        <v>0.23190000000000002</v>
      </c>
      <c r="X425" s="3">
        <v>1717.8958750000002</v>
      </c>
      <c r="Y425" vm="7">
        <v>0.41200000000000003</v>
      </c>
      <c r="Z425" s="3">
        <v>4355.8549999999996</v>
      </c>
      <c r="AA425" t="s">
        <v>41</v>
      </c>
      <c r="AB425">
        <v>1</v>
      </c>
      <c r="AC425">
        <v>0</v>
      </c>
      <c r="AD425" s="2" t="s">
        <v>42</v>
      </c>
      <c r="AE425">
        <v>182</v>
      </c>
      <c r="AF425">
        <v>1</v>
      </c>
      <c r="AG425">
        <v>20</v>
      </c>
      <c r="AH425">
        <v>435</v>
      </c>
      <c r="AI425">
        <v>7</v>
      </c>
      <c r="AL425">
        <f>IF(AND(EE_Data_2023[[#This Row],[Hire Date]]&gt;=EE_Data_2023[[#This Row],[Start of Month]],EE_Data_2023[[#This Row],[Hire Date]]&lt;=EE_Data_2023[[#This Row],[End of Month]]),1,0)</f>
        <v>0</v>
      </c>
      <c r="AM425">
        <f>IF(AND(EE_Data_2023[[#This Row],[Exit Date]]&gt;=EE_Data_2023[[#This Row],[Start of Month]],EE_Data_2023[[#This Row],[Exit Date]]&lt;=EE_Data_2023[[#This Row],[End of Month]]),1,0)</f>
        <v>0</v>
      </c>
      <c r="AN425">
        <f>EE_Data_2023[[#This Row],[Leave balance]]*EE_Data_2023[[#This Row],[Hr_Rate]]</f>
        <v>7778.3124999999991</v>
      </c>
    </row>
    <row r="426" spans="1:40" x14ac:dyDescent="0.3">
      <c r="A426" s="1" t="s">
        <v>1927</v>
      </c>
      <c r="B426" s="8">
        <v>44927</v>
      </c>
      <c r="C426" s="8">
        <v>44957</v>
      </c>
      <c r="D426">
        <v>2023</v>
      </c>
      <c r="E426" t="s">
        <v>79</v>
      </c>
      <c r="F426" t="s">
        <v>80</v>
      </c>
      <c r="G426" t="s">
        <v>33</v>
      </c>
      <c r="H426" t="s">
        <v>1033</v>
      </c>
      <c r="I426" t="s">
        <v>1034</v>
      </c>
      <c r="J426" t="s">
        <v>47</v>
      </c>
      <c r="K426" t="s">
        <v>116</v>
      </c>
      <c r="L426" t="s">
        <v>71</v>
      </c>
      <c r="M426" t="s">
        <v>80</v>
      </c>
      <c r="N426" t="s">
        <v>72</v>
      </c>
      <c r="O426" t="s">
        <v>40</v>
      </c>
      <c r="P426">
        <v>45</v>
      </c>
      <c r="Q426" s="2">
        <v>38332</v>
      </c>
      <c r="R426" s="2"/>
      <c r="S426">
        <v>32</v>
      </c>
      <c r="T426" s="3">
        <v>168846</v>
      </c>
      <c r="U426" s="3">
        <v>14070.5</v>
      </c>
      <c r="V426" s="3">
        <v>101.46995192307692</v>
      </c>
      <c r="W426" s="3">
        <v>0.23190000000000002</v>
      </c>
      <c r="X426" s="3">
        <v>3262.9489500000004</v>
      </c>
      <c r="Y426" vm="7">
        <v>0.41200000000000003</v>
      </c>
      <c r="Z426" s="3">
        <v>8273.4539999999997</v>
      </c>
      <c r="AA426" t="s">
        <v>41</v>
      </c>
      <c r="AB426">
        <v>1</v>
      </c>
      <c r="AC426">
        <v>0.24</v>
      </c>
      <c r="AD426" s="2" t="s">
        <v>42</v>
      </c>
      <c r="AE426">
        <v>203</v>
      </c>
      <c r="AG426">
        <v>20</v>
      </c>
      <c r="AL426">
        <f>IF(AND(EE_Data_2023[[#This Row],[Hire Date]]&gt;=EE_Data_2023[[#This Row],[Start of Month]],EE_Data_2023[[#This Row],[Hire Date]]&lt;=EE_Data_2023[[#This Row],[End of Month]]),1,0)</f>
        <v>0</v>
      </c>
      <c r="AM426">
        <f>IF(AND(EE_Data_2023[[#This Row],[Exit Date]]&gt;=EE_Data_2023[[#This Row],[Start of Month]],EE_Data_2023[[#This Row],[Exit Date]]&lt;=EE_Data_2023[[#This Row],[End of Month]]),1,0)</f>
        <v>0</v>
      </c>
      <c r="AN426">
        <f>EE_Data_2023[[#This Row],[Leave balance]]*EE_Data_2023[[#This Row],[Hr_Rate]]</f>
        <v>20598.400240384613</v>
      </c>
    </row>
    <row r="427" spans="1:40" x14ac:dyDescent="0.3">
      <c r="A427" s="1" t="s">
        <v>1927</v>
      </c>
      <c r="B427" s="8">
        <v>44927</v>
      </c>
      <c r="C427" s="8">
        <v>44957</v>
      </c>
      <c r="D427">
        <v>2023</v>
      </c>
      <c r="E427" t="s">
        <v>1035</v>
      </c>
      <c r="F427" t="s">
        <v>1036</v>
      </c>
      <c r="G427" t="s">
        <v>1918</v>
      </c>
      <c r="H427" t="s">
        <v>1037</v>
      </c>
      <c r="I427" t="s">
        <v>1038</v>
      </c>
      <c r="J427" t="s">
        <v>93</v>
      </c>
      <c r="K427" t="s">
        <v>94</v>
      </c>
      <c r="L427" t="s">
        <v>71</v>
      </c>
      <c r="M427" t="s">
        <v>120</v>
      </c>
      <c r="N427" t="s">
        <v>72</v>
      </c>
      <c r="O427" t="s">
        <v>40</v>
      </c>
      <c r="P427">
        <v>38</v>
      </c>
      <c r="Q427" s="2">
        <v>40083</v>
      </c>
      <c r="R427" s="2"/>
      <c r="S427">
        <v>40</v>
      </c>
      <c r="T427" s="3">
        <v>127801</v>
      </c>
      <c r="U427" s="3">
        <v>10650.083333333334</v>
      </c>
      <c r="V427" s="3">
        <v>61.442788461538463</v>
      </c>
      <c r="W427" s="3">
        <v>0.25</v>
      </c>
      <c r="X427" s="3">
        <v>2662.5208333333335</v>
      </c>
      <c r="Y427" vm="44">
        <v>0.47399999999999998</v>
      </c>
      <c r="Z427" s="3">
        <v>5601.9438333333337</v>
      </c>
      <c r="AA427" t="s">
        <v>1039</v>
      </c>
      <c r="AB427">
        <v>1.5972999999999999</v>
      </c>
      <c r="AC427">
        <v>0.15</v>
      </c>
      <c r="AD427" s="2" t="s">
        <v>42</v>
      </c>
      <c r="AE427">
        <v>117</v>
      </c>
      <c r="AG427">
        <v>20</v>
      </c>
      <c r="AI427">
        <v>11</v>
      </c>
      <c r="AL427">
        <f>IF(AND(EE_Data_2023[[#This Row],[Hire Date]]&gt;=EE_Data_2023[[#This Row],[Start of Month]],EE_Data_2023[[#This Row],[Hire Date]]&lt;=EE_Data_2023[[#This Row],[End of Month]]),1,0)</f>
        <v>0</v>
      </c>
      <c r="AM427">
        <f>IF(AND(EE_Data_2023[[#This Row],[Exit Date]]&gt;=EE_Data_2023[[#This Row],[Start of Month]],EE_Data_2023[[#This Row],[Exit Date]]&lt;=EE_Data_2023[[#This Row],[End of Month]]),1,0)</f>
        <v>0</v>
      </c>
      <c r="AN427">
        <f>EE_Data_2023[[#This Row],[Leave balance]]*EE_Data_2023[[#This Row],[Hr_Rate]]</f>
        <v>7188.8062500000005</v>
      </c>
    </row>
    <row r="428" spans="1:40" x14ac:dyDescent="0.3">
      <c r="A428" s="1" t="s">
        <v>1927</v>
      </c>
      <c r="B428" s="8">
        <v>44927</v>
      </c>
      <c r="C428" s="8">
        <v>44957</v>
      </c>
      <c r="D428">
        <v>2023</v>
      </c>
      <c r="E428" t="s">
        <v>721</v>
      </c>
      <c r="F428" t="s">
        <v>722</v>
      </c>
      <c r="G428" t="s">
        <v>54</v>
      </c>
      <c r="H428" t="s">
        <v>1040</v>
      </c>
      <c r="I428" t="s">
        <v>1041</v>
      </c>
      <c r="J428" t="s">
        <v>570</v>
      </c>
      <c r="K428" t="s">
        <v>37</v>
      </c>
      <c r="L428" t="s">
        <v>71</v>
      </c>
      <c r="M428" t="s">
        <v>722</v>
      </c>
      <c r="N428" t="s">
        <v>72</v>
      </c>
      <c r="O428" t="s">
        <v>40</v>
      </c>
      <c r="P428">
        <v>54</v>
      </c>
      <c r="Q428" s="2">
        <v>36617</v>
      </c>
      <c r="R428" s="2"/>
      <c r="S428">
        <v>40</v>
      </c>
      <c r="T428" s="3">
        <v>76352</v>
      </c>
      <c r="U428" s="3">
        <v>6362.666666666667</v>
      </c>
      <c r="V428" s="3">
        <v>36.707692307692312</v>
      </c>
      <c r="W428" s="3">
        <v>0.1</v>
      </c>
      <c r="X428" s="3">
        <v>636.26666666666677</v>
      </c>
      <c r="Y428" vm="42">
        <v>0.34799999999999998</v>
      </c>
      <c r="Z428" s="3">
        <v>4148.4586666666673</v>
      </c>
      <c r="AA428" t="s">
        <v>725</v>
      </c>
      <c r="AB428">
        <v>486.12</v>
      </c>
      <c r="AC428">
        <v>0</v>
      </c>
      <c r="AD428" s="2" t="s">
        <v>42</v>
      </c>
      <c r="AE428">
        <v>242</v>
      </c>
      <c r="AG428">
        <v>20</v>
      </c>
      <c r="AL428">
        <f>IF(AND(EE_Data_2023[[#This Row],[Hire Date]]&gt;=EE_Data_2023[[#This Row],[Start of Month]],EE_Data_2023[[#This Row],[Hire Date]]&lt;=EE_Data_2023[[#This Row],[End of Month]]),1,0)</f>
        <v>0</v>
      </c>
      <c r="AM428">
        <f>IF(AND(EE_Data_2023[[#This Row],[Exit Date]]&gt;=EE_Data_2023[[#This Row],[Start of Month]],EE_Data_2023[[#This Row],[Exit Date]]&lt;=EE_Data_2023[[#This Row],[End of Month]]),1,0)</f>
        <v>0</v>
      </c>
      <c r="AN428">
        <f>EE_Data_2023[[#This Row],[Leave balance]]*EE_Data_2023[[#This Row],[Hr_Rate]]</f>
        <v>8883.2615384615401</v>
      </c>
    </row>
    <row r="429" spans="1:40" x14ac:dyDescent="0.3">
      <c r="A429" s="1" t="s">
        <v>1927</v>
      </c>
      <c r="B429" s="8">
        <v>44927</v>
      </c>
      <c r="C429" s="8">
        <v>44957</v>
      </c>
      <c r="D429">
        <v>2023</v>
      </c>
      <c r="E429" t="s">
        <v>84</v>
      </c>
      <c r="F429" t="s">
        <v>85</v>
      </c>
      <c r="G429" t="s">
        <v>1919</v>
      </c>
      <c r="H429" t="s">
        <v>1042</v>
      </c>
      <c r="I429" t="s">
        <v>1043</v>
      </c>
      <c r="J429" t="s">
        <v>115</v>
      </c>
      <c r="K429" t="s">
        <v>48</v>
      </c>
      <c r="L429" t="s">
        <v>71</v>
      </c>
      <c r="M429" t="s">
        <v>85</v>
      </c>
      <c r="N429" t="s">
        <v>72</v>
      </c>
      <c r="O429" t="s">
        <v>40</v>
      </c>
      <c r="P429">
        <v>28</v>
      </c>
      <c r="Q429" s="2">
        <v>43638</v>
      </c>
      <c r="R429" s="2"/>
      <c r="S429">
        <v>40</v>
      </c>
      <c r="T429" s="3">
        <v>250767</v>
      </c>
      <c r="U429" s="3">
        <v>20897.25</v>
      </c>
      <c r="V429" s="3">
        <v>120.56105769230768</v>
      </c>
      <c r="W429" s="3">
        <v>0.25</v>
      </c>
      <c r="X429" s="3">
        <v>5224.3125</v>
      </c>
      <c r="Y429" vm="8">
        <v>0.21899999999999997</v>
      </c>
      <c r="Z429" s="3">
        <v>16320.752250000001</v>
      </c>
      <c r="AA429" t="s">
        <v>88</v>
      </c>
      <c r="AB429">
        <v>8.2957999999999998</v>
      </c>
      <c r="AC429">
        <v>0.38</v>
      </c>
      <c r="AD429" s="2" t="s">
        <v>42</v>
      </c>
      <c r="AE429">
        <v>374</v>
      </c>
      <c r="AG429">
        <v>20</v>
      </c>
      <c r="AH429">
        <v>500</v>
      </c>
      <c r="AI429">
        <v>13</v>
      </c>
      <c r="AL429">
        <f>IF(AND(EE_Data_2023[[#This Row],[Hire Date]]&gt;=EE_Data_2023[[#This Row],[Start of Month]],EE_Data_2023[[#This Row],[Hire Date]]&lt;=EE_Data_2023[[#This Row],[End of Month]]),1,0)</f>
        <v>0</v>
      </c>
      <c r="AM429">
        <f>IF(AND(EE_Data_2023[[#This Row],[Exit Date]]&gt;=EE_Data_2023[[#This Row],[Start of Month]],EE_Data_2023[[#This Row],[Exit Date]]&lt;=EE_Data_2023[[#This Row],[End of Month]]),1,0)</f>
        <v>0</v>
      </c>
      <c r="AN429">
        <f>EE_Data_2023[[#This Row],[Leave balance]]*EE_Data_2023[[#This Row],[Hr_Rate]]</f>
        <v>45089.835576923077</v>
      </c>
    </row>
    <row r="430" spans="1:40" x14ac:dyDescent="0.3">
      <c r="A430" s="1" t="s">
        <v>1927</v>
      </c>
      <c r="B430" s="8">
        <v>44927</v>
      </c>
      <c r="C430" s="8">
        <v>44957</v>
      </c>
      <c r="D430">
        <v>2023</v>
      </c>
      <c r="E430" t="s">
        <v>104</v>
      </c>
      <c r="F430" t="s">
        <v>105</v>
      </c>
      <c r="G430" t="s">
        <v>1919</v>
      </c>
      <c r="H430" t="s">
        <v>1044</v>
      </c>
      <c r="I430" t="s">
        <v>1045</v>
      </c>
      <c r="J430" t="s">
        <v>115</v>
      </c>
      <c r="K430" t="s">
        <v>116</v>
      </c>
      <c r="L430" t="s">
        <v>71</v>
      </c>
      <c r="M430" t="s">
        <v>105</v>
      </c>
      <c r="N430" t="s">
        <v>72</v>
      </c>
      <c r="O430" t="s">
        <v>40</v>
      </c>
      <c r="P430">
        <v>26</v>
      </c>
      <c r="Q430" s="2">
        <v>44101</v>
      </c>
      <c r="R430" s="2"/>
      <c r="S430">
        <v>40</v>
      </c>
      <c r="T430" s="3">
        <v>223055</v>
      </c>
      <c r="U430" s="3">
        <v>18587.916666666668</v>
      </c>
      <c r="V430" s="3">
        <v>107.23798076923076</v>
      </c>
      <c r="W430" s="3">
        <v>5.74E-2</v>
      </c>
      <c r="X430" s="3">
        <v>1066.9464166666667</v>
      </c>
      <c r="Y430" vm="11">
        <v>0.30099999999999999</v>
      </c>
      <c r="Z430" s="3">
        <v>12992.953750000001</v>
      </c>
      <c r="AA430" t="s">
        <v>109</v>
      </c>
      <c r="AB430">
        <v>16295.86</v>
      </c>
      <c r="AC430">
        <v>0.3</v>
      </c>
      <c r="AD430" s="2" t="s">
        <v>42</v>
      </c>
      <c r="AE430">
        <v>94</v>
      </c>
      <c r="AG430">
        <v>20</v>
      </c>
      <c r="AI430">
        <v>20</v>
      </c>
      <c r="AL430">
        <f>IF(AND(EE_Data_2023[[#This Row],[Hire Date]]&gt;=EE_Data_2023[[#This Row],[Start of Month]],EE_Data_2023[[#This Row],[Hire Date]]&lt;=EE_Data_2023[[#This Row],[End of Month]]),1,0)</f>
        <v>0</v>
      </c>
      <c r="AM430">
        <f>IF(AND(EE_Data_2023[[#This Row],[Exit Date]]&gt;=EE_Data_2023[[#This Row],[Start of Month]],EE_Data_2023[[#This Row],[Exit Date]]&lt;=EE_Data_2023[[#This Row],[End of Month]]),1,0)</f>
        <v>0</v>
      </c>
      <c r="AN430">
        <f>EE_Data_2023[[#This Row],[Leave balance]]*EE_Data_2023[[#This Row],[Hr_Rate]]</f>
        <v>10080.370192307691</v>
      </c>
    </row>
    <row r="431" spans="1:40" x14ac:dyDescent="0.3">
      <c r="A431" s="1" t="s">
        <v>1927</v>
      </c>
      <c r="B431" s="8">
        <v>44927</v>
      </c>
      <c r="C431" s="8">
        <v>44957</v>
      </c>
      <c r="D431">
        <v>2023</v>
      </c>
      <c r="E431" t="s">
        <v>146</v>
      </c>
      <c r="F431" t="s">
        <v>147</v>
      </c>
      <c r="G431" t="s">
        <v>1919</v>
      </c>
      <c r="H431" t="s">
        <v>1046</v>
      </c>
      <c r="I431" t="s">
        <v>1047</v>
      </c>
      <c r="J431" t="s">
        <v>47</v>
      </c>
      <c r="K431" t="s">
        <v>99</v>
      </c>
      <c r="L431" t="s">
        <v>71</v>
      </c>
      <c r="M431" t="s">
        <v>147</v>
      </c>
      <c r="N431" t="s">
        <v>72</v>
      </c>
      <c r="O431" t="s">
        <v>40</v>
      </c>
      <c r="P431">
        <v>45</v>
      </c>
      <c r="Q431" s="2">
        <v>39185</v>
      </c>
      <c r="R431" s="2"/>
      <c r="S431">
        <v>40</v>
      </c>
      <c r="T431" s="3">
        <v>189680</v>
      </c>
      <c r="U431" s="3">
        <v>15806.666666666666</v>
      </c>
      <c r="V431" s="3">
        <v>91.192307692307693</v>
      </c>
      <c r="W431" s="3">
        <v>0.12</v>
      </c>
      <c r="X431" s="3">
        <v>1896.8</v>
      </c>
      <c r="Y431" vm="17">
        <v>0.49700000000000005</v>
      </c>
      <c r="Z431" s="3">
        <v>7950.7533333333322</v>
      </c>
      <c r="AA431" t="s">
        <v>150</v>
      </c>
      <c r="AB431">
        <v>86.649000000000001</v>
      </c>
      <c r="AC431">
        <v>0.23</v>
      </c>
      <c r="AD431" s="2" t="s">
        <v>42</v>
      </c>
      <c r="AE431">
        <v>322</v>
      </c>
      <c r="AG431">
        <v>20</v>
      </c>
      <c r="AI431">
        <v>16</v>
      </c>
      <c r="AL431">
        <f>IF(AND(EE_Data_2023[[#This Row],[Hire Date]]&gt;=EE_Data_2023[[#This Row],[Start of Month]],EE_Data_2023[[#This Row],[Hire Date]]&lt;=EE_Data_2023[[#This Row],[End of Month]]),1,0)</f>
        <v>0</v>
      </c>
      <c r="AM431">
        <f>IF(AND(EE_Data_2023[[#This Row],[Exit Date]]&gt;=EE_Data_2023[[#This Row],[Start of Month]],EE_Data_2023[[#This Row],[Exit Date]]&lt;=EE_Data_2023[[#This Row],[End of Month]]),1,0)</f>
        <v>0</v>
      </c>
      <c r="AN431">
        <f>EE_Data_2023[[#This Row],[Leave balance]]*EE_Data_2023[[#This Row],[Hr_Rate]]</f>
        <v>29363.923076923078</v>
      </c>
    </row>
    <row r="432" spans="1:40" x14ac:dyDescent="0.3">
      <c r="A432" s="1" t="s">
        <v>1927</v>
      </c>
      <c r="B432" s="8">
        <v>44927</v>
      </c>
      <c r="C432" s="8">
        <v>44957</v>
      </c>
      <c r="D432">
        <v>2023</v>
      </c>
      <c r="E432" t="s">
        <v>424</v>
      </c>
      <c r="F432" t="s">
        <v>425</v>
      </c>
      <c r="G432" t="s">
        <v>54</v>
      </c>
      <c r="H432" t="s">
        <v>1048</v>
      </c>
      <c r="I432" t="s">
        <v>1049</v>
      </c>
      <c r="J432" t="s">
        <v>336</v>
      </c>
      <c r="K432" t="s">
        <v>99</v>
      </c>
      <c r="L432" t="s">
        <v>38</v>
      </c>
      <c r="M432" t="s">
        <v>425</v>
      </c>
      <c r="N432" t="s">
        <v>72</v>
      </c>
      <c r="O432" t="s">
        <v>40</v>
      </c>
      <c r="P432">
        <v>57</v>
      </c>
      <c r="Q432" s="2">
        <v>43299</v>
      </c>
      <c r="R432" s="2"/>
      <c r="S432">
        <v>40</v>
      </c>
      <c r="T432" s="3">
        <v>71167</v>
      </c>
      <c r="U432" s="3">
        <v>5930.583333333333</v>
      </c>
      <c r="V432" s="3">
        <v>34.214903846153845</v>
      </c>
      <c r="W432" s="3">
        <v>0.26</v>
      </c>
      <c r="X432" s="3">
        <v>1541.9516666666666</v>
      </c>
      <c r="Y432" vm="39">
        <v>0.44400000000000001</v>
      </c>
      <c r="Z432" s="3">
        <v>3297.4043333333329</v>
      </c>
      <c r="AA432" t="s">
        <v>428</v>
      </c>
      <c r="AB432">
        <v>32.686700000000002</v>
      </c>
      <c r="AC432">
        <v>0</v>
      </c>
      <c r="AD432" s="2" t="s">
        <v>42</v>
      </c>
      <c r="AE432">
        <v>62</v>
      </c>
      <c r="AG432">
        <v>20</v>
      </c>
      <c r="AH432">
        <v>361</v>
      </c>
      <c r="AI432">
        <v>19</v>
      </c>
      <c r="AL432">
        <f>IF(AND(EE_Data_2023[[#This Row],[Hire Date]]&gt;=EE_Data_2023[[#This Row],[Start of Month]],EE_Data_2023[[#This Row],[Hire Date]]&lt;=EE_Data_2023[[#This Row],[End of Month]]),1,0)</f>
        <v>0</v>
      </c>
      <c r="AM432">
        <f>IF(AND(EE_Data_2023[[#This Row],[Exit Date]]&gt;=EE_Data_2023[[#This Row],[Start of Month]],EE_Data_2023[[#This Row],[Exit Date]]&lt;=EE_Data_2023[[#This Row],[End of Month]]),1,0)</f>
        <v>0</v>
      </c>
      <c r="AN432">
        <f>EE_Data_2023[[#This Row],[Leave balance]]*EE_Data_2023[[#This Row],[Hr_Rate]]</f>
        <v>2121.3240384615383</v>
      </c>
    </row>
    <row r="433" spans="1:40" x14ac:dyDescent="0.3">
      <c r="A433" s="1" t="s">
        <v>1927</v>
      </c>
      <c r="B433" s="8">
        <v>44927</v>
      </c>
      <c r="C433" s="8">
        <v>44957</v>
      </c>
      <c r="D433">
        <v>2023</v>
      </c>
      <c r="E433" t="s">
        <v>110</v>
      </c>
      <c r="F433" t="s">
        <v>111</v>
      </c>
      <c r="G433" t="s">
        <v>112</v>
      </c>
      <c r="H433" t="s">
        <v>1050</v>
      </c>
      <c r="I433" t="s">
        <v>1051</v>
      </c>
      <c r="J433" t="s">
        <v>36</v>
      </c>
      <c r="K433" t="s">
        <v>37</v>
      </c>
      <c r="L433" t="s">
        <v>49</v>
      </c>
      <c r="M433" t="s">
        <v>111</v>
      </c>
      <c r="N433" t="s">
        <v>72</v>
      </c>
      <c r="O433" t="s">
        <v>50</v>
      </c>
      <c r="P433">
        <v>59</v>
      </c>
      <c r="Q433" s="2">
        <v>40272</v>
      </c>
      <c r="R433" s="2"/>
      <c r="S433">
        <v>40</v>
      </c>
      <c r="T433" s="3">
        <v>76027</v>
      </c>
      <c r="U433" s="3">
        <v>6335.583333333333</v>
      </c>
      <c r="V433" s="3">
        <v>36.551442307692312</v>
      </c>
      <c r="W433" s="3">
        <v>0</v>
      </c>
      <c r="X433" s="3">
        <v>0</v>
      </c>
      <c r="Y433" vm="12">
        <v>0.113</v>
      </c>
      <c r="Z433" s="3">
        <v>5619.6624166666661</v>
      </c>
      <c r="AA433" t="s">
        <v>117</v>
      </c>
      <c r="AB433">
        <v>3.8468</v>
      </c>
      <c r="AC433">
        <v>0</v>
      </c>
      <c r="AD433" s="2" t="s">
        <v>42</v>
      </c>
      <c r="AE433">
        <v>251</v>
      </c>
      <c r="AG433">
        <v>20</v>
      </c>
      <c r="AH433">
        <v>70</v>
      </c>
      <c r="AL433">
        <f>IF(AND(EE_Data_2023[[#This Row],[Hire Date]]&gt;=EE_Data_2023[[#This Row],[Start of Month]],EE_Data_2023[[#This Row],[Hire Date]]&lt;=EE_Data_2023[[#This Row],[End of Month]]),1,0)</f>
        <v>0</v>
      </c>
      <c r="AM433">
        <f>IF(AND(EE_Data_2023[[#This Row],[Exit Date]]&gt;=EE_Data_2023[[#This Row],[Start of Month]],EE_Data_2023[[#This Row],[Exit Date]]&lt;=EE_Data_2023[[#This Row],[End of Month]]),1,0)</f>
        <v>0</v>
      </c>
      <c r="AN433">
        <f>EE_Data_2023[[#This Row],[Leave balance]]*EE_Data_2023[[#This Row],[Hr_Rate]]</f>
        <v>9174.412019230771</v>
      </c>
    </row>
    <row r="434" spans="1:40" x14ac:dyDescent="0.3">
      <c r="A434" s="1" t="s">
        <v>1927</v>
      </c>
      <c r="B434" s="8">
        <v>44927</v>
      </c>
      <c r="C434" s="8">
        <v>44957</v>
      </c>
      <c r="D434">
        <v>2023</v>
      </c>
      <c r="E434" t="s">
        <v>390</v>
      </c>
      <c r="F434" t="s">
        <v>391</v>
      </c>
      <c r="G434" t="s">
        <v>33</v>
      </c>
      <c r="H434" t="s">
        <v>1052</v>
      </c>
      <c r="I434" t="s">
        <v>1053</v>
      </c>
      <c r="J434" t="s">
        <v>47</v>
      </c>
      <c r="K434" t="s">
        <v>99</v>
      </c>
      <c r="L434" t="s">
        <v>71</v>
      </c>
      <c r="M434" t="s">
        <v>391</v>
      </c>
      <c r="N434" t="s">
        <v>72</v>
      </c>
      <c r="O434" t="s">
        <v>40</v>
      </c>
      <c r="P434">
        <v>48</v>
      </c>
      <c r="Q434" s="2">
        <v>43809</v>
      </c>
      <c r="R434" s="2"/>
      <c r="S434">
        <v>40</v>
      </c>
      <c r="T434" s="3">
        <v>183113</v>
      </c>
      <c r="U434" s="3">
        <v>15259.416666666666</v>
      </c>
      <c r="V434" s="3">
        <v>88.035096153846155</v>
      </c>
      <c r="W434" s="3">
        <v>0.1105</v>
      </c>
      <c r="X434" s="3">
        <v>1686.1655416666665</v>
      </c>
      <c r="Y434" vm="37">
        <v>0.26100000000000001</v>
      </c>
      <c r="Z434" s="3">
        <v>11276.708916666666</v>
      </c>
      <c r="AA434" t="s">
        <v>41</v>
      </c>
      <c r="AB434">
        <v>1</v>
      </c>
      <c r="AC434">
        <v>0.24</v>
      </c>
      <c r="AD434" s="2" t="s">
        <v>42</v>
      </c>
      <c r="AE434">
        <v>82</v>
      </c>
      <c r="AG434">
        <v>20</v>
      </c>
      <c r="AI434">
        <v>13</v>
      </c>
      <c r="AL434">
        <f>IF(AND(EE_Data_2023[[#This Row],[Hire Date]]&gt;=EE_Data_2023[[#This Row],[Start of Month]],EE_Data_2023[[#This Row],[Hire Date]]&lt;=EE_Data_2023[[#This Row],[End of Month]]),1,0)</f>
        <v>0</v>
      </c>
      <c r="AM434">
        <f>IF(AND(EE_Data_2023[[#This Row],[Exit Date]]&gt;=EE_Data_2023[[#This Row],[Start of Month]],EE_Data_2023[[#This Row],[Exit Date]]&lt;=EE_Data_2023[[#This Row],[End of Month]]),1,0)</f>
        <v>0</v>
      </c>
      <c r="AN434">
        <f>EE_Data_2023[[#This Row],[Leave balance]]*EE_Data_2023[[#This Row],[Hr_Rate]]</f>
        <v>7218.8778846153846</v>
      </c>
    </row>
    <row r="435" spans="1:40" x14ac:dyDescent="0.3">
      <c r="A435" s="1" t="s">
        <v>1927</v>
      </c>
      <c r="B435" s="8">
        <v>44927</v>
      </c>
      <c r="C435" s="8">
        <v>44957</v>
      </c>
      <c r="D435">
        <v>2023</v>
      </c>
      <c r="E435" t="s">
        <v>721</v>
      </c>
      <c r="F435" t="s">
        <v>722</v>
      </c>
      <c r="G435" t="s">
        <v>54</v>
      </c>
      <c r="H435" t="s">
        <v>1054</v>
      </c>
      <c r="I435" t="s">
        <v>1055</v>
      </c>
      <c r="J435" t="s">
        <v>177</v>
      </c>
      <c r="K435" t="s">
        <v>83</v>
      </c>
      <c r="L435" t="s">
        <v>38</v>
      </c>
      <c r="M435" t="s">
        <v>722</v>
      </c>
      <c r="N435" t="s">
        <v>72</v>
      </c>
      <c r="O435" t="s">
        <v>40</v>
      </c>
      <c r="P435">
        <v>30</v>
      </c>
      <c r="Q435" s="2">
        <v>44124</v>
      </c>
      <c r="R435" s="2"/>
      <c r="S435">
        <v>40</v>
      </c>
      <c r="T435" s="3">
        <v>67753</v>
      </c>
      <c r="U435" s="3">
        <v>5646.083333333333</v>
      </c>
      <c r="V435" s="3">
        <v>32.573557692307688</v>
      </c>
      <c r="W435" s="3">
        <v>0.1</v>
      </c>
      <c r="X435" s="3">
        <v>564.60833333333335</v>
      </c>
      <c r="Y435" vm="42">
        <v>0.34799999999999998</v>
      </c>
      <c r="Z435" s="3">
        <v>3681.2463333333335</v>
      </c>
      <c r="AA435" t="s">
        <v>725</v>
      </c>
      <c r="AB435">
        <v>486.12</v>
      </c>
      <c r="AC435">
        <v>0</v>
      </c>
      <c r="AD435" s="2" t="s">
        <v>42</v>
      </c>
      <c r="AE435">
        <v>157</v>
      </c>
      <c r="AG435">
        <v>20</v>
      </c>
      <c r="AL435">
        <f>IF(AND(EE_Data_2023[[#This Row],[Hire Date]]&gt;=EE_Data_2023[[#This Row],[Start of Month]],EE_Data_2023[[#This Row],[Hire Date]]&lt;=EE_Data_2023[[#This Row],[End of Month]]),1,0)</f>
        <v>0</v>
      </c>
      <c r="AM435">
        <f>IF(AND(EE_Data_2023[[#This Row],[Exit Date]]&gt;=EE_Data_2023[[#This Row],[Start of Month]],EE_Data_2023[[#This Row],[Exit Date]]&lt;=EE_Data_2023[[#This Row],[End of Month]]),1,0)</f>
        <v>0</v>
      </c>
      <c r="AN435">
        <f>EE_Data_2023[[#This Row],[Leave balance]]*EE_Data_2023[[#This Row],[Hr_Rate]]</f>
        <v>5114.0485576923065</v>
      </c>
    </row>
    <row r="436" spans="1:40" x14ac:dyDescent="0.3">
      <c r="A436" s="1" t="s">
        <v>1927</v>
      </c>
      <c r="B436" s="8">
        <v>44927</v>
      </c>
      <c r="C436" s="8">
        <v>44957</v>
      </c>
      <c r="D436">
        <v>2023</v>
      </c>
      <c r="E436" t="s">
        <v>322</v>
      </c>
      <c r="F436" t="s">
        <v>323</v>
      </c>
      <c r="G436" t="s">
        <v>1919</v>
      </c>
      <c r="H436" t="s">
        <v>1056</v>
      </c>
      <c r="I436" t="s">
        <v>1057</v>
      </c>
      <c r="J436" t="s">
        <v>57</v>
      </c>
      <c r="K436" t="s">
        <v>37</v>
      </c>
      <c r="L436" t="s">
        <v>71</v>
      </c>
      <c r="M436" t="s">
        <v>323</v>
      </c>
      <c r="N436" t="s">
        <v>72</v>
      </c>
      <c r="O436" t="s">
        <v>40</v>
      </c>
      <c r="P436">
        <v>31</v>
      </c>
      <c r="Q436" s="2">
        <v>42656</v>
      </c>
      <c r="R436" s="2"/>
      <c r="S436">
        <v>40</v>
      </c>
      <c r="T436" s="3">
        <v>63744</v>
      </c>
      <c r="U436" s="3">
        <v>5312</v>
      </c>
      <c r="V436" s="3">
        <v>30.646153846153844</v>
      </c>
      <c r="W436" s="3">
        <v>0.15490000000000001</v>
      </c>
      <c r="X436" s="3">
        <v>822.8288</v>
      </c>
      <c r="Y436" vm="33">
        <v>0.46700000000000003</v>
      </c>
      <c r="Z436" s="3">
        <v>2831.2959999999998</v>
      </c>
      <c r="AA436" t="s">
        <v>326</v>
      </c>
      <c r="AB436">
        <v>143.86000000000001</v>
      </c>
      <c r="AC436">
        <v>0.08</v>
      </c>
      <c r="AD436" s="2" t="s">
        <v>42</v>
      </c>
      <c r="AE436">
        <v>148</v>
      </c>
      <c r="AG436">
        <v>20</v>
      </c>
      <c r="AH436">
        <v>452</v>
      </c>
      <c r="AI436">
        <v>17</v>
      </c>
      <c r="AL436">
        <f>IF(AND(EE_Data_2023[[#This Row],[Hire Date]]&gt;=EE_Data_2023[[#This Row],[Start of Month]],EE_Data_2023[[#This Row],[Hire Date]]&lt;=EE_Data_2023[[#This Row],[End of Month]]),1,0)</f>
        <v>0</v>
      </c>
      <c r="AM436">
        <f>IF(AND(EE_Data_2023[[#This Row],[Exit Date]]&gt;=EE_Data_2023[[#This Row],[Start of Month]],EE_Data_2023[[#This Row],[Exit Date]]&lt;=EE_Data_2023[[#This Row],[End of Month]]),1,0)</f>
        <v>0</v>
      </c>
      <c r="AN436">
        <f>EE_Data_2023[[#This Row],[Leave balance]]*EE_Data_2023[[#This Row],[Hr_Rate]]</f>
        <v>4535.6307692307691</v>
      </c>
    </row>
    <row r="437" spans="1:40" x14ac:dyDescent="0.3">
      <c r="A437" s="1" t="s">
        <v>1927</v>
      </c>
      <c r="B437" s="8">
        <v>44927</v>
      </c>
      <c r="C437" s="8">
        <v>44957</v>
      </c>
      <c r="D437">
        <v>2023</v>
      </c>
      <c r="E437" t="s">
        <v>210</v>
      </c>
      <c r="F437" t="s">
        <v>211</v>
      </c>
      <c r="G437" t="s">
        <v>33</v>
      </c>
      <c r="H437" t="s">
        <v>417</v>
      </c>
      <c r="I437" t="s">
        <v>1058</v>
      </c>
      <c r="J437" t="s">
        <v>158</v>
      </c>
      <c r="K437" t="s">
        <v>99</v>
      </c>
      <c r="L437" t="s">
        <v>38</v>
      </c>
      <c r="M437" t="s">
        <v>211</v>
      </c>
      <c r="N437" t="s">
        <v>72</v>
      </c>
      <c r="O437" t="s">
        <v>50</v>
      </c>
      <c r="P437">
        <v>50</v>
      </c>
      <c r="Q437" s="2">
        <v>37446</v>
      </c>
      <c r="R437" s="2"/>
      <c r="S437">
        <v>40</v>
      </c>
      <c r="T437" s="3">
        <v>92209</v>
      </c>
      <c r="U437" s="3">
        <v>7684.083333333333</v>
      </c>
      <c r="V437" s="3">
        <v>44.331249999999997</v>
      </c>
      <c r="W437" s="3">
        <v>0.29899999999999999</v>
      </c>
      <c r="X437" s="3">
        <v>2297.5409166666664</v>
      </c>
      <c r="Y437" vm="26">
        <v>0.47</v>
      </c>
      <c r="Z437" s="3">
        <v>4072.5641666666666</v>
      </c>
      <c r="AA437" t="s">
        <v>41</v>
      </c>
      <c r="AB437">
        <v>1</v>
      </c>
      <c r="AC437">
        <v>0</v>
      </c>
      <c r="AD437" s="2" t="s">
        <v>42</v>
      </c>
      <c r="AE437">
        <v>298</v>
      </c>
      <c r="AG437">
        <v>20</v>
      </c>
      <c r="AI437">
        <v>1</v>
      </c>
      <c r="AL437">
        <f>IF(AND(EE_Data_2023[[#This Row],[Hire Date]]&gt;=EE_Data_2023[[#This Row],[Start of Month]],EE_Data_2023[[#This Row],[Hire Date]]&lt;=EE_Data_2023[[#This Row],[End of Month]]),1,0)</f>
        <v>0</v>
      </c>
      <c r="AM437">
        <f>IF(AND(EE_Data_2023[[#This Row],[Exit Date]]&gt;=EE_Data_2023[[#This Row],[Start of Month]],EE_Data_2023[[#This Row],[Exit Date]]&lt;=EE_Data_2023[[#This Row],[End of Month]]),1,0)</f>
        <v>0</v>
      </c>
      <c r="AN437">
        <f>EE_Data_2023[[#This Row],[Leave balance]]*EE_Data_2023[[#This Row],[Hr_Rate]]</f>
        <v>13210.7125</v>
      </c>
    </row>
    <row r="438" spans="1:40" x14ac:dyDescent="0.3">
      <c r="A438" s="1" t="s">
        <v>1927</v>
      </c>
      <c r="B438" s="8">
        <v>44927</v>
      </c>
      <c r="C438" s="8">
        <v>44957</v>
      </c>
      <c r="D438">
        <v>2023</v>
      </c>
      <c r="E438" t="s">
        <v>278</v>
      </c>
      <c r="F438" t="s">
        <v>279</v>
      </c>
      <c r="G438" t="s">
        <v>33</v>
      </c>
      <c r="H438" t="s">
        <v>1059</v>
      </c>
      <c r="I438" t="s">
        <v>1060</v>
      </c>
      <c r="J438" t="s">
        <v>93</v>
      </c>
      <c r="K438" t="s">
        <v>70</v>
      </c>
      <c r="L438" t="s">
        <v>71</v>
      </c>
      <c r="M438" t="s">
        <v>279</v>
      </c>
      <c r="N438" t="s">
        <v>72</v>
      </c>
      <c r="O438" t="s">
        <v>40</v>
      </c>
      <c r="P438">
        <v>51</v>
      </c>
      <c r="Q438" s="2">
        <v>36770</v>
      </c>
      <c r="R438" s="2"/>
      <c r="S438">
        <v>40</v>
      </c>
      <c r="T438" s="3">
        <v>157487</v>
      </c>
      <c r="U438" s="3">
        <v>13123.916666666666</v>
      </c>
      <c r="V438" s="3">
        <v>75.714903846153845</v>
      </c>
      <c r="W438" s="3">
        <v>0.13800000000000001</v>
      </c>
      <c r="X438" s="3">
        <v>1811.1005</v>
      </c>
      <c r="Y438" vm="29">
        <v>0.30599999999999999</v>
      </c>
      <c r="Z438" s="3">
        <v>9107.9981666666663</v>
      </c>
      <c r="AA438" t="s">
        <v>282</v>
      </c>
      <c r="AB438">
        <v>0.88870000000000005</v>
      </c>
      <c r="AC438">
        <v>0.12</v>
      </c>
      <c r="AD438" s="2" t="s">
        <v>42</v>
      </c>
      <c r="AE438">
        <v>106</v>
      </c>
      <c r="AG438">
        <v>20</v>
      </c>
      <c r="AI438">
        <v>19</v>
      </c>
      <c r="AL438">
        <f>IF(AND(EE_Data_2023[[#This Row],[Hire Date]]&gt;=EE_Data_2023[[#This Row],[Start of Month]],EE_Data_2023[[#This Row],[Hire Date]]&lt;=EE_Data_2023[[#This Row],[End of Month]]),1,0)</f>
        <v>0</v>
      </c>
      <c r="AM438">
        <f>IF(AND(EE_Data_2023[[#This Row],[Exit Date]]&gt;=EE_Data_2023[[#This Row],[Start of Month]],EE_Data_2023[[#This Row],[Exit Date]]&lt;=EE_Data_2023[[#This Row],[End of Month]]),1,0)</f>
        <v>0</v>
      </c>
      <c r="AN438">
        <f>EE_Data_2023[[#This Row],[Leave balance]]*EE_Data_2023[[#This Row],[Hr_Rate]]</f>
        <v>8025.7798076923073</v>
      </c>
    </row>
    <row r="439" spans="1:40" x14ac:dyDescent="0.3">
      <c r="A439" s="1" t="s">
        <v>1927</v>
      </c>
      <c r="B439" s="8">
        <v>44927</v>
      </c>
      <c r="C439" s="8">
        <v>44957</v>
      </c>
      <c r="D439">
        <v>2023</v>
      </c>
      <c r="E439" t="s">
        <v>920</v>
      </c>
      <c r="F439" t="s">
        <v>921</v>
      </c>
      <c r="G439" t="s">
        <v>33</v>
      </c>
      <c r="H439" t="s">
        <v>1061</v>
      </c>
      <c r="I439" t="s">
        <v>1062</v>
      </c>
      <c r="J439" t="s">
        <v>63</v>
      </c>
      <c r="K439" t="s">
        <v>116</v>
      </c>
      <c r="L439" t="s">
        <v>108</v>
      </c>
      <c r="M439" t="s">
        <v>921</v>
      </c>
      <c r="N439" t="s">
        <v>72</v>
      </c>
      <c r="O439" t="s">
        <v>40</v>
      </c>
      <c r="P439">
        <v>42</v>
      </c>
      <c r="Q439" s="2">
        <v>42101</v>
      </c>
      <c r="R439" s="2"/>
      <c r="S439">
        <v>32</v>
      </c>
      <c r="T439" s="3">
        <v>99697</v>
      </c>
      <c r="U439" s="3">
        <v>8308.0833333333339</v>
      </c>
      <c r="V439" s="3">
        <v>59.9140625</v>
      </c>
      <c r="W439" s="3">
        <v>0.3</v>
      </c>
      <c r="X439" s="3">
        <v>2492.4250000000002</v>
      </c>
      <c r="Y439" vm="43">
        <v>0.59099999999999997</v>
      </c>
      <c r="Z439" s="3">
        <v>3398.0060833333337</v>
      </c>
      <c r="AA439" t="s">
        <v>41</v>
      </c>
      <c r="AB439">
        <v>1</v>
      </c>
      <c r="AC439">
        <v>0</v>
      </c>
      <c r="AD439" s="2" t="s">
        <v>42</v>
      </c>
      <c r="AE439">
        <v>368</v>
      </c>
      <c r="AG439">
        <v>20</v>
      </c>
      <c r="AL439">
        <f>IF(AND(EE_Data_2023[[#This Row],[Hire Date]]&gt;=EE_Data_2023[[#This Row],[Start of Month]],EE_Data_2023[[#This Row],[Hire Date]]&lt;=EE_Data_2023[[#This Row],[End of Month]]),1,0)</f>
        <v>0</v>
      </c>
      <c r="AM439">
        <f>IF(AND(EE_Data_2023[[#This Row],[Exit Date]]&gt;=EE_Data_2023[[#This Row],[Start of Month]],EE_Data_2023[[#This Row],[Exit Date]]&lt;=EE_Data_2023[[#This Row],[End of Month]]),1,0)</f>
        <v>0</v>
      </c>
      <c r="AN439">
        <f>EE_Data_2023[[#This Row],[Leave balance]]*EE_Data_2023[[#This Row],[Hr_Rate]]</f>
        <v>22048.375</v>
      </c>
    </row>
    <row r="440" spans="1:40" x14ac:dyDescent="0.3">
      <c r="A440" s="1" t="s">
        <v>1927</v>
      </c>
      <c r="B440" s="8">
        <v>44927</v>
      </c>
      <c r="C440" s="8">
        <v>44957</v>
      </c>
      <c r="D440">
        <v>2023</v>
      </c>
      <c r="E440" t="s">
        <v>146</v>
      </c>
      <c r="F440" t="s">
        <v>147</v>
      </c>
      <c r="G440" t="s">
        <v>1919</v>
      </c>
      <c r="H440" t="s">
        <v>1063</v>
      </c>
      <c r="I440" t="s">
        <v>1064</v>
      </c>
      <c r="J440" t="s">
        <v>570</v>
      </c>
      <c r="K440" t="s">
        <v>37</v>
      </c>
      <c r="L440" t="s">
        <v>108</v>
      </c>
      <c r="M440" t="s">
        <v>147</v>
      </c>
      <c r="N440" t="s">
        <v>72</v>
      </c>
      <c r="O440" t="s">
        <v>40</v>
      </c>
      <c r="P440">
        <v>45</v>
      </c>
      <c r="Q440" s="2">
        <v>40235</v>
      </c>
      <c r="R440" s="2"/>
      <c r="S440">
        <v>40</v>
      </c>
      <c r="T440" s="3">
        <v>90770</v>
      </c>
      <c r="U440" s="3">
        <v>7564.166666666667</v>
      </c>
      <c r="V440" s="3">
        <v>43.63942307692308</v>
      </c>
      <c r="W440" s="3">
        <v>0.12</v>
      </c>
      <c r="X440" s="3">
        <v>907.7</v>
      </c>
      <c r="Y440" vm="17">
        <v>0.49700000000000005</v>
      </c>
      <c r="Z440" s="3">
        <v>3804.7758333333331</v>
      </c>
      <c r="AA440" t="s">
        <v>150</v>
      </c>
      <c r="AB440">
        <v>86.649000000000001</v>
      </c>
      <c r="AC440">
        <v>0</v>
      </c>
      <c r="AD440" s="2" t="s">
        <v>42</v>
      </c>
      <c r="AE440">
        <v>214</v>
      </c>
      <c r="AG440">
        <v>20</v>
      </c>
      <c r="AI440">
        <v>7</v>
      </c>
      <c r="AL440">
        <f>IF(AND(EE_Data_2023[[#This Row],[Hire Date]]&gt;=EE_Data_2023[[#This Row],[Start of Month]],EE_Data_2023[[#This Row],[Hire Date]]&lt;=EE_Data_2023[[#This Row],[End of Month]]),1,0)</f>
        <v>0</v>
      </c>
      <c r="AM440">
        <f>IF(AND(EE_Data_2023[[#This Row],[Exit Date]]&gt;=EE_Data_2023[[#This Row],[Start of Month]],EE_Data_2023[[#This Row],[Exit Date]]&lt;=EE_Data_2023[[#This Row],[End of Month]]),1,0)</f>
        <v>0</v>
      </c>
      <c r="AN440">
        <f>EE_Data_2023[[#This Row],[Leave balance]]*EE_Data_2023[[#This Row],[Hr_Rate]]</f>
        <v>9338.836538461539</v>
      </c>
    </row>
    <row r="441" spans="1:40" x14ac:dyDescent="0.3">
      <c r="A441" s="1" t="s">
        <v>1927</v>
      </c>
      <c r="B441" s="8">
        <v>44927</v>
      </c>
      <c r="C441" s="8">
        <v>44957</v>
      </c>
      <c r="D441">
        <v>2023</v>
      </c>
      <c r="E441" t="s">
        <v>79</v>
      </c>
      <c r="F441" t="s">
        <v>80</v>
      </c>
      <c r="G441" t="s">
        <v>33</v>
      </c>
      <c r="H441" t="s">
        <v>1065</v>
      </c>
      <c r="I441" t="s">
        <v>1066</v>
      </c>
      <c r="J441" t="s">
        <v>145</v>
      </c>
      <c r="K441" t="s">
        <v>70</v>
      </c>
      <c r="L441" t="s">
        <v>49</v>
      </c>
      <c r="M441" t="s">
        <v>80</v>
      </c>
      <c r="N441" t="s">
        <v>72</v>
      </c>
      <c r="O441" t="s">
        <v>50</v>
      </c>
      <c r="P441">
        <v>64</v>
      </c>
      <c r="Q441" s="2">
        <v>38380</v>
      </c>
      <c r="R441" s="2"/>
      <c r="S441">
        <v>40</v>
      </c>
      <c r="T441" s="3">
        <v>55369</v>
      </c>
      <c r="U441" s="3">
        <v>4614.083333333333</v>
      </c>
      <c r="V441" s="3">
        <v>26.619711538461537</v>
      </c>
      <c r="W441" s="3">
        <v>0.23190000000000002</v>
      </c>
      <c r="X441" s="3">
        <v>1070.0059249999999</v>
      </c>
      <c r="Y441" vm="7">
        <v>0.41200000000000003</v>
      </c>
      <c r="Z441" s="3">
        <v>2713.0809999999997</v>
      </c>
      <c r="AA441" t="s">
        <v>41</v>
      </c>
      <c r="AB441">
        <v>1</v>
      </c>
      <c r="AC441">
        <v>0</v>
      </c>
      <c r="AD441" s="2" t="s">
        <v>42</v>
      </c>
      <c r="AE441">
        <v>110</v>
      </c>
      <c r="AG441">
        <v>20</v>
      </c>
      <c r="AI441">
        <v>18</v>
      </c>
      <c r="AL441">
        <f>IF(AND(EE_Data_2023[[#This Row],[Hire Date]]&gt;=EE_Data_2023[[#This Row],[Start of Month]],EE_Data_2023[[#This Row],[Hire Date]]&lt;=EE_Data_2023[[#This Row],[End of Month]]),1,0)</f>
        <v>0</v>
      </c>
      <c r="AM441">
        <f>IF(AND(EE_Data_2023[[#This Row],[Exit Date]]&gt;=EE_Data_2023[[#This Row],[Start of Month]],EE_Data_2023[[#This Row],[Exit Date]]&lt;=EE_Data_2023[[#This Row],[End of Month]]),1,0)</f>
        <v>0</v>
      </c>
      <c r="AN441">
        <f>EE_Data_2023[[#This Row],[Leave balance]]*EE_Data_2023[[#This Row],[Hr_Rate]]</f>
        <v>2928.1682692307691</v>
      </c>
    </row>
    <row r="442" spans="1:40" x14ac:dyDescent="0.3">
      <c r="A442" s="1" t="s">
        <v>1927</v>
      </c>
      <c r="B442" s="8">
        <v>44927</v>
      </c>
      <c r="C442" s="8">
        <v>44957</v>
      </c>
      <c r="D442">
        <v>2023</v>
      </c>
      <c r="E442" t="s">
        <v>59</v>
      </c>
      <c r="F442" t="s">
        <v>60</v>
      </c>
      <c r="G442" t="s">
        <v>33</v>
      </c>
      <c r="H442" t="s">
        <v>1067</v>
      </c>
      <c r="I442" t="s">
        <v>1068</v>
      </c>
      <c r="J442" t="s">
        <v>237</v>
      </c>
      <c r="K442" t="s">
        <v>99</v>
      </c>
      <c r="L442" t="s">
        <v>49</v>
      </c>
      <c r="M442" t="s">
        <v>60</v>
      </c>
      <c r="N442" t="s">
        <v>72</v>
      </c>
      <c r="O442" t="s">
        <v>50</v>
      </c>
      <c r="P442">
        <v>59</v>
      </c>
      <c r="Q442" s="2">
        <v>41898</v>
      </c>
      <c r="R442" s="2"/>
      <c r="S442">
        <v>32</v>
      </c>
      <c r="T442" s="3">
        <v>69578</v>
      </c>
      <c r="U442" s="3">
        <v>5798.166666666667</v>
      </c>
      <c r="V442" s="3">
        <v>41.81370192307692</v>
      </c>
      <c r="W442" s="3">
        <v>0.22140000000000001</v>
      </c>
      <c r="X442" s="3">
        <v>1283.7141000000001</v>
      </c>
      <c r="Y442" vm="4">
        <v>0.40799999999999997</v>
      </c>
      <c r="Z442" s="3">
        <v>3432.5146666666669</v>
      </c>
      <c r="AA442" t="s">
        <v>64</v>
      </c>
      <c r="AB442">
        <v>4.6844999999999999</v>
      </c>
      <c r="AC442">
        <v>0</v>
      </c>
      <c r="AD442" s="2" t="s">
        <v>42</v>
      </c>
      <c r="AE442">
        <v>196</v>
      </c>
      <c r="AG442">
        <v>20</v>
      </c>
      <c r="AL442">
        <f>IF(AND(EE_Data_2023[[#This Row],[Hire Date]]&gt;=EE_Data_2023[[#This Row],[Start of Month]],EE_Data_2023[[#This Row],[Hire Date]]&lt;=EE_Data_2023[[#This Row],[End of Month]]),1,0)</f>
        <v>0</v>
      </c>
      <c r="AM442">
        <f>IF(AND(EE_Data_2023[[#This Row],[Exit Date]]&gt;=EE_Data_2023[[#This Row],[Start of Month]],EE_Data_2023[[#This Row],[Exit Date]]&lt;=EE_Data_2023[[#This Row],[End of Month]]),1,0)</f>
        <v>0</v>
      </c>
      <c r="AN442">
        <f>EE_Data_2023[[#This Row],[Leave balance]]*EE_Data_2023[[#This Row],[Hr_Rate]]</f>
        <v>8195.4855769230762</v>
      </c>
    </row>
    <row r="443" spans="1:40" x14ac:dyDescent="0.3">
      <c r="A443" s="1" t="s">
        <v>1927</v>
      </c>
      <c r="B443" s="8">
        <v>44927</v>
      </c>
      <c r="C443" s="8">
        <v>44957</v>
      </c>
      <c r="D443">
        <v>2023</v>
      </c>
      <c r="E443" t="s">
        <v>59</v>
      </c>
      <c r="F443" t="s">
        <v>60</v>
      </c>
      <c r="G443" t="s">
        <v>33</v>
      </c>
      <c r="H443" t="s">
        <v>1069</v>
      </c>
      <c r="I443" t="s">
        <v>1070</v>
      </c>
      <c r="J443" t="s">
        <v>47</v>
      </c>
      <c r="K443" t="s">
        <v>83</v>
      </c>
      <c r="L443" t="s">
        <v>49</v>
      </c>
      <c r="M443" t="s">
        <v>60</v>
      </c>
      <c r="N443" t="s">
        <v>72</v>
      </c>
      <c r="O443" t="s">
        <v>40</v>
      </c>
      <c r="P443">
        <v>41</v>
      </c>
      <c r="Q443" s="2">
        <v>41429</v>
      </c>
      <c r="R443" s="2"/>
      <c r="S443">
        <v>40</v>
      </c>
      <c r="T443" s="3">
        <v>167526</v>
      </c>
      <c r="U443" s="3">
        <v>13960.5</v>
      </c>
      <c r="V443" s="3">
        <v>80.541346153846149</v>
      </c>
      <c r="W443" s="3">
        <v>0.22140000000000001</v>
      </c>
      <c r="X443" s="3">
        <v>3090.8547000000003</v>
      </c>
      <c r="Y443" vm="4">
        <v>0.40799999999999997</v>
      </c>
      <c r="Z443" s="3">
        <v>8264.616</v>
      </c>
      <c r="AA443" t="s">
        <v>64</v>
      </c>
      <c r="AB443">
        <v>4.6844999999999999</v>
      </c>
      <c r="AC443">
        <v>0.26</v>
      </c>
      <c r="AD443" s="2" t="s">
        <v>42</v>
      </c>
      <c r="AE443">
        <v>31</v>
      </c>
      <c r="AG443">
        <v>20</v>
      </c>
      <c r="AH443">
        <v>396</v>
      </c>
      <c r="AI443">
        <v>5</v>
      </c>
      <c r="AL443">
        <f>IF(AND(EE_Data_2023[[#This Row],[Hire Date]]&gt;=EE_Data_2023[[#This Row],[Start of Month]],EE_Data_2023[[#This Row],[Hire Date]]&lt;=EE_Data_2023[[#This Row],[End of Month]]),1,0)</f>
        <v>0</v>
      </c>
      <c r="AM443">
        <f>IF(AND(EE_Data_2023[[#This Row],[Exit Date]]&gt;=EE_Data_2023[[#This Row],[Start of Month]],EE_Data_2023[[#This Row],[Exit Date]]&lt;=EE_Data_2023[[#This Row],[End of Month]]),1,0)</f>
        <v>0</v>
      </c>
      <c r="AN443">
        <f>EE_Data_2023[[#This Row],[Leave balance]]*EE_Data_2023[[#This Row],[Hr_Rate]]</f>
        <v>2496.7817307692308</v>
      </c>
    </row>
    <row r="444" spans="1:40" x14ac:dyDescent="0.3">
      <c r="A444" s="1" t="s">
        <v>1927</v>
      </c>
      <c r="B444" s="8">
        <v>44927</v>
      </c>
      <c r="C444" s="8">
        <v>44957</v>
      </c>
      <c r="D444">
        <v>2023</v>
      </c>
      <c r="E444" t="s">
        <v>100</v>
      </c>
      <c r="F444" t="s">
        <v>101</v>
      </c>
      <c r="G444" t="s">
        <v>33</v>
      </c>
      <c r="H444" t="s">
        <v>1071</v>
      </c>
      <c r="I444" t="s">
        <v>1072</v>
      </c>
      <c r="J444" t="s">
        <v>237</v>
      </c>
      <c r="K444" t="s">
        <v>99</v>
      </c>
      <c r="L444" t="s">
        <v>49</v>
      </c>
      <c r="M444" t="s">
        <v>101</v>
      </c>
      <c r="N444" t="s">
        <v>39</v>
      </c>
      <c r="O444" t="s">
        <v>50</v>
      </c>
      <c r="P444">
        <v>42</v>
      </c>
      <c r="Q444" s="2">
        <v>44232</v>
      </c>
      <c r="R444" s="2">
        <v>44962</v>
      </c>
      <c r="S444">
        <v>40</v>
      </c>
      <c r="T444" s="3">
        <v>65507</v>
      </c>
      <c r="U444" s="3">
        <v>5458.916666666667</v>
      </c>
      <c r="V444" s="3">
        <v>31.493749999999999</v>
      </c>
      <c r="W444" s="3">
        <v>0.14990000000000001</v>
      </c>
      <c r="X444" s="3">
        <v>818.29160833333344</v>
      </c>
      <c r="Y444" vm="10">
        <v>0.20399999999999999</v>
      </c>
      <c r="Z444" s="3">
        <v>4345.2976666666673</v>
      </c>
      <c r="AA444" t="s">
        <v>41</v>
      </c>
      <c r="AB444">
        <v>1</v>
      </c>
      <c r="AC444">
        <v>0</v>
      </c>
      <c r="AD444" s="2" t="s">
        <v>42</v>
      </c>
      <c r="AE444">
        <v>59</v>
      </c>
      <c r="AG444">
        <v>20</v>
      </c>
      <c r="AH444">
        <v>516</v>
      </c>
      <c r="AI444">
        <v>8</v>
      </c>
      <c r="AL444">
        <f>IF(AND(EE_Data_2023[[#This Row],[Hire Date]]&gt;=EE_Data_2023[[#This Row],[Start of Month]],EE_Data_2023[[#This Row],[Hire Date]]&lt;=EE_Data_2023[[#This Row],[End of Month]]),1,0)</f>
        <v>0</v>
      </c>
      <c r="AM444">
        <f>IF(AND(EE_Data_2023[[#This Row],[Exit Date]]&gt;=EE_Data_2023[[#This Row],[Start of Month]],EE_Data_2023[[#This Row],[Exit Date]]&lt;=EE_Data_2023[[#This Row],[End of Month]]),1,0)</f>
        <v>0</v>
      </c>
      <c r="AN444">
        <f>EE_Data_2023[[#This Row],[Leave balance]]*EE_Data_2023[[#This Row],[Hr_Rate]]</f>
        <v>1858.1312499999999</v>
      </c>
    </row>
    <row r="445" spans="1:40" x14ac:dyDescent="0.3">
      <c r="A445" s="1" t="s">
        <v>1927</v>
      </c>
      <c r="B445" s="8">
        <v>44927</v>
      </c>
      <c r="C445" s="8">
        <v>44957</v>
      </c>
      <c r="D445">
        <v>2023</v>
      </c>
      <c r="E445" t="s">
        <v>104</v>
      </c>
      <c r="F445" t="s">
        <v>105</v>
      </c>
      <c r="G445" t="s">
        <v>1919</v>
      </c>
      <c r="H445" t="s">
        <v>1073</v>
      </c>
      <c r="I445" t="s">
        <v>1074</v>
      </c>
      <c r="J445" t="s">
        <v>36</v>
      </c>
      <c r="K445" t="s">
        <v>37</v>
      </c>
      <c r="L445" t="s">
        <v>108</v>
      </c>
      <c r="M445" t="s">
        <v>105</v>
      </c>
      <c r="N445" t="s">
        <v>72</v>
      </c>
      <c r="O445" t="s">
        <v>40</v>
      </c>
      <c r="P445">
        <v>37</v>
      </c>
      <c r="Q445" s="2">
        <v>42405</v>
      </c>
      <c r="R445" s="2"/>
      <c r="S445">
        <v>40</v>
      </c>
      <c r="T445" s="3">
        <v>80055</v>
      </c>
      <c r="U445" s="3">
        <v>6671.25</v>
      </c>
      <c r="V445" s="3">
        <v>38.487980769230766</v>
      </c>
      <c r="W445" s="3">
        <v>5.74E-2</v>
      </c>
      <c r="X445" s="3">
        <v>382.92975000000001</v>
      </c>
      <c r="Y445" vm="11">
        <v>0.30099999999999999</v>
      </c>
      <c r="Z445" s="3">
        <v>4663.2037500000006</v>
      </c>
      <c r="AA445" t="s">
        <v>109</v>
      </c>
      <c r="AB445">
        <v>16295.86</v>
      </c>
      <c r="AC445">
        <v>0</v>
      </c>
      <c r="AD445" s="2" t="s">
        <v>42</v>
      </c>
      <c r="AE445">
        <v>113</v>
      </c>
      <c r="AG445">
        <v>20</v>
      </c>
      <c r="AI445">
        <v>13</v>
      </c>
      <c r="AL445">
        <f>IF(AND(EE_Data_2023[[#This Row],[Hire Date]]&gt;=EE_Data_2023[[#This Row],[Start of Month]],EE_Data_2023[[#This Row],[Hire Date]]&lt;=EE_Data_2023[[#This Row],[End of Month]]),1,0)</f>
        <v>0</v>
      </c>
      <c r="AM445">
        <f>IF(AND(EE_Data_2023[[#This Row],[Exit Date]]&gt;=EE_Data_2023[[#This Row],[Start of Month]],EE_Data_2023[[#This Row],[Exit Date]]&lt;=EE_Data_2023[[#This Row],[End of Month]]),1,0)</f>
        <v>0</v>
      </c>
      <c r="AN445">
        <f>EE_Data_2023[[#This Row],[Leave balance]]*EE_Data_2023[[#This Row],[Hr_Rate]]</f>
        <v>4349.1418269230762</v>
      </c>
    </row>
    <row r="446" spans="1:40" x14ac:dyDescent="0.3">
      <c r="A446" s="1" t="s">
        <v>1927</v>
      </c>
      <c r="B446" s="8">
        <v>44927</v>
      </c>
      <c r="C446" s="8">
        <v>44957</v>
      </c>
      <c r="D446">
        <v>2023</v>
      </c>
      <c r="E446" t="s">
        <v>123</v>
      </c>
      <c r="F446" t="s">
        <v>124</v>
      </c>
      <c r="G446" t="s">
        <v>33</v>
      </c>
      <c r="H446" t="s">
        <v>1075</v>
      </c>
      <c r="I446" t="s">
        <v>1076</v>
      </c>
      <c r="J446" t="s">
        <v>63</v>
      </c>
      <c r="K446" t="s">
        <v>70</v>
      </c>
      <c r="L446" t="s">
        <v>108</v>
      </c>
      <c r="M446" t="s">
        <v>124</v>
      </c>
      <c r="N446" t="s">
        <v>72</v>
      </c>
      <c r="O446" t="s">
        <v>40</v>
      </c>
      <c r="P446">
        <v>58</v>
      </c>
      <c r="Q446" s="2">
        <v>39930</v>
      </c>
      <c r="R446" s="2"/>
      <c r="S446">
        <v>32</v>
      </c>
      <c r="T446" s="3">
        <v>76802</v>
      </c>
      <c r="U446" s="3">
        <v>6400.166666666667</v>
      </c>
      <c r="V446" s="3">
        <v>46.15504807692308</v>
      </c>
      <c r="W446" s="3">
        <v>2.2499999999999999E-2</v>
      </c>
      <c r="X446" s="3">
        <v>144.00375</v>
      </c>
      <c r="Y446" vm="13">
        <v>0.2</v>
      </c>
      <c r="Z446" s="3">
        <v>5120.1333333333332</v>
      </c>
      <c r="AA446" t="s">
        <v>127</v>
      </c>
      <c r="AB446">
        <v>4.9107000000000003</v>
      </c>
      <c r="AC446">
        <v>0</v>
      </c>
      <c r="AD446" s="2" t="s">
        <v>42</v>
      </c>
      <c r="AE446">
        <v>207</v>
      </c>
      <c r="AG446">
        <v>20</v>
      </c>
      <c r="AL446">
        <f>IF(AND(EE_Data_2023[[#This Row],[Hire Date]]&gt;=EE_Data_2023[[#This Row],[Start of Month]],EE_Data_2023[[#This Row],[Hire Date]]&lt;=EE_Data_2023[[#This Row],[End of Month]]),1,0)</f>
        <v>0</v>
      </c>
      <c r="AM446">
        <f>IF(AND(EE_Data_2023[[#This Row],[Exit Date]]&gt;=EE_Data_2023[[#This Row],[Start of Month]],EE_Data_2023[[#This Row],[Exit Date]]&lt;=EE_Data_2023[[#This Row],[End of Month]]),1,0)</f>
        <v>0</v>
      </c>
      <c r="AN446">
        <f>EE_Data_2023[[#This Row],[Leave balance]]*EE_Data_2023[[#This Row],[Hr_Rate]]</f>
        <v>9554.094951923078</v>
      </c>
    </row>
    <row r="447" spans="1:40" x14ac:dyDescent="0.3">
      <c r="A447" s="1" t="s">
        <v>1927</v>
      </c>
      <c r="B447" s="8">
        <v>44927</v>
      </c>
      <c r="C447" s="8">
        <v>44957</v>
      </c>
      <c r="D447">
        <v>2023</v>
      </c>
      <c r="E447" t="s">
        <v>139</v>
      </c>
      <c r="F447" t="s">
        <v>140</v>
      </c>
      <c r="G447" t="s">
        <v>33</v>
      </c>
      <c r="H447" t="s">
        <v>1077</v>
      </c>
      <c r="I447" t="s">
        <v>1078</v>
      </c>
      <c r="J447" t="s">
        <v>115</v>
      </c>
      <c r="K447" t="s">
        <v>70</v>
      </c>
      <c r="L447" t="s">
        <v>49</v>
      </c>
      <c r="M447" t="s">
        <v>140</v>
      </c>
      <c r="N447" t="s">
        <v>72</v>
      </c>
      <c r="O447" t="s">
        <v>40</v>
      </c>
      <c r="P447">
        <v>47</v>
      </c>
      <c r="Q447" s="2">
        <v>42696</v>
      </c>
      <c r="R447" s="2"/>
      <c r="S447">
        <v>40</v>
      </c>
      <c r="T447" s="3">
        <v>253249</v>
      </c>
      <c r="U447" s="3">
        <v>21104.083333333332</v>
      </c>
      <c r="V447" s="3">
        <v>121.75432692307693</v>
      </c>
      <c r="W447" s="3">
        <v>0.19879999999999998</v>
      </c>
      <c r="X447" s="3">
        <v>4195.4917666666661</v>
      </c>
      <c r="Y447" vm="16">
        <v>0.48799999999999999</v>
      </c>
      <c r="Z447" s="3">
        <v>10805.290666666666</v>
      </c>
      <c r="AA447" t="s">
        <v>41</v>
      </c>
      <c r="AB447">
        <v>1</v>
      </c>
      <c r="AC447">
        <v>0.31</v>
      </c>
      <c r="AD447" s="2" t="s">
        <v>42</v>
      </c>
      <c r="AE447">
        <v>205</v>
      </c>
      <c r="AG447">
        <v>20</v>
      </c>
      <c r="AI447">
        <v>14</v>
      </c>
      <c r="AL447">
        <f>IF(AND(EE_Data_2023[[#This Row],[Hire Date]]&gt;=EE_Data_2023[[#This Row],[Start of Month]],EE_Data_2023[[#This Row],[Hire Date]]&lt;=EE_Data_2023[[#This Row],[End of Month]]),1,0)</f>
        <v>0</v>
      </c>
      <c r="AM447">
        <f>IF(AND(EE_Data_2023[[#This Row],[Exit Date]]&gt;=EE_Data_2023[[#This Row],[Start of Month]],EE_Data_2023[[#This Row],[Exit Date]]&lt;=EE_Data_2023[[#This Row],[End of Month]]),1,0)</f>
        <v>0</v>
      </c>
      <c r="AN447">
        <f>EE_Data_2023[[#This Row],[Leave balance]]*EE_Data_2023[[#This Row],[Hr_Rate]]</f>
        <v>24959.63701923077</v>
      </c>
    </row>
    <row r="448" spans="1:40" x14ac:dyDescent="0.3">
      <c r="A448" s="1" t="s">
        <v>1927</v>
      </c>
      <c r="B448" s="8">
        <v>44927</v>
      </c>
      <c r="C448" s="8">
        <v>44957</v>
      </c>
      <c r="D448">
        <v>2023</v>
      </c>
      <c r="E448" t="s">
        <v>415</v>
      </c>
      <c r="F448" t="s">
        <v>416</v>
      </c>
      <c r="G448" t="s">
        <v>33</v>
      </c>
      <c r="H448" t="s">
        <v>216</v>
      </c>
      <c r="I448" t="s">
        <v>1079</v>
      </c>
      <c r="J448" t="s">
        <v>321</v>
      </c>
      <c r="K448" t="s">
        <v>94</v>
      </c>
      <c r="L448" t="s">
        <v>108</v>
      </c>
      <c r="M448" t="s">
        <v>416</v>
      </c>
      <c r="N448" t="s">
        <v>72</v>
      </c>
      <c r="O448" t="s">
        <v>50</v>
      </c>
      <c r="P448">
        <v>60</v>
      </c>
      <c r="Q448" s="2">
        <v>38667</v>
      </c>
      <c r="R448" s="2"/>
      <c r="S448">
        <v>32</v>
      </c>
      <c r="T448" s="3">
        <v>78388</v>
      </c>
      <c r="U448" s="3">
        <v>6532.333333333333</v>
      </c>
      <c r="V448" s="3">
        <v>47.10817307692308</v>
      </c>
      <c r="W448" s="3">
        <v>0</v>
      </c>
      <c r="X448" s="3">
        <v>0</v>
      </c>
      <c r="Y448" vm="38">
        <v>0.23800000000000002</v>
      </c>
      <c r="Z448" s="3">
        <v>4977.6379999999999</v>
      </c>
      <c r="AA448" t="s">
        <v>419</v>
      </c>
      <c r="AB448">
        <v>7.4398</v>
      </c>
      <c r="AC448">
        <v>0</v>
      </c>
      <c r="AD448" s="2" t="s">
        <v>42</v>
      </c>
      <c r="AE448">
        <v>239</v>
      </c>
      <c r="AG448">
        <v>20</v>
      </c>
      <c r="AL448">
        <f>IF(AND(EE_Data_2023[[#This Row],[Hire Date]]&gt;=EE_Data_2023[[#This Row],[Start of Month]],EE_Data_2023[[#This Row],[Hire Date]]&lt;=EE_Data_2023[[#This Row],[End of Month]]),1,0)</f>
        <v>0</v>
      </c>
      <c r="AM448">
        <f>IF(AND(EE_Data_2023[[#This Row],[Exit Date]]&gt;=EE_Data_2023[[#This Row],[Start of Month]],EE_Data_2023[[#This Row],[Exit Date]]&lt;=EE_Data_2023[[#This Row],[End of Month]]),1,0)</f>
        <v>0</v>
      </c>
      <c r="AN448">
        <f>EE_Data_2023[[#This Row],[Leave balance]]*EE_Data_2023[[#This Row],[Hr_Rate]]</f>
        <v>11258.853365384617</v>
      </c>
    </row>
    <row r="449" spans="1:40" x14ac:dyDescent="0.3">
      <c r="A449" s="1" t="s">
        <v>1927</v>
      </c>
      <c r="B449" s="8">
        <v>44927</v>
      </c>
      <c r="C449" s="8">
        <v>44957</v>
      </c>
      <c r="D449">
        <v>2023</v>
      </c>
      <c r="E449" t="s">
        <v>65</v>
      </c>
      <c r="F449" t="s">
        <v>66</v>
      </c>
      <c r="G449" t="s">
        <v>33</v>
      </c>
      <c r="H449" t="s">
        <v>623</v>
      </c>
      <c r="I449" t="s">
        <v>1080</v>
      </c>
      <c r="J449" t="s">
        <v>115</v>
      </c>
      <c r="K449" t="s">
        <v>37</v>
      </c>
      <c r="L449" t="s">
        <v>71</v>
      </c>
      <c r="M449" t="s">
        <v>66</v>
      </c>
      <c r="N449" t="s">
        <v>72</v>
      </c>
      <c r="O449" t="s">
        <v>40</v>
      </c>
      <c r="P449">
        <v>38</v>
      </c>
      <c r="Q449" s="2">
        <v>42543</v>
      </c>
      <c r="R449" s="2"/>
      <c r="S449">
        <v>32</v>
      </c>
      <c r="T449" s="3">
        <v>249870</v>
      </c>
      <c r="U449" s="3">
        <v>20822.5</v>
      </c>
      <c r="V449" s="3">
        <v>150.16225961538461</v>
      </c>
      <c r="W449" s="3">
        <v>0.23749999999999999</v>
      </c>
      <c r="X449" s="3">
        <v>4945.34375</v>
      </c>
      <c r="Y449" vm="5">
        <v>0.39799999999999996</v>
      </c>
      <c r="Z449" s="3">
        <v>12535.145</v>
      </c>
      <c r="AA449" t="s">
        <v>41</v>
      </c>
      <c r="AB449">
        <v>1</v>
      </c>
      <c r="AC449">
        <v>0.34</v>
      </c>
      <c r="AD449" s="2" t="s">
        <v>42</v>
      </c>
      <c r="AE449">
        <v>296</v>
      </c>
      <c r="AG449">
        <v>20</v>
      </c>
      <c r="AL449">
        <f>IF(AND(EE_Data_2023[[#This Row],[Hire Date]]&gt;=EE_Data_2023[[#This Row],[Start of Month]],EE_Data_2023[[#This Row],[Hire Date]]&lt;=EE_Data_2023[[#This Row],[End of Month]]),1,0)</f>
        <v>0</v>
      </c>
      <c r="AM449">
        <f>IF(AND(EE_Data_2023[[#This Row],[Exit Date]]&gt;=EE_Data_2023[[#This Row],[Start of Month]],EE_Data_2023[[#This Row],[Exit Date]]&lt;=EE_Data_2023[[#This Row],[End of Month]]),1,0)</f>
        <v>0</v>
      </c>
      <c r="AN449">
        <f>EE_Data_2023[[#This Row],[Leave balance]]*EE_Data_2023[[#This Row],[Hr_Rate]]</f>
        <v>44448.028846153844</v>
      </c>
    </row>
    <row r="450" spans="1:40" x14ac:dyDescent="0.3">
      <c r="A450" s="1" t="s">
        <v>1927</v>
      </c>
      <c r="B450" s="8">
        <v>44927</v>
      </c>
      <c r="C450" s="8">
        <v>44957</v>
      </c>
      <c r="D450">
        <v>2023</v>
      </c>
      <c r="E450" t="s">
        <v>502</v>
      </c>
      <c r="F450" t="s">
        <v>120</v>
      </c>
      <c r="G450" t="s">
        <v>1917</v>
      </c>
      <c r="H450" t="s">
        <v>811</v>
      </c>
      <c r="I450" t="s">
        <v>1081</v>
      </c>
      <c r="J450" t="s">
        <v>93</v>
      </c>
      <c r="K450" t="s">
        <v>116</v>
      </c>
      <c r="L450" t="s">
        <v>38</v>
      </c>
      <c r="M450" t="s">
        <v>120</v>
      </c>
      <c r="N450" t="s">
        <v>72</v>
      </c>
      <c r="O450" t="s">
        <v>40</v>
      </c>
      <c r="P450">
        <v>63</v>
      </c>
      <c r="Q450" s="2">
        <v>42064</v>
      </c>
      <c r="R450" s="2"/>
      <c r="S450">
        <v>32</v>
      </c>
      <c r="T450" s="3">
        <v>148321</v>
      </c>
      <c r="U450" s="3">
        <v>12360.083333333334</v>
      </c>
      <c r="V450" s="3">
        <v>89.13521634615384</v>
      </c>
      <c r="W450" s="3">
        <v>7.6499999999999999E-2</v>
      </c>
      <c r="X450" s="3">
        <v>945.54637500000001</v>
      </c>
      <c r="Y450" vm="1">
        <v>0.36599999999999999</v>
      </c>
      <c r="Z450" s="3">
        <v>7836.2928333333339</v>
      </c>
      <c r="AA450" t="s">
        <v>505</v>
      </c>
      <c r="AB450">
        <v>1.0568</v>
      </c>
      <c r="AC450">
        <v>0.15</v>
      </c>
      <c r="AD450" s="2" t="s">
        <v>42</v>
      </c>
      <c r="AE450">
        <v>168</v>
      </c>
      <c r="AG450">
        <v>20</v>
      </c>
      <c r="AH450">
        <v>265</v>
      </c>
      <c r="AL450">
        <f>IF(AND(EE_Data_2023[[#This Row],[Hire Date]]&gt;=EE_Data_2023[[#This Row],[Start of Month]],EE_Data_2023[[#This Row],[Hire Date]]&lt;=EE_Data_2023[[#This Row],[End of Month]]),1,0)</f>
        <v>0</v>
      </c>
      <c r="AM450">
        <f>IF(AND(EE_Data_2023[[#This Row],[Exit Date]]&gt;=EE_Data_2023[[#This Row],[Start of Month]],EE_Data_2023[[#This Row],[Exit Date]]&lt;=EE_Data_2023[[#This Row],[End of Month]]),1,0)</f>
        <v>0</v>
      </c>
      <c r="AN450">
        <f>EE_Data_2023[[#This Row],[Leave balance]]*EE_Data_2023[[#This Row],[Hr_Rate]]</f>
        <v>14974.716346153846</v>
      </c>
    </row>
    <row r="451" spans="1:40" x14ac:dyDescent="0.3">
      <c r="A451" s="1" t="s">
        <v>1927</v>
      </c>
      <c r="B451" s="8">
        <v>44927</v>
      </c>
      <c r="C451" s="8">
        <v>44957</v>
      </c>
      <c r="D451">
        <v>2023</v>
      </c>
      <c r="E451" t="s">
        <v>290</v>
      </c>
      <c r="F451" t="s">
        <v>291</v>
      </c>
      <c r="G451" t="s">
        <v>1916</v>
      </c>
      <c r="H451" t="s">
        <v>1082</v>
      </c>
      <c r="I451" t="s">
        <v>1083</v>
      </c>
      <c r="J451" t="s">
        <v>547</v>
      </c>
      <c r="K451" t="s">
        <v>37</v>
      </c>
      <c r="L451" t="s">
        <v>71</v>
      </c>
      <c r="M451" t="s">
        <v>291</v>
      </c>
      <c r="N451" t="s">
        <v>72</v>
      </c>
      <c r="O451" t="s">
        <v>50</v>
      </c>
      <c r="P451">
        <v>60</v>
      </c>
      <c r="Q451" s="2">
        <v>38027</v>
      </c>
      <c r="R451" s="2"/>
      <c r="S451">
        <v>32</v>
      </c>
      <c r="T451" s="3">
        <v>90258</v>
      </c>
      <c r="U451" s="3">
        <v>7521.5</v>
      </c>
      <c r="V451" s="3">
        <v>54.24158653846154</v>
      </c>
      <c r="W451" s="3">
        <v>0.20399999999999999</v>
      </c>
      <c r="X451" s="3">
        <v>1534.386</v>
      </c>
      <c r="Y451" vm="31">
        <v>1.0629999999999999</v>
      </c>
      <c r="Z451" s="3">
        <v>-473.85449999999946</v>
      </c>
      <c r="AA451" t="s">
        <v>294</v>
      </c>
      <c r="AB451">
        <v>211.32830000000001</v>
      </c>
      <c r="AC451">
        <v>0</v>
      </c>
      <c r="AD451" s="2" t="s">
        <v>42</v>
      </c>
      <c r="AE451">
        <v>298</v>
      </c>
      <c r="AG451">
        <v>20</v>
      </c>
      <c r="AH451">
        <v>474</v>
      </c>
      <c r="AL451">
        <f>IF(AND(EE_Data_2023[[#This Row],[Hire Date]]&gt;=EE_Data_2023[[#This Row],[Start of Month]],EE_Data_2023[[#This Row],[Hire Date]]&lt;=EE_Data_2023[[#This Row],[End of Month]]),1,0)</f>
        <v>0</v>
      </c>
      <c r="AM451">
        <f>IF(AND(EE_Data_2023[[#This Row],[Exit Date]]&gt;=EE_Data_2023[[#This Row],[Start of Month]],EE_Data_2023[[#This Row],[Exit Date]]&lt;=EE_Data_2023[[#This Row],[End of Month]]),1,0)</f>
        <v>0</v>
      </c>
      <c r="AN451">
        <f>EE_Data_2023[[#This Row],[Leave balance]]*EE_Data_2023[[#This Row],[Hr_Rate]]</f>
        <v>16163.992788461539</v>
      </c>
    </row>
    <row r="452" spans="1:40" x14ac:dyDescent="0.3">
      <c r="A452" s="1" t="s">
        <v>1927</v>
      </c>
      <c r="B452" s="8">
        <v>44927</v>
      </c>
      <c r="C452" s="8">
        <v>44957</v>
      </c>
      <c r="D452">
        <v>2023</v>
      </c>
      <c r="E452" t="s">
        <v>385</v>
      </c>
      <c r="F452" t="s">
        <v>386</v>
      </c>
      <c r="G452" t="s">
        <v>33</v>
      </c>
      <c r="H452" t="s">
        <v>1084</v>
      </c>
      <c r="I452" t="s">
        <v>1085</v>
      </c>
      <c r="J452" t="s">
        <v>367</v>
      </c>
      <c r="K452" t="s">
        <v>37</v>
      </c>
      <c r="L452" t="s">
        <v>38</v>
      </c>
      <c r="M452" t="s">
        <v>386</v>
      </c>
      <c r="N452" t="s">
        <v>72</v>
      </c>
      <c r="O452" t="s">
        <v>50</v>
      </c>
      <c r="P452">
        <v>42</v>
      </c>
      <c r="Q452" s="2">
        <v>40593</v>
      </c>
      <c r="R452" s="2"/>
      <c r="S452">
        <v>40</v>
      </c>
      <c r="T452" s="3">
        <v>72486</v>
      </c>
      <c r="U452" s="3">
        <v>6040.5</v>
      </c>
      <c r="V452" s="3">
        <v>34.849038461538463</v>
      </c>
      <c r="W452" s="3">
        <v>0.19020000000000001</v>
      </c>
      <c r="X452" s="3">
        <v>1148.9031</v>
      </c>
      <c r="Y452" vm="36">
        <v>0.28300000000000003</v>
      </c>
      <c r="Z452" s="3">
        <v>4331.0384999999997</v>
      </c>
      <c r="AA452" t="s">
        <v>389</v>
      </c>
      <c r="AB452">
        <v>1.9574</v>
      </c>
      <c r="AC452">
        <v>0</v>
      </c>
      <c r="AD452" s="2" t="s">
        <v>42</v>
      </c>
      <c r="AE452">
        <v>391</v>
      </c>
      <c r="AF452">
        <v>1</v>
      </c>
      <c r="AG452">
        <v>20</v>
      </c>
      <c r="AI452">
        <v>12</v>
      </c>
      <c r="AL452">
        <f>IF(AND(EE_Data_2023[[#This Row],[Hire Date]]&gt;=EE_Data_2023[[#This Row],[Start of Month]],EE_Data_2023[[#This Row],[Hire Date]]&lt;=EE_Data_2023[[#This Row],[End of Month]]),1,0)</f>
        <v>0</v>
      </c>
      <c r="AM452">
        <f>IF(AND(EE_Data_2023[[#This Row],[Exit Date]]&gt;=EE_Data_2023[[#This Row],[Start of Month]],EE_Data_2023[[#This Row],[Exit Date]]&lt;=EE_Data_2023[[#This Row],[End of Month]]),1,0)</f>
        <v>0</v>
      </c>
      <c r="AN452">
        <f>EE_Data_2023[[#This Row],[Leave balance]]*EE_Data_2023[[#This Row],[Hr_Rate]]</f>
        <v>13625.97403846154</v>
      </c>
    </row>
    <row r="453" spans="1:40" x14ac:dyDescent="0.3">
      <c r="A453" s="1" t="s">
        <v>1927</v>
      </c>
      <c r="B453" s="8">
        <v>44927</v>
      </c>
      <c r="C453" s="8">
        <v>44957</v>
      </c>
      <c r="D453">
        <v>2023</v>
      </c>
      <c r="E453" t="s">
        <v>188</v>
      </c>
      <c r="F453" t="s">
        <v>189</v>
      </c>
      <c r="G453" t="s">
        <v>33</v>
      </c>
      <c r="H453" t="s">
        <v>1086</v>
      </c>
      <c r="I453" t="s">
        <v>1087</v>
      </c>
      <c r="J453" t="s">
        <v>63</v>
      </c>
      <c r="K453" t="s">
        <v>83</v>
      </c>
      <c r="L453" t="s">
        <v>108</v>
      </c>
      <c r="M453" t="s">
        <v>189</v>
      </c>
      <c r="N453" t="s">
        <v>72</v>
      </c>
      <c r="O453" t="s">
        <v>50</v>
      </c>
      <c r="P453">
        <v>53</v>
      </c>
      <c r="Q453" s="2">
        <v>38344</v>
      </c>
      <c r="R453" s="2"/>
      <c r="S453">
        <v>32</v>
      </c>
      <c r="T453" s="3">
        <v>90212</v>
      </c>
      <c r="U453" s="3">
        <v>7517.666666666667</v>
      </c>
      <c r="V453" s="3">
        <v>54.213942307692307</v>
      </c>
      <c r="W453" s="3">
        <v>0.14099999999999999</v>
      </c>
      <c r="X453" s="3">
        <v>1059.991</v>
      </c>
      <c r="Y453" vm="23">
        <v>0.36200000000000004</v>
      </c>
      <c r="Z453" s="3">
        <v>4796.2713333333331</v>
      </c>
      <c r="AA453" t="s">
        <v>192</v>
      </c>
      <c r="AB453">
        <v>11.2597</v>
      </c>
      <c r="AC453">
        <v>0</v>
      </c>
      <c r="AD453" s="2" t="s">
        <v>42</v>
      </c>
      <c r="AE453">
        <v>97</v>
      </c>
      <c r="AG453">
        <v>20</v>
      </c>
      <c r="AL453">
        <f>IF(AND(EE_Data_2023[[#This Row],[Hire Date]]&gt;=EE_Data_2023[[#This Row],[Start of Month]],EE_Data_2023[[#This Row],[Hire Date]]&lt;=EE_Data_2023[[#This Row],[End of Month]]),1,0)</f>
        <v>0</v>
      </c>
      <c r="AM453">
        <f>IF(AND(EE_Data_2023[[#This Row],[Exit Date]]&gt;=EE_Data_2023[[#This Row],[Start of Month]],EE_Data_2023[[#This Row],[Exit Date]]&lt;=EE_Data_2023[[#This Row],[End of Month]]),1,0)</f>
        <v>0</v>
      </c>
      <c r="AN453">
        <f>EE_Data_2023[[#This Row],[Leave balance]]*EE_Data_2023[[#This Row],[Hr_Rate]]</f>
        <v>5258.7524038461534</v>
      </c>
    </row>
    <row r="454" spans="1:40" x14ac:dyDescent="0.3">
      <c r="A454" s="1" t="s">
        <v>1927</v>
      </c>
      <c r="B454" s="8">
        <v>44927</v>
      </c>
      <c r="C454" s="8">
        <v>44957</v>
      </c>
      <c r="D454">
        <v>2023</v>
      </c>
      <c r="E454" t="s">
        <v>385</v>
      </c>
      <c r="F454" t="s">
        <v>386</v>
      </c>
      <c r="G454" t="s">
        <v>33</v>
      </c>
      <c r="H454" t="s">
        <v>1088</v>
      </c>
      <c r="I454" t="s">
        <v>1089</v>
      </c>
      <c r="J454" t="s">
        <v>115</v>
      </c>
      <c r="K454" t="s">
        <v>116</v>
      </c>
      <c r="L454" t="s">
        <v>108</v>
      </c>
      <c r="M454" t="s">
        <v>386</v>
      </c>
      <c r="N454" t="s">
        <v>72</v>
      </c>
      <c r="O454" t="s">
        <v>40</v>
      </c>
      <c r="P454">
        <v>39</v>
      </c>
      <c r="Q454" s="2">
        <v>43804</v>
      </c>
      <c r="R454" s="2"/>
      <c r="S454">
        <v>32</v>
      </c>
      <c r="T454" s="3">
        <v>254057</v>
      </c>
      <c r="U454" s="3">
        <v>21171.416666666668</v>
      </c>
      <c r="V454" s="3">
        <v>152.67848557692307</v>
      </c>
      <c r="W454" s="3">
        <v>0.19020000000000001</v>
      </c>
      <c r="X454" s="3">
        <v>4026.8034500000003</v>
      </c>
      <c r="Y454" vm="36">
        <v>0.28300000000000003</v>
      </c>
      <c r="Z454" s="3">
        <v>15179.90575</v>
      </c>
      <c r="AA454" t="s">
        <v>389</v>
      </c>
      <c r="AB454">
        <v>1.9574</v>
      </c>
      <c r="AC454">
        <v>0.39</v>
      </c>
      <c r="AD454" s="2" t="s">
        <v>42</v>
      </c>
      <c r="AE454">
        <v>95</v>
      </c>
      <c r="AG454">
        <v>20</v>
      </c>
      <c r="AL454">
        <f>IF(AND(EE_Data_2023[[#This Row],[Hire Date]]&gt;=EE_Data_2023[[#This Row],[Start of Month]],EE_Data_2023[[#This Row],[Hire Date]]&lt;=EE_Data_2023[[#This Row],[End of Month]]),1,0)</f>
        <v>0</v>
      </c>
      <c r="AM454">
        <f>IF(AND(EE_Data_2023[[#This Row],[Exit Date]]&gt;=EE_Data_2023[[#This Row],[Start of Month]],EE_Data_2023[[#This Row],[Exit Date]]&lt;=EE_Data_2023[[#This Row],[End of Month]]),1,0)</f>
        <v>0</v>
      </c>
      <c r="AN454">
        <f>EE_Data_2023[[#This Row],[Leave balance]]*EE_Data_2023[[#This Row],[Hr_Rate]]</f>
        <v>14504.456129807691</v>
      </c>
    </row>
    <row r="455" spans="1:40" x14ac:dyDescent="0.3">
      <c r="A455" s="1" t="s">
        <v>1927</v>
      </c>
      <c r="B455" s="8">
        <v>44927</v>
      </c>
      <c r="C455" s="8">
        <v>44957</v>
      </c>
      <c r="D455">
        <v>2023</v>
      </c>
      <c r="E455" t="s">
        <v>172</v>
      </c>
      <c r="F455" t="s">
        <v>132</v>
      </c>
      <c r="G455" t="s">
        <v>33</v>
      </c>
      <c r="H455" t="s">
        <v>1090</v>
      </c>
      <c r="I455" t="s">
        <v>1091</v>
      </c>
      <c r="J455" t="s">
        <v>247</v>
      </c>
      <c r="K455" t="s">
        <v>94</v>
      </c>
      <c r="L455" t="s">
        <v>38</v>
      </c>
      <c r="M455" t="s">
        <v>132</v>
      </c>
      <c r="N455" t="s">
        <v>72</v>
      </c>
      <c r="O455" t="s">
        <v>50</v>
      </c>
      <c r="P455">
        <v>58</v>
      </c>
      <c r="Q455" s="2">
        <v>40463</v>
      </c>
      <c r="R455" s="2"/>
      <c r="S455">
        <v>32</v>
      </c>
      <c r="T455" s="3">
        <v>43001</v>
      </c>
      <c r="U455" s="3">
        <v>3583.4166666666665</v>
      </c>
      <c r="V455" s="3">
        <v>25.841947115384617</v>
      </c>
      <c r="W455" s="3">
        <v>0.45</v>
      </c>
      <c r="X455" s="3">
        <v>1612.5374999999999</v>
      </c>
      <c r="Y455" vm="21">
        <v>0.60699999999999998</v>
      </c>
      <c r="Z455" s="3">
        <v>1408.2827499999999</v>
      </c>
      <c r="AA455" t="s">
        <v>41</v>
      </c>
      <c r="AB455">
        <v>1</v>
      </c>
      <c r="AC455">
        <v>0</v>
      </c>
      <c r="AD455" s="2" t="s">
        <v>42</v>
      </c>
      <c r="AE455">
        <v>380</v>
      </c>
      <c r="AG455">
        <v>20</v>
      </c>
      <c r="AL455">
        <f>IF(AND(EE_Data_2023[[#This Row],[Hire Date]]&gt;=EE_Data_2023[[#This Row],[Start of Month]],EE_Data_2023[[#This Row],[Hire Date]]&lt;=EE_Data_2023[[#This Row],[End of Month]]),1,0)</f>
        <v>0</v>
      </c>
      <c r="AM455">
        <f>IF(AND(EE_Data_2023[[#This Row],[Exit Date]]&gt;=EE_Data_2023[[#This Row],[Start of Month]],EE_Data_2023[[#This Row],[Exit Date]]&lt;=EE_Data_2023[[#This Row],[End of Month]]),1,0)</f>
        <v>0</v>
      </c>
      <c r="AN455">
        <f>EE_Data_2023[[#This Row],[Leave balance]]*EE_Data_2023[[#This Row],[Hr_Rate]]</f>
        <v>9819.9399038461543</v>
      </c>
    </row>
    <row r="456" spans="1:40" x14ac:dyDescent="0.3">
      <c r="A456" s="1" t="s">
        <v>1927</v>
      </c>
      <c r="B456" s="8">
        <v>44927</v>
      </c>
      <c r="C456" s="8">
        <v>44957</v>
      </c>
      <c r="D456">
        <v>2023</v>
      </c>
      <c r="E456" t="s">
        <v>89</v>
      </c>
      <c r="F456" t="s">
        <v>90</v>
      </c>
      <c r="G456" t="s">
        <v>54</v>
      </c>
      <c r="H456" t="s">
        <v>1092</v>
      </c>
      <c r="I456" t="s">
        <v>1093</v>
      </c>
      <c r="J456" t="s">
        <v>57</v>
      </c>
      <c r="K456" t="s">
        <v>37</v>
      </c>
      <c r="L456" t="s">
        <v>38</v>
      </c>
      <c r="M456" t="s">
        <v>90</v>
      </c>
      <c r="N456" t="s">
        <v>39</v>
      </c>
      <c r="O456" t="s">
        <v>40</v>
      </c>
      <c r="P456">
        <v>60</v>
      </c>
      <c r="Q456" s="2">
        <v>44776</v>
      </c>
      <c r="R456" s="2">
        <v>45141</v>
      </c>
      <c r="S456">
        <v>40</v>
      </c>
      <c r="T456" s="3">
        <v>85120</v>
      </c>
      <c r="U456" s="3">
        <v>7093.333333333333</v>
      </c>
      <c r="V456" s="3">
        <v>40.92307692307692</v>
      </c>
      <c r="W456" s="3">
        <v>0</v>
      </c>
      <c r="X456" s="3">
        <v>0</v>
      </c>
      <c r="Y456" vm="9">
        <v>0.37200000000000005</v>
      </c>
      <c r="Z456" s="3">
        <v>4454.6133333333328</v>
      </c>
      <c r="AA456" t="s">
        <v>95</v>
      </c>
      <c r="AB456">
        <v>136.33000000000001</v>
      </c>
      <c r="AC456">
        <v>0.09</v>
      </c>
      <c r="AD456" s="2" t="s">
        <v>42</v>
      </c>
      <c r="AE456">
        <v>247</v>
      </c>
      <c r="AG456">
        <v>20</v>
      </c>
      <c r="AI456">
        <v>3</v>
      </c>
      <c r="AL456">
        <f>IF(AND(EE_Data_2023[[#This Row],[Hire Date]]&gt;=EE_Data_2023[[#This Row],[Start of Month]],EE_Data_2023[[#This Row],[Hire Date]]&lt;=EE_Data_2023[[#This Row],[End of Month]]),1,0)</f>
        <v>0</v>
      </c>
      <c r="AM456">
        <f>IF(AND(EE_Data_2023[[#This Row],[Exit Date]]&gt;=EE_Data_2023[[#This Row],[Start of Month]],EE_Data_2023[[#This Row],[Exit Date]]&lt;=EE_Data_2023[[#This Row],[End of Month]]),1,0)</f>
        <v>0</v>
      </c>
      <c r="AN456">
        <f>EE_Data_2023[[#This Row],[Leave balance]]*EE_Data_2023[[#This Row],[Hr_Rate]]</f>
        <v>10108</v>
      </c>
    </row>
    <row r="457" spans="1:40" x14ac:dyDescent="0.3">
      <c r="A457" s="1" t="s">
        <v>1927</v>
      </c>
      <c r="B457" s="8">
        <v>44927</v>
      </c>
      <c r="C457" s="8">
        <v>44957</v>
      </c>
      <c r="D457">
        <v>2023</v>
      </c>
      <c r="E457" t="s">
        <v>415</v>
      </c>
      <c r="F457" t="s">
        <v>416</v>
      </c>
      <c r="G457" t="s">
        <v>33</v>
      </c>
      <c r="H457" t="s">
        <v>1094</v>
      </c>
      <c r="I457" t="s">
        <v>1095</v>
      </c>
      <c r="J457" t="s">
        <v>247</v>
      </c>
      <c r="K457" t="s">
        <v>94</v>
      </c>
      <c r="L457" t="s">
        <v>38</v>
      </c>
      <c r="M457" t="s">
        <v>416</v>
      </c>
      <c r="N457" t="s">
        <v>72</v>
      </c>
      <c r="O457" t="s">
        <v>40</v>
      </c>
      <c r="P457">
        <v>34</v>
      </c>
      <c r="Q457" s="2">
        <v>42219</v>
      </c>
      <c r="R457" s="2"/>
      <c r="S457">
        <v>40</v>
      </c>
      <c r="T457" s="3">
        <v>52200</v>
      </c>
      <c r="U457" s="3">
        <v>4350</v>
      </c>
      <c r="V457" s="3">
        <v>25.096153846153847</v>
      </c>
      <c r="W457" s="3">
        <v>0</v>
      </c>
      <c r="X457" s="3">
        <v>0</v>
      </c>
      <c r="Y457" vm="38">
        <v>0.23800000000000002</v>
      </c>
      <c r="Z457" s="3">
        <v>3314.7</v>
      </c>
      <c r="AA457" t="s">
        <v>419</v>
      </c>
      <c r="AB457">
        <v>7.4398</v>
      </c>
      <c r="AC457">
        <v>0</v>
      </c>
      <c r="AD457" s="2" t="s">
        <v>42</v>
      </c>
      <c r="AE457">
        <v>199</v>
      </c>
      <c r="AG457">
        <v>20</v>
      </c>
      <c r="AH457">
        <v>161</v>
      </c>
      <c r="AI457">
        <v>10</v>
      </c>
      <c r="AL457">
        <f>IF(AND(EE_Data_2023[[#This Row],[Hire Date]]&gt;=EE_Data_2023[[#This Row],[Start of Month]],EE_Data_2023[[#This Row],[Hire Date]]&lt;=EE_Data_2023[[#This Row],[End of Month]]),1,0)</f>
        <v>0</v>
      </c>
      <c r="AM457">
        <f>IF(AND(EE_Data_2023[[#This Row],[Exit Date]]&gt;=EE_Data_2023[[#This Row],[Start of Month]],EE_Data_2023[[#This Row],[Exit Date]]&lt;=EE_Data_2023[[#This Row],[End of Month]]),1,0)</f>
        <v>0</v>
      </c>
      <c r="AN457">
        <f>EE_Data_2023[[#This Row],[Leave balance]]*EE_Data_2023[[#This Row],[Hr_Rate]]</f>
        <v>4994.1346153846152</v>
      </c>
    </row>
    <row r="458" spans="1:40" x14ac:dyDescent="0.3">
      <c r="A458" s="1" t="s">
        <v>1927</v>
      </c>
      <c r="B458" s="8">
        <v>44927</v>
      </c>
      <c r="C458" s="8">
        <v>44957</v>
      </c>
      <c r="D458">
        <v>2023</v>
      </c>
      <c r="E458" t="s">
        <v>506</v>
      </c>
      <c r="F458" t="s">
        <v>507</v>
      </c>
      <c r="G458" t="s">
        <v>1917</v>
      </c>
      <c r="H458" t="s">
        <v>1096</v>
      </c>
      <c r="I458" t="s">
        <v>1097</v>
      </c>
      <c r="J458" t="s">
        <v>93</v>
      </c>
      <c r="K458" t="s">
        <v>94</v>
      </c>
      <c r="L458" t="s">
        <v>71</v>
      </c>
      <c r="M458" t="s">
        <v>507</v>
      </c>
      <c r="N458" t="s">
        <v>72</v>
      </c>
      <c r="O458" t="s">
        <v>50</v>
      </c>
      <c r="P458">
        <v>60</v>
      </c>
      <c r="Q458" s="2">
        <v>39739</v>
      </c>
      <c r="R458" s="2"/>
      <c r="S458">
        <v>32</v>
      </c>
      <c r="T458" s="3">
        <v>150855</v>
      </c>
      <c r="U458" s="3">
        <v>12571.25</v>
      </c>
      <c r="V458" s="3">
        <v>90.658052884615387</v>
      </c>
      <c r="W458" s="3">
        <v>7.3700000000000002E-2</v>
      </c>
      <c r="X458" s="3">
        <v>926.501125</v>
      </c>
      <c r="Y458" vm="40">
        <v>0.245</v>
      </c>
      <c r="Z458" s="3">
        <v>9491.2937500000007</v>
      </c>
      <c r="AA458" t="s">
        <v>510</v>
      </c>
      <c r="AB458">
        <v>1.4572000000000001</v>
      </c>
      <c r="AC458">
        <v>0.11</v>
      </c>
      <c r="AD458" s="2" t="s">
        <v>42</v>
      </c>
      <c r="AE458">
        <v>313</v>
      </c>
      <c r="AG458">
        <v>20</v>
      </c>
      <c r="AH458">
        <v>290</v>
      </c>
      <c r="AL458">
        <f>IF(AND(EE_Data_2023[[#This Row],[Hire Date]]&gt;=EE_Data_2023[[#This Row],[Start of Month]],EE_Data_2023[[#This Row],[Hire Date]]&lt;=EE_Data_2023[[#This Row],[End of Month]]),1,0)</f>
        <v>0</v>
      </c>
      <c r="AM458">
        <f>IF(AND(EE_Data_2023[[#This Row],[Exit Date]]&gt;=EE_Data_2023[[#This Row],[Start of Month]],EE_Data_2023[[#This Row],[Exit Date]]&lt;=EE_Data_2023[[#This Row],[End of Month]]),1,0)</f>
        <v>0</v>
      </c>
      <c r="AN458">
        <f>EE_Data_2023[[#This Row],[Leave balance]]*EE_Data_2023[[#This Row],[Hr_Rate]]</f>
        <v>28375.970552884617</v>
      </c>
    </row>
    <row r="459" spans="1:40" x14ac:dyDescent="0.3">
      <c r="A459" s="1" t="s">
        <v>1927</v>
      </c>
      <c r="B459" s="8">
        <v>44927</v>
      </c>
      <c r="C459" s="8">
        <v>44957</v>
      </c>
      <c r="D459">
        <v>2023</v>
      </c>
      <c r="E459" t="s">
        <v>89</v>
      </c>
      <c r="F459" t="s">
        <v>90</v>
      </c>
      <c r="G459" t="s">
        <v>54</v>
      </c>
      <c r="H459" t="s">
        <v>1098</v>
      </c>
      <c r="I459" t="s">
        <v>1099</v>
      </c>
      <c r="J459" t="s">
        <v>187</v>
      </c>
      <c r="K459" t="s">
        <v>37</v>
      </c>
      <c r="L459" t="s">
        <v>38</v>
      </c>
      <c r="M459" t="s">
        <v>90</v>
      </c>
      <c r="N459" t="s">
        <v>72</v>
      </c>
      <c r="O459" t="s">
        <v>50</v>
      </c>
      <c r="P459">
        <v>53</v>
      </c>
      <c r="Q459" s="2">
        <v>38188</v>
      </c>
      <c r="R459" s="2"/>
      <c r="S459">
        <v>40</v>
      </c>
      <c r="T459" s="3">
        <v>65702</v>
      </c>
      <c r="U459" s="3">
        <v>5475.166666666667</v>
      </c>
      <c r="V459" s="3">
        <v>31.587499999999999</v>
      </c>
      <c r="W459" s="3">
        <v>0</v>
      </c>
      <c r="X459" s="3">
        <v>0</v>
      </c>
      <c r="Y459" vm="9">
        <v>0.37200000000000005</v>
      </c>
      <c r="Z459" s="3">
        <v>3438.4046666666663</v>
      </c>
      <c r="AA459" t="s">
        <v>95</v>
      </c>
      <c r="AB459">
        <v>136.33000000000001</v>
      </c>
      <c r="AC459">
        <v>0</v>
      </c>
      <c r="AD459" s="2" t="s">
        <v>42</v>
      </c>
      <c r="AE459">
        <v>110</v>
      </c>
      <c r="AG459">
        <v>20</v>
      </c>
      <c r="AI459">
        <v>5</v>
      </c>
      <c r="AL459">
        <f>IF(AND(EE_Data_2023[[#This Row],[Hire Date]]&gt;=EE_Data_2023[[#This Row],[Start of Month]],EE_Data_2023[[#This Row],[Hire Date]]&lt;=EE_Data_2023[[#This Row],[End of Month]]),1,0)</f>
        <v>0</v>
      </c>
      <c r="AM459">
        <f>IF(AND(EE_Data_2023[[#This Row],[Exit Date]]&gt;=EE_Data_2023[[#This Row],[Start of Month]],EE_Data_2023[[#This Row],[Exit Date]]&lt;=EE_Data_2023[[#This Row],[End of Month]]),1,0)</f>
        <v>0</v>
      </c>
      <c r="AN459">
        <f>EE_Data_2023[[#This Row],[Leave balance]]*EE_Data_2023[[#This Row],[Hr_Rate]]</f>
        <v>3474.625</v>
      </c>
    </row>
    <row r="460" spans="1:40" x14ac:dyDescent="0.3">
      <c r="A460" s="1" t="s">
        <v>1927</v>
      </c>
      <c r="B460" s="8">
        <v>44927</v>
      </c>
      <c r="C460" s="8">
        <v>44957</v>
      </c>
      <c r="D460">
        <v>2023</v>
      </c>
      <c r="E460" t="s">
        <v>721</v>
      </c>
      <c r="F460" t="s">
        <v>722</v>
      </c>
      <c r="G460" t="s">
        <v>54</v>
      </c>
      <c r="H460" t="s">
        <v>1100</v>
      </c>
      <c r="I460" t="s">
        <v>1101</v>
      </c>
      <c r="J460" t="s">
        <v>47</v>
      </c>
      <c r="K460" t="s">
        <v>48</v>
      </c>
      <c r="L460" t="s">
        <v>71</v>
      </c>
      <c r="M460" t="s">
        <v>722</v>
      </c>
      <c r="N460" t="s">
        <v>72</v>
      </c>
      <c r="O460" t="s">
        <v>40</v>
      </c>
      <c r="P460">
        <v>58</v>
      </c>
      <c r="Q460" s="2">
        <v>39367</v>
      </c>
      <c r="R460" s="2"/>
      <c r="S460">
        <v>40</v>
      </c>
      <c r="T460" s="3">
        <v>162038</v>
      </c>
      <c r="U460" s="3">
        <v>13503.166666666666</v>
      </c>
      <c r="V460" s="3">
        <v>77.902884615384622</v>
      </c>
      <c r="W460" s="3">
        <v>0.1</v>
      </c>
      <c r="X460" s="3">
        <v>1350.3166666666666</v>
      </c>
      <c r="Y460" vm="42">
        <v>0.34799999999999998</v>
      </c>
      <c r="Z460" s="3">
        <v>8804.0646666666653</v>
      </c>
      <c r="AA460" t="s">
        <v>725</v>
      </c>
      <c r="AB460">
        <v>486.12</v>
      </c>
      <c r="AC460">
        <v>0.24</v>
      </c>
      <c r="AD460" s="2" t="s">
        <v>42</v>
      </c>
      <c r="AE460">
        <v>286</v>
      </c>
      <c r="AG460">
        <v>20</v>
      </c>
      <c r="AI460">
        <v>15</v>
      </c>
      <c r="AL460">
        <f>IF(AND(EE_Data_2023[[#This Row],[Hire Date]]&gt;=EE_Data_2023[[#This Row],[Start of Month]],EE_Data_2023[[#This Row],[Hire Date]]&lt;=EE_Data_2023[[#This Row],[End of Month]]),1,0)</f>
        <v>0</v>
      </c>
      <c r="AM460">
        <f>IF(AND(EE_Data_2023[[#This Row],[Exit Date]]&gt;=EE_Data_2023[[#This Row],[Start of Month]],EE_Data_2023[[#This Row],[Exit Date]]&lt;=EE_Data_2023[[#This Row],[End of Month]]),1,0)</f>
        <v>0</v>
      </c>
      <c r="AN460">
        <f>EE_Data_2023[[#This Row],[Leave balance]]*EE_Data_2023[[#This Row],[Hr_Rate]]</f>
        <v>22280.225000000002</v>
      </c>
    </row>
    <row r="461" spans="1:40" x14ac:dyDescent="0.3">
      <c r="A461" s="1" t="s">
        <v>1927</v>
      </c>
      <c r="B461" s="8">
        <v>44927</v>
      </c>
      <c r="C461" s="8">
        <v>44957</v>
      </c>
      <c r="D461">
        <v>2023</v>
      </c>
      <c r="E461" t="s">
        <v>564</v>
      </c>
      <c r="F461" t="s">
        <v>565</v>
      </c>
      <c r="G461" t="s">
        <v>33</v>
      </c>
      <c r="H461" t="s">
        <v>1102</v>
      </c>
      <c r="I461" t="s">
        <v>1103</v>
      </c>
      <c r="J461" t="s">
        <v>93</v>
      </c>
      <c r="K461" t="s">
        <v>116</v>
      </c>
      <c r="L461" t="s">
        <v>108</v>
      </c>
      <c r="M461" t="s">
        <v>565</v>
      </c>
      <c r="N461" t="s">
        <v>72</v>
      </c>
      <c r="O461" t="s">
        <v>50</v>
      </c>
      <c r="P461">
        <v>25</v>
      </c>
      <c r="Q461" s="2">
        <v>43930</v>
      </c>
      <c r="R461" s="2"/>
      <c r="S461">
        <v>32</v>
      </c>
      <c r="T461" s="3">
        <v>157057</v>
      </c>
      <c r="U461" s="3">
        <v>13088.083333333334</v>
      </c>
      <c r="V461" s="3">
        <v>94.38521634615384</v>
      </c>
      <c r="W461" s="3">
        <v>0.21379999999999999</v>
      </c>
      <c r="X461" s="3">
        <v>2798.2322166666668</v>
      </c>
      <c r="Y461" vm="41">
        <v>0.51400000000000001</v>
      </c>
      <c r="Z461" s="3">
        <v>6360.8085000000001</v>
      </c>
      <c r="AA461" t="s">
        <v>41</v>
      </c>
      <c r="AB461">
        <v>1</v>
      </c>
      <c r="AC461">
        <v>0.1</v>
      </c>
      <c r="AD461" s="2" t="s">
        <v>42</v>
      </c>
      <c r="AE461">
        <v>35</v>
      </c>
      <c r="AG461">
        <v>20</v>
      </c>
      <c r="AH461">
        <v>541</v>
      </c>
      <c r="AL461">
        <f>IF(AND(EE_Data_2023[[#This Row],[Hire Date]]&gt;=EE_Data_2023[[#This Row],[Start of Month]],EE_Data_2023[[#This Row],[Hire Date]]&lt;=EE_Data_2023[[#This Row],[End of Month]]),1,0)</f>
        <v>0</v>
      </c>
      <c r="AM461">
        <f>IF(AND(EE_Data_2023[[#This Row],[Exit Date]]&gt;=EE_Data_2023[[#This Row],[Start of Month]],EE_Data_2023[[#This Row],[Exit Date]]&lt;=EE_Data_2023[[#This Row],[End of Month]]),1,0)</f>
        <v>0</v>
      </c>
      <c r="AN461">
        <f>EE_Data_2023[[#This Row],[Leave balance]]*EE_Data_2023[[#This Row],[Hr_Rate]]</f>
        <v>3303.4825721153843</v>
      </c>
    </row>
    <row r="462" spans="1:40" x14ac:dyDescent="0.3">
      <c r="A462" s="1" t="s">
        <v>1927</v>
      </c>
      <c r="B462" s="8">
        <v>44927</v>
      </c>
      <c r="C462" s="8">
        <v>44957</v>
      </c>
      <c r="D462">
        <v>2023</v>
      </c>
      <c r="E462" t="s">
        <v>73</v>
      </c>
      <c r="F462" t="s">
        <v>74</v>
      </c>
      <c r="G462" t="s">
        <v>1916</v>
      </c>
      <c r="H462" t="s">
        <v>1104</v>
      </c>
      <c r="I462" t="s">
        <v>1105</v>
      </c>
      <c r="J462" t="s">
        <v>77</v>
      </c>
      <c r="K462" t="s">
        <v>37</v>
      </c>
      <c r="L462" t="s">
        <v>108</v>
      </c>
      <c r="M462" t="s">
        <v>74</v>
      </c>
      <c r="N462" t="s">
        <v>72</v>
      </c>
      <c r="O462" t="s">
        <v>40</v>
      </c>
      <c r="P462">
        <v>46</v>
      </c>
      <c r="Q462" s="2">
        <v>44419</v>
      </c>
      <c r="R462" s="2"/>
      <c r="S462">
        <v>32</v>
      </c>
      <c r="T462" s="3">
        <v>127559</v>
      </c>
      <c r="U462" s="3">
        <v>10629.916666666666</v>
      </c>
      <c r="V462" s="3">
        <v>76.658052884615387</v>
      </c>
      <c r="W462" s="3">
        <v>0.28999999999999998</v>
      </c>
      <c r="X462" s="3">
        <v>3082.6758333333328</v>
      </c>
      <c r="Y462" vm="6">
        <v>0.65099999999999991</v>
      </c>
      <c r="Z462" s="3">
        <v>3709.840916666667</v>
      </c>
      <c r="AA462" t="s">
        <v>78</v>
      </c>
      <c r="AB462">
        <v>5.4378000000000002</v>
      </c>
      <c r="AC462">
        <v>0.1</v>
      </c>
      <c r="AD462" s="2" t="s">
        <v>42</v>
      </c>
      <c r="AE462">
        <v>328</v>
      </c>
      <c r="AG462">
        <v>20</v>
      </c>
      <c r="AL462">
        <f>IF(AND(EE_Data_2023[[#This Row],[Hire Date]]&gt;=EE_Data_2023[[#This Row],[Start of Month]],EE_Data_2023[[#This Row],[Hire Date]]&lt;=EE_Data_2023[[#This Row],[End of Month]]),1,0)</f>
        <v>0</v>
      </c>
      <c r="AM462">
        <f>IF(AND(EE_Data_2023[[#This Row],[Exit Date]]&gt;=EE_Data_2023[[#This Row],[Start of Month]],EE_Data_2023[[#This Row],[Exit Date]]&lt;=EE_Data_2023[[#This Row],[End of Month]]),1,0)</f>
        <v>0</v>
      </c>
      <c r="AN462">
        <f>EE_Data_2023[[#This Row],[Leave balance]]*EE_Data_2023[[#This Row],[Hr_Rate]]</f>
        <v>25143.841346153848</v>
      </c>
    </row>
    <row r="463" spans="1:40" x14ac:dyDescent="0.3">
      <c r="A463" s="1" t="s">
        <v>1927</v>
      </c>
      <c r="B463" s="8">
        <v>44927</v>
      </c>
      <c r="C463" s="8">
        <v>44957</v>
      </c>
      <c r="D463">
        <v>2023</v>
      </c>
      <c r="E463" t="s">
        <v>139</v>
      </c>
      <c r="F463" t="s">
        <v>140</v>
      </c>
      <c r="G463" t="s">
        <v>33</v>
      </c>
      <c r="H463" t="s">
        <v>1106</v>
      </c>
      <c r="I463" t="s">
        <v>1107</v>
      </c>
      <c r="J463" t="s">
        <v>237</v>
      </c>
      <c r="K463" t="s">
        <v>99</v>
      </c>
      <c r="L463" t="s">
        <v>71</v>
      </c>
      <c r="M463" t="s">
        <v>140</v>
      </c>
      <c r="N463" t="s">
        <v>72</v>
      </c>
      <c r="O463" t="s">
        <v>50</v>
      </c>
      <c r="P463">
        <v>39</v>
      </c>
      <c r="Q463" s="2">
        <v>43536</v>
      </c>
      <c r="R463" s="2"/>
      <c r="S463">
        <v>40</v>
      </c>
      <c r="T463" s="3">
        <v>62644</v>
      </c>
      <c r="U463" s="3">
        <v>5220.333333333333</v>
      </c>
      <c r="V463" s="3">
        <v>30.117307692307691</v>
      </c>
      <c r="W463" s="3">
        <v>0.19879999999999998</v>
      </c>
      <c r="X463" s="3">
        <v>1037.8022666666666</v>
      </c>
      <c r="Y463" vm="16">
        <v>0.48799999999999999</v>
      </c>
      <c r="Z463" s="3">
        <v>2672.8106666666667</v>
      </c>
      <c r="AA463" t="s">
        <v>41</v>
      </c>
      <c r="AB463">
        <v>1</v>
      </c>
      <c r="AC463">
        <v>0</v>
      </c>
      <c r="AD463" s="2" t="s">
        <v>42</v>
      </c>
      <c r="AE463">
        <v>366</v>
      </c>
      <c r="AG463">
        <v>20</v>
      </c>
      <c r="AH463">
        <v>241</v>
      </c>
      <c r="AI463">
        <v>9</v>
      </c>
      <c r="AL463">
        <f>IF(AND(EE_Data_2023[[#This Row],[Hire Date]]&gt;=EE_Data_2023[[#This Row],[Start of Month]],EE_Data_2023[[#This Row],[Hire Date]]&lt;=EE_Data_2023[[#This Row],[End of Month]]),1,0)</f>
        <v>0</v>
      </c>
      <c r="AM463">
        <f>IF(AND(EE_Data_2023[[#This Row],[Exit Date]]&gt;=EE_Data_2023[[#This Row],[Start of Month]],EE_Data_2023[[#This Row],[Exit Date]]&lt;=EE_Data_2023[[#This Row],[End of Month]]),1,0)</f>
        <v>0</v>
      </c>
      <c r="AN463">
        <f>EE_Data_2023[[#This Row],[Leave balance]]*EE_Data_2023[[#This Row],[Hr_Rate]]</f>
        <v>11022.934615384615</v>
      </c>
    </row>
    <row r="464" spans="1:40" x14ac:dyDescent="0.3">
      <c r="A464" s="1" t="s">
        <v>1927</v>
      </c>
      <c r="B464" s="8">
        <v>44927</v>
      </c>
      <c r="C464" s="8">
        <v>44957</v>
      </c>
      <c r="D464">
        <v>2023</v>
      </c>
      <c r="E464" t="s">
        <v>564</v>
      </c>
      <c r="F464" t="s">
        <v>565</v>
      </c>
      <c r="G464" t="s">
        <v>33</v>
      </c>
      <c r="H464" t="s">
        <v>1108</v>
      </c>
      <c r="I464" t="s">
        <v>1109</v>
      </c>
      <c r="J464" t="s">
        <v>310</v>
      </c>
      <c r="K464" t="s">
        <v>37</v>
      </c>
      <c r="L464" t="s">
        <v>38</v>
      </c>
      <c r="M464" t="s">
        <v>565</v>
      </c>
      <c r="N464" t="s">
        <v>72</v>
      </c>
      <c r="O464" t="s">
        <v>40</v>
      </c>
      <c r="P464">
        <v>50</v>
      </c>
      <c r="Q464" s="2">
        <v>36956</v>
      </c>
      <c r="R464" s="2"/>
      <c r="S464">
        <v>40</v>
      </c>
      <c r="T464" s="3">
        <v>73907</v>
      </c>
      <c r="U464" s="3">
        <v>6158.916666666667</v>
      </c>
      <c r="V464" s="3">
        <v>35.532211538461539</v>
      </c>
      <c r="W464" s="3">
        <v>0.21379999999999999</v>
      </c>
      <c r="X464" s="3">
        <v>1316.7763833333333</v>
      </c>
      <c r="Y464" vm="41">
        <v>0.51400000000000001</v>
      </c>
      <c r="Z464" s="3">
        <v>2993.2335000000003</v>
      </c>
      <c r="AA464" t="s">
        <v>41</v>
      </c>
      <c r="AB464">
        <v>1</v>
      </c>
      <c r="AC464">
        <v>0</v>
      </c>
      <c r="AD464" s="2" t="s">
        <v>42</v>
      </c>
      <c r="AE464">
        <v>276</v>
      </c>
      <c r="AG464">
        <v>20</v>
      </c>
      <c r="AI464">
        <v>3</v>
      </c>
      <c r="AL464">
        <f>IF(AND(EE_Data_2023[[#This Row],[Hire Date]]&gt;=EE_Data_2023[[#This Row],[Start of Month]],EE_Data_2023[[#This Row],[Hire Date]]&lt;=EE_Data_2023[[#This Row],[End of Month]]),1,0)</f>
        <v>0</v>
      </c>
      <c r="AM464">
        <f>IF(AND(EE_Data_2023[[#This Row],[Exit Date]]&gt;=EE_Data_2023[[#This Row],[Start of Month]],EE_Data_2023[[#This Row],[Exit Date]]&lt;=EE_Data_2023[[#This Row],[End of Month]]),1,0)</f>
        <v>0</v>
      </c>
      <c r="AN464">
        <f>EE_Data_2023[[#This Row],[Leave balance]]*EE_Data_2023[[#This Row],[Hr_Rate]]</f>
        <v>9806.8903846153844</v>
      </c>
    </row>
    <row r="465" spans="1:40" x14ac:dyDescent="0.3">
      <c r="A465" s="1" t="s">
        <v>1927</v>
      </c>
      <c r="B465" s="8">
        <v>44927</v>
      </c>
      <c r="C465" s="8">
        <v>44957</v>
      </c>
      <c r="D465">
        <v>2023</v>
      </c>
      <c r="E465" t="s">
        <v>84</v>
      </c>
      <c r="F465" t="s">
        <v>85</v>
      </c>
      <c r="G465" t="s">
        <v>1919</v>
      </c>
      <c r="H465" t="s">
        <v>1110</v>
      </c>
      <c r="I465" t="s">
        <v>1111</v>
      </c>
      <c r="J465" t="s">
        <v>63</v>
      </c>
      <c r="K465" t="s">
        <v>83</v>
      </c>
      <c r="L465" t="s">
        <v>38</v>
      </c>
      <c r="M465" t="s">
        <v>85</v>
      </c>
      <c r="N465" t="s">
        <v>72</v>
      </c>
      <c r="O465" t="s">
        <v>50</v>
      </c>
      <c r="P465">
        <v>56</v>
      </c>
      <c r="Q465" s="2">
        <v>43169</v>
      </c>
      <c r="R465" s="2"/>
      <c r="S465">
        <v>40</v>
      </c>
      <c r="T465" s="3">
        <v>90040</v>
      </c>
      <c r="U465" s="3">
        <v>7503.333333333333</v>
      </c>
      <c r="V465" s="3">
        <v>43.288461538461533</v>
      </c>
      <c r="W465" s="3">
        <v>0.25</v>
      </c>
      <c r="X465" s="3">
        <v>1875.8333333333333</v>
      </c>
      <c r="Y465" vm="8">
        <v>0.21899999999999997</v>
      </c>
      <c r="Z465" s="3">
        <v>5860.1033333333335</v>
      </c>
      <c r="AA465" t="s">
        <v>88</v>
      </c>
      <c r="AB465">
        <v>8.2957999999999998</v>
      </c>
      <c r="AC465">
        <v>0</v>
      </c>
      <c r="AD465" s="2" t="s">
        <v>42</v>
      </c>
      <c r="AE465">
        <v>250</v>
      </c>
      <c r="AG465">
        <v>20</v>
      </c>
      <c r="AI465">
        <v>16</v>
      </c>
      <c r="AL465">
        <f>IF(AND(EE_Data_2023[[#This Row],[Hire Date]]&gt;=EE_Data_2023[[#This Row],[Start of Month]],EE_Data_2023[[#This Row],[Hire Date]]&lt;=EE_Data_2023[[#This Row],[End of Month]]),1,0)</f>
        <v>0</v>
      </c>
      <c r="AM465">
        <f>IF(AND(EE_Data_2023[[#This Row],[Exit Date]]&gt;=EE_Data_2023[[#This Row],[Start of Month]],EE_Data_2023[[#This Row],[Exit Date]]&lt;=EE_Data_2023[[#This Row],[End of Month]]),1,0)</f>
        <v>0</v>
      </c>
      <c r="AN465">
        <f>EE_Data_2023[[#This Row],[Leave balance]]*EE_Data_2023[[#This Row],[Hr_Rate]]</f>
        <v>10822.115384615383</v>
      </c>
    </row>
    <row r="466" spans="1:40" x14ac:dyDescent="0.3">
      <c r="A466" s="1" t="s">
        <v>1927</v>
      </c>
      <c r="B466" s="8">
        <v>44927</v>
      </c>
      <c r="C466" s="8">
        <v>44957</v>
      </c>
      <c r="D466">
        <v>2023</v>
      </c>
      <c r="E466" t="s">
        <v>59</v>
      </c>
      <c r="F466" t="s">
        <v>60</v>
      </c>
      <c r="G466" t="s">
        <v>33</v>
      </c>
      <c r="H466" t="s">
        <v>1112</v>
      </c>
      <c r="I466" t="s">
        <v>1113</v>
      </c>
      <c r="J466" t="s">
        <v>341</v>
      </c>
      <c r="K466" t="s">
        <v>99</v>
      </c>
      <c r="L466" t="s">
        <v>38</v>
      </c>
      <c r="M466" t="s">
        <v>60</v>
      </c>
      <c r="N466" t="s">
        <v>72</v>
      </c>
      <c r="O466" t="s">
        <v>50</v>
      </c>
      <c r="P466">
        <v>30</v>
      </c>
      <c r="Q466" s="2">
        <v>42516</v>
      </c>
      <c r="R466" s="2"/>
      <c r="S466">
        <v>40</v>
      </c>
      <c r="T466" s="3">
        <v>91134</v>
      </c>
      <c r="U466" s="3">
        <v>7594.5</v>
      </c>
      <c r="V466" s="3">
        <v>43.814423076923077</v>
      </c>
      <c r="W466" s="3">
        <v>0.22140000000000001</v>
      </c>
      <c r="X466" s="3">
        <v>1681.4223000000002</v>
      </c>
      <c r="Y466" vm="4">
        <v>0.40799999999999997</v>
      </c>
      <c r="Z466" s="3">
        <v>4495.9440000000004</v>
      </c>
      <c r="AA466" t="s">
        <v>64</v>
      </c>
      <c r="AB466">
        <v>4.6844999999999999</v>
      </c>
      <c r="AC466">
        <v>0</v>
      </c>
      <c r="AD466" s="2" t="s">
        <v>42</v>
      </c>
      <c r="AE466">
        <v>220</v>
      </c>
      <c r="AG466">
        <v>20</v>
      </c>
      <c r="AI466">
        <v>16</v>
      </c>
      <c r="AL466">
        <f>IF(AND(EE_Data_2023[[#This Row],[Hire Date]]&gt;=EE_Data_2023[[#This Row],[Start of Month]],EE_Data_2023[[#This Row],[Hire Date]]&lt;=EE_Data_2023[[#This Row],[End of Month]]),1,0)</f>
        <v>0</v>
      </c>
      <c r="AM466">
        <f>IF(AND(EE_Data_2023[[#This Row],[Exit Date]]&gt;=EE_Data_2023[[#This Row],[Start of Month]],EE_Data_2023[[#This Row],[Exit Date]]&lt;=EE_Data_2023[[#This Row],[End of Month]]),1,0)</f>
        <v>0</v>
      </c>
      <c r="AN466">
        <f>EE_Data_2023[[#This Row],[Leave balance]]*EE_Data_2023[[#This Row],[Hr_Rate]]</f>
        <v>9639.1730769230762</v>
      </c>
    </row>
    <row r="467" spans="1:40" x14ac:dyDescent="0.3">
      <c r="A467" s="1" t="s">
        <v>1927</v>
      </c>
      <c r="B467" s="8">
        <v>44927</v>
      </c>
      <c r="C467" s="8">
        <v>44957</v>
      </c>
      <c r="D467">
        <v>2023</v>
      </c>
      <c r="E467" t="s">
        <v>210</v>
      </c>
      <c r="F467" t="s">
        <v>211</v>
      </c>
      <c r="G467" t="s">
        <v>33</v>
      </c>
      <c r="H467" t="s">
        <v>1114</v>
      </c>
      <c r="I467" t="s">
        <v>1115</v>
      </c>
      <c r="J467" t="s">
        <v>115</v>
      </c>
      <c r="K467" t="s">
        <v>94</v>
      </c>
      <c r="L467" t="s">
        <v>49</v>
      </c>
      <c r="M467" t="s">
        <v>211</v>
      </c>
      <c r="N467" t="s">
        <v>72</v>
      </c>
      <c r="O467" t="s">
        <v>50</v>
      </c>
      <c r="P467">
        <v>45</v>
      </c>
      <c r="Q467" s="2">
        <v>44461</v>
      </c>
      <c r="R467" s="2"/>
      <c r="S467">
        <v>40</v>
      </c>
      <c r="T467" s="3">
        <v>201396</v>
      </c>
      <c r="U467" s="3">
        <v>16783</v>
      </c>
      <c r="V467" s="3">
        <v>96.825000000000003</v>
      </c>
      <c r="W467" s="3">
        <v>0.29899999999999999</v>
      </c>
      <c r="X467" s="3">
        <v>5018.1170000000002</v>
      </c>
      <c r="Y467" vm="26">
        <v>0.47</v>
      </c>
      <c r="Z467" s="3">
        <v>8894.9900000000016</v>
      </c>
      <c r="AA467" t="s">
        <v>41</v>
      </c>
      <c r="AB467">
        <v>1</v>
      </c>
      <c r="AC467">
        <v>0.32</v>
      </c>
      <c r="AD467" s="2" t="s">
        <v>42</v>
      </c>
      <c r="AE467">
        <v>277</v>
      </c>
      <c r="AG467">
        <v>20</v>
      </c>
      <c r="AI467">
        <v>11</v>
      </c>
      <c r="AL467">
        <f>IF(AND(EE_Data_2023[[#This Row],[Hire Date]]&gt;=EE_Data_2023[[#This Row],[Start of Month]],EE_Data_2023[[#This Row],[Hire Date]]&lt;=EE_Data_2023[[#This Row],[End of Month]]),1,0)</f>
        <v>0</v>
      </c>
      <c r="AM467">
        <f>IF(AND(EE_Data_2023[[#This Row],[Exit Date]]&gt;=EE_Data_2023[[#This Row],[Start of Month]],EE_Data_2023[[#This Row],[Exit Date]]&lt;=EE_Data_2023[[#This Row],[End of Month]]),1,0)</f>
        <v>0</v>
      </c>
      <c r="AN467">
        <f>EE_Data_2023[[#This Row],[Leave balance]]*EE_Data_2023[[#This Row],[Hr_Rate]]</f>
        <v>26820.525000000001</v>
      </c>
    </row>
    <row r="468" spans="1:40" x14ac:dyDescent="0.3">
      <c r="A468" s="1" t="s">
        <v>1927</v>
      </c>
      <c r="B468" s="8">
        <v>44927</v>
      </c>
      <c r="C468" s="8">
        <v>44957</v>
      </c>
      <c r="D468">
        <v>2023</v>
      </c>
      <c r="E468" t="s">
        <v>278</v>
      </c>
      <c r="F468" t="s">
        <v>279</v>
      </c>
      <c r="G468" t="s">
        <v>33</v>
      </c>
      <c r="H468" t="s">
        <v>1116</v>
      </c>
      <c r="I468" t="s">
        <v>1117</v>
      </c>
      <c r="J468" t="s">
        <v>145</v>
      </c>
      <c r="K468" t="s">
        <v>83</v>
      </c>
      <c r="L468" t="s">
        <v>71</v>
      </c>
      <c r="M468" t="s">
        <v>279</v>
      </c>
      <c r="N468" t="s">
        <v>72</v>
      </c>
      <c r="O468" t="s">
        <v>50</v>
      </c>
      <c r="P468">
        <v>55</v>
      </c>
      <c r="Q468" s="2">
        <v>40899</v>
      </c>
      <c r="R468" s="2"/>
      <c r="S468">
        <v>40</v>
      </c>
      <c r="T468" s="3">
        <v>54733</v>
      </c>
      <c r="U468" s="3">
        <v>4561.083333333333</v>
      </c>
      <c r="V468" s="3">
        <v>26.313942307692308</v>
      </c>
      <c r="W468" s="3">
        <v>0.13800000000000001</v>
      </c>
      <c r="X468" s="3">
        <v>629.42949999999996</v>
      </c>
      <c r="Y468" vm="29">
        <v>0.30599999999999999</v>
      </c>
      <c r="Z468" s="3">
        <v>3165.3918333333331</v>
      </c>
      <c r="AA468" t="s">
        <v>282</v>
      </c>
      <c r="AB468">
        <v>0.88870000000000005</v>
      </c>
      <c r="AC468">
        <v>0</v>
      </c>
      <c r="AD468" s="2" t="s">
        <v>42</v>
      </c>
      <c r="AE468">
        <v>42</v>
      </c>
      <c r="AG468">
        <v>20</v>
      </c>
      <c r="AH468">
        <v>284</v>
      </c>
      <c r="AI468">
        <v>8</v>
      </c>
      <c r="AL468">
        <f>IF(AND(EE_Data_2023[[#This Row],[Hire Date]]&gt;=EE_Data_2023[[#This Row],[Start of Month]],EE_Data_2023[[#This Row],[Hire Date]]&lt;=EE_Data_2023[[#This Row],[End of Month]]),1,0)</f>
        <v>0</v>
      </c>
      <c r="AM468">
        <f>IF(AND(EE_Data_2023[[#This Row],[Exit Date]]&gt;=EE_Data_2023[[#This Row],[Start of Month]],EE_Data_2023[[#This Row],[Exit Date]]&lt;=EE_Data_2023[[#This Row],[End of Month]]),1,0)</f>
        <v>0</v>
      </c>
      <c r="AN468">
        <f>EE_Data_2023[[#This Row],[Leave balance]]*EE_Data_2023[[#This Row],[Hr_Rate]]</f>
        <v>1105.185576923077</v>
      </c>
    </row>
    <row r="469" spans="1:40" x14ac:dyDescent="0.3">
      <c r="A469" s="1" t="s">
        <v>1927</v>
      </c>
      <c r="B469" s="8">
        <v>44927</v>
      </c>
      <c r="C469" s="8">
        <v>44957</v>
      </c>
      <c r="D469">
        <v>2023</v>
      </c>
      <c r="E469" t="s">
        <v>390</v>
      </c>
      <c r="F469" t="s">
        <v>391</v>
      </c>
      <c r="G469" t="s">
        <v>33</v>
      </c>
      <c r="H469" t="s">
        <v>1118</v>
      </c>
      <c r="I469" t="s">
        <v>1119</v>
      </c>
      <c r="J469" t="s">
        <v>93</v>
      </c>
      <c r="K469" t="s">
        <v>48</v>
      </c>
      <c r="L469" t="s">
        <v>71</v>
      </c>
      <c r="M469" t="s">
        <v>391</v>
      </c>
      <c r="N469" t="s">
        <v>72</v>
      </c>
      <c r="O469" t="s">
        <v>50</v>
      </c>
      <c r="P469">
        <v>59</v>
      </c>
      <c r="Q469" s="2">
        <v>43400</v>
      </c>
      <c r="R469" s="2"/>
      <c r="S469">
        <v>32</v>
      </c>
      <c r="T469" s="3">
        <v>139208</v>
      </c>
      <c r="U469" s="3">
        <v>11600.666666666666</v>
      </c>
      <c r="V469" s="3">
        <v>83.65865384615384</v>
      </c>
      <c r="W469" s="3">
        <v>0.1105</v>
      </c>
      <c r="X469" s="3">
        <v>1281.8736666666666</v>
      </c>
      <c r="Y469" vm="37">
        <v>0.26100000000000001</v>
      </c>
      <c r="Z469" s="3">
        <v>8572.8926666666666</v>
      </c>
      <c r="AA469" t="s">
        <v>41</v>
      </c>
      <c r="AB469">
        <v>1</v>
      </c>
      <c r="AC469">
        <v>0.11</v>
      </c>
      <c r="AD469" s="2" t="s">
        <v>42</v>
      </c>
      <c r="AE469">
        <v>283</v>
      </c>
      <c r="AG469">
        <v>20</v>
      </c>
      <c r="AL469">
        <f>IF(AND(EE_Data_2023[[#This Row],[Hire Date]]&gt;=EE_Data_2023[[#This Row],[Start of Month]],EE_Data_2023[[#This Row],[Hire Date]]&lt;=EE_Data_2023[[#This Row],[End of Month]]),1,0)</f>
        <v>0</v>
      </c>
      <c r="AM469">
        <f>IF(AND(EE_Data_2023[[#This Row],[Exit Date]]&gt;=EE_Data_2023[[#This Row],[Start of Month]],EE_Data_2023[[#This Row],[Exit Date]]&lt;=EE_Data_2023[[#This Row],[End of Month]]),1,0)</f>
        <v>0</v>
      </c>
      <c r="AN469">
        <f>EE_Data_2023[[#This Row],[Leave balance]]*EE_Data_2023[[#This Row],[Hr_Rate]]</f>
        <v>23675.399038461535</v>
      </c>
    </row>
    <row r="470" spans="1:40" x14ac:dyDescent="0.3">
      <c r="A470" s="1" t="s">
        <v>1927</v>
      </c>
      <c r="B470" s="8">
        <v>44927</v>
      </c>
      <c r="C470" s="8">
        <v>44957</v>
      </c>
      <c r="D470">
        <v>2023</v>
      </c>
      <c r="E470" t="s">
        <v>161</v>
      </c>
      <c r="F470" t="s">
        <v>162</v>
      </c>
      <c r="G470" t="s">
        <v>54</v>
      </c>
      <c r="H470" t="s">
        <v>1120</v>
      </c>
      <c r="I470" t="s">
        <v>1121</v>
      </c>
      <c r="J470" t="s">
        <v>63</v>
      </c>
      <c r="K470" t="s">
        <v>70</v>
      </c>
      <c r="L470" t="s">
        <v>49</v>
      </c>
      <c r="M470" t="s">
        <v>162</v>
      </c>
      <c r="N470" t="s">
        <v>72</v>
      </c>
      <c r="O470" t="s">
        <v>40</v>
      </c>
      <c r="P470">
        <v>63</v>
      </c>
      <c r="Q470" s="2">
        <v>43171</v>
      </c>
      <c r="R470" s="2"/>
      <c r="S470">
        <v>40</v>
      </c>
      <c r="T470" s="3">
        <v>73200</v>
      </c>
      <c r="U470" s="3">
        <v>6100</v>
      </c>
      <c r="V470" s="3">
        <v>35.192307692307693</v>
      </c>
      <c r="W470" s="3">
        <v>0</v>
      </c>
      <c r="X470" s="3">
        <v>0</v>
      </c>
      <c r="Y470" vm="20">
        <v>0.29199999999999998</v>
      </c>
      <c r="Z470" s="3">
        <v>4318.8</v>
      </c>
      <c r="AA470" t="s">
        <v>166</v>
      </c>
      <c r="AB470">
        <v>19.621099999999998</v>
      </c>
      <c r="AC470">
        <v>0</v>
      </c>
      <c r="AD470" s="2" t="s">
        <v>42</v>
      </c>
      <c r="AE470">
        <v>135</v>
      </c>
      <c r="AG470">
        <v>20</v>
      </c>
      <c r="AI470">
        <v>11</v>
      </c>
      <c r="AL470">
        <f>IF(AND(EE_Data_2023[[#This Row],[Hire Date]]&gt;=EE_Data_2023[[#This Row],[Start of Month]],EE_Data_2023[[#This Row],[Hire Date]]&lt;=EE_Data_2023[[#This Row],[End of Month]]),1,0)</f>
        <v>0</v>
      </c>
      <c r="AM470">
        <f>IF(AND(EE_Data_2023[[#This Row],[Exit Date]]&gt;=EE_Data_2023[[#This Row],[Start of Month]],EE_Data_2023[[#This Row],[Exit Date]]&lt;=EE_Data_2023[[#This Row],[End of Month]]),1,0)</f>
        <v>0</v>
      </c>
      <c r="AN470">
        <f>EE_Data_2023[[#This Row],[Leave balance]]*EE_Data_2023[[#This Row],[Hr_Rate]]</f>
        <v>4750.961538461539</v>
      </c>
    </row>
    <row r="471" spans="1:40" x14ac:dyDescent="0.3">
      <c r="A471" s="1" t="s">
        <v>1927</v>
      </c>
      <c r="B471" s="8">
        <v>44927</v>
      </c>
      <c r="C471" s="8">
        <v>44957</v>
      </c>
      <c r="D471">
        <v>2023</v>
      </c>
      <c r="E471" t="s">
        <v>89</v>
      </c>
      <c r="F471" t="s">
        <v>90</v>
      </c>
      <c r="G471" t="s">
        <v>54</v>
      </c>
      <c r="H471" t="s">
        <v>1122</v>
      </c>
      <c r="I471" t="s">
        <v>1123</v>
      </c>
      <c r="J471" t="s">
        <v>77</v>
      </c>
      <c r="K471" t="s">
        <v>83</v>
      </c>
      <c r="L471" t="s">
        <v>49</v>
      </c>
      <c r="M471" t="s">
        <v>90</v>
      </c>
      <c r="N471" t="s">
        <v>72</v>
      </c>
      <c r="O471" t="s">
        <v>50</v>
      </c>
      <c r="P471">
        <v>46</v>
      </c>
      <c r="Q471" s="2">
        <v>40292</v>
      </c>
      <c r="R471" s="2"/>
      <c r="S471">
        <v>40</v>
      </c>
      <c r="T471" s="3">
        <v>102636</v>
      </c>
      <c r="U471" s="3">
        <v>8553</v>
      </c>
      <c r="V471" s="3">
        <v>49.344230769230769</v>
      </c>
      <c r="W471" s="3">
        <v>0</v>
      </c>
      <c r="X471" s="3">
        <v>0</v>
      </c>
      <c r="Y471" vm="9">
        <v>0.37200000000000005</v>
      </c>
      <c r="Z471" s="3">
        <v>5371.2839999999997</v>
      </c>
      <c r="AA471" t="s">
        <v>95</v>
      </c>
      <c r="AB471">
        <v>136.33000000000001</v>
      </c>
      <c r="AC471">
        <v>0.06</v>
      </c>
      <c r="AD471" s="2" t="s">
        <v>42</v>
      </c>
      <c r="AE471">
        <v>307</v>
      </c>
      <c r="AG471">
        <v>20</v>
      </c>
      <c r="AI471">
        <v>10</v>
      </c>
      <c r="AL471">
        <f>IF(AND(EE_Data_2023[[#This Row],[Hire Date]]&gt;=EE_Data_2023[[#This Row],[Start of Month]],EE_Data_2023[[#This Row],[Hire Date]]&lt;=EE_Data_2023[[#This Row],[End of Month]]),1,0)</f>
        <v>0</v>
      </c>
      <c r="AM471">
        <f>IF(AND(EE_Data_2023[[#This Row],[Exit Date]]&gt;=EE_Data_2023[[#This Row],[Start of Month]],EE_Data_2023[[#This Row],[Exit Date]]&lt;=EE_Data_2023[[#This Row],[End of Month]]),1,0)</f>
        <v>0</v>
      </c>
      <c r="AN471">
        <f>EE_Data_2023[[#This Row],[Leave balance]]*EE_Data_2023[[#This Row],[Hr_Rate]]</f>
        <v>15148.678846153845</v>
      </c>
    </row>
    <row r="472" spans="1:40" x14ac:dyDescent="0.3">
      <c r="A472" s="1" t="s">
        <v>1927</v>
      </c>
      <c r="B472" s="8">
        <v>44927</v>
      </c>
      <c r="C472" s="8">
        <v>44957</v>
      </c>
      <c r="D472">
        <v>2023</v>
      </c>
      <c r="E472" t="s">
        <v>390</v>
      </c>
      <c r="F472" t="s">
        <v>391</v>
      </c>
      <c r="G472" t="s">
        <v>33</v>
      </c>
      <c r="H472" t="s">
        <v>1124</v>
      </c>
      <c r="I472" t="s">
        <v>1125</v>
      </c>
      <c r="J472" t="s">
        <v>362</v>
      </c>
      <c r="K472" t="s">
        <v>70</v>
      </c>
      <c r="L472" t="s">
        <v>49</v>
      </c>
      <c r="M472" t="s">
        <v>391</v>
      </c>
      <c r="N472" t="s">
        <v>72</v>
      </c>
      <c r="O472" t="s">
        <v>50</v>
      </c>
      <c r="P472">
        <v>26</v>
      </c>
      <c r="Q472" s="2">
        <v>44236</v>
      </c>
      <c r="R472" s="2"/>
      <c r="S472">
        <v>40</v>
      </c>
      <c r="T472" s="3">
        <v>87427</v>
      </c>
      <c r="U472" s="3">
        <v>7285.583333333333</v>
      </c>
      <c r="V472" s="3">
        <v>42.032211538461539</v>
      </c>
      <c r="W472" s="3">
        <v>0.1105</v>
      </c>
      <c r="X472" s="3">
        <v>805.05695833333334</v>
      </c>
      <c r="Y472" vm="37">
        <v>0.26100000000000001</v>
      </c>
      <c r="Z472" s="3">
        <v>5384.0460833333327</v>
      </c>
      <c r="AA472" t="s">
        <v>41</v>
      </c>
      <c r="AB472">
        <v>1</v>
      </c>
      <c r="AC472">
        <v>0</v>
      </c>
      <c r="AD472" s="2" t="s">
        <v>42</v>
      </c>
      <c r="AE472">
        <v>34</v>
      </c>
      <c r="AG472">
        <v>20</v>
      </c>
      <c r="AI472">
        <v>10</v>
      </c>
      <c r="AL472">
        <f>IF(AND(EE_Data_2023[[#This Row],[Hire Date]]&gt;=EE_Data_2023[[#This Row],[Start of Month]],EE_Data_2023[[#This Row],[Hire Date]]&lt;=EE_Data_2023[[#This Row],[End of Month]]),1,0)</f>
        <v>0</v>
      </c>
      <c r="AM472">
        <f>IF(AND(EE_Data_2023[[#This Row],[Exit Date]]&gt;=EE_Data_2023[[#This Row],[Start of Month]],EE_Data_2023[[#This Row],[Exit Date]]&lt;=EE_Data_2023[[#This Row],[End of Month]]),1,0)</f>
        <v>0</v>
      </c>
      <c r="AN472">
        <f>EE_Data_2023[[#This Row],[Leave balance]]*EE_Data_2023[[#This Row],[Hr_Rate]]</f>
        <v>1429.0951923076923</v>
      </c>
    </row>
    <row r="473" spans="1:40" x14ac:dyDescent="0.3">
      <c r="A473" s="1" t="s">
        <v>1927</v>
      </c>
      <c r="B473" s="8">
        <v>44927</v>
      </c>
      <c r="C473" s="8">
        <v>44957</v>
      </c>
      <c r="D473">
        <v>2023</v>
      </c>
      <c r="E473" t="s">
        <v>1035</v>
      </c>
      <c r="F473" t="s">
        <v>1036</v>
      </c>
      <c r="G473" t="s">
        <v>1918</v>
      </c>
      <c r="H473" t="s">
        <v>1126</v>
      </c>
      <c r="I473" t="s">
        <v>1127</v>
      </c>
      <c r="J473" t="s">
        <v>171</v>
      </c>
      <c r="K473" t="s">
        <v>37</v>
      </c>
      <c r="L473" t="s">
        <v>108</v>
      </c>
      <c r="M473" t="s">
        <v>1036</v>
      </c>
      <c r="N473" t="s">
        <v>72</v>
      </c>
      <c r="O473" t="s">
        <v>40</v>
      </c>
      <c r="P473">
        <v>45</v>
      </c>
      <c r="Q473" s="2">
        <v>43248</v>
      </c>
      <c r="R473" s="2"/>
      <c r="S473">
        <v>40</v>
      </c>
      <c r="T473" s="3">
        <v>49219</v>
      </c>
      <c r="U473" s="3">
        <v>4101.583333333333</v>
      </c>
      <c r="V473" s="3">
        <v>23.662980769230767</v>
      </c>
      <c r="W473" s="3">
        <v>0.25</v>
      </c>
      <c r="X473" s="3">
        <v>1025.3958333333333</v>
      </c>
      <c r="Y473" vm="44">
        <v>0.47399999999999998</v>
      </c>
      <c r="Z473" s="3">
        <v>2157.4328333333333</v>
      </c>
      <c r="AA473" t="s">
        <v>1039</v>
      </c>
      <c r="AB473">
        <v>1.5972999999999999</v>
      </c>
      <c r="AC473">
        <v>0</v>
      </c>
      <c r="AD473" s="2" t="s">
        <v>42</v>
      </c>
      <c r="AE473">
        <v>51</v>
      </c>
      <c r="AG473">
        <v>20</v>
      </c>
      <c r="AI473">
        <v>12</v>
      </c>
      <c r="AL473">
        <f>IF(AND(EE_Data_2023[[#This Row],[Hire Date]]&gt;=EE_Data_2023[[#This Row],[Start of Month]],EE_Data_2023[[#This Row],[Hire Date]]&lt;=EE_Data_2023[[#This Row],[End of Month]]),1,0)</f>
        <v>0</v>
      </c>
      <c r="AM473">
        <f>IF(AND(EE_Data_2023[[#This Row],[Exit Date]]&gt;=EE_Data_2023[[#This Row],[Start of Month]],EE_Data_2023[[#This Row],[Exit Date]]&lt;=EE_Data_2023[[#This Row],[End of Month]]),1,0)</f>
        <v>0</v>
      </c>
      <c r="AN473">
        <f>EE_Data_2023[[#This Row],[Leave balance]]*EE_Data_2023[[#This Row],[Hr_Rate]]</f>
        <v>1206.8120192307692</v>
      </c>
    </row>
    <row r="474" spans="1:40" x14ac:dyDescent="0.3">
      <c r="A474" s="1" t="s">
        <v>1927</v>
      </c>
      <c r="B474" s="8">
        <v>44927</v>
      </c>
      <c r="C474" s="8">
        <v>44957</v>
      </c>
      <c r="D474">
        <v>2023</v>
      </c>
      <c r="E474" t="s">
        <v>385</v>
      </c>
      <c r="F474" t="s">
        <v>386</v>
      </c>
      <c r="G474" t="s">
        <v>33</v>
      </c>
      <c r="H474" t="s">
        <v>1128</v>
      </c>
      <c r="I474" t="s">
        <v>699</v>
      </c>
      <c r="J474" t="s">
        <v>77</v>
      </c>
      <c r="K474" t="s">
        <v>48</v>
      </c>
      <c r="L474" t="s">
        <v>38</v>
      </c>
      <c r="M474" t="s">
        <v>386</v>
      </c>
      <c r="N474" t="s">
        <v>72</v>
      </c>
      <c r="O474" t="s">
        <v>40</v>
      </c>
      <c r="P474">
        <v>50</v>
      </c>
      <c r="Q474" s="2">
        <v>43239</v>
      </c>
      <c r="R474" s="2"/>
      <c r="S474">
        <v>32</v>
      </c>
      <c r="T474" s="3">
        <v>106437</v>
      </c>
      <c r="U474" s="3">
        <v>8869.75</v>
      </c>
      <c r="V474" s="3">
        <v>63.964543269230766</v>
      </c>
      <c r="W474" s="3">
        <v>0.19020000000000001</v>
      </c>
      <c r="X474" s="3">
        <v>1687.0264500000001</v>
      </c>
      <c r="Y474" vm="36">
        <v>0.28300000000000003</v>
      </c>
      <c r="Z474" s="3">
        <v>6359.6107499999998</v>
      </c>
      <c r="AA474" t="s">
        <v>389</v>
      </c>
      <c r="AB474">
        <v>1.9574</v>
      </c>
      <c r="AC474">
        <v>7.0000000000000007E-2</v>
      </c>
      <c r="AD474" s="2" t="s">
        <v>42</v>
      </c>
      <c r="AE474">
        <v>235</v>
      </c>
      <c r="AG474">
        <v>20</v>
      </c>
      <c r="AL474">
        <f>IF(AND(EE_Data_2023[[#This Row],[Hire Date]]&gt;=EE_Data_2023[[#This Row],[Start of Month]],EE_Data_2023[[#This Row],[Hire Date]]&lt;=EE_Data_2023[[#This Row],[End of Month]]),1,0)</f>
        <v>0</v>
      </c>
      <c r="AM474">
        <f>IF(AND(EE_Data_2023[[#This Row],[Exit Date]]&gt;=EE_Data_2023[[#This Row],[Start of Month]],EE_Data_2023[[#This Row],[Exit Date]]&lt;=EE_Data_2023[[#This Row],[End of Month]]),1,0)</f>
        <v>0</v>
      </c>
      <c r="AN474">
        <f>EE_Data_2023[[#This Row],[Leave balance]]*EE_Data_2023[[#This Row],[Hr_Rate]]</f>
        <v>15031.66766826923</v>
      </c>
    </row>
    <row r="475" spans="1:40" x14ac:dyDescent="0.3">
      <c r="A475" s="1" t="s">
        <v>1927</v>
      </c>
      <c r="B475" s="8">
        <v>44927</v>
      </c>
      <c r="C475" s="8">
        <v>44957</v>
      </c>
      <c r="D475">
        <v>2023</v>
      </c>
      <c r="E475" t="s">
        <v>139</v>
      </c>
      <c r="F475" t="s">
        <v>140</v>
      </c>
      <c r="G475" t="s">
        <v>33</v>
      </c>
      <c r="H475" t="s">
        <v>1129</v>
      </c>
      <c r="I475" t="s">
        <v>1130</v>
      </c>
      <c r="J475" t="s">
        <v>177</v>
      </c>
      <c r="K475" t="s">
        <v>48</v>
      </c>
      <c r="L475" t="s">
        <v>38</v>
      </c>
      <c r="M475" t="s">
        <v>140</v>
      </c>
      <c r="N475" t="s">
        <v>72</v>
      </c>
      <c r="O475" t="s">
        <v>40</v>
      </c>
      <c r="P475">
        <v>46</v>
      </c>
      <c r="Q475" s="2">
        <v>42129</v>
      </c>
      <c r="R475" s="2"/>
      <c r="S475">
        <v>32</v>
      </c>
      <c r="T475" s="3">
        <v>64364</v>
      </c>
      <c r="U475" s="3">
        <v>5363.666666666667</v>
      </c>
      <c r="V475" s="3">
        <v>38.68028846153846</v>
      </c>
      <c r="W475" s="3">
        <v>0.19879999999999998</v>
      </c>
      <c r="X475" s="3">
        <v>1066.2969333333333</v>
      </c>
      <c r="Y475" vm="16">
        <v>0.48799999999999999</v>
      </c>
      <c r="Z475" s="3">
        <v>2746.1973333333335</v>
      </c>
      <c r="AA475" t="s">
        <v>41</v>
      </c>
      <c r="AB475">
        <v>1</v>
      </c>
      <c r="AC475">
        <v>0</v>
      </c>
      <c r="AD475" s="2" t="s">
        <v>42</v>
      </c>
      <c r="AE475">
        <v>175</v>
      </c>
      <c r="AG475">
        <v>20</v>
      </c>
      <c r="AL475">
        <f>IF(AND(EE_Data_2023[[#This Row],[Hire Date]]&gt;=EE_Data_2023[[#This Row],[Start of Month]],EE_Data_2023[[#This Row],[Hire Date]]&lt;=EE_Data_2023[[#This Row],[End of Month]]),1,0)</f>
        <v>0</v>
      </c>
      <c r="AM475">
        <f>IF(AND(EE_Data_2023[[#This Row],[Exit Date]]&gt;=EE_Data_2023[[#This Row],[Start of Month]],EE_Data_2023[[#This Row],[Exit Date]]&lt;=EE_Data_2023[[#This Row],[End of Month]]),1,0)</f>
        <v>0</v>
      </c>
      <c r="AN475">
        <f>EE_Data_2023[[#This Row],[Leave balance]]*EE_Data_2023[[#This Row],[Hr_Rate]]</f>
        <v>6769.0504807692305</v>
      </c>
    </row>
    <row r="476" spans="1:40" x14ac:dyDescent="0.3">
      <c r="A476" s="1" t="s">
        <v>1927</v>
      </c>
      <c r="B476" s="8">
        <v>44927</v>
      </c>
      <c r="C476" s="8">
        <v>44957</v>
      </c>
      <c r="D476">
        <v>2023</v>
      </c>
      <c r="E476" t="s">
        <v>79</v>
      </c>
      <c r="F476" t="s">
        <v>80</v>
      </c>
      <c r="G476" t="s">
        <v>33</v>
      </c>
      <c r="H476" t="s">
        <v>1131</v>
      </c>
      <c r="I476" t="s">
        <v>1132</v>
      </c>
      <c r="J476" t="s">
        <v>47</v>
      </c>
      <c r="K476" t="s">
        <v>94</v>
      </c>
      <c r="L476" t="s">
        <v>38</v>
      </c>
      <c r="M476" t="s">
        <v>80</v>
      </c>
      <c r="N476" t="s">
        <v>72</v>
      </c>
      <c r="O476" t="s">
        <v>40</v>
      </c>
      <c r="P476">
        <v>50</v>
      </c>
      <c r="Q476" s="2">
        <v>44486</v>
      </c>
      <c r="R476" s="2"/>
      <c r="S476">
        <v>40</v>
      </c>
      <c r="T476" s="3">
        <v>172180</v>
      </c>
      <c r="U476" s="3">
        <v>14348.333333333334</v>
      </c>
      <c r="V476" s="3">
        <v>82.77884615384616</v>
      </c>
      <c r="W476" s="3">
        <v>0.23190000000000002</v>
      </c>
      <c r="X476" s="3">
        <v>3327.3785000000003</v>
      </c>
      <c r="Y476" vm="7">
        <v>0.41200000000000003</v>
      </c>
      <c r="Z476" s="3">
        <v>8436.82</v>
      </c>
      <c r="AA476" t="s">
        <v>41</v>
      </c>
      <c r="AB476">
        <v>1</v>
      </c>
      <c r="AC476">
        <v>0.3</v>
      </c>
      <c r="AD476" s="2" t="s">
        <v>42</v>
      </c>
      <c r="AE476">
        <v>59</v>
      </c>
      <c r="AG476">
        <v>20</v>
      </c>
      <c r="AI476">
        <v>5</v>
      </c>
      <c r="AL476">
        <f>IF(AND(EE_Data_2023[[#This Row],[Hire Date]]&gt;=EE_Data_2023[[#This Row],[Start of Month]],EE_Data_2023[[#This Row],[Hire Date]]&lt;=EE_Data_2023[[#This Row],[End of Month]]),1,0)</f>
        <v>0</v>
      </c>
      <c r="AM476">
        <f>IF(AND(EE_Data_2023[[#This Row],[Exit Date]]&gt;=EE_Data_2023[[#This Row],[Start of Month]],EE_Data_2023[[#This Row],[Exit Date]]&lt;=EE_Data_2023[[#This Row],[End of Month]]),1,0)</f>
        <v>0</v>
      </c>
      <c r="AN476">
        <f>EE_Data_2023[[#This Row],[Leave balance]]*EE_Data_2023[[#This Row],[Hr_Rate]]</f>
        <v>4883.9519230769238</v>
      </c>
    </row>
    <row r="477" spans="1:40" x14ac:dyDescent="0.3">
      <c r="A477" s="1" t="s">
        <v>1927</v>
      </c>
      <c r="B477" s="8">
        <v>44927</v>
      </c>
      <c r="C477" s="8">
        <v>44957</v>
      </c>
      <c r="D477">
        <v>2023</v>
      </c>
      <c r="E477" t="s">
        <v>79</v>
      </c>
      <c r="F477" t="s">
        <v>80</v>
      </c>
      <c r="G477" t="s">
        <v>33</v>
      </c>
      <c r="H477" t="s">
        <v>1133</v>
      </c>
      <c r="I477" t="s">
        <v>1134</v>
      </c>
      <c r="J477" t="s">
        <v>63</v>
      </c>
      <c r="K477" t="s">
        <v>70</v>
      </c>
      <c r="L477" t="s">
        <v>38</v>
      </c>
      <c r="M477" t="s">
        <v>80</v>
      </c>
      <c r="N477" t="s">
        <v>72</v>
      </c>
      <c r="O477" t="s">
        <v>50</v>
      </c>
      <c r="P477">
        <v>33</v>
      </c>
      <c r="Q477" s="2">
        <v>41043</v>
      </c>
      <c r="R477" s="2"/>
      <c r="S477">
        <v>40</v>
      </c>
      <c r="T477" s="3">
        <v>88343</v>
      </c>
      <c r="U477" s="3">
        <v>7361.916666666667</v>
      </c>
      <c r="V477" s="3">
        <v>42.472596153846155</v>
      </c>
      <c r="W477" s="3">
        <v>0.23190000000000002</v>
      </c>
      <c r="X477" s="3">
        <v>1707.2284750000003</v>
      </c>
      <c r="Y477" vm="7">
        <v>0.41200000000000003</v>
      </c>
      <c r="Z477" s="3">
        <v>4328.8069999999998</v>
      </c>
      <c r="AA477" t="s">
        <v>41</v>
      </c>
      <c r="AB477">
        <v>1</v>
      </c>
      <c r="AC477">
        <v>0</v>
      </c>
      <c r="AD477" s="2" t="s">
        <v>42</v>
      </c>
      <c r="AE477">
        <v>47</v>
      </c>
      <c r="AG477">
        <v>20</v>
      </c>
      <c r="AI477">
        <v>7</v>
      </c>
      <c r="AL477">
        <f>IF(AND(EE_Data_2023[[#This Row],[Hire Date]]&gt;=EE_Data_2023[[#This Row],[Start of Month]],EE_Data_2023[[#This Row],[Hire Date]]&lt;=EE_Data_2023[[#This Row],[End of Month]]),1,0)</f>
        <v>0</v>
      </c>
      <c r="AM477">
        <f>IF(AND(EE_Data_2023[[#This Row],[Exit Date]]&gt;=EE_Data_2023[[#This Row],[Start of Month]],EE_Data_2023[[#This Row],[Exit Date]]&lt;=EE_Data_2023[[#This Row],[End of Month]]),1,0)</f>
        <v>0</v>
      </c>
      <c r="AN477">
        <f>EE_Data_2023[[#This Row],[Leave balance]]*EE_Data_2023[[#This Row],[Hr_Rate]]</f>
        <v>1996.2120192307693</v>
      </c>
    </row>
    <row r="478" spans="1:40" x14ac:dyDescent="0.3">
      <c r="A478" s="1" t="s">
        <v>1927</v>
      </c>
      <c r="B478" s="8">
        <v>44927</v>
      </c>
      <c r="C478" s="8">
        <v>44957</v>
      </c>
      <c r="D478">
        <v>2023</v>
      </c>
      <c r="E478" t="s">
        <v>262</v>
      </c>
      <c r="F478" t="s">
        <v>263</v>
      </c>
      <c r="G478" t="s">
        <v>33</v>
      </c>
      <c r="H478" t="s">
        <v>1135</v>
      </c>
      <c r="I478" t="s">
        <v>1136</v>
      </c>
      <c r="J478" t="s">
        <v>452</v>
      </c>
      <c r="K478" t="s">
        <v>37</v>
      </c>
      <c r="L478" t="s">
        <v>49</v>
      </c>
      <c r="M478" t="s">
        <v>263</v>
      </c>
      <c r="N478" t="s">
        <v>72</v>
      </c>
      <c r="O478" t="s">
        <v>40</v>
      </c>
      <c r="P478">
        <v>57</v>
      </c>
      <c r="Q478" s="2">
        <v>41830</v>
      </c>
      <c r="R478" s="2"/>
      <c r="S478">
        <v>32</v>
      </c>
      <c r="T478" s="3">
        <v>66649</v>
      </c>
      <c r="U478" s="3">
        <v>5554.083333333333</v>
      </c>
      <c r="V478" s="3">
        <v>40.05348557692308</v>
      </c>
      <c r="W478" s="3">
        <v>0.22</v>
      </c>
      <c r="X478" s="3">
        <v>1221.8983333333333</v>
      </c>
      <c r="Y478" vm="28">
        <v>0.45200000000000001</v>
      </c>
      <c r="Z478" s="3">
        <v>3043.6376666666665</v>
      </c>
      <c r="AA478" t="s">
        <v>267</v>
      </c>
      <c r="AB478">
        <v>39.026600000000002</v>
      </c>
      <c r="AC478">
        <v>0</v>
      </c>
      <c r="AD478" s="2" t="s">
        <v>42</v>
      </c>
      <c r="AE478">
        <v>94</v>
      </c>
      <c r="AG478">
        <v>20</v>
      </c>
      <c r="AL478">
        <f>IF(AND(EE_Data_2023[[#This Row],[Hire Date]]&gt;=EE_Data_2023[[#This Row],[Start of Month]],EE_Data_2023[[#This Row],[Hire Date]]&lt;=EE_Data_2023[[#This Row],[End of Month]]),1,0)</f>
        <v>0</v>
      </c>
      <c r="AM478">
        <f>IF(AND(EE_Data_2023[[#This Row],[Exit Date]]&gt;=EE_Data_2023[[#This Row],[Start of Month]],EE_Data_2023[[#This Row],[Exit Date]]&lt;=EE_Data_2023[[#This Row],[End of Month]]),1,0)</f>
        <v>0</v>
      </c>
      <c r="AN478">
        <f>EE_Data_2023[[#This Row],[Leave balance]]*EE_Data_2023[[#This Row],[Hr_Rate]]</f>
        <v>3765.0276442307695</v>
      </c>
    </row>
    <row r="479" spans="1:40" x14ac:dyDescent="0.3">
      <c r="A479" s="1" t="s">
        <v>1927</v>
      </c>
      <c r="B479" s="8">
        <v>44927</v>
      </c>
      <c r="C479" s="8">
        <v>44957</v>
      </c>
      <c r="D479">
        <v>2023</v>
      </c>
      <c r="E479" t="s">
        <v>100</v>
      </c>
      <c r="F479" t="s">
        <v>101</v>
      </c>
      <c r="G479" t="s">
        <v>33</v>
      </c>
      <c r="H479" t="s">
        <v>220</v>
      </c>
      <c r="I479" t="s">
        <v>1137</v>
      </c>
      <c r="J479" t="s">
        <v>77</v>
      </c>
      <c r="K479" t="s">
        <v>48</v>
      </c>
      <c r="L479" t="s">
        <v>71</v>
      </c>
      <c r="M479" t="s">
        <v>101</v>
      </c>
      <c r="N479" t="s">
        <v>39</v>
      </c>
      <c r="O479" t="s">
        <v>50</v>
      </c>
      <c r="P479">
        <v>48</v>
      </c>
      <c r="Q479" s="2">
        <v>44673</v>
      </c>
      <c r="R479" s="2">
        <v>45038</v>
      </c>
      <c r="S479">
        <v>40</v>
      </c>
      <c r="T479" s="3">
        <v>102847</v>
      </c>
      <c r="U479" s="3">
        <v>8570.5833333333339</v>
      </c>
      <c r="V479" s="3">
        <v>49.445673076923079</v>
      </c>
      <c r="W479" s="3">
        <v>0.14990000000000001</v>
      </c>
      <c r="X479" s="3">
        <v>1284.7304416666668</v>
      </c>
      <c r="Y479" vm="10">
        <v>0.20399999999999999</v>
      </c>
      <c r="Z479" s="3">
        <v>6822.1843333333336</v>
      </c>
      <c r="AA479" t="s">
        <v>41</v>
      </c>
      <c r="AB479">
        <v>1</v>
      </c>
      <c r="AC479">
        <v>0.05</v>
      </c>
      <c r="AD479" s="2" t="s">
        <v>42</v>
      </c>
      <c r="AE479">
        <v>92</v>
      </c>
      <c r="AG479">
        <v>20</v>
      </c>
      <c r="AI479">
        <v>14</v>
      </c>
      <c r="AL479">
        <f>IF(AND(EE_Data_2023[[#This Row],[Hire Date]]&gt;=EE_Data_2023[[#This Row],[Start of Month]],EE_Data_2023[[#This Row],[Hire Date]]&lt;=EE_Data_2023[[#This Row],[End of Month]]),1,0)</f>
        <v>0</v>
      </c>
      <c r="AM479">
        <f>IF(AND(EE_Data_2023[[#This Row],[Exit Date]]&gt;=EE_Data_2023[[#This Row],[Start of Month]],EE_Data_2023[[#This Row],[Exit Date]]&lt;=EE_Data_2023[[#This Row],[End of Month]]),1,0)</f>
        <v>0</v>
      </c>
      <c r="AN479">
        <f>EE_Data_2023[[#This Row],[Leave balance]]*EE_Data_2023[[#This Row],[Hr_Rate]]</f>
        <v>4549.001923076923</v>
      </c>
    </row>
    <row r="480" spans="1:40" x14ac:dyDescent="0.3">
      <c r="A480" s="1" t="s">
        <v>1927</v>
      </c>
      <c r="B480" s="8">
        <v>44927</v>
      </c>
      <c r="C480" s="8">
        <v>44957</v>
      </c>
      <c r="D480">
        <v>2023</v>
      </c>
      <c r="E480" t="s">
        <v>79</v>
      </c>
      <c r="F480" t="s">
        <v>80</v>
      </c>
      <c r="G480" t="s">
        <v>33</v>
      </c>
      <c r="H480" t="s">
        <v>1138</v>
      </c>
      <c r="I480" t="s">
        <v>1139</v>
      </c>
      <c r="J480" t="s">
        <v>93</v>
      </c>
      <c r="K480" t="s">
        <v>48</v>
      </c>
      <c r="L480" t="s">
        <v>38</v>
      </c>
      <c r="M480" t="s">
        <v>80</v>
      </c>
      <c r="N480" t="s">
        <v>72</v>
      </c>
      <c r="O480" t="s">
        <v>40</v>
      </c>
      <c r="P480">
        <v>46</v>
      </c>
      <c r="Q480" s="2">
        <v>40378</v>
      </c>
      <c r="R480" s="2"/>
      <c r="S480">
        <v>40</v>
      </c>
      <c r="T480" s="3">
        <v>134881</v>
      </c>
      <c r="U480" s="3">
        <v>11240.083333333334</v>
      </c>
      <c r="V480" s="3">
        <v>64.846634615384616</v>
      </c>
      <c r="W480" s="3">
        <v>0.23190000000000002</v>
      </c>
      <c r="X480" s="3">
        <v>2606.5753250000002</v>
      </c>
      <c r="Y480" vm="7">
        <v>0.41200000000000003</v>
      </c>
      <c r="Z480" s="3">
        <v>6609.1689999999999</v>
      </c>
      <c r="AA480" t="s">
        <v>41</v>
      </c>
      <c r="AB480">
        <v>1</v>
      </c>
      <c r="AC480">
        <v>0.15</v>
      </c>
      <c r="AD480" s="2" t="s">
        <v>42</v>
      </c>
      <c r="AE480">
        <v>83</v>
      </c>
      <c r="AG480">
        <v>20</v>
      </c>
      <c r="AI480">
        <v>1</v>
      </c>
      <c r="AL480">
        <f>IF(AND(EE_Data_2023[[#This Row],[Hire Date]]&gt;=EE_Data_2023[[#This Row],[Start of Month]],EE_Data_2023[[#This Row],[Hire Date]]&lt;=EE_Data_2023[[#This Row],[End of Month]]),1,0)</f>
        <v>0</v>
      </c>
      <c r="AM480">
        <f>IF(AND(EE_Data_2023[[#This Row],[Exit Date]]&gt;=EE_Data_2023[[#This Row],[Start of Month]],EE_Data_2023[[#This Row],[Exit Date]]&lt;=EE_Data_2023[[#This Row],[End of Month]]),1,0)</f>
        <v>0</v>
      </c>
      <c r="AN480">
        <f>EE_Data_2023[[#This Row],[Leave balance]]*EE_Data_2023[[#This Row],[Hr_Rate]]</f>
        <v>5382.2706730769232</v>
      </c>
    </row>
    <row r="481" spans="1:40" x14ac:dyDescent="0.3">
      <c r="A481" s="1" t="s">
        <v>1927</v>
      </c>
      <c r="B481" s="8">
        <v>44927</v>
      </c>
      <c r="C481" s="8">
        <v>44957</v>
      </c>
      <c r="D481">
        <v>2023</v>
      </c>
      <c r="E481" t="s">
        <v>200</v>
      </c>
      <c r="F481" t="s">
        <v>201</v>
      </c>
      <c r="G481" t="s">
        <v>33</v>
      </c>
      <c r="H481" t="s">
        <v>1140</v>
      </c>
      <c r="I481" t="s">
        <v>1141</v>
      </c>
      <c r="J481" t="s">
        <v>115</v>
      </c>
      <c r="K481" t="s">
        <v>37</v>
      </c>
      <c r="L481" t="s">
        <v>38</v>
      </c>
      <c r="M481" t="s">
        <v>201</v>
      </c>
      <c r="N481" t="s">
        <v>72</v>
      </c>
      <c r="O481" t="s">
        <v>40</v>
      </c>
      <c r="P481">
        <v>56</v>
      </c>
      <c r="Q481" s="2">
        <v>38866</v>
      </c>
      <c r="R481" s="2"/>
      <c r="S481">
        <v>40</v>
      </c>
      <c r="T481" s="3">
        <v>228822</v>
      </c>
      <c r="U481" s="3">
        <v>19068.5</v>
      </c>
      <c r="V481" s="3">
        <v>110.01057692307693</v>
      </c>
      <c r="W481" s="3">
        <v>0.24809999999999999</v>
      </c>
      <c r="X481" s="3">
        <v>4730.8948499999997</v>
      </c>
      <c r="Y481" vm="25">
        <v>0.51900000000000002</v>
      </c>
      <c r="Z481" s="3">
        <v>9171.9485000000004</v>
      </c>
      <c r="AA481" t="s">
        <v>41</v>
      </c>
      <c r="AB481">
        <v>1</v>
      </c>
      <c r="AC481">
        <v>0.36</v>
      </c>
      <c r="AD481" s="2" t="s">
        <v>42</v>
      </c>
      <c r="AE481">
        <v>359</v>
      </c>
      <c r="AG481">
        <v>20</v>
      </c>
      <c r="AI481">
        <v>6</v>
      </c>
      <c r="AL481">
        <f>IF(AND(EE_Data_2023[[#This Row],[Hire Date]]&gt;=EE_Data_2023[[#This Row],[Start of Month]],EE_Data_2023[[#This Row],[Hire Date]]&lt;=EE_Data_2023[[#This Row],[End of Month]]),1,0)</f>
        <v>0</v>
      </c>
      <c r="AM481">
        <f>IF(AND(EE_Data_2023[[#This Row],[Exit Date]]&gt;=EE_Data_2023[[#This Row],[Start of Month]],EE_Data_2023[[#This Row],[Exit Date]]&lt;=EE_Data_2023[[#This Row],[End of Month]]),1,0)</f>
        <v>0</v>
      </c>
      <c r="AN481">
        <f>EE_Data_2023[[#This Row],[Leave balance]]*EE_Data_2023[[#This Row],[Hr_Rate]]</f>
        <v>39493.797115384616</v>
      </c>
    </row>
    <row r="482" spans="1:40" x14ac:dyDescent="0.3">
      <c r="A482" s="1" t="s">
        <v>1927</v>
      </c>
      <c r="B482" s="8">
        <v>44927</v>
      </c>
      <c r="C482" s="8">
        <v>44957</v>
      </c>
      <c r="D482">
        <v>2023</v>
      </c>
      <c r="E482" t="s">
        <v>43</v>
      </c>
      <c r="F482" t="s">
        <v>44</v>
      </c>
      <c r="G482" t="s">
        <v>1919</v>
      </c>
      <c r="H482" t="s">
        <v>1142</v>
      </c>
      <c r="I482" t="s">
        <v>1143</v>
      </c>
      <c r="J482" t="s">
        <v>145</v>
      </c>
      <c r="K482" t="s">
        <v>116</v>
      </c>
      <c r="L482" t="s">
        <v>38</v>
      </c>
      <c r="M482" t="s">
        <v>44</v>
      </c>
      <c r="N482" t="s">
        <v>72</v>
      </c>
      <c r="O482" t="s">
        <v>40</v>
      </c>
      <c r="P482">
        <v>28</v>
      </c>
      <c r="Q482" s="2">
        <v>44395</v>
      </c>
      <c r="R482" s="2"/>
      <c r="S482">
        <v>40</v>
      </c>
      <c r="T482" s="3">
        <v>43391</v>
      </c>
      <c r="U482" s="3">
        <v>3615.9166666666665</v>
      </c>
      <c r="V482" s="3">
        <v>20.861057692307693</v>
      </c>
      <c r="W482" s="3">
        <v>0.17</v>
      </c>
      <c r="X482" s="3">
        <v>614.70583333333332</v>
      </c>
      <c r="Y482" vm="2">
        <v>0.21</v>
      </c>
      <c r="Z482" s="3">
        <v>2856.5741666666663</v>
      </c>
      <c r="AA482" t="s">
        <v>51</v>
      </c>
      <c r="AB482">
        <v>1.4280999999999999</v>
      </c>
      <c r="AC482">
        <v>0</v>
      </c>
      <c r="AD482" s="2" t="s">
        <v>42</v>
      </c>
      <c r="AE482">
        <v>140</v>
      </c>
      <c r="AG482">
        <v>20</v>
      </c>
      <c r="AI482">
        <v>15</v>
      </c>
      <c r="AL482">
        <f>IF(AND(EE_Data_2023[[#This Row],[Hire Date]]&gt;=EE_Data_2023[[#This Row],[Start of Month]],EE_Data_2023[[#This Row],[Hire Date]]&lt;=EE_Data_2023[[#This Row],[End of Month]]),1,0)</f>
        <v>0</v>
      </c>
      <c r="AM482">
        <f>IF(AND(EE_Data_2023[[#This Row],[Exit Date]]&gt;=EE_Data_2023[[#This Row],[Start of Month]],EE_Data_2023[[#This Row],[Exit Date]]&lt;=EE_Data_2023[[#This Row],[End of Month]]),1,0)</f>
        <v>0</v>
      </c>
      <c r="AN482">
        <f>EE_Data_2023[[#This Row],[Leave balance]]*EE_Data_2023[[#This Row],[Hr_Rate]]</f>
        <v>2920.5480769230771</v>
      </c>
    </row>
    <row r="483" spans="1:40" x14ac:dyDescent="0.3">
      <c r="A483" s="1" t="s">
        <v>1927</v>
      </c>
      <c r="B483" s="8">
        <v>44927</v>
      </c>
      <c r="C483" s="8">
        <v>44957</v>
      </c>
      <c r="D483">
        <v>2023</v>
      </c>
      <c r="E483" t="s">
        <v>172</v>
      </c>
      <c r="F483" t="s">
        <v>132</v>
      </c>
      <c r="G483" t="s">
        <v>33</v>
      </c>
      <c r="H483" t="s">
        <v>1144</v>
      </c>
      <c r="I483" t="s">
        <v>1145</v>
      </c>
      <c r="J483" t="s">
        <v>158</v>
      </c>
      <c r="K483" t="s">
        <v>99</v>
      </c>
      <c r="L483" t="s">
        <v>49</v>
      </c>
      <c r="M483" t="s">
        <v>132</v>
      </c>
      <c r="N483" t="s">
        <v>39</v>
      </c>
      <c r="O483" t="s">
        <v>40</v>
      </c>
      <c r="P483">
        <v>29</v>
      </c>
      <c r="Q483" s="2">
        <v>44515</v>
      </c>
      <c r="R483" s="2">
        <v>45245</v>
      </c>
      <c r="S483">
        <v>40</v>
      </c>
      <c r="T483" s="3">
        <v>91782</v>
      </c>
      <c r="U483" s="3">
        <v>7648.5</v>
      </c>
      <c r="V483" s="3">
        <v>44.125961538461539</v>
      </c>
      <c r="W483" s="3">
        <v>8.3000000000000004E-2</v>
      </c>
      <c r="X483" s="3">
        <v>634.82550000000003</v>
      </c>
      <c r="Y483" vm="19">
        <v>0.22399999999999998</v>
      </c>
      <c r="Z483" s="3">
        <v>5935.2359999999999</v>
      </c>
      <c r="AA483" t="s">
        <v>41</v>
      </c>
      <c r="AB483">
        <v>1</v>
      </c>
      <c r="AC483">
        <v>0</v>
      </c>
      <c r="AD483" s="2" t="s">
        <v>42</v>
      </c>
      <c r="AE483">
        <v>221</v>
      </c>
      <c r="AG483">
        <v>20</v>
      </c>
      <c r="AI483">
        <v>16</v>
      </c>
      <c r="AL483">
        <f>IF(AND(EE_Data_2023[[#This Row],[Hire Date]]&gt;=EE_Data_2023[[#This Row],[Start of Month]],EE_Data_2023[[#This Row],[Hire Date]]&lt;=EE_Data_2023[[#This Row],[End of Month]]),1,0)</f>
        <v>0</v>
      </c>
      <c r="AM483">
        <f>IF(AND(EE_Data_2023[[#This Row],[Exit Date]]&gt;=EE_Data_2023[[#This Row],[Start of Month]],EE_Data_2023[[#This Row],[Exit Date]]&lt;=EE_Data_2023[[#This Row],[End of Month]]),1,0)</f>
        <v>0</v>
      </c>
      <c r="AN483">
        <f>EE_Data_2023[[#This Row],[Leave balance]]*EE_Data_2023[[#This Row],[Hr_Rate]]</f>
        <v>9751.8374999999996</v>
      </c>
    </row>
    <row r="484" spans="1:40" x14ac:dyDescent="0.3">
      <c r="A484" s="1" t="s">
        <v>1927</v>
      </c>
      <c r="B484" s="8">
        <v>44927</v>
      </c>
      <c r="C484" s="8">
        <v>44957</v>
      </c>
      <c r="D484">
        <v>2023</v>
      </c>
      <c r="E484" t="s">
        <v>52</v>
      </c>
      <c r="F484" t="s">
        <v>53</v>
      </c>
      <c r="G484" t="s">
        <v>54</v>
      </c>
      <c r="H484" t="s">
        <v>1146</v>
      </c>
      <c r="I484" t="s">
        <v>1147</v>
      </c>
      <c r="J484" t="s">
        <v>115</v>
      </c>
      <c r="K484" t="s">
        <v>116</v>
      </c>
      <c r="L484" t="s">
        <v>71</v>
      </c>
      <c r="M484" t="s">
        <v>53</v>
      </c>
      <c r="N484" t="s">
        <v>72</v>
      </c>
      <c r="O484" t="s">
        <v>50</v>
      </c>
      <c r="P484">
        <v>45</v>
      </c>
      <c r="Q484" s="2">
        <v>42428</v>
      </c>
      <c r="R484" s="2"/>
      <c r="S484">
        <v>40</v>
      </c>
      <c r="T484" s="3">
        <v>211637</v>
      </c>
      <c r="U484" s="3">
        <v>17636.416666666668</v>
      </c>
      <c r="V484" s="3">
        <v>101.74855769230768</v>
      </c>
      <c r="W484" s="3">
        <v>0.25</v>
      </c>
      <c r="X484" s="3">
        <v>4409.104166666667</v>
      </c>
      <c r="Y484" vm="3">
        <v>0.501</v>
      </c>
      <c r="Z484" s="3">
        <v>8800.5719166666677</v>
      </c>
      <c r="AA484" t="s">
        <v>58</v>
      </c>
      <c r="AB484">
        <v>657.27</v>
      </c>
      <c r="AC484">
        <v>0.31</v>
      </c>
      <c r="AD484" s="2" t="s">
        <v>42</v>
      </c>
      <c r="AE484">
        <v>331</v>
      </c>
      <c r="AG484">
        <v>20</v>
      </c>
      <c r="AH484">
        <v>588</v>
      </c>
      <c r="AI484">
        <v>9</v>
      </c>
      <c r="AL484">
        <f>IF(AND(EE_Data_2023[[#This Row],[Hire Date]]&gt;=EE_Data_2023[[#This Row],[Start of Month]],EE_Data_2023[[#This Row],[Hire Date]]&lt;=EE_Data_2023[[#This Row],[End of Month]]),1,0)</f>
        <v>0</v>
      </c>
      <c r="AM484">
        <f>IF(AND(EE_Data_2023[[#This Row],[Exit Date]]&gt;=EE_Data_2023[[#This Row],[Start of Month]],EE_Data_2023[[#This Row],[Exit Date]]&lt;=EE_Data_2023[[#This Row],[End of Month]]),1,0)</f>
        <v>0</v>
      </c>
      <c r="AN484">
        <f>EE_Data_2023[[#This Row],[Leave balance]]*EE_Data_2023[[#This Row],[Hr_Rate]]</f>
        <v>33678.772596153845</v>
      </c>
    </row>
    <row r="485" spans="1:40" x14ac:dyDescent="0.3">
      <c r="A485" s="1" t="s">
        <v>1927</v>
      </c>
      <c r="B485" s="8">
        <v>44927</v>
      </c>
      <c r="C485" s="8">
        <v>44957</v>
      </c>
      <c r="D485">
        <v>2023</v>
      </c>
      <c r="E485" t="s">
        <v>238</v>
      </c>
      <c r="F485" t="s">
        <v>239</v>
      </c>
      <c r="G485" t="s">
        <v>33</v>
      </c>
      <c r="H485" t="s">
        <v>268</v>
      </c>
      <c r="I485" t="s">
        <v>1148</v>
      </c>
      <c r="J485" t="s">
        <v>57</v>
      </c>
      <c r="K485" t="s">
        <v>37</v>
      </c>
      <c r="L485" t="s">
        <v>38</v>
      </c>
      <c r="M485" t="s">
        <v>239</v>
      </c>
      <c r="N485" t="s">
        <v>39</v>
      </c>
      <c r="O485" t="s">
        <v>40</v>
      </c>
      <c r="P485">
        <v>28</v>
      </c>
      <c r="Q485" s="2">
        <v>44051</v>
      </c>
      <c r="R485" s="2">
        <v>45146</v>
      </c>
      <c r="S485">
        <v>32</v>
      </c>
      <c r="T485" s="3">
        <v>73255</v>
      </c>
      <c r="U485" s="3">
        <v>6104.583333333333</v>
      </c>
      <c r="V485" s="3">
        <v>44.0234375</v>
      </c>
      <c r="W485" s="3">
        <v>0.16500000000000001</v>
      </c>
      <c r="X485" s="3">
        <v>1007.25625</v>
      </c>
      <c r="Y485" vm="27">
        <v>0.20499999999999999</v>
      </c>
      <c r="Z485" s="3">
        <v>4853.1437499999993</v>
      </c>
      <c r="AA485" t="s">
        <v>41</v>
      </c>
      <c r="AB485">
        <v>1</v>
      </c>
      <c r="AC485">
        <v>0.09</v>
      </c>
      <c r="AD485" s="2" t="s">
        <v>42</v>
      </c>
      <c r="AE485">
        <v>278</v>
      </c>
      <c r="AG485">
        <v>20</v>
      </c>
      <c r="AL485">
        <f>IF(AND(EE_Data_2023[[#This Row],[Hire Date]]&gt;=EE_Data_2023[[#This Row],[Start of Month]],EE_Data_2023[[#This Row],[Hire Date]]&lt;=EE_Data_2023[[#This Row],[End of Month]]),1,0)</f>
        <v>0</v>
      </c>
      <c r="AM485">
        <f>IF(AND(EE_Data_2023[[#This Row],[Exit Date]]&gt;=EE_Data_2023[[#This Row],[Start of Month]],EE_Data_2023[[#This Row],[Exit Date]]&lt;=EE_Data_2023[[#This Row],[End of Month]]),1,0)</f>
        <v>0</v>
      </c>
      <c r="AN485">
        <f>EE_Data_2023[[#This Row],[Leave balance]]*EE_Data_2023[[#This Row],[Hr_Rate]]</f>
        <v>12238.515625</v>
      </c>
    </row>
    <row r="486" spans="1:40" x14ac:dyDescent="0.3">
      <c r="A486" s="1" t="s">
        <v>1927</v>
      </c>
      <c r="B486" s="8">
        <v>44927</v>
      </c>
      <c r="C486" s="8">
        <v>44957</v>
      </c>
      <c r="D486">
        <v>2023</v>
      </c>
      <c r="E486" t="s">
        <v>390</v>
      </c>
      <c r="F486" t="s">
        <v>391</v>
      </c>
      <c r="G486" t="s">
        <v>33</v>
      </c>
      <c r="H486" t="s">
        <v>1149</v>
      </c>
      <c r="I486" t="s">
        <v>1150</v>
      </c>
      <c r="J486" t="s">
        <v>77</v>
      </c>
      <c r="K486" t="s">
        <v>70</v>
      </c>
      <c r="L486" t="s">
        <v>71</v>
      </c>
      <c r="M486" t="s">
        <v>391</v>
      </c>
      <c r="N486" t="s">
        <v>39</v>
      </c>
      <c r="O486" t="s">
        <v>40</v>
      </c>
      <c r="P486">
        <v>28</v>
      </c>
      <c r="Q486" s="2">
        <v>44204</v>
      </c>
      <c r="R486" s="2">
        <v>44934</v>
      </c>
      <c r="S486">
        <v>40</v>
      </c>
      <c r="T486" s="3">
        <v>108826</v>
      </c>
      <c r="U486" s="3">
        <v>9068.8333333333339</v>
      </c>
      <c r="V486" s="3">
        <v>52.320192307692309</v>
      </c>
      <c r="W486" s="3">
        <v>0.1105</v>
      </c>
      <c r="X486" s="3">
        <v>1002.1060833333335</v>
      </c>
      <c r="Y486" vm="37">
        <v>0.26100000000000001</v>
      </c>
      <c r="Z486" s="3">
        <v>6701.8678333333337</v>
      </c>
      <c r="AA486" t="s">
        <v>41</v>
      </c>
      <c r="AB486">
        <v>1</v>
      </c>
      <c r="AC486">
        <v>0.1</v>
      </c>
      <c r="AD486" s="2" t="s">
        <v>42</v>
      </c>
      <c r="AE486">
        <v>193</v>
      </c>
      <c r="AG486">
        <v>20</v>
      </c>
      <c r="AH486">
        <v>109</v>
      </c>
      <c r="AI486">
        <v>17</v>
      </c>
      <c r="AL486">
        <f>IF(AND(EE_Data_2023[[#This Row],[Hire Date]]&gt;=EE_Data_2023[[#This Row],[Start of Month]],EE_Data_2023[[#This Row],[Hire Date]]&lt;=EE_Data_2023[[#This Row],[End of Month]]),1,0)</f>
        <v>0</v>
      </c>
      <c r="AM486">
        <f>IF(AND(EE_Data_2023[[#This Row],[Exit Date]]&gt;=EE_Data_2023[[#This Row],[Start of Month]],EE_Data_2023[[#This Row],[Exit Date]]&lt;=EE_Data_2023[[#This Row],[End of Month]]),1,0)</f>
        <v>0</v>
      </c>
      <c r="AN486">
        <f>EE_Data_2023[[#This Row],[Leave balance]]*EE_Data_2023[[#This Row],[Hr_Rate]]</f>
        <v>10097.797115384616</v>
      </c>
    </row>
    <row r="487" spans="1:40" x14ac:dyDescent="0.3">
      <c r="A487" s="1" t="s">
        <v>1927</v>
      </c>
      <c r="B487" s="8">
        <v>44927</v>
      </c>
      <c r="C487" s="8">
        <v>44957</v>
      </c>
      <c r="D487">
        <v>2023</v>
      </c>
      <c r="E487" t="s">
        <v>506</v>
      </c>
      <c r="F487" t="s">
        <v>507</v>
      </c>
      <c r="G487" t="s">
        <v>1917</v>
      </c>
      <c r="H487" t="s">
        <v>1151</v>
      </c>
      <c r="I487" t="s">
        <v>1152</v>
      </c>
      <c r="J487" t="s">
        <v>452</v>
      </c>
      <c r="K487" t="s">
        <v>37</v>
      </c>
      <c r="L487" t="s">
        <v>49</v>
      </c>
      <c r="M487" t="s">
        <v>507</v>
      </c>
      <c r="N487" t="s">
        <v>72</v>
      </c>
      <c r="O487" t="s">
        <v>40</v>
      </c>
      <c r="P487">
        <v>34</v>
      </c>
      <c r="Q487" s="2">
        <v>42514</v>
      </c>
      <c r="R487" s="2"/>
      <c r="S487">
        <v>32</v>
      </c>
      <c r="T487" s="3">
        <v>94352</v>
      </c>
      <c r="U487" s="3">
        <v>7862.666666666667</v>
      </c>
      <c r="V487" s="3">
        <v>56.70192307692308</v>
      </c>
      <c r="W487" s="3">
        <v>7.3700000000000002E-2</v>
      </c>
      <c r="X487" s="3">
        <v>579.47853333333342</v>
      </c>
      <c r="Y487" vm="40">
        <v>0.245</v>
      </c>
      <c r="Z487" s="3">
        <v>5936.3133333333335</v>
      </c>
      <c r="AA487" t="s">
        <v>510</v>
      </c>
      <c r="AB487">
        <v>1.4572000000000001</v>
      </c>
      <c r="AC487">
        <v>0</v>
      </c>
      <c r="AD487" s="2" t="s">
        <v>42</v>
      </c>
      <c r="AE487">
        <v>250</v>
      </c>
      <c r="AG487">
        <v>20</v>
      </c>
      <c r="AH487">
        <v>73</v>
      </c>
      <c r="AL487">
        <f>IF(AND(EE_Data_2023[[#This Row],[Hire Date]]&gt;=EE_Data_2023[[#This Row],[Start of Month]],EE_Data_2023[[#This Row],[Hire Date]]&lt;=EE_Data_2023[[#This Row],[End of Month]]),1,0)</f>
        <v>0</v>
      </c>
      <c r="AM487">
        <f>IF(AND(EE_Data_2023[[#This Row],[Exit Date]]&gt;=EE_Data_2023[[#This Row],[Start of Month]],EE_Data_2023[[#This Row],[Exit Date]]&lt;=EE_Data_2023[[#This Row],[End of Month]]),1,0)</f>
        <v>0</v>
      </c>
      <c r="AN487">
        <f>EE_Data_2023[[#This Row],[Leave balance]]*EE_Data_2023[[#This Row],[Hr_Rate]]</f>
        <v>14175.48076923077</v>
      </c>
    </row>
    <row r="488" spans="1:40" x14ac:dyDescent="0.3">
      <c r="A488" s="1" t="s">
        <v>1927</v>
      </c>
      <c r="B488" s="8">
        <v>44927</v>
      </c>
      <c r="C488" s="8">
        <v>44957</v>
      </c>
      <c r="D488">
        <v>2023</v>
      </c>
      <c r="E488" t="s">
        <v>721</v>
      </c>
      <c r="F488" t="s">
        <v>722</v>
      </c>
      <c r="G488" t="s">
        <v>54</v>
      </c>
      <c r="H488" t="s">
        <v>1153</v>
      </c>
      <c r="I488" t="s">
        <v>1154</v>
      </c>
      <c r="J488" t="s">
        <v>527</v>
      </c>
      <c r="K488" t="s">
        <v>37</v>
      </c>
      <c r="L488" t="s">
        <v>108</v>
      </c>
      <c r="M488" t="s">
        <v>722</v>
      </c>
      <c r="N488" t="s">
        <v>39</v>
      </c>
      <c r="O488" t="s">
        <v>50</v>
      </c>
      <c r="P488">
        <v>55</v>
      </c>
      <c r="Q488" s="2">
        <v>44803</v>
      </c>
      <c r="R488" s="2">
        <v>45168</v>
      </c>
      <c r="S488">
        <v>40</v>
      </c>
      <c r="T488" s="3">
        <v>73955</v>
      </c>
      <c r="U488" s="3">
        <v>6162.916666666667</v>
      </c>
      <c r="V488" s="3">
        <v>35.555288461538467</v>
      </c>
      <c r="W488" s="3">
        <v>0.1</v>
      </c>
      <c r="X488" s="3">
        <v>616.29166666666674</v>
      </c>
      <c r="Y488" vm="42">
        <v>0.34799999999999998</v>
      </c>
      <c r="Z488" s="3">
        <v>4018.2216666666668</v>
      </c>
      <c r="AA488" t="s">
        <v>725</v>
      </c>
      <c r="AB488">
        <v>486.12</v>
      </c>
      <c r="AC488">
        <v>0</v>
      </c>
      <c r="AD488" s="2" t="s">
        <v>42</v>
      </c>
      <c r="AE488">
        <v>43</v>
      </c>
      <c r="AG488">
        <v>20</v>
      </c>
      <c r="AH488">
        <v>422</v>
      </c>
      <c r="AI488">
        <v>18</v>
      </c>
      <c r="AL488">
        <f>IF(AND(EE_Data_2023[[#This Row],[Hire Date]]&gt;=EE_Data_2023[[#This Row],[Start of Month]],EE_Data_2023[[#This Row],[Hire Date]]&lt;=EE_Data_2023[[#This Row],[End of Month]]),1,0)</f>
        <v>0</v>
      </c>
      <c r="AM488">
        <f>IF(AND(EE_Data_2023[[#This Row],[Exit Date]]&gt;=EE_Data_2023[[#This Row],[Start of Month]],EE_Data_2023[[#This Row],[Exit Date]]&lt;=EE_Data_2023[[#This Row],[End of Month]]),1,0)</f>
        <v>0</v>
      </c>
      <c r="AN488">
        <f>EE_Data_2023[[#This Row],[Leave balance]]*EE_Data_2023[[#This Row],[Hr_Rate]]</f>
        <v>1528.877403846154</v>
      </c>
    </row>
    <row r="489" spans="1:40" x14ac:dyDescent="0.3">
      <c r="A489" s="1" t="s">
        <v>1927</v>
      </c>
      <c r="B489" s="8">
        <v>44927</v>
      </c>
      <c r="C489" s="8">
        <v>44957</v>
      </c>
      <c r="D489">
        <v>2023</v>
      </c>
      <c r="E489" t="s">
        <v>79</v>
      </c>
      <c r="F489" t="s">
        <v>80</v>
      </c>
      <c r="G489" t="s">
        <v>33</v>
      </c>
      <c r="H489" t="s">
        <v>1155</v>
      </c>
      <c r="I489" t="s">
        <v>1156</v>
      </c>
      <c r="J489" t="s">
        <v>77</v>
      </c>
      <c r="K489" t="s">
        <v>94</v>
      </c>
      <c r="L489" t="s">
        <v>38</v>
      </c>
      <c r="M489" t="s">
        <v>80</v>
      </c>
      <c r="N489" t="s">
        <v>72</v>
      </c>
      <c r="O489" t="s">
        <v>40</v>
      </c>
      <c r="P489">
        <v>34</v>
      </c>
      <c r="Q489" s="2">
        <v>41499</v>
      </c>
      <c r="R489" s="2"/>
      <c r="S489">
        <v>40</v>
      </c>
      <c r="T489" s="3">
        <v>113909</v>
      </c>
      <c r="U489" s="3">
        <v>9492.4166666666661</v>
      </c>
      <c r="V489" s="3">
        <v>54.763942307692311</v>
      </c>
      <c r="W489" s="3">
        <v>0.23190000000000002</v>
      </c>
      <c r="X489" s="3">
        <v>2201.2914249999999</v>
      </c>
      <c r="Y489" vm="7">
        <v>0.41200000000000003</v>
      </c>
      <c r="Z489" s="3">
        <v>5581.5409999999993</v>
      </c>
      <c r="AA489" t="s">
        <v>41</v>
      </c>
      <c r="AB489">
        <v>1</v>
      </c>
      <c r="AC489">
        <v>0.06</v>
      </c>
      <c r="AD489" s="2" t="s">
        <v>42</v>
      </c>
      <c r="AE489">
        <v>177</v>
      </c>
      <c r="AG489">
        <v>20</v>
      </c>
      <c r="AH489">
        <v>132</v>
      </c>
      <c r="AI489">
        <v>18</v>
      </c>
      <c r="AL489">
        <f>IF(AND(EE_Data_2023[[#This Row],[Hire Date]]&gt;=EE_Data_2023[[#This Row],[Start of Month]],EE_Data_2023[[#This Row],[Hire Date]]&lt;=EE_Data_2023[[#This Row],[End of Month]]),1,0)</f>
        <v>0</v>
      </c>
      <c r="AM489">
        <f>IF(AND(EE_Data_2023[[#This Row],[Exit Date]]&gt;=EE_Data_2023[[#This Row],[Start of Month]],EE_Data_2023[[#This Row],[Exit Date]]&lt;=EE_Data_2023[[#This Row],[End of Month]]),1,0)</f>
        <v>0</v>
      </c>
      <c r="AN489">
        <f>EE_Data_2023[[#This Row],[Leave balance]]*EE_Data_2023[[#This Row],[Hr_Rate]]</f>
        <v>9693.2177884615394</v>
      </c>
    </row>
    <row r="490" spans="1:40" x14ac:dyDescent="0.3">
      <c r="A490" s="1" t="s">
        <v>1927</v>
      </c>
      <c r="B490" s="8">
        <v>44927</v>
      </c>
      <c r="C490" s="8">
        <v>44957</v>
      </c>
      <c r="D490">
        <v>2023</v>
      </c>
      <c r="E490" t="s">
        <v>79</v>
      </c>
      <c r="F490" t="s">
        <v>80</v>
      </c>
      <c r="G490" t="s">
        <v>33</v>
      </c>
      <c r="H490" t="s">
        <v>1157</v>
      </c>
      <c r="I490" t="s">
        <v>1158</v>
      </c>
      <c r="J490" t="s">
        <v>570</v>
      </c>
      <c r="K490" t="s">
        <v>37</v>
      </c>
      <c r="L490" t="s">
        <v>38</v>
      </c>
      <c r="M490" t="s">
        <v>80</v>
      </c>
      <c r="N490" t="s">
        <v>39</v>
      </c>
      <c r="O490" t="s">
        <v>40</v>
      </c>
      <c r="P490">
        <v>27</v>
      </c>
      <c r="Q490" s="2">
        <v>44189</v>
      </c>
      <c r="R490" s="2">
        <v>45284</v>
      </c>
      <c r="S490">
        <v>32</v>
      </c>
      <c r="T490" s="3">
        <v>92321</v>
      </c>
      <c r="U490" s="3">
        <v>7693.416666666667</v>
      </c>
      <c r="V490" s="3">
        <v>55.481370192307693</v>
      </c>
      <c r="W490" s="3">
        <v>0.23190000000000002</v>
      </c>
      <c r="X490" s="3">
        <v>1784.1033250000003</v>
      </c>
      <c r="Y490" vm="7">
        <v>0.41200000000000003</v>
      </c>
      <c r="Z490" s="3">
        <v>4523.7289999999994</v>
      </c>
      <c r="AA490" t="s">
        <v>41</v>
      </c>
      <c r="AB490">
        <v>1</v>
      </c>
      <c r="AC490">
        <v>0</v>
      </c>
      <c r="AD490" s="2" t="s">
        <v>42</v>
      </c>
      <c r="AE490">
        <v>212</v>
      </c>
      <c r="AG490">
        <v>20</v>
      </c>
      <c r="AL490">
        <f>IF(AND(EE_Data_2023[[#This Row],[Hire Date]]&gt;=EE_Data_2023[[#This Row],[Start of Month]],EE_Data_2023[[#This Row],[Hire Date]]&lt;=EE_Data_2023[[#This Row],[End of Month]]),1,0)</f>
        <v>0</v>
      </c>
      <c r="AM490">
        <f>IF(AND(EE_Data_2023[[#This Row],[Exit Date]]&gt;=EE_Data_2023[[#This Row],[Start of Month]],EE_Data_2023[[#This Row],[Exit Date]]&lt;=EE_Data_2023[[#This Row],[End of Month]]),1,0)</f>
        <v>0</v>
      </c>
      <c r="AN490">
        <f>EE_Data_2023[[#This Row],[Leave balance]]*EE_Data_2023[[#This Row],[Hr_Rate]]</f>
        <v>11762.05048076923</v>
      </c>
    </row>
    <row r="491" spans="1:40" x14ac:dyDescent="0.3">
      <c r="A491" s="1" t="s">
        <v>1927</v>
      </c>
      <c r="B491" s="8">
        <v>44927</v>
      </c>
      <c r="C491" s="8">
        <v>44957</v>
      </c>
      <c r="D491">
        <v>2023</v>
      </c>
      <c r="E491" t="s">
        <v>84</v>
      </c>
      <c r="F491" t="s">
        <v>85</v>
      </c>
      <c r="G491" t="s">
        <v>1919</v>
      </c>
      <c r="H491" t="s">
        <v>1100</v>
      </c>
      <c r="I491" t="s">
        <v>1159</v>
      </c>
      <c r="J491" t="s">
        <v>57</v>
      </c>
      <c r="K491" t="s">
        <v>37</v>
      </c>
      <c r="L491" t="s">
        <v>108</v>
      </c>
      <c r="M491" t="s">
        <v>85</v>
      </c>
      <c r="N491" t="s">
        <v>72</v>
      </c>
      <c r="O491" t="s">
        <v>40</v>
      </c>
      <c r="P491">
        <v>52</v>
      </c>
      <c r="Q491" s="2">
        <v>41417</v>
      </c>
      <c r="R491" s="2"/>
      <c r="S491">
        <v>40</v>
      </c>
      <c r="T491" s="3">
        <v>99557</v>
      </c>
      <c r="U491" s="3">
        <v>8296.4166666666661</v>
      </c>
      <c r="V491" s="3">
        <v>47.863942307692312</v>
      </c>
      <c r="W491" s="3">
        <v>0.25</v>
      </c>
      <c r="X491" s="3">
        <v>2074.1041666666665</v>
      </c>
      <c r="Y491" vm="8">
        <v>0.21899999999999997</v>
      </c>
      <c r="Z491" s="3">
        <v>6479.501416666666</v>
      </c>
      <c r="AA491" t="s">
        <v>88</v>
      </c>
      <c r="AB491">
        <v>8.2957999999999998</v>
      </c>
      <c r="AC491">
        <v>0.09</v>
      </c>
      <c r="AD491" s="2" t="s">
        <v>42</v>
      </c>
      <c r="AE491">
        <v>101</v>
      </c>
      <c r="AG491">
        <v>20</v>
      </c>
      <c r="AH491">
        <v>219</v>
      </c>
      <c r="AI491">
        <v>16</v>
      </c>
      <c r="AL491">
        <f>IF(AND(EE_Data_2023[[#This Row],[Hire Date]]&gt;=EE_Data_2023[[#This Row],[Start of Month]],EE_Data_2023[[#This Row],[Hire Date]]&lt;=EE_Data_2023[[#This Row],[End of Month]]),1,0)</f>
        <v>0</v>
      </c>
      <c r="AM491">
        <f>IF(AND(EE_Data_2023[[#This Row],[Exit Date]]&gt;=EE_Data_2023[[#This Row],[Start of Month]],EE_Data_2023[[#This Row],[Exit Date]]&lt;=EE_Data_2023[[#This Row],[End of Month]]),1,0)</f>
        <v>0</v>
      </c>
      <c r="AN491">
        <f>EE_Data_2023[[#This Row],[Leave balance]]*EE_Data_2023[[#This Row],[Hr_Rate]]</f>
        <v>4834.2581730769234</v>
      </c>
    </row>
    <row r="492" spans="1:40" x14ac:dyDescent="0.3">
      <c r="A492" s="1" t="s">
        <v>1927</v>
      </c>
      <c r="B492" s="8">
        <v>44927</v>
      </c>
      <c r="C492" s="8">
        <v>44957</v>
      </c>
      <c r="D492">
        <v>2023</v>
      </c>
      <c r="E492" t="s">
        <v>1035</v>
      </c>
      <c r="F492" t="s">
        <v>1036</v>
      </c>
      <c r="G492" t="s">
        <v>1918</v>
      </c>
      <c r="H492" t="s">
        <v>1160</v>
      </c>
      <c r="I492" t="s">
        <v>1161</v>
      </c>
      <c r="J492" t="s">
        <v>242</v>
      </c>
      <c r="K492" t="s">
        <v>99</v>
      </c>
      <c r="L492" t="s">
        <v>49</v>
      </c>
      <c r="M492" t="s">
        <v>135</v>
      </c>
      <c r="N492" t="s">
        <v>72</v>
      </c>
      <c r="O492" t="s">
        <v>50</v>
      </c>
      <c r="P492">
        <v>28</v>
      </c>
      <c r="Q492" s="2">
        <v>43418</v>
      </c>
      <c r="R492" s="2"/>
      <c r="S492">
        <v>40</v>
      </c>
      <c r="T492" s="3">
        <v>115854</v>
      </c>
      <c r="U492" s="3">
        <v>9654.5</v>
      </c>
      <c r="V492" s="3">
        <v>55.699038461538464</v>
      </c>
      <c r="W492" s="3">
        <v>0.25</v>
      </c>
      <c r="X492" s="3">
        <v>2413.625</v>
      </c>
      <c r="Y492" vm="15">
        <v>0.34600000000000003</v>
      </c>
      <c r="Z492" s="3">
        <v>6314.0429999999997</v>
      </c>
      <c r="AA492" t="s">
        <v>138</v>
      </c>
      <c r="AB492">
        <v>1.7225999999999999</v>
      </c>
      <c r="AC492">
        <v>0</v>
      </c>
      <c r="AD492" s="2" t="s">
        <v>42</v>
      </c>
      <c r="AE492">
        <v>162</v>
      </c>
      <c r="AG492">
        <v>20</v>
      </c>
      <c r="AI492">
        <v>9</v>
      </c>
      <c r="AL492">
        <f>IF(AND(EE_Data_2023[[#This Row],[Hire Date]]&gt;=EE_Data_2023[[#This Row],[Start of Month]],EE_Data_2023[[#This Row],[Hire Date]]&lt;=EE_Data_2023[[#This Row],[End of Month]]),1,0)</f>
        <v>0</v>
      </c>
      <c r="AM492">
        <f>IF(AND(EE_Data_2023[[#This Row],[Exit Date]]&gt;=EE_Data_2023[[#This Row],[Start of Month]],EE_Data_2023[[#This Row],[Exit Date]]&lt;=EE_Data_2023[[#This Row],[End of Month]]),1,0)</f>
        <v>0</v>
      </c>
      <c r="AN492">
        <f>EE_Data_2023[[#This Row],[Leave balance]]*EE_Data_2023[[#This Row],[Hr_Rate]]</f>
        <v>9023.2442307692309</v>
      </c>
    </row>
    <row r="493" spans="1:40" x14ac:dyDescent="0.3">
      <c r="A493" s="1" t="s">
        <v>1927</v>
      </c>
      <c r="B493" s="8">
        <v>44927</v>
      </c>
      <c r="C493" s="8">
        <v>44957</v>
      </c>
      <c r="D493">
        <v>2023</v>
      </c>
      <c r="E493" t="s">
        <v>502</v>
      </c>
      <c r="F493" t="s">
        <v>120</v>
      </c>
      <c r="G493" t="s">
        <v>1917</v>
      </c>
      <c r="H493" t="s">
        <v>1162</v>
      </c>
      <c r="I493" t="s">
        <v>1163</v>
      </c>
      <c r="J493" t="s">
        <v>527</v>
      </c>
      <c r="K493" t="s">
        <v>37</v>
      </c>
      <c r="L493" t="s">
        <v>38</v>
      </c>
      <c r="M493" t="s">
        <v>120</v>
      </c>
      <c r="N493" t="s">
        <v>72</v>
      </c>
      <c r="O493" t="s">
        <v>50</v>
      </c>
      <c r="P493">
        <v>44</v>
      </c>
      <c r="Q493" s="2">
        <v>40603</v>
      </c>
      <c r="R493" s="2"/>
      <c r="S493">
        <v>40</v>
      </c>
      <c r="T493" s="3">
        <v>82462</v>
      </c>
      <c r="U493" s="3">
        <v>6871.833333333333</v>
      </c>
      <c r="V493" s="3">
        <v>39.645192307692312</v>
      </c>
      <c r="W493" s="3">
        <v>7.6499999999999999E-2</v>
      </c>
      <c r="X493" s="3">
        <v>525.69524999999999</v>
      </c>
      <c r="Y493" vm="1">
        <v>0.36599999999999999</v>
      </c>
      <c r="Z493" s="3">
        <v>4356.7423333333336</v>
      </c>
      <c r="AA493" t="s">
        <v>505</v>
      </c>
      <c r="AB493">
        <v>1.0568</v>
      </c>
      <c r="AC493">
        <v>0</v>
      </c>
      <c r="AD493" s="2" t="s">
        <v>42</v>
      </c>
      <c r="AE493">
        <v>309</v>
      </c>
      <c r="AG493">
        <v>20</v>
      </c>
      <c r="AI493">
        <v>2</v>
      </c>
      <c r="AL493">
        <f>IF(AND(EE_Data_2023[[#This Row],[Hire Date]]&gt;=EE_Data_2023[[#This Row],[Start of Month]],EE_Data_2023[[#This Row],[Hire Date]]&lt;=EE_Data_2023[[#This Row],[End of Month]]),1,0)</f>
        <v>0</v>
      </c>
      <c r="AM493">
        <f>IF(AND(EE_Data_2023[[#This Row],[Exit Date]]&gt;=EE_Data_2023[[#This Row],[Start of Month]],EE_Data_2023[[#This Row],[Exit Date]]&lt;=EE_Data_2023[[#This Row],[End of Month]]),1,0)</f>
        <v>0</v>
      </c>
      <c r="AN493">
        <f>EE_Data_2023[[#This Row],[Leave balance]]*EE_Data_2023[[#This Row],[Hr_Rate]]</f>
        <v>12250.364423076924</v>
      </c>
    </row>
    <row r="494" spans="1:40" x14ac:dyDescent="0.3">
      <c r="A494" s="1" t="s">
        <v>1927</v>
      </c>
      <c r="B494" s="8">
        <v>44927</v>
      </c>
      <c r="C494" s="8">
        <v>44957</v>
      </c>
      <c r="D494">
        <v>2023</v>
      </c>
      <c r="E494" t="s">
        <v>721</v>
      </c>
      <c r="F494" t="s">
        <v>722</v>
      </c>
      <c r="G494" t="s">
        <v>54</v>
      </c>
      <c r="H494" t="s">
        <v>1164</v>
      </c>
      <c r="I494" t="s">
        <v>1165</v>
      </c>
      <c r="J494" t="s">
        <v>115</v>
      </c>
      <c r="K494" t="s">
        <v>37</v>
      </c>
      <c r="L494" t="s">
        <v>108</v>
      </c>
      <c r="M494" t="s">
        <v>722</v>
      </c>
      <c r="N494" t="s">
        <v>72</v>
      </c>
      <c r="O494" t="s">
        <v>50</v>
      </c>
      <c r="P494">
        <v>53</v>
      </c>
      <c r="Q494" s="2">
        <v>40856</v>
      </c>
      <c r="R494" s="2"/>
      <c r="S494">
        <v>40</v>
      </c>
      <c r="T494" s="3">
        <v>198473</v>
      </c>
      <c r="U494" s="3">
        <v>16539.416666666668</v>
      </c>
      <c r="V494" s="3">
        <v>95.419711538461542</v>
      </c>
      <c r="W494" s="3">
        <v>0.1</v>
      </c>
      <c r="X494" s="3">
        <v>1653.9416666666668</v>
      </c>
      <c r="Y494" vm="42">
        <v>0.34799999999999998</v>
      </c>
      <c r="Z494" s="3">
        <v>10783.699666666667</v>
      </c>
      <c r="AA494" t="s">
        <v>725</v>
      </c>
      <c r="AB494">
        <v>486.12</v>
      </c>
      <c r="AC494">
        <v>0.32</v>
      </c>
      <c r="AD494" s="2" t="s">
        <v>42</v>
      </c>
      <c r="AE494">
        <v>252</v>
      </c>
      <c r="AG494">
        <v>20</v>
      </c>
      <c r="AI494">
        <v>2</v>
      </c>
      <c r="AL494">
        <f>IF(AND(EE_Data_2023[[#This Row],[Hire Date]]&gt;=EE_Data_2023[[#This Row],[Start of Month]],EE_Data_2023[[#This Row],[Hire Date]]&lt;=EE_Data_2023[[#This Row],[End of Month]]),1,0)</f>
        <v>0</v>
      </c>
      <c r="AM494">
        <f>IF(AND(EE_Data_2023[[#This Row],[Exit Date]]&gt;=EE_Data_2023[[#This Row],[Start of Month]],EE_Data_2023[[#This Row],[Exit Date]]&lt;=EE_Data_2023[[#This Row],[End of Month]]),1,0)</f>
        <v>0</v>
      </c>
      <c r="AN494">
        <f>EE_Data_2023[[#This Row],[Leave balance]]*EE_Data_2023[[#This Row],[Hr_Rate]]</f>
        <v>24045.767307692309</v>
      </c>
    </row>
    <row r="495" spans="1:40" x14ac:dyDescent="0.3">
      <c r="A495" s="1" t="s">
        <v>1927</v>
      </c>
      <c r="B495" s="8">
        <v>44927</v>
      </c>
      <c r="C495" s="8">
        <v>44957</v>
      </c>
      <c r="D495">
        <v>2023</v>
      </c>
      <c r="E495" t="s">
        <v>210</v>
      </c>
      <c r="F495" t="s">
        <v>211</v>
      </c>
      <c r="G495" t="s">
        <v>33</v>
      </c>
      <c r="H495" t="s">
        <v>1166</v>
      </c>
      <c r="I495" t="s">
        <v>1167</v>
      </c>
      <c r="J495" t="s">
        <v>93</v>
      </c>
      <c r="K495" t="s">
        <v>48</v>
      </c>
      <c r="L495" t="s">
        <v>71</v>
      </c>
      <c r="M495" t="s">
        <v>211</v>
      </c>
      <c r="N495" t="s">
        <v>72</v>
      </c>
      <c r="O495" t="s">
        <v>50</v>
      </c>
      <c r="P495">
        <v>43</v>
      </c>
      <c r="Q495" s="2">
        <v>39005</v>
      </c>
      <c r="R495" s="2"/>
      <c r="S495">
        <v>32</v>
      </c>
      <c r="T495" s="3">
        <v>153492</v>
      </c>
      <c r="U495" s="3">
        <v>12791</v>
      </c>
      <c r="V495" s="3">
        <v>92.242788461538467</v>
      </c>
      <c r="W495" s="3">
        <v>0.29899999999999999</v>
      </c>
      <c r="X495" s="3">
        <v>3824.509</v>
      </c>
      <c r="Y495" vm="26">
        <v>0.47</v>
      </c>
      <c r="Z495" s="3">
        <v>6779.2300000000005</v>
      </c>
      <c r="AA495" t="s">
        <v>41</v>
      </c>
      <c r="AB495">
        <v>1</v>
      </c>
      <c r="AC495">
        <v>0.11</v>
      </c>
      <c r="AD495" s="2" t="s">
        <v>42</v>
      </c>
      <c r="AE495">
        <v>229</v>
      </c>
      <c r="AG495">
        <v>20</v>
      </c>
      <c r="AL495">
        <f>IF(AND(EE_Data_2023[[#This Row],[Hire Date]]&gt;=EE_Data_2023[[#This Row],[Start of Month]],EE_Data_2023[[#This Row],[Hire Date]]&lt;=EE_Data_2023[[#This Row],[End of Month]]),1,0)</f>
        <v>0</v>
      </c>
      <c r="AM495">
        <f>IF(AND(EE_Data_2023[[#This Row],[Exit Date]]&gt;=EE_Data_2023[[#This Row],[Start of Month]],EE_Data_2023[[#This Row],[Exit Date]]&lt;=EE_Data_2023[[#This Row],[End of Month]]),1,0)</f>
        <v>0</v>
      </c>
      <c r="AN495">
        <f>EE_Data_2023[[#This Row],[Leave balance]]*EE_Data_2023[[#This Row],[Hr_Rate]]</f>
        <v>21123.598557692309</v>
      </c>
    </row>
    <row r="496" spans="1:40" x14ac:dyDescent="0.3">
      <c r="A496" s="1" t="s">
        <v>1927</v>
      </c>
      <c r="B496" s="8">
        <v>44927</v>
      </c>
      <c r="C496" s="8">
        <v>44957</v>
      </c>
      <c r="D496">
        <v>2023</v>
      </c>
      <c r="E496" t="s">
        <v>172</v>
      </c>
      <c r="F496" t="s">
        <v>132</v>
      </c>
      <c r="G496" t="s">
        <v>33</v>
      </c>
      <c r="H496" t="s">
        <v>1168</v>
      </c>
      <c r="I496" t="s">
        <v>1169</v>
      </c>
      <c r="J496" t="s">
        <v>115</v>
      </c>
      <c r="K496" t="s">
        <v>94</v>
      </c>
      <c r="L496" t="s">
        <v>71</v>
      </c>
      <c r="M496" t="s">
        <v>132</v>
      </c>
      <c r="N496" t="s">
        <v>72</v>
      </c>
      <c r="O496" t="s">
        <v>50</v>
      </c>
      <c r="P496">
        <v>28</v>
      </c>
      <c r="Q496" s="2">
        <v>43121</v>
      </c>
      <c r="R496" s="2"/>
      <c r="S496">
        <v>40</v>
      </c>
      <c r="T496" s="3">
        <v>208210</v>
      </c>
      <c r="U496" s="3">
        <v>17350.833333333332</v>
      </c>
      <c r="V496" s="3">
        <v>100.10096153846153</v>
      </c>
      <c r="W496" s="3">
        <v>0.45</v>
      </c>
      <c r="X496" s="3">
        <v>7807.875</v>
      </c>
      <c r="Y496" vm="21">
        <v>0.60699999999999998</v>
      </c>
      <c r="Z496" s="3">
        <v>6818.8775000000005</v>
      </c>
      <c r="AA496" t="s">
        <v>41</v>
      </c>
      <c r="AB496">
        <v>1</v>
      </c>
      <c r="AC496">
        <v>0.3</v>
      </c>
      <c r="AD496" s="2" t="s">
        <v>42</v>
      </c>
      <c r="AE496">
        <v>152</v>
      </c>
      <c r="AG496">
        <v>20</v>
      </c>
      <c r="AH496">
        <v>513</v>
      </c>
      <c r="AI496">
        <v>10</v>
      </c>
      <c r="AL496">
        <f>IF(AND(EE_Data_2023[[#This Row],[Hire Date]]&gt;=EE_Data_2023[[#This Row],[Start of Month]],EE_Data_2023[[#This Row],[Hire Date]]&lt;=EE_Data_2023[[#This Row],[End of Month]]),1,0)</f>
        <v>0</v>
      </c>
      <c r="AM496">
        <f>IF(AND(EE_Data_2023[[#This Row],[Exit Date]]&gt;=EE_Data_2023[[#This Row],[Start of Month]],EE_Data_2023[[#This Row],[Exit Date]]&lt;=EE_Data_2023[[#This Row],[End of Month]]),1,0)</f>
        <v>0</v>
      </c>
      <c r="AN496">
        <f>EE_Data_2023[[#This Row],[Leave balance]]*EE_Data_2023[[#This Row],[Hr_Rate]]</f>
        <v>15215.346153846152</v>
      </c>
    </row>
    <row r="497" spans="1:40" x14ac:dyDescent="0.3">
      <c r="A497" s="1" t="s">
        <v>1927</v>
      </c>
      <c r="B497" s="8">
        <v>44927</v>
      </c>
      <c r="C497" s="8">
        <v>44957</v>
      </c>
      <c r="D497">
        <v>2023</v>
      </c>
      <c r="E497" t="s">
        <v>79</v>
      </c>
      <c r="F497" t="s">
        <v>80</v>
      </c>
      <c r="G497" t="s">
        <v>33</v>
      </c>
      <c r="H497" t="s">
        <v>1170</v>
      </c>
      <c r="I497" t="s">
        <v>1171</v>
      </c>
      <c r="J497" t="s">
        <v>63</v>
      </c>
      <c r="K497" t="s">
        <v>116</v>
      </c>
      <c r="L497" t="s">
        <v>71</v>
      </c>
      <c r="M497" t="s">
        <v>80</v>
      </c>
      <c r="N497" t="s">
        <v>72</v>
      </c>
      <c r="O497" t="s">
        <v>40</v>
      </c>
      <c r="P497">
        <v>33</v>
      </c>
      <c r="Q497" s="2">
        <v>42325</v>
      </c>
      <c r="R497" s="2"/>
      <c r="S497">
        <v>40</v>
      </c>
      <c r="T497" s="3">
        <v>91632</v>
      </c>
      <c r="U497" s="3">
        <v>7636</v>
      </c>
      <c r="V497" s="3">
        <v>44.053846153846152</v>
      </c>
      <c r="W497" s="3">
        <v>0.23190000000000002</v>
      </c>
      <c r="X497" s="3">
        <v>1770.7884000000001</v>
      </c>
      <c r="Y497" vm="7">
        <v>0.41200000000000003</v>
      </c>
      <c r="Z497" s="3">
        <v>4489.9679999999998</v>
      </c>
      <c r="AA497" t="s">
        <v>41</v>
      </c>
      <c r="AB497">
        <v>1</v>
      </c>
      <c r="AC497">
        <v>0</v>
      </c>
      <c r="AD497" s="2" t="s">
        <v>42</v>
      </c>
      <c r="AE497">
        <v>41</v>
      </c>
      <c r="AG497">
        <v>20</v>
      </c>
      <c r="AI497">
        <v>8</v>
      </c>
      <c r="AL497">
        <f>IF(AND(EE_Data_2023[[#This Row],[Hire Date]]&gt;=EE_Data_2023[[#This Row],[Start of Month]],EE_Data_2023[[#This Row],[Hire Date]]&lt;=EE_Data_2023[[#This Row],[End of Month]]),1,0)</f>
        <v>0</v>
      </c>
      <c r="AM497">
        <f>IF(AND(EE_Data_2023[[#This Row],[Exit Date]]&gt;=EE_Data_2023[[#This Row],[Start of Month]],EE_Data_2023[[#This Row],[Exit Date]]&lt;=EE_Data_2023[[#This Row],[End of Month]]),1,0)</f>
        <v>0</v>
      </c>
      <c r="AN497">
        <f>EE_Data_2023[[#This Row],[Leave balance]]*EE_Data_2023[[#This Row],[Hr_Rate]]</f>
        <v>1806.2076923076922</v>
      </c>
    </row>
    <row r="498" spans="1:40" x14ac:dyDescent="0.3">
      <c r="A498" s="1" t="s">
        <v>1927</v>
      </c>
      <c r="B498" s="8">
        <v>44927</v>
      </c>
      <c r="C498" s="8">
        <v>44957</v>
      </c>
      <c r="D498">
        <v>2023</v>
      </c>
      <c r="E498" t="s">
        <v>283</v>
      </c>
      <c r="F498" t="s">
        <v>284</v>
      </c>
      <c r="G498" t="s">
        <v>112</v>
      </c>
      <c r="H498" t="s">
        <v>1172</v>
      </c>
      <c r="I498" t="s">
        <v>1173</v>
      </c>
      <c r="J498" t="s">
        <v>226</v>
      </c>
      <c r="K498" t="s">
        <v>94</v>
      </c>
      <c r="L498" t="s">
        <v>71</v>
      </c>
      <c r="M498" t="s">
        <v>284</v>
      </c>
      <c r="N498" t="s">
        <v>72</v>
      </c>
      <c r="O498" t="s">
        <v>40</v>
      </c>
      <c r="P498">
        <v>31</v>
      </c>
      <c r="Q498" s="2">
        <v>43002</v>
      </c>
      <c r="R498" s="2"/>
      <c r="S498">
        <v>40</v>
      </c>
      <c r="T498" s="3">
        <v>71755</v>
      </c>
      <c r="U498" s="3">
        <v>5979.583333333333</v>
      </c>
      <c r="V498" s="3">
        <v>34.497596153846153</v>
      </c>
      <c r="W498" s="3">
        <v>0</v>
      </c>
      <c r="X498" s="3">
        <v>0</v>
      </c>
      <c r="Y498" vm="30">
        <v>0.159</v>
      </c>
      <c r="Z498" s="3">
        <v>5028.8295833333332</v>
      </c>
      <c r="AA498" t="s">
        <v>287</v>
      </c>
      <c r="AB498">
        <v>3.8807</v>
      </c>
      <c r="AC498">
        <v>0</v>
      </c>
      <c r="AD498" s="2" t="s">
        <v>42</v>
      </c>
      <c r="AE498">
        <v>391</v>
      </c>
      <c r="AG498">
        <v>20</v>
      </c>
      <c r="AI498">
        <v>9</v>
      </c>
      <c r="AL498">
        <f>IF(AND(EE_Data_2023[[#This Row],[Hire Date]]&gt;=EE_Data_2023[[#This Row],[Start of Month]],EE_Data_2023[[#This Row],[Hire Date]]&lt;=EE_Data_2023[[#This Row],[End of Month]]),1,0)</f>
        <v>0</v>
      </c>
      <c r="AM498">
        <f>IF(AND(EE_Data_2023[[#This Row],[Exit Date]]&gt;=EE_Data_2023[[#This Row],[Start of Month]],EE_Data_2023[[#This Row],[Exit Date]]&lt;=EE_Data_2023[[#This Row],[End of Month]]),1,0)</f>
        <v>0</v>
      </c>
      <c r="AN498">
        <f>EE_Data_2023[[#This Row],[Leave balance]]*EE_Data_2023[[#This Row],[Hr_Rate]]</f>
        <v>13488.560096153846</v>
      </c>
    </row>
    <row r="499" spans="1:40" x14ac:dyDescent="0.3">
      <c r="A499" s="1" t="s">
        <v>1927</v>
      </c>
      <c r="B499" s="8">
        <v>44927</v>
      </c>
      <c r="C499" s="8">
        <v>44957</v>
      </c>
      <c r="D499">
        <v>2023</v>
      </c>
      <c r="E499" t="s">
        <v>110</v>
      </c>
      <c r="F499" t="s">
        <v>111</v>
      </c>
      <c r="G499" t="s">
        <v>112</v>
      </c>
      <c r="H499" t="s">
        <v>1174</v>
      </c>
      <c r="I499" t="s">
        <v>1175</v>
      </c>
      <c r="J499" t="s">
        <v>77</v>
      </c>
      <c r="K499" t="s">
        <v>83</v>
      </c>
      <c r="L499" t="s">
        <v>71</v>
      </c>
      <c r="M499" t="s">
        <v>111</v>
      </c>
      <c r="N499" t="s">
        <v>72</v>
      </c>
      <c r="O499" t="s">
        <v>50</v>
      </c>
      <c r="P499">
        <v>52</v>
      </c>
      <c r="Q499" s="2">
        <v>44519</v>
      </c>
      <c r="R499" s="2"/>
      <c r="S499">
        <v>40</v>
      </c>
      <c r="T499" s="3">
        <v>111006</v>
      </c>
      <c r="U499" s="3">
        <v>9250.5</v>
      </c>
      <c r="V499" s="3">
        <v>53.368269230769229</v>
      </c>
      <c r="W499" s="3">
        <v>0</v>
      </c>
      <c r="X499" s="3">
        <v>0</v>
      </c>
      <c r="Y499" vm="12">
        <v>0.113</v>
      </c>
      <c r="Z499" s="3">
        <v>8205.1934999999994</v>
      </c>
      <c r="AA499" t="s">
        <v>117</v>
      </c>
      <c r="AB499">
        <v>3.8468</v>
      </c>
      <c r="AC499">
        <v>0.08</v>
      </c>
      <c r="AD499" s="2" t="s">
        <v>42</v>
      </c>
      <c r="AE499">
        <v>304</v>
      </c>
      <c r="AG499">
        <v>20</v>
      </c>
      <c r="AI499">
        <v>10</v>
      </c>
      <c r="AL499">
        <f>IF(AND(EE_Data_2023[[#This Row],[Hire Date]]&gt;=EE_Data_2023[[#This Row],[Start of Month]],EE_Data_2023[[#This Row],[Hire Date]]&lt;=EE_Data_2023[[#This Row],[End of Month]]),1,0)</f>
        <v>0</v>
      </c>
      <c r="AM499">
        <f>IF(AND(EE_Data_2023[[#This Row],[Exit Date]]&gt;=EE_Data_2023[[#This Row],[Start of Month]],EE_Data_2023[[#This Row],[Exit Date]]&lt;=EE_Data_2023[[#This Row],[End of Month]]),1,0)</f>
        <v>0</v>
      </c>
      <c r="AN499">
        <f>EE_Data_2023[[#This Row],[Leave balance]]*EE_Data_2023[[#This Row],[Hr_Rate]]</f>
        <v>16223.953846153845</v>
      </c>
    </row>
    <row r="500" spans="1:40" x14ac:dyDescent="0.3">
      <c r="A500" s="1" t="s">
        <v>1927</v>
      </c>
      <c r="B500" s="8">
        <v>44927</v>
      </c>
      <c r="C500" s="8">
        <v>44957</v>
      </c>
      <c r="D500">
        <v>2023</v>
      </c>
      <c r="E500" t="s">
        <v>322</v>
      </c>
      <c r="F500" t="s">
        <v>323</v>
      </c>
      <c r="G500" t="s">
        <v>1919</v>
      </c>
      <c r="H500" t="s">
        <v>1176</v>
      </c>
      <c r="I500" t="s">
        <v>1177</v>
      </c>
      <c r="J500" t="s">
        <v>266</v>
      </c>
      <c r="K500" t="s">
        <v>37</v>
      </c>
      <c r="L500" t="s">
        <v>71</v>
      </c>
      <c r="M500" t="s">
        <v>323</v>
      </c>
      <c r="N500" t="s">
        <v>39</v>
      </c>
      <c r="O500" t="s">
        <v>40</v>
      </c>
      <c r="P500">
        <v>55</v>
      </c>
      <c r="Q500" s="2">
        <v>44919</v>
      </c>
      <c r="R500" s="2">
        <v>45284</v>
      </c>
      <c r="S500">
        <v>40</v>
      </c>
      <c r="T500" s="3">
        <v>99774</v>
      </c>
      <c r="U500" s="3">
        <v>8314.5</v>
      </c>
      <c r="V500" s="3">
        <v>47.968269230769231</v>
      </c>
      <c r="W500" s="3">
        <v>0.15490000000000001</v>
      </c>
      <c r="X500" s="3">
        <v>1287.91605</v>
      </c>
      <c r="Y500" vm="33">
        <v>0.46700000000000003</v>
      </c>
      <c r="Z500" s="3">
        <v>4431.6284999999998</v>
      </c>
      <c r="AA500" t="s">
        <v>326</v>
      </c>
      <c r="AB500">
        <v>143.86000000000001</v>
      </c>
      <c r="AC500">
        <v>0</v>
      </c>
      <c r="AD500" s="2" t="s">
        <v>42</v>
      </c>
      <c r="AE500">
        <v>163</v>
      </c>
      <c r="AG500">
        <v>20</v>
      </c>
      <c r="AI500">
        <v>11</v>
      </c>
      <c r="AL500">
        <f>IF(AND(EE_Data_2023[[#This Row],[Hire Date]]&gt;=EE_Data_2023[[#This Row],[Start of Month]],EE_Data_2023[[#This Row],[Hire Date]]&lt;=EE_Data_2023[[#This Row],[End of Month]]),1,0)</f>
        <v>0</v>
      </c>
      <c r="AM500">
        <f>IF(AND(EE_Data_2023[[#This Row],[Exit Date]]&gt;=EE_Data_2023[[#This Row],[Start of Month]],EE_Data_2023[[#This Row],[Exit Date]]&lt;=EE_Data_2023[[#This Row],[End of Month]]),1,0)</f>
        <v>0</v>
      </c>
      <c r="AN500">
        <f>EE_Data_2023[[#This Row],[Leave balance]]*EE_Data_2023[[#This Row],[Hr_Rate]]</f>
        <v>7818.8278846153844</v>
      </c>
    </row>
    <row r="501" spans="1:40" x14ac:dyDescent="0.3">
      <c r="A501" s="1" t="s">
        <v>1927</v>
      </c>
      <c r="B501" s="8">
        <v>44927</v>
      </c>
      <c r="C501" s="8">
        <v>44957</v>
      </c>
      <c r="D501">
        <v>2023</v>
      </c>
      <c r="E501" t="s">
        <v>210</v>
      </c>
      <c r="F501" t="s">
        <v>211</v>
      </c>
      <c r="G501" t="s">
        <v>33</v>
      </c>
      <c r="H501" t="s">
        <v>1178</v>
      </c>
      <c r="I501" t="s">
        <v>1179</v>
      </c>
      <c r="J501" t="s">
        <v>47</v>
      </c>
      <c r="K501" t="s">
        <v>37</v>
      </c>
      <c r="L501" t="s">
        <v>108</v>
      </c>
      <c r="M501" t="s">
        <v>211</v>
      </c>
      <c r="N501" t="s">
        <v>72</v>
      </c>
      <c r="O501" t="s">
        <v>40</v>
      </c>
      <c r="P501">
        <v>55</v>
      </c>
      <c r="Q501" s="2">
        <v>39154</v>
      </c>
      <c r="R501" s="2"/>
      <c r="S501">
        <v>40</v>
      </c>
      <c r="T501" s="3">
        <v>184648</v>
      </c>
      <c r="U501" s="3">
        <v>15387.333333333334</v>
      </c>
      <c r="V501" s="3">
        <v>88.773076923076928</v>
      </c>
      <c r="W501" s="3">
        <v>0.29899999999999999</v>
      </c>
      <c r="X501" s="3">
        <v>4600.8126666666667</v>
      </c>
      <c r="Y501" vm="26">
        <v>0.47</v>
      </c>
      <c r="Z501" s="3">
        <v>8155.2866666666678</v>
      </c>
      <c r="AA501" t="s">
        <v>41</v>
      </c>
      <c r="AB501">
        <v>1</v>
      </c>
      <c r="AC501">
        <v>0.24</v>
      </c>
      <c r="AD501" s="2" t="s">
        <v>42</v>
      </c>
      <c r="AE501">
        <v>283</v>
      </c>
      <c r="AG501">
        <v>20</v>
      </c>
      <c r="AI501">
        <v>11</v>
      </c>
      <c r="AL501">
        <f>IF(AND(EE_Data_2023[[#This Row],[Hire Date]]&gt;=EE_Data_2023[[#This Row],[Start of Month]],EE_Data_2023[[#This Row],[Hire Date]]&lt;=EE_Data_2023[[#This Row],[End of Month]]),1,0)</f>
        <v>0</v>
      </c>
      <c r="AM501">
        <f>IF(AND(EE_Data_2023[[#This Row],[Exit Date]]&gt;=EE_Data_2023[[#This Row],[Start of Month]],EE_Data_2023[[#This Row],[Exit Date]]&lt;=EE_Data_2023[[#This Row],[End of Month]]),1,0)</f>
        <v>0</v>
      </c>
      <c r="AN501">
        <f>EE_Data_2023[[#This Row],[Leave balance]]*EE_Data_2023[[#This Row],[Hr_Rate]]</f>
        <v>25122.780769230772</v>
      </c>
    </row>
    <row r="502" spans="1:40" x14ac:dyDescent="0.3">
      <c r="A502" s="1" t="s">
        <v>1927</v>
      </c>
      <c r="B502" s="8">
        <v>44927</v>
      </c>
      <c r="C502" s="8">
        <v>44957</v>
      </c>
      <c r="D502">
        <v>2023</v>
      </c>
      <c r="E502" t="s">
        <v>128</v>
      </c>
      <c r="F502" t="s">
        <v>129</v>
      </c>
      <c r="G502" t="s">
        <v>33</v>
      </c>
      <c r="H502" t="s">
        <v>1180</v>
      </c>
      <c r="I502" t="s">
        <v>1181</v>
      </c>
      <c r="J502" t="s">
        <v>115</v>
      </c>
      <c r="K502" t="s">
        <v>37</v>
      </c>
      <c r="L502" t="s">
        <v>38</v>
      </c>
      <c r="M502" t="s">
        <v>129</v>
      </c>
      <c r="N502" t="s">
        <v>72</v>
      </c>
      <c r="O502" t="s">
        <v>40</v>
      </c>
      <c r="P502">
        <v>51</v>
      </c>
      <c r="Q502" s="2">
        <v>37091</v>
      </c>
      <c r="R502" s="2"/>
      <c r="S502">
        <v>24</v>
      </c>
      <c r="T502" s="3">
        <v>247874</v>
      </c>
      <c r="U502" s="3">
        <v>20656.166666666668</v>
      </c>
      <c r="V502" s="3">
        <v>198.61698717948718</v>
      </c>
      <c r="W502" s="3">
        <v>0.27500000000000002</v>
      </c>
      <c r="X502" s="3">
        <v>5680.4458333333341</v>
      </c>
      <c r="Y502" vm="14">
        <v>0.55399999999999994</v>
      </c>
      <c r="Z502" s="3">
        <v>9212.6503333333349</v>
      </c>
      <c r="AA502" t="s">
        <v>41</v>
      </c>
      <c r="AB502">
        <v>1</v>
      </c>
      <c r="AC502">
        <v>0.33</v>
      </c>
      <c r="AD502" s="2" t="s">
        <v>42</v>
      </c>
      <c r="AE502">
        <v>111</v>
      </c>
      <c r="AG502">
        <v>20</v>
      </c>
      <c r="AH502">
        <v>273</v>
      </c>
      <c r="AL502">
        <f>IF(AND(EE_Data_2023[[#This Row],[Hire Date]]&gt;=EE_Data_2023[[#This Row],[Start of Month]],EE_Data_2023[[#This Row],[Hire Date]]&lt;=EE_Data_2023[[#This Row],[End of Month]]),1,0)</f>
        <v>0</v>
      </c>
      <c r="AM502">
        <f>IF(AND(EE_Data_2023[[#This Row],[Exit Date]]&gt;=EE_Data_2023[[#This Row],[Start of Month]],EE_Data_2023[[#This Row],[Exit Date]]&lt;=EE_Data_2023[[#This Row],[End of Month]]),1,0)</f>
        <v>0</v>
      </c>
      <c r="AN502">
        <f>EE_Data_2023[[#This Row],[Leave balance]]*EE_Data_2023[[#This Row],[Hr_Rate]]</f>
        <v>22046.485576923078</v>
      </c>
    </row>
    <row r="503" spans="1:40" x14ac:dyDescent="0.3">
      <c r="A503" s="1" t="s">
        <v>1927</v>
      </c>
      <c r="B503" s="8">
        <v>44927</v>
      </c>
      <c r="C503" s="8">
        <v>44957</v>
      </c>
      <c r="D503">
        <v>2023</v>
      </c>
      <c r="E503" t="s">
        <v>31</v>
      </c>
      <c r="F503" t="s">
        <v>32</v>
      </c>
      <c r="G503" t="s">
        <v>33</v>
      </c>
      <c r="H503" t="s">
        <v>1182</v>
      </c>
      <c r="I503" t="s">
        <v>1183</v>
      </c>
      <c r="J503" t="s">
        <v>341</v>
      </c>
      <c r="K503" t="s">
        <v>99</v>
      </c>
      <c r="L503" t="s">
        <v>38</v>
      </c>
      <c r="M503" t="s">
        <v>32</v>
      </c>
      <c r="N503" t="s">
        <v>72</v>
      </c>
      <c r="O503" t="s">
        <v>40</v>
      </c>
      <c r="P503">
        <v>60</v>
      </c>
      <c r="Q503" s="2">
        <v>39944</v>
      </c>
      <c r="R503" s="2"/>
      <c r="S503">
        <v>40</v>
      </c>
      <c r="T503" s="3">
        <v>62239</v>
      </c>
      <c r="U503" s="3">
        <v>5186.583333333333</v>
      </c>
      <c r="V503" s="3">
        <v>29.922596153846154</v>
      </c>
      <c r="W503" s="3">
        <v>0.20760000000000001</v>
      </c>
      <c r="X503" s="3">
        <v>1076.7347</v>
      </c>
      <c r="Y503" vm="1">
        <v>0.36599999999999999</v>
      </c>
      <c r="Z503" s="3">
        <v>3288.2938333333332</v>
      </c>
      <c r="AA503" t="s">
        <v>41</v>
      </c>
      <c r="AB503">
        <v>1</v>
      </c>
      <c r="AC503">
        <v>0</v>
      </c>
      <c r="AD503" s="2" t="s">
        <v>42</v>
      </c>
      <c r="AE503">
        <v>36</v>
      </c>
      <c r="AG503">
        <v>20</v>
      </c>
      <c r="AI503">
        <v>12</v>
      </c>
      <c r="AL503">
        <f>IF(AND(EE_Data_2023[[#This Row],[Hire Date]]&gt;=EE_Data_2023[[#This Row],[Start of Month]],EE_Data_2023[[#This Row],[Hire Date]]&lt;=EE_Data_2023[[#This Row],[End of Month]]),1,0)</f>
        <v>0</v>
      </c>
      <c r="AM503">
        <f>IF(AND(EE_Data_2023[[#This Row],[Exit Date]]&gt;=EE_Data_2023[[#This Row],[Start of Month]],EE_Data_2023[[#This Row],[Exit Date]]&lt;=EE_Data_2023[[#This Row],[End of Month]]),1,0)</f>
        <v>0</v>
      </c>
      <c r="AN503">
        <f>EE_Data_2023[[#This Row],[Leave balance]]*EE_Data_2023[[#This Row],[Hr_Rate]]</f>
        <v>1077.2134615384616</v>
      </c>
    </row>
    <row r="504" spans="1:40" x14ac:dyDescent="0.3">
      <c r="A504" s="1" t="s">
        <v>1927</v>
      </c>
      <c r="B504" s="8">
        <v>44927</v>
      </c>
      <c r="C504" s="8">
        <v>44957</v>
      </c>
      <c r="D504">
        <v>2023</v>
      </c>
      <c r="E504" t="s">
        <v>79</v>
      </c>
      <c r="F504" t="s">
        <v>80</v>
      </c>
      <c r="G504" t="s">
        <v>33</v>
      </c>
      <c r="H504" t="s">
        <v>1184</v>
      </c>
      <c r="I504" t="s">
        <v>1185</v>
      </c>
      <c r="J504" t="s">
        <v>77</v>
      </c>
      <c r="K504" t="s">
        <v>83</v>
      </c>
      <c r="L504" t="s">
        <v>49</v>
      </c>
      <c r="M504" t="s">
        <v>80</v>
      </c>
      <c r="N504" t="s">
        <v>72</v>
      </c>
      <c r="O504" t="s">
        <v>50</v>
      </c>
      <c r="P504">
        <v>31</v>
      </c>
      <c r="Q504" s="2">
        <v>41919</v>
      </c>
      <c r="R504" s="2"/>
      <c r="S504">
        <v>40</v>
      </c>
      <c r="T504" s="3">
        <v>114911</v>
      </c>
      <c r="U504" s="3">
        <v>9575.9166666666661</v>
      </c>
      <c r="V504" s="3">
        <v>55.245673076923069</v>
      </c>
      <c r="W504" s="3">
        <v>0.23190000000000002</v>
      </c>
      <c r="X504" s="3">
        <v>2220.6550750000001</v>
      </c>
      <c r="Y504" vm="7">
        <v>0.41200000000000003</v>
      </c>
      <c r="Z504" s="3">
        <v>5630.6389999999992</v>
      </c>
      <c r="AA504" t="s">
        <v>41</v>
      </c>
      <c r="AB504">
        <v>1</v>
      </c>
      <c r="AC504">
        <v>7.0000000000000007E-2</v>
      </c>
      <c r="AD504" s="2" t="s">
        <v>42</v>
      </c>
      <c r="AE504">
        <v>276</v>
      </c>
      <c r="AG504">
        <v>20</v>
      </c>
      <c r="AI504">
        <v>2</v>
      </c>
      <c r="AL504">
        <f>IF(AND(EE_Data_2023[[#This Row],[Hire Date]]&gt;=EE_Data_2023[[#This Row],[Start of Month]],EE_Data_2023[[#This Row],[Hire Date]]&lt;=EE_Data_2023[[#This Row],[End of Month]]),1,0)</f>
        <v>0</v>
      </c>
      <c r="AM504">
        <f>IF(AND(EE_Data_2023[[#This Row],[Exit Date]]&gt;=EE_Data_2023[[#This Row],[Start of Month]],EE_Data_2023[[#This Row],[Exit Date]]&lt;=EE_Data_2023[[#This Row],[End of Month]]),1,0)</f>
        <v>0</v>
      </c>
      <c r="AN504">
        <f>EE_Data_2023[[#This Row],[Leave balance]]*EE_Data_2023[[#This Row],[Hr_Rate]]</f>
        <v>15247.805769230767</v>
      </c>
    </row>
    <row r="505" spans="1:40" x14ac:dyDescent="0.3">
      <c r="A505" s="1" t="s">
        <v>1927</v>
      </c>
      <c r="B505" s="8">
        <v>44927</v>
      </c>
      <c r="C505" s="8">
        <v>44957</v>
      </c>
      <c r="D505">
        <v>2023</v>
      </c>
      <c r="E505" t="s">
        <v>180</v>
      </c>
      <c r="F505" t="s">
        <v>181</v>
      </c>
      <c r="G505" t="s">
        <v>33</v>
      </c>
      <c r="H505" t="s">
        <v>1186</v>
      </c>
      <c r="I505" t="s">
        <v>1187</v>
      </c>
      <c r="J505" t="s">
        <v>165</v>
      </c>
      <c r="K505" t="s">
        <v>99</v>
      </c>
      <c r="L505" t="s">
        <v>71</v>
      </c>
      <c r="M505" t="s">
        <v>181</v>
      </c>
      <c r="N505" t="s">
        <v>72</v>
      </c>
      <c r="O505" t="s">
        <v>40</v>
      </c>
      <c r="P505">
        <v>45</v>
      </c>
      <c r="Q505" s="2">
        <v>43217</v>
      </c>
      <c r="R505" s="2"/>
      <c r="S505">
        <v>40</v>
      </c>
      <c r="T505" s="3">
        <v>115490</v>
      </c>
      <c r="U505" s="3">
        <v>9624.1666666666661</v>
      </c>
      <c r="V505" s="3">
        <v>55.524038461538467</v>
      </c>
      <c r="W505" s="3">
        <v>0.31420000000000003</v>
      </c>
      <c r="X505" s="3">
        <v>3023.9131666666667</v>
      </c>
      <c r="Y505" vm="22">
        <v>0.49099999999999999</v>
      </c>
      <c r="Z505" s="3">
        <v>4898.7008333333333</v>
      </c>
      <c r="AA505" t="s">
        <v>184</v>
      </c>
      <c r="AB505">
        <v>11.300800000000001</v>
      </c>
      <c r="AC505">
        <v>0.12</v>
      </c>
      <c r="AD505" s="2" t="s">
        <v>42</v>
      </c>
      <c r="AE505">
        <v>365</v>
      </c>
      <c r="AG505">
        <v>20</v>
      </c>
      <c r="AI505">
        <v>16</v>
      </c>
      <c r="AL505">
        <f>IF(AND(EE_Data_2023[[#This Row],[Hire Date]]&gt;=EE_Data_2023[[#This Row],[Start of Month]],EE_Data_2023[[#This Row],[Hire Date]]&lt;=EE_Data_2023[[#This Row],[End of Month]]),1,0)</f>
        <v>0</v>
      </c>
      <c r="AM505">
        <f>IF(AND(EE_Data_2023[[#This Row],[Exit Date]]&gt;=EE_Data_2023[[#This Row],[Start of Month]],EE_Data_2023[[#This Row],[Exit Date]]&lt;=EE_Data_2023[[#This Row],[End of Month]]),1,0)</f>
        <v>0</v>
      </c>
      <c r="AN505">
        <f>EE_Data_2023[[#This Row],[Leave balance]]*EE_Data_2023[[#This Row],[Hr_Rate]]</f>
        <v>20266.274038461539</v>
      </c>
    </row>
    <row r="506" spans="1:40" x14ac:dyDescent="0.3">
      <c r="A506" s="1" t="s">
        <v>1927</v>
      </c>
      <c r="B506" s="8">
        <v>44927</v>
      </c>
      <c r="C506" s="8">
        <v>44957</v>
      </c>
      <c r="D506">
        <v>2023</v>
      </c>
      <c r="E506" t="s">
        <v>139</v>
      </c>
      <c r="F506" t="s">
        <v>140</v>
      </c>
      <c r="G506" t="s">
        <v>33</v>
      </c>
      <c r="H506" t="s">
        <v>1188</v>
      </c>
      <c r="I506" t="s">
        <v>1189</v>
      </c>
      <c r="J506" t="s">
        <v>77</v>
      </c>
      <c r="K506" t="s">
        <v>83</v>
      </c>
      <c r="L506" t="s">
        <v>49</v>
      </c>
      <c r="M506" t="s">
        <v>140</v>
      </c>
      <c r="N506" t="s">
        <v>72</v>
      </c>
      <c r="O506" t="s">
        <v>40</v>
      </c>
      <c r="P506">
        <v>34</v>
      </c>
      <c r="Q506" s="2">
        <v>40952</v>
      </c>
      <c r="R506" s="2"/>
      <c r="S506">
        <v>40</v>
      </c>
      <c r="T506" s="3">
        <v>118708</v>
      </c>
      <c r="U506" s="3">
        <v>9892.3333333333339</v>
      </c>
      <c r="V506" s="3">
        <v>57.071153846153848</v>
      </c>
      <c r="W506" s="3">
        <v>0.19879999999999998</v>
      </c>
      <c r="X506" s="3">
        <v>1966.5958666666666</v>
      </c>
      <c r="Y506" vm="16">
        <v>0.48799999999999999</v>
      </c>
      <c r="Z506" s="3">
        <v>5064.8746666666675</v>
      </c>
      <c r="AA506" t="s">
        <v>41</v>
      </c>
      <c r="AB506">
        <v>1</v>
      </c>
      <c r="AC506">
        <v>7.0000000000000007E-2</v>
      </c>
      <c r="AD506" s="2" t="s">
        <v>42</v>
      </c>
      <c r="AE506">
        <v>46</v>
      </c>
      <c r="AG506">
        <v>20</v>
      </c>
      <c r="AH506">
        <v>397</v>
      </c>
      <c r="AI506">
        <v>10</v>
      </c>
      <c r="AL506">
        <f>IF(AND(EE_Data_2023[[#This Row],[Hire Date]]&gt;=EE_Data_2023[[#This Row],[Start of Month]],EE_Data_2023[[#This Row],[Hire Date]]&lt;=EE_Data_2023[[#This Row],[End of Month]]),1,0)</f>
        <v>0</v>
      </c>
      <c r="AM506">
        <f>IF(AND(EE_Data_2023[[#This Row],[Exit Date]]&gt;=EE_Data_2023[[#This Row],[Start of Month]],EE_Data_2023[[#This Row],[Exit Date]]&lt;=EE_Data_2023[[#This Row],[End of Month]]),1,0)</f>
        <v>0</v>
      </c>
      <c r="AN506">
        <f>EE_Data_2023[[#This Row],[Leave balance]]*EE_Data_2023[[#This Row],[Hr_Rate]]</f>
        <v>2625.273076923077</v>
      </c>
    </row>
    <row r="507" spans="1:40" x14ac:dyDescent="0.3">
      <c r="A507" s="1" t="s">
        <v>1927</v>
      </c>
      <c r="B507" s="8">
        <v>44927</v>
      </c>
      <c r="C507" s="8">
        <v>44957</v>
      </c>
      <c r="D507">
        <v>2023</v>
      </c>
      <c r="E507" t="s">
        <v>1035</v>
      </c>
      <c r="F507" t="s">
        <v>1036</v>
      </c>
      <c r="G507" t="s">
        <v>1918</v>
      </c>
      <c r="H507" t="s">
        <v>1190</v>
      </c>
      <c r="I507" t="s">
        <v>1191</v>
      </c>
      <c r="J507" t="s">
        <v>47</v>
      </c>
      <c r="K507" t="s">
        <v>83</v>
      </c>
      <c r="L507" t="s">
        <v>49</v>
      </c>
      <c r="M507" t="s">
        <v>135</v>
      </c>
      <c r="N507" t="s">
        <v>72</v>
      </c>
      <c r="O507" t="s">
        <v>50</v>
      </c>
      <c r="P507">
        <v>29</v>
      </c>
      <c r="Q507" s="2">
        <v>42914</v>
      </c>
      <c r="R507" s="2"/>
      <c r="S507">
        <v>40</v>
      </c>
      <c r="T507" s="3">
        <v>197649</v>
      </c>
      <c r="U507" s="3">
        <v>16470.75</v>
      </c>
      <c r="V507" s="3">
        <v>95.023557692307691</v>
      </c>
      <c r="W507" s="3">
        <v>0.25</v>
      </c>
      <c r="X507" s="3">
        <v>4117.6875</v>
      </c>
      <c r="Y507" vm="15">
        <v>0.34600000000000003</v>
      </c>
      <c r="Z507" s="3">
        <v>10771.870499999999</v>
      </c>
      <c r="AA507" t="s">
        <v>138</v>
      </c>
      <c r="AB507">
        <v>1.7225999999999999</v>
      </c>
      <c r="AC507">
        <v>0.2</v>
      </c>
      <c r="AD507" s="2" t="s">
        <v>42</v>
      </c>
      <c r="AE507">
        <v>232</v>
      </c>
      <c r="AG507">
        <v>20</v>
      </c>
      <c r="AI507">
        <v>14</v>
      </c>
      <c r="AL507">
        <f>IF(AND(EE_Data_2023[[#This Row],[Hire Date]]&gt;=EE_Data_2023[[#This Row],[Start of Month]],EE_Data_2023[[#This Row],[Hire Date]]&lt;=EE_Data_2023[[#This Row],[End of Month]]),1,0)</f>
        <v>0</v>
      </c>
      <c r="AM507">
        <f>IF(AND(EE_Data_2023[[#This Row],[Exit Date]]&gt;=EE_Data_2023[[#This Row],[Start of Month]],EE_Data_2023[[#This Row],[Exit Date]]&lt;=EE_Data_2023[[#This Row],[End of Month]]),1,0)</f>
        <v>0</v>
      </c>
      <c r="AN507">
        <f>EE_Data_2023[[#This Row],[Leave balance]]*EE_Data_2023[[#This Row],[Hr_Rate]]</f>
        <v>22045.465384615385</v>
      </c>
    </row>
    <row r="508" spans="1:40" x14ac:dyDescent="0.3">
      <c r="A508" s="1" t="s">
        <v>1927</v>
      </c>
      <c r="B508" s="8">
        <v>44927</v>
      </c>
      <c r="C508" s="8">
        <v>44957</v>
      </c>
      <c r="D508">
        <v>2023</v>
      </c>
      <c r="E508" t="s">
        <v>151</v>
      </c>
      <c r="F508" t="s">
        <v>152</v>
      </c>
      <c r="G508" t="s">
        <v>33</v>
      </c>
      <c r="H508" t="s">
        <v>1192</v>
      </c>
      <c r="I508" t="s">
        <v>1193</v>
      </c>
      <c r="J508" t="s">
        <v>63</v>
      </c>
      <c r="K508" t="s">
        <v>83</v>
      </c>
      <c r="L508" t="s">
        <v>49</v>
      </c>
      <c r="M508" t="s">
        <v>152</v>
      </c>
      <c r="N508" t="s">
        <v>39</v>
      </c>
      <c r="O508" t="s">
        <v>50</v>
      </c>
      <c r="P508">
        <v>45</v>
      </c>
      <c r="Q508" s="2">
        <v>43999</v>
      </c>
      <c r="R508" s="2">
        <v>45094</v>
      </c>
      <c r="S508">
        <v>32</v>
      </c>
      <c r="T508" s="3">
        <v>89841</v>
      </c>
      <c r="U508" s="3">
        <v>7486.75</v>
      </c>
      <c r="V508" s="3">
        <v>53.99098557692308</v>
      </c>
      <c r="W508" s="3">
        <v>0.21</v>
      </c>
      <c r="X508" s="3">
        <v>1572.2175</v>
      </c>
      <c r="Y508" vm="18">
        <v>0.379</v>
      </c>
      <c r="Z508" s="3">
        <v>4649.2717499999999</v>
      </c>
      <c r="AA508" t="s">
        <v>155</v>
      </c>
      <c r="AB508">
        <v>378.97</v>
      </c>
      <c r="AC508">
        <v>0</v>
      </c>
      <c r="AD508" s="2" t="s">
        <v>42</v>
      </c>
      <c r="AE508">
        <v>255</v>
      </c>
      <c r="AG508">
        <v>20</v>
      </c>
      <c r="AL508">
        <f>IF(AND(EE_Data_2023[[#This Row],[Hire Date]]&gt;=EE_Data_2023[[#This Row],[Start of Month]],EE_Data_2023[[#This Row],[Hire Date]]&lt;=EE_Data_2023[[#This Row],[End of Month]]),1,0)</f>
        <v>0</v>
      </c>
      <c r="AM508">
        <f>IF(AND(EE_Data_2023[[#This Row],[Exit Date]]&gt;=EE_Data_2023[[#This Row],[Start of Month]],EE_Data_2023[[#This Row],[Exit Date]]&lt;=EE_Data_2023[[#This Row],[End of Month]]),1,0)</f>
        <v>0</v>
      </c>
      <c r="AN508">
        <f>EE_Data_2023[[#This Row],[Leave balance]]*EE_Data_2023[[#This Row],[Hr_Rate]]</f>
        <v>13767.701322115385</v>
      </c>
    </row>
    <row r="509" spans="1:40" x14ac:dyDescent="0.3">
      <c r="A509" s="1" t="s">
        <v>1927</v>
      </c>
      <c r="B509" s="8">
        <v>44927</v>
      </c>
      <c r="C509" s="8">
        <v>44957</v>
      </c>
      <c r="D509">
        <v>2023</v>
      </c>
      <c r="E509" t="s">
        <v>376</v>
      </c>
      <c r="F509" t="s">
        <v>377</v>
      </c>
      <c r="G509" t="s">
        <v>33</v>
      </c>
      <c r="H509" t="s">
        <v>334</v>
      </c>
      <c r="I509" t="s">
        <v>1194</v>
      </c>
      <c r="J509" t="s">
        <v>177</v>
      </c>
      <c r="K509" t="s">
        <v>48</v>
      </c>
      <c r="L509" t="s">
        <v>49</v>
      </c>
      <c r="M509" t="s">
        <v>377</v>
      </c>
      <c r="N509" t="s">
        <v>72</v>
      </c>
      <c r="O509" t="s">
        <v>50</v>
      </c>
      <c r="P509">
        <v>52</v>
      </c>
      <c r="Q509" s="2">
        <v>43819</v>
      </c>
      <c r="R509" s="2"/>
      <c r="S509">
        <v>32</v>
      </c>
      <c r="T509" s="3">
        <v>61026</v>
      </c>
      <c r="U509" s="3">
        <v>5085.5</v>
      </c>
      <c r="V509" s="3">
        <v>36.674278846153847</v>
      </c>
      <c r="W509" s="3">
        <v>0.33799999999999997</v>
      </c>
      <c r="X509" s="3">
        <v>1718.8989999999999</v>
      </c>
      <c r="Y509" vm="35">
        <v>0.46100000000000002</v>
      </c>
      <c r="Z509" s="3">
        <v>2741.0844999999999</v>
      </c>
      <c r="AA509" t="s">
        <v>380</v>
      </c>
      <c r="AB509">
        <v>23.619</v>
      </c>
      <c r="AC509">
        <v>0</v>
      </c>
      <c r="AD509" s="2" t="s">
        <v>42</v>
      </c>
      <c r="AE509">
        <v>322</v>
      </c>
      <c r="AG509">
        <v>20</v>
      </c>
      <c r="AL509">
        <f>IF(AND(EE_Data_2023[[#This Row],[Hire Date]]&gt;=EE_Data_2023[[#This Row],[Start of Month]],EE_Data_2023[[#This Row],[Hire Date]]&lt;=EE_Data_2023[[#This Row],[End of Month]]),1,0)</f>
        <v>0</v>
      </c>
      <c r="AM509">
        <f>IF(AND(EE_Data_2023[[#This Row],[Exit Date]]&gt;=EE_Data_2023[[#This Row],[Start of Month]],EE_Data_2023[[#This Row],[Exit Date]]&lt;=EE_Data_2023[[#This Row],[End of Month]]),1,0)</f>
        <v>0</v>
      </c>
      <c r="AN509">
        <f>EE_Data_2023[[#This Row],[Leave balance]]*EE_Data_2023[[#This Row],[Hr_Rate]]</f>
        <v>11809.117788461539</v>
      </c>
    </row>
    <row r="510" spans="1:40" x14ac:dyDescent="0.3">
      <c r="A510" s="1" t="s">
        <v>1927</v>
      </c>
      <c r="B510" s="8">
        <v>44927</v>
      </c>
      <c r="C510" s="8">
        <v>44957</v>
      </c>
      <c r="D510">
        <v>2023</v>
      </c>
      <c r="E510" t="s">
        <v>390</v>
      </c>
      <c r="F510" t="s">
        <v>391</v>
      </c>
      <c r="G510" t="s">
        <v>33</v>
      </c>
      <c r="H510" t="s">
        <v>1195</v>
      </c>
      <c r="I510" t="s">
        <v>1196</v>
      </c>
      <c r="J510" t="s">
        <v>98</v>
      </c>
      <c r="K510" t="s">
        <v>99</v>
      </c>
      <c r="L510" t="s">
        <v>49</v>
      </c>
      <c r="M510" t="s">
        <v>391</v>
      </c>
      <c r="N510" t="s">
        <v>72</v>
      </c>
      <c r="O510" t="s">
        <v>50</v>
      </c>
      <c r="P510">
        <v>48</v>
      </c>
      <c r="Q510" s="2">
        <v>41907</v>
      </c>
      <c r="R510" s="2"/>
      <c r="S510">
        <v>24</v>
      </c>
      <c r="T510" s="3">
        <v>96693</v>
      </c>
      <c r="U510" s="3">
        <v>8057.75</v>
      </c>
      <c r="V510" s="3">
        <v>77.478365384615387</v>
      </c>
      <c r="W510" s="3">
        <v>0.1105</v>
      </c>
      <c r="X510" s="3">
        <v>890.38137500000005</v>
      </c>
      <c r="Y510" vm="37">
        <v>0.26100000000000001</v>
      </c>
      <c r="Z510" s="3">
        <v>5954.6772499999997</v>
      </c>
      <c r="AA510" t="s">
        <v>41</v>
      </c>
      <c r="AB510">
        <v>1</v>
      </c>
      <c r="AC510">
        <v>0</v>
      </c>
      <c r="AD510" s="2" t="s">
        <v>42</v>
      </c>
      <c r="AE510">
        <v>365</v>
      </c>
      <c r="AG510">
        <v>20</v>
      </c>
      <c r="AL510">
        <f>IF(AND(EE_Data_2023[[#This Row],[Hire Date]]&gt;=EE_Data_2023[[#This Row],[Start of Month]],EE_Data_2023[[#This Row],[Hire Date]]&lt;=EE_Data_2023[[#This Row],[End of Month]]),1,0)</f>
        <v>0</v>
      </c>
      <c r="AM510">
        <f>IF(AND(EE_Data_2023[[#This Row],[Exit Date]]&gt;=EE_Data_2023[[#This Row],[Start of Month]],EE_Data_2023[[#This Row],[Exit Date]]&lt;=EE_Data_2023[[#This Row],[End of Month]]),1,0)</f>
        <v>0</v>
      </c>
      <c r="AN510">
        <f>EE_Data_2023[[#This Row],[Leave balance]]*EE_Data_2023[[#This Row],[Hr_Rate]]</f>
        <v>28279.603365384617</v>
      </c>
    </row>
    <row r="511" spans="1:40" x14ac:dyDescent="0.3">
      <c r="A511" s="1" t="s">
        <v>1927</v>
      </c>
      <c r="B511" s="8">
        <v>44927</v>
      </c>
      <c r="C511" s="8">
        <v>44957</v>
      </c>
      <c r="D511">
        <v>2023</v>
      </c>
      <c r="E511" t="s">
        <v>100</v>
      </c>
      <c r="F511" t="s">
        <v>101</v>
      </c>
      <c r="G511" t="s">
        <v>33</v>
      </c>
      <c r="H511" t="s">
        <v>1197</v>
      </c>
      <c r="I511" t="s">
        <v>1198</v>
      </c>
      <c r="J511" t="s">
        <v>336</v>
      </c>
      <c r="K511" t="s">
        <v>99</v>
      </c>
      <c r="L511" t="s">
        <v>49</v>
      </c>
      <c r="M511" t="s">
        <v>101</v>
      </c>
      <c r="N511" t="s">
        <v>72</v>
      </c>
      <c r="O511" t="s">
        <v>50</v>
      </c>
      <c r="P511">
        <v>48</v>
      </c>
      <c r="Q511" s="2">
        <v>39991</v>
      </c>
      <c r="R511" s="2"/>
      <c r="S511">
        <v>24</v>
      </c>
      <c r="T511" s="3">
        <v>82907</v>
      </c>
      <c r="U511" s="3">
        <v>6908.916666666667</v>
      </c>
      <c r="V511" s="3">
        <v>66.431891025641022</v>
      </c>
      <c r="W511" s="3">
        <v>0.14990000000000001</v>
      </c>
      <c r="X511" s="3">
        <v>1035.6466083333335</v>
      </c>
      <c r="Y511" vm="10">
        <v>0.20399999999999999</v>
      </c>
      <c r="Z511" s="3">
        <v>5499.4976666666671</v>
      </c>
      <c r="AA511" t="s">
        <v>41</v>
      </c>
      <c r="AB511">
        <v>1</v>
      </c>
      <c r="AC511">
        <v>0</v>
      </c>
      <c r="AD511" s="2" t="s">
        <v>42</v>
      </c>
      <c r="AE511">
        <v>144</v>
      </c>
      <c r="AG511">
        <v>20</v>
      </c>
      <c r="AL511">
        <f>IF(AND(EE_Data_2023[[#This Row],[Hire Date]]&gt;=EE_Data_2023[[#This Row],[Start of Month]],EE_Data_2023[[#This Row],[Hire Date]]&lt;=EE_Data_2023[[#This Row],[End of Month]]),1,0)</f>
        <v>0</v>
      </c>
      <c r="AM511">
        <f>IF(AND(EE_Data_2023[[#This Row],[Exit Date]]&gt;=EE_Data_2023[[#This Row],[Start of Month]],EE_Data_2023[[#This Row],[Exit Date]]&lt;=EE_Data_2023[[#This Row],[End of Month]]),1,0)</f>
        <v>0</v>
      </c>
      <c r="AN511">
        <f>EE_Data_2023[[#This Row],[Leave balance]]*EE_Data_2023[[#This Row],[Hr_Rate]]</f>
        <v>9566.1923076923067</v>
      </c>
    </row>
    <row r="512" spans="1:40" x14ac:dyDescent="0.3">
      <c r="A512" s="1" t="s">
        <v>1927</v>
      </c>
      <c r="B512" s="8">
        <v>44927</v>
      </c>
      <c r="C512" s="8">
        <v>44957</v>
      </c>
      <c r="D512">
        <v>2023</v>
      </c>
      <c r="E512" t="s">
        <v>100</v>
      </c>
      <c r="F512" t="s">
        <v>101</v>
      </c>
      <c r="G512" t="s">
        <v>33</v>
      </c>
      <c r="H512" t="s">
        <v>1199</v>
      </c>
      <c r="I512" t="s">
        <v>1200</v>
      </c>
      <c r="J512" t="s">
        <v>115</v>
      </c>
      <c r="K512" t="s">
        <v>116</v>
      </c>
      <c r="L512" t="s">
        <v>71</v>
      </c>
      <c r="M512" t="s">
        <v>101</v>
      </c>
      <c r="N512" t="s">
        <v>72</v>
      </c>
      <c r="O512" t="s">
        <v>40</v>
      </c>
      <c r="P512">
        <v>41</v>
      </c>
      <c r="Q512" s="2">
        <v>41916</v>
      </c>
      <c r="R512" s="2"/>
      <c r="S512">
        <v>40</v>
      </c>
      <c r="T512" s="3">
        <v>257194</v>
      </c>
      <c r="U512" s="3">
        <v>21432.833333333332</v>
      </c>
      <c r="V512" s="3">
        <v>123.65096153846154</v>
      </c>
      <c r="W512" s="3">
        <v>0.14990000000000001</v>
      </c>
      <c r="X512" s="3">
        <v>3212.7817166666664</v>
      </c>
      <c r="Y512" vm="10">
        <v>0.20399999999999999</v>
      </c>
      <c r="Z512" s="3">
        <v>17060.535333333333</v>
      </c>
      <c r="AA512" t="s">
        <v>41</v>
      </c>
      <c r="AB512">
        <v>1</v>
      </c>
      <c r="AC512">
        <v>0.35</v>
      </c>
      <c r="AD512" s="2" t="s">
        <v>42</v>
      </c>
      <c r="AE512">
        <v>365</v>
      </c>
      <c r="AG512">
        <v>20</v>
      </c>
      <c r="AI512">
        <v>12</v>
      </c>
      <c r="AL512">
        <f>IF(AND(EE_Data_2023[[#This Row],[Hire Date]]&gt;=EE_Data_2023[[#This Row],[Start of Month]],EE_Data_2023[[#This Row],[Hire Date]]&lt;=EE_Data_2023[[#This Row],[End of Month]]),1,0)</f>
        <v>0</v>
      </c>
      <c r="AM512">
        <f>IF(AND(EE_Data_2023[[#This Row],[Exit Date]]&gt;=EE_Data_2023[[#This Row],[Start of Month]],EE_Data_2023[[#This Row],[Exit Date]]&lt;=EE_Data_2023[[#This Row],[End of Month]]),1,0)</f>
        <v>0</v>
      </c>
      <c r="AN512">
        <f>EE_Data_2023[[#This Row],[Leave balance]]*EE_Data_2023[[#This Row],[Hr_Rate]]</f>
        <v>45132.600961538461</v>
      </c>
    </row>
    <row r="513" spans="1:40" x14ac:dyDescent="0.3">
      <c r="A513" s="1" t="s">
        <v>1927</v>
      </c>
      <c r="B513" s="8">
        <v>44927</v>
      </c>
      <c r="C513" s="8">
        <v>44957</v>
      </c>
      <c r="D513">
        <v>2023</v>
      </c>
      <c r="E513" t="s">
        <v>104</v>
      </c>
      <c r="F513" t="s">
        <v>105</v>
      </c>
      <c r="G513" t="s">
        <v>1919</v>
      </c>
      <c r="H513" t="s">
        <v>1201</v>
      </c>
      <c r="I513" t="s">
        <v>1202</v>
      </c>
      <c r="J513" t="s">
        <v>158</v>
      </c>
      <c r="K513" t="s">
        <v>99</v>
      </c>
      <c r="L513" t="s">
        <v>108</v>
      </c>
      <c r="M513" t="s">
        <v>105</v>
      </c>
      <c r="N513" t="s">
        <v>72</v>
      </c>
      <c r="O513" t="s">
        <v>40</v>
      </c>
      <c r="P513">
        <v>41</v>
      </c>
      <c r="Q513" s="2">
        <v>40929</v>
      </c>
      <c r="R513" s="2"/>
      <c r="S513">
        <v>40</v>
      </c>
      <c r="T513" s="3">
        <v>94658</v>
      </c>
      <c r="U513" s="3">
        <v>7888.166666666667</v>
      </c>
      <c r="V513" s="3">
        <v>45.508653846153848</v>
      </c>
      <c r="W513" s="3">
        <v>5.74E-2</v>
      </c>
      <c r="X513" s="3">
        <v>452.78076666666669</v>
      </c>
      <c r="Y513" vm="11">
        <v>0.30099999999999999</v>
      </c>
      <c r="Z513" s="3">
        <v>5513.8284999999996</v>
      </c>
      <c r="AA513" t="s">
        <v>109</v>
      </c>
      <c r="AB513">
        <v>16295.86</v>
      </c>
      <c r="AC513">
        <v>0</v>
      </c>
      <c r="AD513" s="2" t="s">
        <v>42</v>
      </c>
      <c r="AE513">
        <v>277</v>
      </c>
      <c r="AG513">
        <v>20</v>
      </c>
      <c r="AI513">
        <v>15</v>
      </c>
      <c r="AL513">
        <f>IF(AND(EE_Data_2023[[#This Row],[Hire Date]]&gt;=EE_Data_2023[[#This Row],[Start of Month]],EE_Data_2023[[#This Row],[Hire Date]]&lt;=EE_Data_2023[[#This Row],[End of Month]]),1,0)</f>
        <v>0</v>
      </c>
      <c r="AM513">
        <f>IF(AND(EE_Data_2023[[#This Row],[Exit Date]]&gt;=EE_Data_2023[[#This Row],[Start of Month]],EE_Data_2023[[#This Row],[Exit Date]]&lt;=EE_Data_2023[[#This Row],[End of Month]]),1,0)</f>
        <v>0</v>
      </c>
      <c r="AN513">
        <f>EE_Data_2023[[#This Row],[Leave balance]]*EE_Data_2023[[#This Row],[Hr_Rate]]</f>
        <v>12605.897115384616</v>
      </c>
    </row>
    <row r="514" spans="1:40" x14ac:dyDescent="0.3">
      <c r="A514" s="1" t="s">
        <v>1927</v>
      </c>
      <c r="B514" s="8">
        <v>44927</v>
      </c>
      <c r="C514" s="8">
        <v>44957</v>
      </c>
      <c r="D514">
        <v>2023</v>
      </c>
      <c r="E514" t="s">
        <v>346</v>
      </c>
      <c r="F514" t="s">
        <v>347</v>
      </c>
      <c r="G514" t="s">
        <v>54</v>
      </c>
      <c r="H514" t="s">
        <v>1203</v>
      </c>
      <c r="I514" t="s">
        <v>1204</v>
      </c>
      <c r="J514" t="s">
        <v>158</v>
      </c>
      <c r="K514" t="s">
        <v>99</v>
      </c>
      <c r="L514" t="s">
        <v>108</v>
      </c>
      <c r="M514" t="s">
        <v>347</v>
      </c>
      <c r="N514" t="s">
        <v>72</v>
      </c>
      <c r="O514" t="s">
        <v>40</v>
      </c>
      <c r="P514">
        <v>55</v>
      </c>
      <c r="Q514" s="2">
        <v>40663</v>
      </c>
      <c r="R514" s="2"/>
      <c r="S514">
        <v>40</v>
      </c>
      <c r="T514" s="3">
        <v>89419</v>
      </c>
      <c r="U514" s="3">
        <v>7451.583333333333</v>
      </c>
      <c r="V514" s="3">
        <v>42.989903846153844</v>
      </c>
      <c r="W514" s="3">
        <v>0.2109</v>
      </c>
      <c r="X514" s="3">
        <v>1571.5389250000001</v>
      </c>
      <c r="Y514" vm="34">
        <v>0.45799999999999996</v>
      </c>
      <c r="Z514" s="3">
        <v>4038.758166666667</v>
      </c>
      <c r="AA514" t="s">
        <v>350</v>
      </c>
      <c r="AB514">
        <v>11.0573</v>
      </c>
      <c r="AC514">
        <v>0</v>
      </c>
      <c r="AD514" s="2" t="s">
        <v>42</v>
      </c>
      <c r="AE514">
        <v>50</v>
      </c>
      <c r="AG514">
        <v>20</v>
      </c>
      <c r="AI514">
        <v>9</v>
      </c>
      <c r="AL514">
        <f>IF(AND(EE_Data_2023[[#This Row],[Hire Date]]&gt;=EE_Data_2023[[#This Row],[Start of Month]],EE_Data_2023[[#This Row],[Hire Date]]&lt;=EE_Data_2023[[#This Row],[End of Month]]),1,0)</f>
        <v>0</v>
      </c>
      <c r="AM514">
        <f>IF(AND(EE_Data_2023[[#This Row],[Exit Date]]&gt;=EE_Data_2023[[#This Row],[Start of Month]],EE_Data_2023[[#This Row],[Exit Date]]&lt;=EE_Data_2023[[#This Row],[End of Month]]),1,0)</f>
        <v>0</v>
      </c>
      <c r="AN514">
        <f>EE_Data_2023[[#This Row],[Leave balance]]*EE_Data_2023[[#This Row],[Hr_Rate]]</f>
        <v>2149.4951923076924</v>
      </c>
    </row>
    <row r="515" spans="1:40" x14ac:dyDescent="0.3">
      <c r="A515" s="1" t="s">
        <v>1927</v>
      </c>
      <c r="B515" s="8">
        <v>44927</v>
      </c>
      <c r="C515" s="8">
        <v>44957</v>
      </c>
      <c r="D515">
        <v>2023</v>
      </c>
      <c r="E515" t="s">
        <v>84</v>
      </c>
      <c r="F515" t="s">
        <v>85</v>
      </c>
      <c r="G515" t="s">
        <v>1919</v>
      </c>
      <c r="H515" t="s">
        <v>1205</v>
      </c>
      <c r="I515" t="s">
        <v>1206</v>
      </c>
      <c r="J515" t="s">
        <v>226</v>
      </c>
      <c r="K515" t="s">
        <v>94</v>
      </c>
      <c r="L515" t="s">
        <v>38</v>
      </c>
      <c r="M515" t="s">
        <v>85</v>
      </c>
      <c r="N515" t="s">
        <v>72</v>
      </c>
      <c r="O515" t="s">
        <v>40</v>
      </c>
      <c r="P515">
        <v>45</v>
      </c>
      <c r="Q515" s="2">
        <v>42357</v>
      </c>
      <c r="R515" s="2"/>
      <c r="S515">
        <v>40</v>
      </c>
      <c r="T515" s="3">
        <v>51983</v>
      </c>
      <c r="U515" s="3">
        <v>4331.916666666667</v>
      </c>
      <c r="V515" s="3">
        <v>24.991826923076921</v>
      </c>
      <c r="W515" s="3">
        <v>0.25</v>
      </c>
      <c r="X515" s="3">
        <v>1082.9791666666667</v>
      </c>
      <c r="Y515" vm="8">
        <v>0.21899999999999997</v>
      </c>
      <c r="Z515" s="3">
        <v>3383.226916666667</v>
      </c>
      <c r="AA515" t="s">
        <v>88</v>
      </c>
      <c r="AB515">
        <v>8.2957999999999998</v>
      </c>
      <c r="AC515">
        <v>0</v>
      </c>
      <c r="AD515" s="2" t="s">
        <v>42</v>
      </c>
      <c r="AE515">
        <v>375</v>
      </c>
      <c r="AG515">
        <v>20</v>
      </c>
      <c r="AH515">
        <v>292</v>
      </c>
      <c r="AI515">
        <v>10</v>
      </c>
      <c r="AL515">
        <f>IF(AND(EE_Data_2023[[#This Row],[Hire Date]]&gt;=EE_Data_2023[[#This Row],[Start of Month]],EE_Data_2023[[#This Row],[Hire Date]]&lt;=EE_Data_2023[[#This Row],[End of Month]]),1,0)</f>
        <v>0</v>
      </c>
      <c r="AM515">
        <f>IF(AND(EE_Data_2023[[#This Row],[Exit Date]]&gt;=EE_Data_2023[[#This Row],[Start of Month]],EE_Data_2023[[#This Row],[Exit Date]]&lt;=EE_Data_2023[[#This Row],[End of Month]]),1,0)</f>
        <v>0</v>
      </c>
      <c r="AN515">
        <f>EE_Data_2023[[#This Row],[Leave balance]]*EE_Data_2023[[#This Row],[Hr_Rate]]</f>
        <v>9371.9350961538457</v>
      </c>
    </row>
    <row r="516" spans="1:40" x14ac:dyDescent="0.3">
      <c r="A516" s="1" t="s">
        <v>1927</v>
      </c>
      <c r="B516" s="8">
        <v>44927</v>
      </c>
      <c r="C516" s="8">
        <v>44957</v>
      </c>
      <c r="D516">
        <v>2023</v>
      </c>
      <c r="E516" t="s">
        <v>100</v>
      </c>
      <c r="F516" t="s">
        <v>101</v>
      </c>
      <c r="G516" t="s">
        <v>33</v>
      </c>
      <c r="H516" t="s">
        <v>1207</v>
      </c>
      <c r="I516" t="s">
        <v>1208</v>
      </c>
      <c r="J516" t="s">
        <v>47</v>
      </c>
      <c r="K516" t="s">
        <v>48</v>
      </c>
      <c r="L516" t="s">
        <v>71</v>
      </c>
      <c r="M516" t="s">
        <v>101</v>
      </c>
      <c r="N516" t="s">
        <v>72</v>
      </c>
      <c r="O516" t="s">
        <v>50</v>
      </c>
      <c r="P516">
        <v>53</v>
      </c>
      <c r="Q516" s="2">
        <v>37304</v>
      </c>
      <c r="R516" s="2"/>
      <c r="S516">
        <v>40</v>
      </c>
      <c r="T516" s="3">
        <v>179494</v>
      </c>
      <c r="U516" s="3">
        <v>14957.833333333334</v>
      </c>
      <c r="V516" s="3">
        <v>86.295192307692304</v>
      </c>
      <c r="W516" s="3">
        <v>0.14990000000000001</v>
      </c>
      <c r="X516" s="3">
        <v>2242.1792166666669</v>
      </c>
      <c r="Y516" vm="10">
        <v>0.20399999999999999</v>
      </c>
      <c r="Z516" s="3">
        <v>11906.435333333335</v>
      </c>
      <c r="AA516" t="s">
        <v>41</v>
      </c>
      <c r="AB516">
        <v>1</v>
      </c>
      <c r="AC516">
        <v>0.2</v>
      </c>
      <c r="AD516" s="2" t="s">
        <v>42</v>
      </c>
      <c r="AE516">
        <v>32</v>
      </c>
      <c r="AG516">
        <v>20</v>
      </c>
      <c r="AH516">
        <v>508</v>
      </c>
      <c r="AL516">
        <f>IF(AND(EE_Data_2023[[#This Row],[Hire Date]]&gt;=EE_Data_2023[[#This Row],[Start of Month]],EE_Data_2023[[#This Row],[Hire Date]]&lt;=EE_Data_2023[[#This Row],[End of Month]]),1,0)</f>
        <v>0</v>
      </c>
      <c r="AM516">
        <f>IF(AND(EE_Data_2023[[#This Row],[Exit Date]]&gt;=EE_Data_2023[[#This Row],[Start of Month]],EE_Data_2023[[#This Row],[Exit Date]]&lt;=EE_Data_2023[[#This Row],[End of Month]]),1,0)</f>
        <v>0</v>
      </c>
      <c r="AN516">
        <f>EE_Data_2023[[#This Row],[Leave balance]]*EE_Data_2023[[#This Row],[Hr_Rate]]</f>
        <v>2761.4461538461537</v>
      </c>
    </row>
    <row r="517" spans="1:40" x14ac:dyDescent="0.3">
      <c r="A517" s="1" t="s">
        <v>1927</v>
      </c>
      <c r="B517" s="8">
        <v>44927</v>
      </c>
      <c r="C517" s="8">
        <v>44957</v>
      </c>
      <c r="D517">
        <v>2023</v>
      </c>
      <c r="E517" t="s">
        <v>79</v>
      </c>
      <c r="F517" t="s">
        <v>80</v>
      </c>
      <c r="G517" t="s">
        <v>33</v>
      </c>
      <c r="H517" t="s">
        <v>1209</v>
      </c>
      <c r="I517" t="s">
        <v>1210</v>
      </c>
      <c r="J517" t="s">
        <v>527</v>
      </c>
      <c r="K517" t="s">
        <v>37</v>
      </c>
      <c r="L517" t="s">
        <v>71</v>
      </c>
      <c r="M517" t="s">
        <v>80</v>
      </c>
      <c r="N517" t="s">
        <v>72</v>
      </c>
      <c r="O517" t="s">
        <v>40</v>
      </c>
      <c r="P517">
        <v>49</v>
      </c>
      <c r="Q517" s="2">
        <v>42545</v>
      </c>
      <c r="R517" s="2"/>
      <c r="S517">
        <v>40</v>
      </c>
      <c r="T517" s="3">
        <v>68426</v>
      </c>
      <c r="U517" s="3">
        <v>5702.166666666667</v>
      </c>
      <c r="V517" s="3">
        <v>32.89711538461539</v>
      </c>
      <c r="W517" s="3">
        <v>0.23190000000000002</v>
      </c>
      <c r="X517" s="3">
        <v>1322.3324500000001</v>
      </c>
      <c r="Y517" vm="7">
        <v>0.41200000000000003</v>
      </c>
      <c r="Z517" s="3">
        <v>3352.8739999999998</v>
      </c>
      <c r="AA517" t="s">
        <v>41</v>
      </c>
      <c r="AB517">
        <v>1</v>
      </c>
      <c r="AC517">
        <v>0</v>
      </c>
      <c r="AD517" s="2" t="s">
        <v>42</v>
      </c>
      <c r="AE517">
        <v>42</v>
      </c>
      <c r="AG517">
        <v>20</v>
      </c>
      <c r="AI517">
        <v>10</v>
      </c>
      <c r="AL517">
        <f>IF(AND(EE_Data_2023[[#This Row],[Hire Date]]&gt;=EE_Data_2023[[#This Row],[Start of Month]],EE_Data_2023[[#This Row],[Hire Date]]&lt;=EE_Data_2023[[#This Row],[End of Month]]),1,0)</f>
        <v>0</v>
      </c>
      <c r="AM517">
        <f>IF(AND(EE_Data_2023[[#This Row],[Exit Date]]&gt;=EE_Data_2023[[#This Row],[Start of Month]],EE_Data_2023[[#This Row],[Exit Date]]&lt;=EE_Data_2023[[#This Row],[End of Month]]),1,0)</f>
        <v>0</v>
      </c>
      <c r="AN517">
        <f>EE_Data_2023[[#This Row],[Leave balance]]*EE_Data_2023[[#This Row],[Hr_Rate]]</f>
        <v>1381.6788461538463</v>
      </c>
    </row>
    <row r="518" spans="1:40" x14ac:dyDescent="0.3">
      <c r="A518" s="1" t="s">
        <v>1927</v>
      </c>
      <c r="B518" s="8">
        <v>44927</v>
      </c>
      <c r="C518" s="8">
        <v>44957</v>
      </c>
      <c r="D518">
        <v>2023</v>
      </c>
      <c r="E518" t="s">
        <v>79</v>
      </c>
      <c r="F518" t="s">
        <v>80</v>
      </c>
      <c r="G518" t="s">
        <v>33</v>
      </c>
      <c r="H518" t="s">
        <v>1211</v>
      </c>
      <c r="I518" t="s">
        <v>1212</v>
      </c>
      <c r="J518" t="s">
        <v>93</v>
      </c>
      <c r="K518" t="s">
        <v>48</v>
      </c>
      <c r="L518" t="s">
        <v>71</v>
      </c>
      <c r="M518" t="s">
        <v>80</v>
      </c>
      <c r="N518" t="s">
        <v>72</v>
      </c>
      <c r="O518" t="s">
        <v>50</v>
      </c>
      <c r="P518">
        <v>55</v>
      </c>
      <c r="Q518" s="2">
        <v>42772</v>
      </c>
      <c r="R518" s="2"/>
      <c r="S518">
        <v>32</v>
      </c>
      <c r="T518" s="3">
        <v>144986</v>
      </c>
      <c r="U518" s="3">
        <v>12082.166666666666</v>
      </c>
      <c r="V518" s="3">
        <v>87.131009615384613</v>
      </c>
      <c r="W518" s="3">
        <v>0.23190000000000002</v>
      </c>
      <c r="X518" s="3">
        <v>2801.8544500000003</v>
      </c>
      <c r="Y518" vm="7">
        <v>0.41200000000000003</v>
      </c>
      <c r="Z518" s="3">
        <v>7104.3139999999994</v>
      </c>
      <c r="AA518" t="s">
        <v>41</v>
      </c>
      <c r="AB518">
        <v>1</v>
      </c>
      <c r="AC518">
        <v>0.12</v>
      </c>
      <c r="AD518" s="2" t="s">
        <v>42</v>
      </c>
      <c r="AE518">
        <v>305</v>
      </c>
      <c r="AG518">
        <v>20</v>
      </c>
      <c r="AL518">
        <f>IF(AND(EE_Data_2023[[#This Row],[Hire Date]]&gt;=EE_Data_2023[[#This Row],[Start of Month]],EE_Data_2023[[#This Row],[Hire Date]]&lt;=EE_Data_2023[[#This Row],[End of Month]]),1,0)</f>
        <v>0</v>
      </c>
      <c r="AM518">
        <f>IF(AND(EE_Data_2023[[#This Row],[Exit Date]]&gt;=EE_Data_2023[[#This Row],[Start of Month]],EE_Data_2023[[#This Row],[Exit Date]]&lt;=EE_Data_2023[[#This Row],[End of Month]]),1,0)</f>
        <v>0</v>
      </c>
      <c r="AN518">
        <f>EE_Data_2023[[#This Row],[Leave balance]]*EE_Data_2023[[#This Row],[Hr_Rate]]</f>
        <v>26574.957932692309</v>
      </c>
    </row>
    <row r="519" spans="1:40" x14ac:dyDescent="0.3">
      <c r="A519" s="1" t="s">
        <v>1927</v>
      </c>
      <c r="B519" s="8">
        <v>44927</v>
      </c>
      <c r="C519" s="8">
        <v>44957</v>
      </c>
      <c r="D519">
        <v>2023</v>
      </c>
      <c r="E519" t="s">
        <v>262</v>
      </c>
      <c r="F519" t="s">
        <v>263</v>
      </c>
      <c r="G519" t="s">
        <v>33</v>
      </c>
      <c r="H519" t="s">
        <v>1213</v>
      </c>
      <c r="I519" t="s">
        <v>1214</v>
      </c>
      <c r="J519" t="s">
        <v>69</v>
      </c>
      <c r="K519" t="s">
        <v>70</v>
      </c>
      <c r="L519" t="s">
        <v>49</v>
      </c>
      <c r="M519" t="s">
        <v>263</v>
      </c>
      <c r="N519" t="s">
        <v>72</v>
      </c>
      <c r="O519" t="s">
        <v>50</v>
      </c>
      <c r="P519">
        <v>45</v>
      </c>
      <c r="Q519" s="2">
        <v>36754</v>
      </c>
      <c r="R519" s="2"/>
      <c r="S519">
        <v>24</v>
      </c>
      <c r="T519" s="3">
        <v>60113</v>
      </c>
      <c r="U519" s="3">
        <v>5009.416666666667</v>
      </c>
      <c r="V519" s="3">
        <v>48.167467948717949</v>
      </c>
      <c r="W519" s="3">
        <v>0.22</v>
      </c>
      <c r="X519" s="3">
        <v>1102.0716666666667</v>
      </c>
      <c r="Y519" vm="28">
        <v>0.45200000000000001</v>
      </c>
      <c r="Z519" s="3">
        <v>2745.1603333333333</v>
      </c>
      <c r="AA519" t="s">
        <v>267</v>
      </c>
      <c r="AB519">
        <v>39.026600000000002</v>
      </c>
      <c r="AC519">
        <v>0</v>
      </c>
      <c r="AD519" s="2" t="s">
        <v>42</v>
      </c>
      <c r="AE519">
        <v>380</v>
      </c>
      <c r="AG519">
        <v>20</v>
      </c>
      <c r="AL519">
        <f>IF(AND(EE_Data_2023[[#This Row],[Hire Date]]&gt;=EE_Data_2023[[#This Row],[Start of Month]],EE_Data_2023[[#This Row],[Hire Date]]&lt;=EE_Data_2023[[#This Row],[End of Month]]),1,0)</f>
        <v>0</v>
      </c>
      <c r="AM519">
        <f>IF(AND(EE_Data_2023[[#This Row],[Exit Date]]&gt;=EE_Data_2023[[#This Row],[Start of Month]],EE_Data_2023[[#This Row],[Exit Date]]&lt;=EE_Data_2023[[#This Row],[End of Month]]),1,0)</f>
        <v>0</v>
      </c>
      <c r="AN519">
        <f>EE_Data_2023[[#This Row],[Leave balance]]*EE_Data_2023[[#This Row],[Hr_Rate]]</f>
        <v>18303.63782051282</v>
      </c>
    </row>
    <row r="520" spans="1:40" x14ac:dyDescent="0.3">
      <c r="A520" s="1" t="s">
        <v>1927</v>
      </c>
      <c r="B520" s="8">
        <v>44927</v>
      </c>
      <c r="C520" s="8">
        <v>44957</v>
      </c>
      <c r="D520">
        <v>2023</v>
      </c>
      <c r="E520" t="s">
        <v>1035</v>
      </c>
      <c r="F520" t="s">
        <v>1036</v>
      </c>
      <c r="G520" t="s">
        <v>1918</v>
      </c>
      <c r="H520" t="s">
        <v>315</v>
      </c>
      <c r="I520" t="s">
        <v>1215</v>
      </c>
      <c r="J520" t="s">
        <v>226</v>
      </c>
      <c r="K520" t="s">
        <v>94</v>
      </c>
      <c r="L520" t="s">
        <v>108</v>
      </c>
      <c r="M520" t="s">
        <v>135</v>
      </c>
      <c r="N520" t="s">
        <v>72</v>
      </c>
      <c r="O520" t="s">
        <v>50</v>
      </c>
      <c r="P520">
        <v>52</v>
      </c>
      <c r="Q520" s="2">
        <v>44304</v>
      </c>
      <c r="R520" s="2"/>
      <c r="S520">
        <v>40</v>
      </c>
      <c r="T520" s="3">
        <v>50548</v>
      </c>
      <c r="U520" s="3">
        <v>4212.333333333333</v>
      </c>
      <c r="V520" s="3">
        <v>24.301923076923078</v>
      </c>
      <c r="W520" s="3">
        <v>0.25</v>
      </c>
      <c r="X520" s="3">
        <v>1053.0833333333333</v>
      </c>
      <c r="Y520" vm="15">
        <v>0.34600000000000003</v>
      </c>
      <c r="Z520" s="3">
        <v>2754.866</v>
      </c>
      <c r="AA520" t="s">
        <v>138</v>
      </c>
      <c r="AB520">
        <v>1.7225999999999999</v>
      </c>
      <c r="AC520">
        <v>0</v>
      </c>
      <c r="AD520" s="2" t="s">
        <v>42</v>
      </c>
      <c r="AE520">
        <v>141</v>
      </c>
      <c r="AG520">
        <v>20</v>
      </c>
      <c r="AI520">
        <v>11</v>
      </c>
      <c r="AL520">
        <f>IF(AND(EE_Data_2023[[#This Row],[Hire Date]]&gt;=EE_Data_2023[[#This Row],[Start of Month]],EE_Data_2023[[#This Row],[Hire Date]]&lt;=EE_Data_2023[[#This Row],[End of Month]]),1,0)</f>
        <v>0</v>
      </c>
      <c r="AM520">
        <f>IF(AND(EE_Data_2023[[#This Row],[Exit Date]]&gt;=EE_Data_2023[[#This Row],[Start of Month]],EE_Data_2023[[#This Row],[Exit Date]]&lt;=EE_Data_2023[[#This Row],[End of Month]]),1,0)</f>
        <v>0</v>
      </c>
      <c r="AN520">
        <f>EE_Data_2023[[#This Row],[Leave balance]]*EE_Data_2023[[#This Row],[Hr_Rate]]</f>
        <v>3426.5711538461542</v>
      </c>
    </row>
    <row r="521" spans="1:40" x14ac:dyDescent="0.3">
      <c r="A521" s="1" t="s">
        <v>1927</v>
      </c>
      <c r="B521" s="8">
        <v>44927</v>
      </c>
      <c r="C521" s="8">
        <v>44957</v>
      </c>
      <c r="D521">
        <v>2023</v>
      </c>
      <c r="E521" t="s">
        <v>262</v>
      </c>
      <c r="F521" t="s">
        <v>263</v>
      </c>
      <c r="G521" t="s">
        <v>33</v>
      </c>
      <c r="H521" t="s">
        <v>1216</v>
      </c>
      <c r="I521" t="s">
        <v>1217</v>
      </c>
      <c r="J521" t="s">
        <v>177</v>
      </c>
      <c r="K521" t="s">
        <v>116</v>
      </c>
      <c r="L521" t="s">
        <v>38</v>
      </c>
      <c r="M521" t="s">
        <v>263</v>
      </c>
      <c r="N521" t="s">
        <v>72</v>
      </c>
      <c r="O521" t="s">
        <v>50</v>
      </c>
      <c r="P521">
        <v>33</v>
      </c>
      <c r="Q521" s="2">
        <v>43904</v>
      </c>
      <c r="R521" s="2"/>
      <c r="S521">
        <v>40</v>
      </c>
      <c r="T521" s="3">
        <v>68846</v>
      </c>
      <c r="U521" s="3">
        <v>5737.166666666667</v>
      </c>
      <c r="V521" s="3">
        <v>33.099038461538463</v>
      </c>
      <c r="W521" s="3">
        <v>0.22</v>
      </c>
      <c r="X521" s="3">
        <v>1262.1766666666667</v>
      </c>
      <c r="Y521" vm="28">
        <v>0.45200000000000001</v>
      </c>
      <c r="Z521" s="3">
        <v>3143.9673333333335</v>
      </c>
      <c r="AA521" t="s">
        <v>267</v>
      </c>
      <c r="AB521">
        <v>39.026600000000002</v>
      </c>
      <c r="AC521">
        <v>0</v>
      </c>
      <c r="AD521" s="2" t="s">
        <v>42</v>
      </c>
      <c r="AE521">
        <v>300</v>
      </c>
      <c r="AG521">
        <v>20</v>
      </c>
      <c r="AI521">
        <v>14</v>
      </c>
      <c r="AL521">
        <f>IF(AND(EE_Data_2023[[#This Row],[Hire Date]]&gt;=EE_Data_2023[[#This Row],[Start of Month]],EE_Data_2023[[#This Row],[Hire Date]]&lt;=EE_Data_2023[[#This Row],[End of Month]]),1,0)</f>
        <v>0</v>
      </c>
      <c r="AM521">
        <f>IF(AND(EE_Data_2023[[#This Row],[Exit Date]]&gt;=EE_Data_2023[[#This Row],[Start of Month]],EE_Data_2023[[#This Row],[Exit Date]]&lt;=EE_Data_2023[[#This Row],[End of Month]]),1,0)</f>
        <v>0</v>
      </c>
      <c r="AN521">
        <f>EE_Data_2023[[#This Row],[Leave balance]]*EE_Data_2023[[#This Row],[Hr_Rate]]</f>
        <v>9929.711538461539</v>
      </c>
    </row>
    <row r="522" spans="1:40" x14ac:dyDescent="0.3">
      <c r="A522" s="1" t="s">
        <v>1927</v>
      </c>
      <c r="B522" s="8">
        <v>44927</v>
      </c>
      <c r="C522" s="8">
        <v>44957</v>
      </c>
      <c r="D522">
        <v>2023</v>
      </c>
      <c r="E522" t="s">
        <v>100</v>
      </c>
      <c r="F522" t="s">
        <v>101</v>
      </c>
      <c r="G522" t="s">
        <v>33</v>
      </c>
      <c r="H522" t="s">
        <v>625</v>
      </c>
      <c r="I522" t="s">
        <v>1218</v>
      </c>
      <c r="J522" t="s">
        <v>452</v>
      </c>
      <c r="K522" t="s">
        <v>37</v>
      </c>
      <c r="L522" t="s">
        <v>71</v>
      </c>
      <c r="M522" t="s">
        <v>101</v>
      </c>
      <c r="N522" t="s">
        <v>72</v>
      </c>
      <c r="O522" t="s">
        <v>50</v>
      </c>
      <c r="P522">
        <v>59</v>
      </c>
      <c r="Q522" s="2">
        <v>41717</v>
      </c>
      <c r="R522" s="2"/>
      <c r="S522">
        <v>24</v>
      </c>
      <c r="T522" s="3">
        <v>90901</v>
      </c>
      <c r="U522" s="3">
        <v>7575.083333333333</v>
      </c>
      <c r="V522" s="3">
        <v>72.837339743589737</v>
      </c>
      <c r="W522" s="3">
        <v>0.14990000000000001</v>
      </c>
      <c r="X522" s="3">
        <v>1135.5049916666667</v>
      </c>
      <c r="Y522" vm="10">
        <v>0.20399999999999999</v>
      </c>
      <c r="Z522" s="3">
        <v>6029.766333333333</v>
      </c>
      <c r="AA522" t="s">
        <v>41</v>
      </c>
      <c r="AB522">
        <v>1</v>
      </c>
      <c r="AC522">
        <v>0</v>
      </c>
      <c r="AD522" s="2" t="s">
        <v>42</v>
      </c>
      <c r="AE522">
        <v>377</v>
      </c>
      <c r="AG522">
        <v>20</v>
      </c>
      <c r="AH522">
        <v>272</v>
      </c>
      <c r="AL522">
        <f>IF(AND(EE_Data_2023[[#This Row],[Hire Date]]&gt;=EE_Data_2023[[#This Row],[Start of Month]],EE_Data_2023[[#This Row],[Hire Date]]&lt;=EE_Data_2023[[#This Row],[End of Month]]),1,0)</f>
        <v>0</v>
      </c>
      <c r="AM522">
        <f>IF(AND(EE_Data_2023[[#This Row],[Exit Date]]&gt;=EE_Data_2023[[#This Row],[Start of Month]],EE_Data_2023[[#This Row],[Exit Date]]&lt;=EE_Data_2023[[#This Row],[End of Month]]),1,0)</f>
        <v>0</v>
      </c>
      <c r="AN522">
        <f>EE_Data_2023[[#This Row],[Leave balance]]*EE_Data_2023[[#This Row],[Hr_Rate]]</f>
        <v>27459.677083333332</v>
      </c>
    </row>
    <row r="523" spans="1:40" x14ac:dyDescent="0.3">
      <c r="A523" s="1" t="s">
        <v>1927</v>
      </c>
      <c r="B523" s="8">
        <v>44927</v>
      </c>
      <c r="C523" s="8">
        <v>44957</v>
      </c>
      <c r="D523">
        <v>2023</v>
      </c>
      <c r="E523" t="s">
        <v>502</v>
      </c>
      <c r="F523" t="s">
        <v>120</v>
      </c>
      <c r="G523" t="s">
        <v>1917</v>
      </c>
      <c r="H523" t="s">
        <v>1219</v>
      </c>
      <c r="I523" t="s">
        <v>1220</v>
      </c>
      <c r="J523" t="s">
        <v>77</v>
      </c>
      <c r="K523" t="s">
        <v>83</v>
      </c>
      <c r="L523" t="s">
        <v>71</v>
      </c>
      <c r="M523" t="s">
        <v>120</v>
      </c>
      <c r="N523" t="s">
        <v>72</v>
      </c>
      <c r="O523" t="s">
        <v>50</v>
      </c>
      <c r="P523">
        <v>50</v>
      </c>
      <c r="Q523" s="2">
        <v>41155</v>
      </c>
      <c r="R523" s="2"/>
      <c r="S523">
        <v>32</v>
      </c>
      <c r="T523" s="3">
        <v>102033</v>
      </c>
      <c r="U523" s="3">
        <v>8502.75</v>
      </c>
      <c r="V523" s="3">
        <v>61.317908653846153</v>
      </c>
      <c r="W523" s="3">
        <v>7.6499999999999999E-2</v>
      </c>
      <c r="X523" s="3">
        <v>650.460375</v>
      </c>
      <c r="Y523" vm="1">
        <v>0.36599999999999999</v>
      </c>
      <c r="Z523" s="3">
        <v>5390.7435000000005</v>
      </c>
      <c r="AA523" t="s">
        <v>505</v>
      </c>
      <c r="AB523">
        <v>1.0568</v>
      </c>
      <c r="AC523">
        <v>0.08</v>
      </c>
      <c r="AD523" s="2" t="s">
        <v>42</v>
      </c>
      <c r="AE523">
        <v>115</v>
      </c>
      <c r="AG523">
        <v>20</v>
      </c>
      <c r="AL523">
        <f>IF(AND(EE_Data_2023[[#This Row],[Hire Date]]&gt;=EE_Data_2023[[#This Row],[Start of Month]],EE_Data_2023[[#This Row],[Hire Date]]&lt;=EE_Data_2023[[#This Row],[End of Month]]),1,0)</f>
        <v>0</v>
      </c>
      <c r="AM523">
        <f>IF(AND(EE_Data_2023[[#This Row],[Exit Date]]&gt;=EE_Data_2023[[#This Row],[Start of Month]],EE_Data_2023[[#This Row],[Exit Date]]&lt;=EE_Data_2023[[#This Row],[End of Month]]),1,0)</f>
        <v>0</v>
      </c>
      <c r="AN523">
        <f>EE_Data_2023[[#This Row],[Leave balance]]*EE_Data_2023[[#This Row],[Hr_Rate]]</f>
        <v>7051.5594951923076</v>
      </c>
    </row>
    <row r="524" spans="1:40" x14ac:dyDescent="0.3">
      <c r="A524" s="1" t="s">
        <v>1927</v>
      </c>
      <c r="B524" s="8">
        <v>44927</v>
      </c>
      <c r="C524" s="8">
        <v>44957</v>
      </c>
      <c r="D524">
        <v>2023</v>
      </c>
      <c r="E524" t="s">
        <v>502</v>
      </c>
      <c r="F524" t="s">
        <v>120</v>
      </c>
      <c r="G524" t="s">
        <v>1917</v>
      </c>
      <c r="H524" t="s">
        <v>1221</v>
      </c>
      <c r="I524" t="s">
        <v>1222</v>
      </c>
      <c r="J524" t="s">
        <v>47</v>
      </c>
      <c r="K524" t="s">
        <v>70</v>
      </c>
      <c r="L524" t="s">
        <v>38</v>
      </c>
      <c r="M524" t="s">
        <v>120</v>
      </c>
      <c r="N524" t="s">
        <v>39</v>
      </c>
      <c r="O524" t="s">
        <v>50</v>
      </c>
      <c r="P524">
        <v>61</v>
      </c>
      <c r="Q524" s="2">
        <v>44219</v>
      </c>
      <c r="R524" s="2">
        <v>44949</v>
      </c>
      <c r="S524">
        <v>40</v>
      </c>
      <c r="T524" s="3">
        <v>151783</v>
      </c>
      <c r="U524" s="3">
        <v>12648.583333333334</v>
      </c>
      <c r="V524" s="3">
        <v>72.972596153846155</v>
      </c>
      <c r="W524" s="3">
        <v>7.6499999999999999E-2</v>
      </c>
      <c r="X524" s="3">
        <v>967.616625</v>
      </c>
      <c r="Y524" vm="1">
        <v>0.36599999999999999</v>
      </c>
      <c r="Z524" s="3">
        <v>8019.2018333333335</v>
      </c>
      <c r="AA524" t="s">
        <v>505</v>
      </c>
      <c r="AB524">
        <v>1.0568</v>
      </c>
      <c r="AC524">
        <v>0.26</v>
      </c>
      <c r="AD524" s="2" t="s">
        <v>42</v>
      </c>
      <c r="AE524">
        <v>236</v>
      </c>
      <c r="AG524">
        <v>20</v>
      </c>
      <c r="AI524">
        <v>17</v>
      </c>
      <c r="AL524">
        <f>IF(AND(EE_Data_2023[[#This Row],[Hire Date]]&gt;=EE_Data_2023[[#This Row],[Start of Month]],EE_Data_2023[[#This Row],[Hire Date]]&lt;=EE_Data_2023[[#This Row],[End of Month]]),1,0)</f>
        <v>0</v>
      </c>
      <c r="AM524">
        <f>IF(AND(EE_Data_2023[[#This Row],[Exit Date]]&gt;=EE_Data_2023[[#This Row],[Start of Month]],EE_Data_2023[[#This Row],[Exit Date]]&lt;=EE_Data_2023[[#This Row],[End of Month]]),1,0)</f>
        <v>0</v>
      </c>
      <c r="AN524">
        <f>EE_Data_2023[[#This Row],[Leave balance]]*EE_Data_2023[[#This Row],[Hr_Rate]]</f>
        <v>17221.532692307694</v>
      </c>
    </row>
    <row r="525" spans="1:40" x14ac:dyDescent="0.3">
      <c r="A525" s="1" t="s">
        <v>1927</v>
      </c>
      <c r="B525" s="8">
        <v>44927</v>
      </c>
      <c r="C525" s="8">
        <v>44957</v>
      </c>
      <c r="D525">
        <v>2023</v>
      </c>
      <c r="E525" t="s">
        <v>79</v>
      </c>
      <c r="F525" t="s">
        <v>80</v>
      </c>
      <c r="G525" t="s">
        <v>33</v>
      </c>
      <c r="H525" t="s">
        <v>1223</v>
      </c>
      <c r="I525" t="s">
        <v>1224</v>
      </c>
      <c r="J525" t="s">
        <v>47</v>
      </c>
      <c r="K525" t="s">
        <v>99</v>
      </c>
      <c r="L525" t="s">
        <v>71</v>
      </c>
      <c r="M525" t="s">
        <v>80</v>
      </c>
      <c r="N525" t="s">
        <v>72</v>
      </c>
      <c r="O525" t="s">
        <v>50</v>
      </c>
      <c r="P525">
        <v>27</v>
      </c>
      <c r="Q525" s="2">
        <v>43441</v>
      </c>
      <c r="R525" s="2"/>
      <c r="S525">
        <v>40</v>
      </c>
      <c r="T525" s="3">
        <v>170164</v>
      </c>
      <c r="U525" s="3">
        <v>14180.333333333334</v>
      </c>
      <c r="V525" s="3">
        <v>81.809615384615384</v>
      </c>
      <c r="W525" s="3">
        <v>0.23190000000000002</v>
      </c>
      <c r="X525" s="3">
        <v>3288.4193000000005</v>
      </c>
      <c r="Y525" vm="7">
        <v>0.41200000000000003</v>
      </c>
      <c r="Z525" s="3">
        <v>8338.0360000000001</v>
      </c>
      <c r="AA525" t="s">
        <v>41</v>
      </c>
      <c r="AB525">
        <v>1</v>
      </c>
      <c r="AC525">
        <v>0.17</v>
      </c>
      <c r="AD525" s="2" t="s">
        <v>42</v>
      </c>
      <c r="AE525">
        <v>264</v>
      </c>
      <c r="AG525">
        <v>20</v>
      </c>
      <c r="AI525">
        <v>15</v>
      </c>
      <c r="AL525">
        <f>IF(AND(EE_Data_2023[[#This Row],[Hire Date]]&gt;=EE_Data_2023[[#This Row],[Start of Month]],EE_Data_2023[[#This Row],[Hire Date]]&lt;=EE_Data_2023[[#This Row],[End of Month]]),1,0)</f>
        <v>0</v>
      </c>
      <c r="AM525">
        <f>IF(AND(EE_Data_2023[[#This Row],[Exit Date]]&gt;=EE_Data_2023[[#This Row],[Start of Month]],EE_Data_2023[[#This Row],[Exit Date]]&lt;=EE_Data_2023[[#This Row],[End of Month]]),1,0)</f>
        <v>0</v>
      </c>
      <c r="AN525">
        <f>EE_Data_2023[[#This Row],[Leave balance]]*EE_Data_2023[[#This Row],[Hr_Rate]]</f>
        <v>21597.738461538462</v>
      </c>
    </row>
    <row r="526" spans="1:40" x14ac:dyDescent="0.3">
      <c r="A526" s="1" t="s">
        <v>1927</v>
      </c>
      <c r="B526" s="8">
        <v>44927</v>
      </c>
      <c r="C526" s="8">
        <v>44957</v>
      </c>
      <c r="D526">
        <v>2023</v>
      </c>
      <c r="E526" t="s">
        <v>290</v>
      </c>
      <c r="F526" t="s">
        <v>291</v>
      </c>
      <c r="G526" t="s">
        <v>1916</v>
      </c>
      <c r="H526" t="s">
        <v>1225</v>
      </c>
      <c r="I526" t="s">
        <v>1226</v>
      </c>
      <c r="J526" t="s">
        <v>93</v>
      </c>
      <c r="K526" t="s">
        <v>116</v>
      </c>
      <c r="L526" t="s">
        <v>49</v>
      </c>
      <c r="M526" t="s">
        <v>211</v>
      </c>
      <c r="N526" t="s">
        <v>72</v>
      </c>
      <c r="O526" t="s">
        <v>50</v>
      </c>
      <c r="P526">
        <v>35</v>
      </c>
      <c r="Q526" s="2">
        <v>41690</v>
      </c>
      <c r="R526" s="2"/>
      <c r="S526">
        <v>24</v>
      </c>
      <c r="T526" s="3">
        <v>155905</v>
      </c>
      <c r="U526" s="3">
        <v>12992.083333333334</v>
      </c>
      <c r="V526" s="3">
        <v>124.92387820512822</v>
      </c>
      <c r="W526" s="3">
        <v>0.20399999999999999</v>
      </c>
      <c r="X526" s="3">
        <v>2650.3849999999998</v>
      </c>
      <c r="Y526" vm="31">
        <v>1.0629999999999999</v>
      </c>
      <c r="Z526" s="3">
        <v>-818.50124999999935</v>
      </c>
      <c r="AA526" t="s">
        <v>294</v>
      </c>
      <c r="AB526">
        <v>211.32830000000001</v>
      </c>
      <c r="AC526">
        <v>0.14000000000000001</v>
      </c>
      <c r="AD526" s="2" t="s">
        <v>42</v>
      </c>
      <c r="AE526">
        <v>357</v>
      </c>
      <c r="AG526">
        <v>20</v>
      </c>
      <c r="AL526">
        <f>IF(AND(EE_Data_2023[[#This Row],[Hire Date]]&gt;=EE_Data_2023[[#This Row],[Start of Month]],EE_Data_2023[[#This Row],[Hire Date]]&lt;=EE_Data_2023[[#This Row],[End of Month]]),1,0)</f>
        <v>0</v>
      </c>
      <c r="AM526">
        <f>IF(AND(EE_Data_2023[[#This Row],[Exit Date]]&gt;=EE_Data_2023[[#This Row],[Start of Month]],EE_Data_2023[[#This Row],[Exit Date]]&lt;=EE_Data_2023[[#This Row],[End of Month]]),1,0)</f>
        <v>0</v>
      </c>
      <c r="AN526">
        <f>EE_Data_2023[[#This Row],[Leave balance]]*EE_Data_2023[[#This Row],[Hr_Rate]]</f>
        <v>44597.824519230773</v>
      </c>
    </row>
    <row r="527" spans="1:40" x14ac:dyDescent="0.3">
      <c r="A527" s="1" t="s">
        <v>1927</v>
      </c>
      <c r="B527" s="8">
        <v>44927</v>
      </c>
      <c r="C527" s="8">
        <v>44957</v>
      </c>
      <c r="D527">
        <v>2023</v>
      </c>
      <c r="E527" t="s">
        <v>52</v>
      </c>
      <c r="F527" t="s">
        <v>53</v>
      </c>
      <c r="G527" t="s">
        <v>54</v>
      </c>
      <c r="H527" t="s">
        <v>1227</v>
      </c>
      <c r="I527" t="s">
        <v>1228</v>
      </c>
      <c r="J527" t="s">
        <v>145</v>
      </c>
      <c r="K527" t="s">
        <v>70</v>
      </c>
      <c r="L527" t="s">
        <v>71</v>
      </c>
      <c r="M527" t="s">
        <v>53</v>
      </c>
      <c r="N527" t="s">
        <v>72</v>
      </c>
      <c r="O527" t="s">
        <v>40</v>
      </c>
      <c r="P527">
        <v>40</v>
      </c>
      <c r="Q527" s="2">
        <v>42721</v>
      </c>
      <c r="R527" s="2"/>
      <c r="S527">
        <v>40</v>
      </c>
      <c r="T527" s="3">
        <v>50733</v>
      </c>
      <c r="U527" s="3">
        <v>4227.75</v>
      </c>
      <c r="V527" s="3">
        <v>24.390865384615385</v>
      </c>
      <c r="W527" s="3">
        <v>0.25</v>
      </c>
      <c r="X527" s="3">
        <v>1056.9375</v>
      </c>
      <c r="Y527" vm="3">
        <v>0.501</v>
      </c>
      <c r="Z527" s="3">
        <v>2109.64725</v>
      </c>
      <c r="AA527" t="s">
        <v>58</v>
      </c>
      <c r="AB527">
        <v>657.27</v>
      </c>
      <c r="AC527">
        <v>0</v>
      </c>
      <c r="AD527" s="2" t="s">
        <v>42</v>
      </c>
      <c r="AE527">
        <v>179</v>
      </c>
      <c r="AG527">
        <v>20</v>
      </c>
      <c r="AI527">
        <v>4</v>
      </c>
      <c r="AL527">
        <f>IF(AND(EE_Data_2023[[#This Row],[Hire Date]]&gt;=EE_Data_2023[[#This Row],[Start of Month]],EE_Data_2023[[#This Row],[Hire Date]]&lt;=EE_Data_2023[[#This Row],[End of Month]]),1,0)</f>
        <v>0</v>
      </c>
      <c r="AM527">
        <f>IF(AND(EE_Data_2023[[#This Row],[Exit Date]]&gt;=EE_Data_2023[[#This Row],[Start of Month]],EE_Data_2023[[#This Row],[Exit Date]]&lt;=EE_Data_2023[[#This Row],[End of Month]]),1,0)</f>
        <v>0</v>
      </c>
      <c r="AN527">
        <f>EE_Data_2023[[#This Row],[Leave balance]]*EE_Data_2023[[#This Row],[Hr_Rate]]</f>
        <v>4365.9649038461539</v>
      </c>
    </row>
    <row r="528" spans="1:40" x14ac:dyDescent="0.3">
      <c r="A528" s="1" t="s">
        <v>1927</v>
      </c>
      <c r="B528" s="8">
        <v>44927</v>
      </c>
      <c r="C528" s="8">
        <v>44957</v>
      </c>
      <c r="D528">
        <v>2023</v>
      </c>
      <c r="E528" t="s">
        <v>506</v>
      </c>
      <c r="F528" t="s">
        <v>507</v>
      </c>
      <c r="G528" t="s">
        <v>1917</v>
      </c>
      <c r="H528" t="s">
        <v>1229</v>
      </c>
      <c r="I528" t="s">
        <v>1230</v>
      </c>
      <c r="J528" t="s">
        <v>321</v>
      </c>
      <c r="K528" t="s">
        <v>94</v>
      </c>
      <c r="L528" t="s">
        <v>71</v>
      </c>
      <c r="M528" t="s">
        <v>507</v>
      </c>
      <c r="N528" t="s">
        <v>72</v>
      </c>
      <c r="O528" t="s">
        <v>50</v>
      </c>
      <c r="P528">
        <v>30</v>
      </c>
      <c r="Q528" s="2">
        <v>42761</v>
      </c>
      <c r="R528" s="2"/>
      <c r="S528">
        <v>24</v>
      </c>
      <c r="T528" s="3">
        <v>88663</v>
      </c>
      <c r="U528" s="3">
        <v>7388.583333333333</v>
      </c>
      <c r="V528" s="3">
        <v>71.044070512820511</v>
      </c>
      <c r="W528" s="3">
        <v>7.3700000000000002E-2</v>
      </c>
      <c r="X528" s="3">
        <v>544.53859166666666</v>
      </c>
      <c r="Y528" vm="40">
        <v>0.245</v>
      </c>
      <c r="Z528" s="3">
        <v>5578.3804166666669</v>
      </c>
      <c r="AA528" t="s">
        <v>510</v>
      </c>
      <c r="AB528">
        <v>1.4572000000000001</v>
      </c>
      <c r="AC528">
        <v>0</v>
      </c>
      <c r="AD528" s="2" t="s">
        <v>42</v>
      </c>
      <c r="AE528">
        <v>378</v>
      </c>
      <c r="AG528">
        <v>20</v>
      </c>
      <c r="AL528">
        <f>IF(AND(EE_Data_2023[[#This Row],[Hire Date]]&gt;=EE_Data_2023[[#This Row],[Start of Month]],EE_Data_2023[[#This Row],[Hire Date]]&lt;=EE_Data_2023[[#This Row],[End of Month]]),1,0)</f>
        <v>0</v>
      </c>
      <c r="AM528">
        <f>IF(AND(EE_Data_2023[[#This Row],[Exit Date]]&gt;=EE_Data_2023[[#This Row],[Start of Month]],EE_Data_2023[[#This Row],[Exit Date]]&lt;=EE_Data_2023[[#This Row],[End of Month]]),1,0)</f>
        <v>0</v>
      </c>
      <c r="AN528">
        <f>EE_Data_2023[[#This Row],[Leave balance]]*EE_Data_2023[[#This Row],[Hr_Rate]]</f>
        <v>26854.658653846152</v>
      </c>
    </row>
    <row r="529" spans="1:40" x14ac:dyDescent="0.3">
      <c r="A529" s="1" t="s">
        <v>1927</v>
      </c>
      <c r="B529" s="8">
        <v>44927</v>
      </c>
      <c r="C529" s="8">
        <v>44957</v>
      </c>
      <c r="D529">
        <v>2023</v>
      </c>
      <c r="E529" t="s">
        <v>390</v>
      </c>
      <c r="F529" t="s">
        <v>391</v>
      </c>
      <c r="G529" t="s">
        <v>33</v>
      </c>
      <c r="H529" t="s">
        <v>1231</v>
      </c>
      <c r="I529" t="s">
        <v>1232</v>
      </c>
      <c r="J529" t="s">
        <v>237</v>
      </c>
      <c r="K529" t="s">
        <v>99</v>
      </c>
      <c r="L529" t="s">
        <v>38</v>
      </c>
      <c r="M529" t="s">
        <v>391</v>
      </c>
      <c r="N529" t="s">
        <v>72</v>
      </c>
      <c r="O529" t="s">
        <v>40</v>
      </c>
      <c r="P529">
        <v>60</v>
      </c>
      <c r="Q529" s="2">
        <v>44482</v>
      </c>
      <c r="R529" s="2"/>
      <c r="S529">
        <v>40</v>
      </c>
      <c r="T529" s="3">
        <v>88213</v>
      </c>
      <c r="U529" s="3">
        <v>7351.083333333333</v>
      </c>
      <c r="V529" s="3">
        <v>42.410096153846155</v>
      </c>
      <c r="W529" s="3">
        <v>0.1105</v>
      </c>
      <c r="X529" s="3">
        <v>812.29470833333335</v>
      </c>
      <c r="Y529" vm="37">
        <v>0.26100000000000001</v>
      </c>
      <c r="Z529" s="3">
        <v>5432.4505833333333</v>
      </c>
      <c r="AA529" t="s">
        <v>41</v>
      </c>
      <c r="AB529">
        <v>1</v>
      </c>
      <c r="AC529">
        <v>0</v>
      </c>
      <c r="AD529" s="2" t="s">
        <v>42</v>
      </c>
      <c r="AE529">
        <v>188</v>
      </c>
      <c r="AG529">
        <v>20</v>
      </c>
      <c r="AI529">
        <v>10</v>
      </c>
      <c r="AL529">
        <f>IF(AND(EE_Data_2023[[#This Row],[Hire Date]]&gt;=EE_Data_2023[[#This Row],[Start of Month]],EE_Data_2023[[#This Row],[Hire Date]]&lt;=EE_Data_2023[[#This Row],[End of Month]]),1,0)</f>
        <v>0</v>
      </c>
      <c r="AM529">
        <f>IF(AND(EE_Data_2023[[#This Row],[Exit Date]]&gt;=EE_Data_2023[[#This Row],[Start of Month]],EE_Data_2023[[#This Row],[Exit Date]]&lt;=EE_Data_2023[[#This Row],[End of Month]]),1,0)</f>
        <v>0</v>
      </c>
      <c r="AN529">
        <f>EE_Data_2023[[#This Row],[Leave balance]]*EE_Data_2023[[#This Row],[Hr_Rate]]</f>
        <v>7973.0980769230773</v>
      </c>
    </row>
    <row r="530" spans="1:40" x14ac:dyDescent="0.3">
      <c r="A530" s="1" t="s">
        <v>1927</v>
      </c>
      <c r="B530" s="8">
        <v>44927</v>
      </c>
      <c r="C530" s="8">
        <v>44957</v>
      </c>
      <c r="D530">
        <v>2023</v>
      </c>
      <c r="E530" t="s">
        <v>79</v>
      </c>
      <c r="F530" t="s">
        <v>80</v>
      </c>
      <c r="G530" t="s">
        <v>33</v>
      </c>
      <c r="H530" t="s">
        <v>1233</v>
      </c>
      <c r="I530" t="s">
        <v>1234</v>
      </c>
      <c r="J530" t="s">
        <v>177</v>
      </c>
      <c r="K530" t="s">
        <v>70</v>
      </c>
      <c r="L530" t="s">
        <v>49</v>
      </c>
      <c r="M530" t="s">
        <v>80</v>
      </c>
      <c r="N530" t="s">
        <v>39</v>
      </c>
      <c r="O530" t="s">
        <v>40</v>
      </c>
      <c r="P530">
        <v>55</v>
      </c>
      <c r="Q530" s="2">
        <v>44410</v>
      </c>
      <c r="R530" s="2">
        <v>45140</v>
      </c>
      <c r="S530">
        <v>40</v>
      </c>
      <c r="T530" s="3">
        <v>67130</v>
      </c>
      <c r="U530" s="3">
        <v>5594.166666666667</v>
      </c>
      <c r="V530" s="3">
        <v>32.274038461538467</v>
      </c>
      <c r="W530" s="3">
        <v>0.23190000000000002</v>
      </c>
      <c r="X530" s="3">
        <v>1297.2872500000001</v>
      </c>
      <c r="Y530" vm="7">
        <v>0.41200000000000003</v>
      </c>
      <c r="Z530" s="3">
        <v>3289.37</v>
      </c>
      <c r="AA530" t="s">
        <v>41</v>
      </c>
      <c r="AB530">
        <v>1</v>
      </c>
      <c r="AC530">
        <v>0</v>
      </c>
      <c r="AD530" s="2" t="s">
        <v>42</v>
      </c>
      <c r="AE530">
        <v>84</v>
      </c>
      <c r="AG530">
        <v>20</v>
      </c>
      <c r="AI530">
        <v>1</v>
      </c>
      <c r="AL530">
        <f>IF(AND(EE_Data_2023[[#This Row],[Hire Date]]&gt;=EE_Data_2023[[#This Row],[Start of Month]],EE_Data_2023[[#This Row],[Hire Date]]&lt;=EE_Data_2023[[#This Row],[End of Month]]),1,0)</f>
        <v>0</v>
      </c>
      <c r="AM530">
        <f>IF(AND(EE_Data_2023[[#This Row],[Exit Date]]&gt;=EE_Data_2023[[#This Row],[Start of Month]],EE_Data_2023[[#This Row],[Exit Date]]&lt;=EE_Data_2023[[#This Row],[End of Month]]),1,0)</f>
        <v>0</v>
      </c>
      <c r="AN530">
        <f>EE_Data_2023[[#This Row],[Leave balance]]*EE_Data_2023[[#This Row],[Hr_Rate]]</f>
        <v>2711.0192307692314</v>
      </c>
    </row>
    <row r="531" spans="1:40" x14ac:dyDescent="0.3">
      <c r="A531" s="1" t="s">
        <v>1927</v>
      </c>
      <c r="B531" s="8">
        <v>44927</v>
      </c>
      <c r="C531" s="8">
        <v>44957</v>
      </c>
      <c r="D531">
        <v>2023</v>
      </c>
      <c r="E531" t="s">
        <v>139</v>
      </c>
      <c r="F531" t="s">
        <v>140</v>
      </c>
      <c r="G531" t="s">
        <v>33</v>
      </c>
      <c r="H531" t="s">
        <v>398</v>
      </c>
      <c r="I531" t="s">
        <v>1235</v>
      </c>
      <c r="J531" t="s">
        <v>63</v>
      </c>
      <c r="K531" t="s">
        <v>48</v>
      </c>
      <c r="L531" t="s">
        <v>49</v>
      </c>
      <c r="M531" t="s">
        <v>140</v>
      </c>
      <c r="N531" t="s">
        <v>72</v>
      </c>
      <c r="O531" t="s">
        <v>50</v>
      </c>
      <c r="P531">
        <v>33</v>
      </c>
      <c r="Q531" s="2">
        <v>42285</v>
      </c>
      <c r="R531" s="2"/>
      <c r="S531">
        <v>40</v>
      </c>
      <c r="T531" s="3">
        <v>94876</v>
      </c>
      <c r="U531" s="3">
        <v>7906.333333333333</v>
      </c>
      <c r="V531" s="3">
        <v>45.613461538461536</v>
      </c>
      <c r="W531" s="3">
        <v>0.19879999999999998</v>
      </c>
      <c r="X531" s="3">
        <v>1571.7790666666665</v>
      </c>
      <c r="Y531" vm="16">
        <v>0.48799999999999999</v>
      </c>
      <c r="Z531" s="3">
        <v>4048.0426666666667</v>
      </c>
      <c r="AA531" t="s">
        <v>41</v>
      </c>
      <c r="AB531">
        <v>1</v>
      </c>
      <c r="AC531">
        <v>0</v>
      </c>
      <c r="AD531" s="2" t="s">
        <v>42</v>
      </c>
      <c r="AE531">
        <v>396</v>
      </c>
      <c r="AG531">
        <v>20</v>
      </c>
      <c r="AI531">
        <v>11</v>
      </c>
      <c r="AL531">
        <f>IF(AND(EE_Data_2023[[#This Row],[Hire Date]]&gt;=EE_Data_2023[[#This Row],[Start of Month]],EE_Data_2023[[#This Row],[Hire Date]]&lt;=EE_Data_2023[[#This Row],[End of Month]]),1,0)</f>
        <v>0</v>
      </c>
      <c r="AM531">
        <f>IF(AND(EE_Data_2023[[#This Row],[Exit Date]]&gt;=EE_Data_2023[[#This Row],[Start of Month]],EE_Data_2023[[#This Row],[Exit Date]]&lt;=EE_Data_2023[[#This Row],[End of Month]]),1,0)</f>
        <v>0</v>
      </c>
      <c r="AN531">
        <f>EE_Data_2023[[#This Row],[Leave balance]]*EE_Data_2023[[#This Row],[Hr_Rate]]</f>
        <v>18062.930769230767</v>
      </c>
    </row>
    <row r="532" spans="1:40" x14ac:dyDescent="0.3">
      <c r="A532" s="1" t="s">
        <v>1927</v>
      </c>
      <c r="B532" s="8">
        <v>44927</v>
      </c>
      <c r="C532" s="8">
        <v>44957</v>
      </c>
      <c r="D532">
        <v>2023</v>
      </c>
      <c r="E532" t="s">
        <v>79</v>
      </c>
      <c r="F532" t="s">
        <v>80</v>
      </c>
      <c r="G532" t="s">
        <v>33</v>
      </c>
      <c r="H532" t="s">
        <v>1236</v>
      </c>
      <c r="I532" t="s">
        <v>1237</v>
      </c>
      <c r="J532" t="s">
        <v>341</v>
      </c>
      <c r="K532" t="s">
        <v>99</v>
      </c>
      <c r="L532" t="s">
        <v>49</v>
      </c>
      <c r="M532" t="s">
        <v>80</v>
      </c>
      <c r="N532" t="s">
        <v>39</v>
      </c>
      <c r="O532" t="s">
        <v>40</v>
      </c>
      <c r="P532">
        <v>62</v>
      </c>
      <c r="Q532" s="2">
        <v>44843</v>
      </c>
      <c r="R532" s="2">
        <v>45208</v>
      </c>
      <c r="S532">
        <v>32</v>
      </c>
      <c r="T532" s="3">
        <v>98230</v>
      </c>
      <c r="U532" s="3">
        <v>8185.833333333333</v>
      </c>
      <c r="V532" s="3">
        <v>59.03245192307692</v>
      </c>
      <c r="W532" s="3">
        <v>0.23190000000000002</v>
      </c>
      <c r="X532" s="3">
        <v>1898.29475</v>
      </c>
      <c r="Y532" vm="7">
        <v>0.41200000000000003</v>
      </c>
      <c r="Z532" s="3">
        <v>4813.2699999999995</v>
      </c>
      <c r="AA532" t="s">
        <v>41</v>
      </c>
      <c r="AB532">
        <v>1</v>
      </c>
      <c r="AC532">
        <v>0</v>
      </c>
      <c r="AD532" s="2" t="s">
        <v>42</v>
      </c>
      <c r="AE532">
        <v>99</v>
      </c>
      <c r="AG532">
        <v>20</v>
      </c>
      <c r="AL532">
        <f>IF(AND(EE_Data_2023[[#This Row],[Hire Date]]&gt;=EE_Data_2023[[#This Row],[Start of Month]],EE_Data_2023[[#This Row],[Hire Date]]&lt;=EE_Data_2023[[#This Row],[End of Month]]),1,0)</f>
        <v>0</v>
      </c>
      <c r="AM532">
        <f>IF(AND(EE_Data_2023[[#This Row],[Exit Date]]&gt;=EE_Data_2023[[#This Row],[Start of Month]],EE_Data_2023[[#This Row],[Exit Date]]&lt;=EE_Data_2023[[#This Row],[End of Month]]),1,0)</f>
        <v>0</v>
      </c>
      <c r="AN532">
        <f>EE_Data_2023[[#This Row],[Leave balance]]*EE_Data_2023[[#This Row],[Hr_Rate]]</f>
        <v>5844.2127403846152</v>
      </c>
    </row>
    <row r="533" spans="1:40" x14ac:dyDescent="0.3">
      <c r="A533" s="1" t="s">
        <v>1927</v>
      </c>
      <c r="B533" s="8">
        <v>44927</v>
      </c>
      <c r="C533" s="8">
        <v>44957</v>
      </c>
      <c r="D533">
        <v>2023</v>
      </c>
      <c r="E533" t="s">
        <v>506</v>
      </c>
      <c r="F533" t="s">
        <v>507</v>
      </c>
      <c r="G533" t="s">
        <v>1917</v>
      </c>
      <c r="H533" t="s">
        <v>1238</v>
      </c>
      <c r="I533" t="s">
        <v>1239</v>
      </c>
      <c r="J533" t="s">
        <v>336</v>
      </c>
      <c r="K533" t="s">
        <v>99</v>
      </c>
      <c r="L533" t="s">
        <v>108</v>
      </c>
      <c r="M533" t="s">
        <v>507</v>
      </c>
      <c r="N533" t="s">
        <v>72</v>
      </c>
      <c r="O533" t="s">
        <v>50</v>
      </c>
      <c r="P533">
        <v>36</v>
      </c>
      <c r="Q533" s="2">
        <v>43448</v>
      </c>
      <c r="R533" s="2"/>
      <c r="S533">
        <v>24</v>
      </c>
      <c r="T533" s="3">
        <v>96757</v>
      </c>
      <c r="U533" s="3">
        <v>8063.083333333333</v>
      </c>
      <c r="V533" s="3">
        <v>77.529647435897445</v>
      </c>
      <c r="W533" s="3">
        <v>7.3700000000000002E-2</v>
      </c>
      <c r="X533" s="3">
        <v>594.24924166666665</v>
      </c>
      <c r="Y533" vm="40">
        <v>0.245</v>
      </c>
      <c r="Z533" s="3">
        <v>6087.6279166666664</v>
      </c>
      <c r="AA533" t="s">
        <v>510</v>
      </c>
      <c r="AB533">
        <v>1.4572000000000001</v>
      </c>
      <c r="AC533">
        <v>0</v>
      </c>
      <c r="AD533" s="2" t="s">
        <v>42</v>
      </c>
      <c r="AE533">
        <v>116</v>
      </c>
      <c r="AG533">
        <v>20</v>
      </c>
      <c r="AH533">
        <v>413</v>
      </c>
      <c r="AL533">
        <f>IF(AND(EE_Data_2023[[#This Row],[Hire Date]]&gt;=EE_Data_2023[[#This Row],[Start of Month]],EE_Data_2023[[#This Row],[Hire Date]]&lt;=EE_Data_2023[[#This Row],[End of Month]]),1,0)</f>
        <v>0</v>
      </c>
      <c r="AM533">
        <f>IF(AND(EE_Data_2023[[#This Row],[Exit Date]]&gt;=EE_Data_2023[[#This Row],[Start of Month]],EE_Data_2023[[#This Row],[Exit Date]]&lt;=EE_Data_2023[[#This Row],[End of Month]]),1,0)</f>
        <v>0</v>
      </c>
      <c r="AN533">
        <f>EE_Data_2023[[#This Row],[Leave balance]]*EE_Data_2023[[#This Row],[Hr_Rate]]</f>
        <v>8993.4391025641035</v>
      </c>
    </row>
    <row r="534" spans="1:40" x14ac:dyDescent="0.3">
      <c r="A534" s="1" t="s">
        <v>1927</v>
      </c>
      <c r="B534" s="8">
        <v>44927</v>
      </c>
      <c r="C534" s="8">
        <v>44957</v>
      </c>
      <c r="D534">
        <v>2023</v>
      </c>
      <c r="E534" t="s">
        <v>151</v>
      </c>
      <c r="F534" t="s">
        <v>152</v>
      </c>
      <c r="G534" t="s">
        <v>33</v>
      </c>
      <c r="H534" t="s">
        <v>1240</v>
      </c>
      <c r="I534" t="s">
        <v>1241</v>
      </c>
      <c r="J534" t="s">
        <v>177</v>
      </c>
      <c r="K534" t="s">
        <v>116</v>
      </c>
      <c r="L534" t="s">
        <v>38</v>
      </c>
      <c r="M534" t="s">
        <v>152</v>
      </c>
      <c r="N534" t="s">
        <v>39</v>
      </c>
      <c r="O534" t="s">
        <v>40</v>
      </c>
      <c r="P534">
        <v>35</v>
      </c>
      <c r="Q534" s="2">
        <v>44015</v>
      </c>
      <c r="R534" s="2">
        <v>45110</v>
      </c>
      <c r="S534">
        <v>40</v>
      </c>
      <c r="T534" s="3">
        <v>51513</v>
      </c>
      <c r="U534" s="3">
        <v>4292.75</v>
      </c>
      <c r="V534" s="3">
        <v>24.765865384615385</v>
      </c>
      <c r="W534" s="3">
        <v>0.21</v>
      </c>
      <c r="X534" s="3">
        <v>901.47749999999996</v>
      </c>
      <c r="Y534" vm="18">
        <v>0.379</v>
      </c>
      <c r="Z534" s="3">
        <v>2665.7977499999997</v>
      </c>
      <c r="AA534" t="s">
        <v>155</v>
      </c>
      <c r="AB534">
        <v>378.97</v>
      </c>
      <c r="AC534">
        <v>0</v>
      </c>
      <c r="AD534" s="2" t="s">
        <v>42</v>
      </c>
      <c r="AE534">
        <v>85</v>
      </c>
      <c r="AG534">
        <v>20</v>
      </c>
      <c r="AI534">
        <v>17</v>
      </c>
      <c r="AL534">
        <f>IF(AND(EE_Data_2023[[#This Row],[Hire Date]]&gt;=EE_Data_2023[[#This Row],[Start of Month]],EE_Data_2023[[#This Row],[Hire Date]]&lt;=EE_Data_2023[[#This Row],[End of Month]]),1,0)</f>
        <v>0</v>
      </c>
      <c r="AM534">
        <f>IF(AND(EE_Data_2023[[#This Row],[Exit Date]]&gt;=EE_Data_2023[[#This Row],[Start of Month]],EE_Data_2023[[#This Row],[Exit Date]]&lt;=EE_Data_2023[[#This Row],[End of Month]]),1,0)</f>
        <v>0</v>
      </c>
      <c r="AN534">
        <f>EE_Data_2023[[#This Row],[Leave balance]]*EE_Data_2023[[#This Row],[Hr_Rate]]</f>
        <v>2105.0985576923076</v>
      </c>
    </row>
    <row r="535" spans="1:40" x14ac:dyDescent="0.3">
      <c r="A535" s="1" t="s">
        <v>1927</v>
      </c>
      <c r="B535" s="8">
        <v>44927</v>
      </c>
      <c r="C535" s="8">
        <v>44957</v>
      </c>
      <c r="D535">
        <v>2023</v>
      </c>
      <c r="E535" t="s">
        <v>238</v>
      </c>
      <c r="F535" t="s">
        <v>239</v>
      </c>
      <c r="G535" t="s">
        <v>33</v>
      </c>
      <c r="H535" t="s">
        <v>1242</v>
      </c>
      <c r="I535" t="s">
        <v>1243</v>
      </c>
      <c r="J535" t="s">
        <v>115</v>
      </c>
      <c r="K535" t="s">
        <v>116</v>
      </c>
      <c r="L535" t="s">
        <v>71</v>
      </c>
      <c r="M535" t="s">
        <v>239</v>
      </c>
      <c r="N535" t="s">
        <v>72</v>
      </c>
      <c r="O535" t="s">
        <v>40</v>
      </c>
      <c r="P535">
        <v>60</v>
      </c>
      <c r="Q535" s="2">
        <v>39109</v>
      </c>
      <c r="R535" s="2"/>
      <c r="S535">
        <v>32</v>
      </c>
      <c r="T535" s="3">
        <v>234311</v>
      </c>
      <c r="U535" s="3">
        <v>19525.916666666668</v>
      </c>
      <c r="V535" s="3">
        <v>140.81189903846155</v>
      </c>
      <c r="W535" s="3">
        <v>0.16500000000000001</v>
      </c>
      <c r="X535" s="3">
        <v>3221.7762500000003</v>
      </c>
      <c r="Y535" vm="27">
        <v>0.20499999999999999</v>
      </c>
      <c r="Z535" s="3">
        <v>15523.103750000002</v>
      </c>
      <c r="AA535" t="s">
        <v>41</v>
      </c>
      <c r="AB535">
        <v>1</v>
      </c>
      <c r="AC535">
        <v>0.37</v>
      </c>
      <c r="AD535" s="2" t="s">
        <v>42</v>
      </c>
      <c r="AE535">
        <v>274</v>
      </c>
      <c r="AG535">
        <v>20</v>
      </c>
      <c r="AH535">
        <v>120</v>
      </c>
      <c r="AL535">
        <f>IF(AND(EE_Data_2023[[#This Row],[Hire Date]]&gt;=EE_Data_2023[[#This Row],[Start of Month]],EE_Data_2023[[#This Row],[Hire Date]]&lt;=EE_Data_2023[[#This Row],[End of Month]]),1,0)</f>
        <v>0</v>
      </c>
      <c r="AM535">
        <f>IF(AND(EE_Data_2023[[#This Row],[Exit Date]]&gt;=EE_Data_2023[[#This Row],[Start of Month]],EE_Data_2023[[#This Row],[Exit Date]]&lt;=EE_Data_2023[[#This Row],[End of Month]]),1,0)</f>
        <v>0</v>
      </c>
      <c r="AN535">
        <f>EE_Data_2023[[#This Row],[Leave balance]]*EE_Data_2023[[#This Row],[Hr_Rate]]</f>
        <v>38582.460336538461</v>
      </c>
    </row>
    <row r="536" spans="1:40" x14ac:dyDescent="0.3">
      <c r="A536" s="1" t="s">
        <v>1927</v>
      </c>
      <c r="B536" s="8">
        <v>44927</v>
      </c>
      <c r="C536" s="8">
        <v>44957</v>
      </c>
      <c r="D536">
        <v>2023</v>
      </c>
      <c r="E536" t="s">
        <v>161</v>
      </c>
      <c r="F536" t="s">
        <v>162</v>
      </c>
      <c r="G536" t="s">
        <v>54</v>
      </c>
      <c r="H536" t="s">
        <v>1244</v>
      </c>
      <c r="I536" t="s">
        <v>1245</v>
      </c>
      <c r="J536" t="s">
        <v>93</v>
      </c>
      <c r="K536" t="s">
        <v>94</v>
      </c>
      <c r="L536" t="s">
        <v>49</v>
      </c>
      <c r="M536" t="s">
        <v>162</v>
      </c>
      <c r="N536" t="s">
        <v>72</v>
      </c>
      <c r="O536" t="s">
        <v>50</v>
      </c>
      <c r="P536">
        <v>45</v>
      </c>
      <c r="Q536" s="2">
        <v>40685</v>
      </c>
      <c r="R536" s="2"/>
      <c r="S536">
        <v>40</v>
      </c>
      <c r="T536" s="3">
        <v>152353</v>
      </c>
      <c r="U536" s="3">
        <v>12696.083333333334</v>
      </c>
      <c r="V536" s="3">
        <v>73.246634615384622</v>
      </c>
      <c r="W536" s="3">
        <v>0</v>
      </c>
      <c r="X536" s="3">
        <v>0</v>
      </c>
      <c r="Y536" vm="20">
        <v>0.29199999999999998</v>
      </c>
      <c r="Z536" s="3">
        <v>8988.8270000000011</v>
      </c>
      <c r="AA536" t="s">
        <v>166</v>
      </c>
      <c r="AB536">
        <v>19.621099999999998</v>
      </c>
      <c r="AC536">
        <v>0.14000000000000001</v>
      </c>
      <c r="AD536" s="2" t="s">
        <v>42</v>
      </c>
      <c r="AE536">
        <v>352</v>
      </c>
      <c r="AG536">
        <v>20</v>
      </c>
      <c r="AH536">
        <v>460</v>
      </c>
      <c r="AI536">
        <v>20</v>
      </c>
      <c r="AL536">
        <f>IF(AND(EE_Data_2023[[#This Row],[Hire Date]]&gt;=EE_Data_2023[[#This Row],[Start of Month]],EE_Data_2023[[#This Row],[Hire Date]]&lt;=EE_Data_2023[[#This Row],[End of Month]]),1,0)</f>
        <v>0</v>
      </c>
      <c r="AM536">
        <f>IF(AND(EE_Data_2023[[#This Row],[Exit Date]]&gt;=EE_Data_2023[[#This Row],[Start of Month]],EE_Data_2023[[#This Row],[Exit Date]]&lt;=EE_Data_2023[[#This Row],[End of Month]]),1,0)</f>
        <v>0</v>
      </c>
      <c r="AN536">
        <f>EE_Data_2023[[#This Row],[Leave balance]]*EE_Data_2023[[#This Row],[Hr_Rate]]</f>
        <v>25782.815384615387</v>
      </c>
    </row>
    <row r="537" spans="1:40" x14ac:dyDescent="0.3">
      <c r="A537" s="1" t="s">
        <v>1927</v>
      </c>
      <c r="B537" s="8">
        <v>44927</v>
      </c>
      <c r="C537" s="8">
        <v>44957</v>
      </c>
      <c r="D537">
        <v>2023</v>
      </c>
      <c r="E537" t="s">
        <v>52</v>
      </c>
      <c r="F537" t="s">
        <v>53</v>
      </c>
      <c r="G537" t="s">
        <v>54</v>
      </c>
      <c r="H537" t="s">
        <v>1246</v>
      </c>
      <c r="I537" t="s">
        <v>1247</v>
      </c>
      <c r="J537" t="s">
        <v>93</v>
      </c>
      <c r="K537" t="s">
        <v>83</v>
      </c>
      <c r="L537" t="s">
        <v>49</v>
      </c>
      <c r="M537" t="s">
        <v>53</v>
      </c>
      <c r="N537" t="s">
        <v>72</v>
      </c>
      <c r="O537" t="s">
        <v>50</v>
      </c>
      <c r="P537">
        <v>48</v>
      </c>
      <c r="Q537" s="2">
        <v>40389</v>
      </c>
      <c r="R537" s="2"/>
      <c r="S537">
        <v>40</v>
      </c>
      <c r="T537" s="3">
        <v>124774</v>
      </c>
      <c r="U537" s="3">
        <v>10397.833333333334</v>
      </c>
      <c r="V537" s="3">
        <v>59.987499999999997</v>
      </c>
      <c r="W537" s="3">
        <v>0.25</v>
      </c>
      <c r="X537" s="3">
        <v>2599.4583333333335</v>
      </c>
      <c r="Y537" vm="3">
        <v>0.501</v>
      </c>
      <c r="Z537" s="3">
        <v>5188.5188333333335</v>
      </c>
      <c r="AA537" t="s">
        <v>58</v>
      </c>
      <c r="AB537">
        <v>657.27</v>
      </c>
      <c r="AC537">
        <v>0.12</v>
      </c>
      <c r="AD537" s="2" t="s">
        <v>42</v>
      </c>
      <c r="AE537">
        <v>247</v>
      </c>
      <c r="AG537">
        <v>20</v>
      </c>
      <c r="AI537">
        <v>14</v>
      </c>
      <c r="AL537">
        <f>IF(AND(EE_Data_2023[[#This Row],[Hire Date]]&gt;=EE_Data_2023[[#This Row],[Start of Month]],EE_Data_2023[[#This Row],[Hire Date]]&lt;=EE_Data_2023[[#This Row],[End of Month]]),1,0)</f>
        <v>0</v>
      </c>
      <c r="AM537">
        <f>IF(AND(EE_Data_2023[[#This Row],[Exit Date]]&gt;=EE_Data_2023[[#This Row],[Start of Month]],EE_Data_2023[[#This Row],[Exit Date]]&lt;=EE_Data_2023[[#This Row],[End of Month]]),1,0)</f>
        <v>0</v>
      </c>
      <c r="AN537">
        <f>EE_Data_2023[[#This Row],[Leave balance]]*EE_Data_2023[[#This Row],[Hr_Rate]]</f>
        <v>14816.912499999999</v>
      </c>
    </row>
    <row r="538" spans="1:40" x14ac:dyDescent="0.3">
      <c r="A538" s="1" t="s">
        <v>1927</v>
      </c>
      <c r="B538" s="8">
        <v>44927</v>
      </c>
      <c r="C538" s="8">
        <v>44957</v>
      </c>
      <c r="D538">
        <v>2023</v>
      </c>
      <c r="E538" t="s">
        <v>721</v>
      </c>
      <c r="F538" t="s">
        <v>722</v>
      </c>
      <c r="G538" t="s">
        <v>54</v>
      </c>
      <c r="H538" t="s">
        <v>971</v>
      </c>
      <c r="I538" t="s">
        <v>1248</v>
      </c>
      <c r="J538" t="s">
        <v>47</v>
      </c>
      <c r="K538" t="s">
        <v>116</v>
      </c>
      <c r="L538" t="s">
        <v>71</v>
      </c>
      <c r="M538" t="s">
        <v>722</v>
      </c>
      <c r="N538" t="s">
        <v>72</v>
      </c>
      <c r="O538" t="s">
        <v>50</v>
      </c>
      <c r="P538">
        <v>36</v>
      </c>
      <c r="Q538" s="2">
        <v>40434</v>
      </c>
      <c r="R538" s="2"/>
      <c r="S538">
        <v>40</v>
      </c>
      <c r="T538" s="3">
        <v>157070</v>
      </c>
      <c r="U538" s="3">
        <v>13089.166666666666</v>
      </c>
      <c r="V538" s="3">
        <v>75.514423076923066</v>
      </c>
      <c r="W538" s="3">
        <v>0.1</v>
      </c>
      <c r="X538" s="3">
        <v>1308.9166666666667</v>
      </c>
      <c r="Y538" vm="42">
        <v>0.34799999999999998</v>
      </c>
      <c r="Z538" s="3">
        <v>8534.1366666666654</v>
      </c>
      <c r="AA538" t="s">
        <v>725</v>
      </c>
      <c r="AB538">
        <v>486.12</v>
      </c>
      <c r="AC538">
        <v>0.28000000000000003</v>
      </c>
      <c r="AD538" s="2" t="s">
        <v>42</v>
      </c>
      <c r="AE538">
        <v>135</v>
      </c>
      <c r="AG538">
        <v>20</v>
      </c>
      <c r="AI538">
        <v>4</v>
      </c>
      <c r="AL538">
        <f>IF(AND(EE_Data_2023[[#This Row],[Hire Date]]&gt;=EE_Data_2023[[#This Row],[Start of Month]],EE_Data_2023[[#This Row],[Hire Date]]&lt;=EE_Data_2023[[#This Row],[End of Month]]),1,0)</f>
        <v>0</v>
      </c>
      <c r="AM538">
        <f>IF(AND(EE_Data_2023[[#This Row],[Exit Date]]&gt;=EE_Data_2023[[#This Row],[Start of Month]],EE_Data_2023[[#This Row],[Exit Date]]&lt;=EE_Data_2023[[#This Row],[End of Month]]),1,0)</f>
        <v>0</v>
      </c>
      <c r="AN538">
        <f>EE_Data_2023[[#This Row],[Leave balance]]*EE_Data_2023[[#This Row],[Hr_Rate]]</f>
        <v>10194.447115384613</v>
      </c>
    </row>
    <row r="539" spans="1:40" x14ac:dyDescent="0.3">
      <c r="A539" s="1" t="s">
        <v>1927</v>
      </c>
      <c r="B539" s="8">
        <v>44927</v>
      </c>
      <c r="C539" s="8">
        <v>44957</v>
      </c>
      <c r="D539">
        <v>2023</v>
      </c>
      <c r="E539" t="s">
        <v>385</v>
      </c>
      <c r="F539" t="s">
        <v>386</v>
      </c>
      <c r="G539" t="s">
        <v>33</v>
      </c>
      <c r="H539" t="s">
        <v>1249</v>
      </c>
      <c r="I539" t="s">
        <v>1250</v>
      </c>
      <c r="J539" t="s">
        <v>77</v>
      </c>
      <c r="K539" t="s">
        <v>116</v>
      </c>
      <c r="L539" t="s">
        <v>38</v>
      </c>
      <c r="M539" t="s">
        <v>386</v>
      </c>
      <c r="N539" t="s">
        <v>72</v>
      </c>
      <c r="O539" t="s">
        <v>50</v>
      </c>
      <c r="P539">
        <v>64</v>
      </c>
      <c r="Q539" s="2">
        <v>43729</v>
      </c>
      <c r="R539" s="2"/>
      <c r="S539">
        <v>40</v>
      </c>
      <c r="T539" s="3">
        <v>108780</v>
      </c>
      <c r="U539" s="3">
        <v>9065</v>
      </c>
      <c r="V539" s="3">
        <v>52.298076923076927</v>
      </c>
      <c r="W539" s="3">
        <v>0.19020000000000001</v>
      </c>
      <c r="X539" s="3">
        <v>1724.163</v>
      </c>
      <c r="Y539" vm="36">
        <v>0.28300000000000003</v>
      </c>
      <c r="Z539" s="3">
        <v>6499.6049999999996</v>
      </c>
      <c r="AA539" t="s">
        <v>389</v>
      </c>
      <c r="AB539">
        <v>1.9574</v>
      </c>
      <c r="AC539">
        <v>0.06</v>
      </c>
      <c r="AD539" s="2" t="s">
        <v>42</v>
      </c>
      <c r="AE539">
        <v>325</v>
      </c>
      <c r="AG539">
        <v>20</v>
      </c>
      <c r="AL539">
        <f>IF(AND(EE_Data_2023[[#This Row],[Hire Date]]&gt;=EE_Data_2023[[#This Row],[Start of Month]],EE_Data_2023[[#This Row],[Hire Date]]&lt;=EE_Data_2023[[#This Row],[End of Month]]),1,0)</f>
        <v>0</v>
      </c>
      <c r="AM539">
        <f>IF(AND(EE_Data_2023[[#This Row],[Exit Date]]&gt;=EE_Data_2023[[#This Row],[Start of Month]],EE_Data_2023[[#This Row],[Exit Date]]&lt;=EE_Data_2023[[#This Row],[End of Month]]),1,0)</f>
        <v>0</v>
      </c>
      <c r="AN539">
        <f>EE_Data_2023[[#This Row],[Leave balance]]*EE_Data_2023[[#This Row],[Hr_Rate]]</f>
        <v>16996.875</v>
      </c>
    </row>
    <row r="540" spans="1:40" x14ac:dyDescent="0.3">
      <c r="A540" s="1" t="s">
        <v>1927</v>
      </c>
      <c r="B540" s="8">
        <v>44927</v>
      </c>
      <c r="C540" s="8">
        <v>44957</v>
      </c>
      <c r="D540">
        <v>2023</v>
      </c>
      <c r="E540" t="s">
        <v>290</v>
      </c>
      <c r="F540" t="s">
        <v>291</v>
      </c>
      <c r="G540" t="s">
        <v>1916</v>
      </c>
      <c r="H540" t="s">
        <v>1251</v>
      </c>
      <c r="I540" t="s">
        <v>1252</v>
      </c>
      <c r="J540" t="s">
        <v>47</v>
      </c>
      <c r="K540" t="s">
        <v>99</v>
      </c>
      <c r="L540" t="s">
        <v>49</v>
      </c>
      <c r="M540" t="s">
        <v>291</v>
      </c>
      <c r="N540" t="s">
        <v>39</v>
      </c>
      <c r="O540" t="s">
        <v>50</v>
      </c>
      <c r="P540">
        <v>46</v>
      </c>
      <c r="Q540" s="2">
        <v>44125</v>
      </c>
      <c r="R540" s="2">
        <v>45220</v>
      </c>
      <c r="S540">
        <v>40</v>
      </c>
      <c r="T540" s="3">
        <v>151853</v>
      </c>
      <c r="U540" s="3">
        <v>12654.416666666666</v>
      </c>
      <c r="V540" s="3">
        <v>73.006249999999994</v>
      </c>
      <c r="W540" s="3">
        <v>0.20399999999999999</v>
      </c>
      <c r="X540" s="3">
        <v>2581.5009999999997</v>
      </c>
      <c r="Y540" vm="31">
        <v>1.0629999999999999</v>
      </c>
      <c r="Z540" s="3">
        <v>-797.22825000000012</v>
      </c>
      <c r="AA540" t="s">
        <v>294</v>
      </c>
      <c r="AB540">
        <v>211.32830000000001</v>
      </c>
      <c r="AC540">
        <v>0.16</v>
      </c>
      <c r="AD540" s="2" t="s">
        <v>42</v>
      </c>
      <c r="AE540">
        <v>181</v>
      </c>
      <c r="AG540">
        <v>20</v>
      </c>
      <c r="AH540">
        <v>484</v>
      </c>
      <c r="AI540">
        <v>8</v>
      </c>
      <c r="AL540">
        <f>IF(AND(EE_Data_2023[[#This Row],[Hire Date]]&gt;=EE_Data_2023[[#This Row],[Start of Month]],EE_Data_2023[[#This Row],[Hire Date]]&lt;=EE_Data_2023[[#This Row],[End of Month]]),1,0)</f>
        <v>0</v>
      </c>
      <c r="AM540">
        <f>IF(AND(EE_Data_2023[[#This Row],[Exit Date]]&gt;=EE_Data_2023[[#This Row],[Start of Month]],EE_Data_2023[[#This Row],[Exit Date]]&lt;=EE_Data_2023[[#This Row],[End of Month]]),1,0)</f>
        <v>0</v>
      </c>
      <c r="AN540">
        <f>EE_Data_2023[[#This Row],[Leave balance]]*EE_Data_2023[[#This Row],[Hr_Rate]]</f>
        <v>13214.131249999999</v>
      </c>
    </row>
    <row r="541" spans="1:40" x14ac:dyDescent="0.3">
      <c r="A541" s="1" t="s">
        <v>1927</v>
      </c>
      <c r="B541" s="8">
        <v>44927</v>
      </c>
      <c r="C541" s="8">
        <v>44957</v>
      </c>
      <c r="D541">
        <v>2023</v>
      </c>
      <c r="E541" t="s">
        <v>385</v>
      </c>
      <c r="F541" t="s">
        <v>386</v>
      </c>
      <c r="G541" t="s">
        <v>33</v>
      </c>
      <c r="H541" t="s">
        <v>1253</v>
      </c>
      <c r="I541" t="s">
        <v>1254</v>
      </c>
      <c r="J541" t="s">
        <v>69</v>
      </c>
      <c r="K541" t="s">
        <v>70</v>
      </c>
      <c r="L541" t="s">
        <v>38</v>
      </c>
      <c r="M541" t="s">
        <v>386</v>
      </c>
      <c r="N541" t="s">
        <v>72</v>
      </c>
      <c r="O541" t="s">
        <v>50</v>
      </c>
      <c r="P541">
        <v>62</v>
      </c>
      <c r="Q541" s="2">
        <v>38977</v>
      </c>
      <c r="R541" s="2"/>
      <c r="S541">
        <v>32</v>
      </c>
      <c r="T541" s="3">
        <v>64669</v>
      </c>
      <c r="U541" s="3">
        <v>5389.083333333333</v>
      </c>
      <c r="V541" s="3">
        <v>38.863581730769234</v>
      </c>
      <c r="W541" s="3">
        <v>0.19020000000000001</v>
      </c>
      <c r="X541" s="3">
        <v>1025.0036499999999</v>
      </c>
      <c r="Y541" vm="36">
        <v>0.28300000000000003</v>
      </c>
      <c r="Z541" s="3">
        <v>3863.9727499999999</v>
      </c>
      <c r="AA541" t="s">
        <v>389</v>
      </c>
      <c r="AB541">
        <v>1.9574</v>
      </c>
      <c r="AC541">
        <v>0</v>
      </c>
      <c r="AD541" s="2" t="s">
        <v>42</v>
      </c>
      <c r="AE541">
        <v>219</v>
      </c>
      <c r="AG541">
        <v>20</v>
      </c>
      <c r="AH541">
        <v>373</v>
      </c>
      <c r="AL541">
        <f>IF(AND(EE_Data_2023[[#This Row],[Hire Date]]&gt;=EE_Data_2023[[#This Row],[Start of Month]],EE_Data_2023[[#This Row],[Hire Date]]&lt;=EE_Data_2023[[#This Row],[End of Month]]),1,0)</f>
        <v>0</v>
      </c>
      <c r="AM541">
        <f>IF(AND(EE_Data_2023[[#This Row],[Exit Date]]&gt;=EE_Data_2023[[#This Row],[Start of Month]],EE_Data_2023[[#This Row],[Exit Date]]&lt;=EE_Data_2023[[#This Row],[End of Month]]),1,0)</f>
        <v>0</v>
      </c>
      <c r="AN541">
        <f>EE_Data_2023[[#This Row],[Leave balance]]*EE_Data_2023[[#This Row],[Hr_Rate]]</f>
        <v>8511.1243990384628</v>
      </c>
    </row>
    <row r="542" spans="1:40" x14ac:dyDescent="0.3">
      <c r="A542" s="1" t="s">
        <v>1927</v>
      </c>
      <c r="B542" s="8">
        <v>44927</v>
      </c>
      <c r="C542" s="8">
        <v>44957</v>
      </c>
      <c r="D542">
        <v>2023</v>
      </c>
      <c r="E542" t="s">
        <v>415</v>
      </c>
      <c r="F542" t="s">
        <v>416</v>
      </c>
      <c r="G542" t="s">
        <v>33</v>
      </c>
      <c r="H542" t="s">
        <v>1255</v>
      </c>
      <c r="I542" t="s">
        <v>1256</v>
      </c>
      <c r="J542" t="s">
        <v>177</v>
      </c>
      <c r="K542" t="s">
        <v>116</v>
      </c>
      <c r="L542" t="s">
        <v>108</v>
      </c>
      <c r="M542" t="s">
        <v>416</v>
      </c>
      <c r="N542" t="s">
        <v>72</v>
      </c>
      <c r="O542" t="s">
        <v>40</v>
      </c>
      <c r="P542">
        <v>61</v>
      </c>
      <c r="Q542" s="2">
        <v>39568</v>
      </c>
      <c r="R542" s="2"/>
      <c r="S542">
        <v>24</v>
      </c>
      <c r="T542" s="3">
        <v>69352</v>
      </c>
      <c r="U542" s="3">
        <v>5779.333333333333</v>
      </c>
      <c r="V542" s="3">
        <v>55.570512820512818</v>
      </c>
      <c r="W542" s="3">
        <v>0</v>
      </c>
      <c r="X542" s="3">
        <v>0</v>
      </c>
      <c r="Y542" vm="38">
        <v>0.23800000000000002</v>
      </c>
      <c r="Z542" s="3">
        <v>4403.8519999999999</v>
      </c>
      <c r="AA542" t="s">
        <v>419</v>
      </c>
      <c r="AB542">
        <v>7.4398</v>
      </c>
      <c r="AC542">
        <v>0</v>
      </c>
      <c r="AD542" s="2" t="s">
        <v>42</v>
      </c>
      <c r="AE542">
        <v>153</v>
      </c>
      <c r="AG542">
        <v>20</v>
      </c>
      <c r="AL542">
        <f>IF(AND(EE_Data_2023[[#This Row],[Hire Date]]&gt;=EE_Data_2023[[#This Row],[Start of Month]],EE_Data_2023[[#This Row],[Hire Date]]&lt;=EE_Data_2023[[#This Row],[End of Month]]),1,0)</f>
        <v>0</v>
      </c>
      <c r="AM542">
        <f>IF(AND(EE_Data_2023[[#This Row],[Exit Date]]&gt;=EE_Data_2023[[#This Row],[Start of Month]],EE_Data_2023[[#This Row],[Exit Date]]&lt;=EE_Data_2023[[#This Row],[End of Month]]),1,0)</f>
        <v>0</v>
      </c>
      <c r="AN542">
        <f>EE_Data_2023[[#This Row],[Leave balance]]*EE_Data_2023[[#This Row],[Hr_Rate]]</f>
        <v>8502.288461538461</v>
      </c>
    </row>
    <row r="543" spans="1:40" x14ac:dyDescent="0.3">
      <c r="A543" s="1" t="s">
        <v>1927</v>
      </c>
      <c r="B543" s="8">
        <v>44927</v>
      </c>
      <c r="C543" s="8">
        <v>44957</v>
      </c>
      <c r="D543">
        <v>2023</v>
      </c>
      <c r="E543" t="s">
        <v>376</v>
      </c>
      <c r="F543" t="s">
        <v>377</v>
      </c>
      <c r="G543" t="s">
        <v>33</v>
      </c>
      <c r="H543" t="s">
        <v>1257</v>
      </c>
      <c r="I543" t="s">
        <v>1258</v>
      </c>
      <c r="J543" t="s">
        <v>177</v>
      </c>
      <c r="K543" t="s">
        <v>116</v>
      </c>
      <c r="L543" t="s">
        <v>108</v>
      </c>
      <c r="M543" t="s">
        <v>377</v>
      </c>
      <c r="N543" t="s">
        <v>72</v>
      </c>
      <c r="O543" t="s">
        <v>40</v>
      </c>
      <c r="P543">
        <v>65</v>
      </c>
      <c r="Q543" s="2">
        <v>37181</v>
      </c>
      <c r="R543" s="2"/>
      <c r="S543">
        <v>32</v>
      </c>
      <c r="T543" s="3">
        <v>74631</v>
      </c>
      <c r="U543" s="3">
        <v>6219.25</v>
      </c>
      <c r="V543" s="3">
        <v>44.85036057692308</v>
      </c>
      <c r="W543" s="3">
        <v>0.33799999999999997</v>
      </c>
      <c r="X543" s="3">
        <v>2102.1064999999999</v>
      </c>
      <c r="Y543" vm="35">
        <v>0.46100000000000002</v>
      </c>
      <c r="Z543" s="3">
        <v>3352.1757499999999</v>
      </c>
      <c r="AA543" t="s">
        <v>380</v>
      </c>
      <c r="AB543">
        <v>23.619</v>
      </c>
      <c r="AC543">
        <v>0</v>
      </c>
      <c r="AD543" s="2" t="s">
        <v>42</v>
      </c>
      <c r="AE543">
        <v>338</v>
      </c>
      <c r="AG543">
        <v>20</v>
      </c>
      <c r="AL543">
        <f>IF(AND(EE_Data_2023[[#This Row],[Hire Date]]&gt;=EE_Data_2023[[#This Row],[Start of Month]],EE_Data_2023[[#This Row],[Hire Date]]&lt;=EE_Data_2023[[#This Row],[End of Month]]),1,0)</f>
        <v>0</v>
      </c>
      <c r="AM543">
        <f>IF(AND(EE_Data_2023[[#This Row],[Exit Date]]&gt;=EE_Data_2023[[#This Row],[Start of Month]],EE_Data_2023[[#This Row],[Exit Date]]&lt;=EE_Data_2023[[#This Row],[End of Month]]),1,0)</f>
        <v>0</v>
      </c>
      <c r="AN543">
        <f>EE_Data_2023[[#This Row],[Leave balance]]*EE_Data_2023[[#This Row],[Hr_Rate]]</f>
        <v>15159.421875000002</v>
      </c>
    </row>
    <row r="544" spans="1:40" x14ac:dyDescent="0.3">
      <c r="A544" s="1" t="s">
        <v>1927</v>
      </c>
      <c r="B544" s="8">
        <v>44927</v>
      </c>
      <c r="C544" s="8">
        <v>44957</v>
      </c>
      <c r="D544">
        <v>2023</v>
      </c>
      <c r="E544" t="s">
        <v>322</v>
      </c>
      <c r="F544" t="s">
        <v>323</v>
      </c>
      <c r="G544" t="s">
        <v>1919</v>
      </c>
      <c r="H544" t="s">
        <v>1259</v>
      </c>
      <c r="I544" t="s">
        <v>1260</v>
      </c>
      <c r="J544" t="s">
        <v>158</v>
      </c>
      <c r="K544" t="s">
        <v>99</v>
      </c>
      <c r="L544" t="s">
        <v>49</v>
      </c>
      <c r="M544" t="s">
        <v>323</v>
      </c>
      <c r="N544" t="s">
        <v>72</v>
      </c>
      <c r="O544" t="s">
        <v>40</v>
      </c>
      <c r="P544">
        <v>54</v>
      </c>
      <c r="Q544" s="2">
        <v>41028</v>
      </c>
      <c r="R544" s="2"/>
      <c r="S544">
        <v>40</v>
      </c>
      <c r="T544" s="3">
        <v>96441</v>
      </c>
      <c r="U544" s="3">
        <v>8036.75</v>
      </c>
      <c r="V544" s="3">
        <v>46.36586538461539</v>
      </c>
      <c r="W544" s="3">
        <v>0.15490000000000001</v>
      </c>
      <c r="X544" s="3">
        <v>1244.8925750000001</v>
      </c>
      <c r="Y544" vm="33">
        <v>0.46700000000000003</v>
      </c>
      <c r="Z544" s="3">
        <v>4283.5877499999997</v>
      </c>
      <c r="AA544" t="s">
        <v>326</v>
      </c>
      <c r="AB544">
        <v>143.86000000000001</v>
      </c>
      <c r="AC544">
        <v>0</v>
      </c>
      <c r="AD544" s="2" t="s">
        <v>42</v>
      </c>
      <c r="AE544">
        <v>236</v>
      </c>
      <c r="AG544">
        <v>20</v>
      </c>
      <c r="AH544">
        <v>362</v>
      </c>
      <c r="AI544">
        <v>19</v>
      </c>
      <c r="AL544">
        <f>IF(AND(EE_Data_2023[[#This Row],[Hire Date]]&gt;=EE_Data_2023[[#This Row],[Start of Month]],EE_Data_2023[[#This Row],[Hire Date]]&lt;=EE_Data_2023[[#This Row],[End of Month]]),1,0)</f>
        <v>0</v>
      </c>
      <c r="AM544">
        <f>IF(AND(EE_Data_2023[[#This Row],[Exit Date]]&gt;=EE_Data_2023[[#This Row],[Start of Month]],EE_Data_2023[[#This Row],[Exit Date]]&lt;=EE_Data_2023[[#This Row],[End of Month]]),1,0)</f>
        <v>0</v>
      </c>
      <c r="AN544">
        <f>EE_Data_2023[[#This Row],[Leave balance]]*EE_Data_2023[[#This Row],[Hr_Rate]]</f>
        <v>10942.344230769231</v>
      </c>
    </row>
    <row r="545" spans="1:40" x14ac:dyDescent="0.3">
      <c r="A545" s="1" t="s">
        <v>1927</v>
      </c>
      <c r="B545" s="8">
        <v>44927</v>
      </c>
      <c r="C545" s="8">
        <v>44957</v>
      </c>
      <c r="D545">
        <v>2023</v>
      </c>
      <c r="E545" t="s">
        <v>502</v>
      </c>
      <c r="F545" t="s">
        <v>120</v>
      </c>
      <c r="G545" t="s">
        <v>1917</v>
      </c>
      <c r="H545" t="s">
        <v>1261</v>
      </c>
      <c r="I545" t="s">
        <v>1262</v>
      </c>
      <c r="J545" t="s">
        <v>165</v>
      </c>
      <c r="K545" t="s">
        <v>99</v>
      </c>
      <c r="L545" t="s">
        <v>49</v>
      </c>
      <c r="M545" t="s">
        <v>120</v>
      </c>
      <c r="N545" t="s">
        <v>72</v>
      </c>
      <c r="O545" t="s">
        <v>40</v>
      </c>
      <c r="P545">
        <v>46</v>
      </c>
      <c r="Q545" s="2">
        <v>40836</v>
      </c>
      <c r="R545" s="2"/>
      <c r="S545">
        <v>40</v>
      </c>
      <c r="T545" s="3">
        <v>114250</v>
      </c>
      <c r="U545" s="3">
        <v>9520.8333333333339</v>
      </c>
      <c r="V545" s="3">
        <v>54.92788461538462</v>
      </c>
      <c r="W545" s="3">
        <v>7.6499999999999999E-2</v>
      </c>
      <c r="X545" s="3">
        <v>728.34375</v>
      </c>
      <c r="Y545" vm="1">
        <v>0.36599999999999999</v>
      </c>
      <c r="Z545" s="3">
        <v>6036.2083333333339</v>
      </c>
      <c r="AA545" t="s">
        <v>505</v>
      </c>
      <c r="AB545">
        <v>1.0568</v>
      </c>
      <c r="AC545">
        <v>0.14000000000000001</v>
      </c>
      <c r="AD545" s="2" t="s">
        <v>42</v>
      </c>
      <c r="AE545">
        <v>254</v>
      </c>
      <c r="AG545">
        <v>20</v>
      </c>
      <c r="AI545">
        <v>3</v>
      </c>
      <c r="AL545">
        <f>IF(AND(EE_Data_2023[[#This Row],[Hire Date]]&gt;=EE_Data_2023[[#This Row],[Start of Month]],EE_Data_2023[[#This Row],[Hire Date]]&lt;=EE_Data_2023[[#This Row],[End of Month]]),1,0)</f>
        <v>0</v>
      </c>
      <c r="AM545">
        <f>IF(AND(EE_Data_2023[[#This Row],[Exit Date]]&gt;=EE_Data_2023[[#This Row],[Start of Month]],EE_Data_2023[[#This Row],[Exit Date]]&lt;=EE_Data_2023[[#This Row],[End of Month]]),1,0)</f>
        <v>0</v>
      </c>
      <c r="AN545">
        <f>EE_Data_2023[[#This Row],[Leave balance]]*EE_Data_2023[[#This Row],[Hr_Rate]]</f>
        <v>13951.682692307693</v>
      </c>
    </row>
    <row r="546" spans="1:40" x14ac:dyDescent="0.3">
      <c r="A546" s="1" t="s">
        <v>1927</v>
      </c>
      <c r="B546" s="8">
        <v>44927</v>
      </c>
      <c r="C546" s="8">
        <v>44957</v>
      </c>
      <c r="D546">
        <v>2023</v>
      </c>
      <c r="E546" t="s">
        <v>146</v>
      </c>
      <c r="F546" t="s">
        <v>147</v>
      </c>
      <c r="G546" t="s">
        <v>1919</v>
      </c>
      <c r="H546" t="s">
        <v>1263</v>
      </c>
      <c r="I546" t="s">
        <v>1264</v>
      </c>
      <c r="J546" t="s">
        <v>57</v>
      </c>
      <c r="K546" t="s">
        <v>37</v>
      </c>
      <c r="L546" t="s">
        <v>71</v>
      </c>
      <c r="M546" t="s">
        <v>147</v>
      </c>
      <c r="N546" t="s">
        <v>39</v>
      </c>
      <c r="O546" t="s">
        <v>40</v>
      </c>
      <c r="P546">
        <v>36</v>
      </c>
      <c r="Q546" s="2">
        <v>44192</v>
      </c>
      <c r="R546" s="2">
        <v>45287</v>
      </c>
      <c r="S546">
        <v>40</v>
      </c>
      <c r="T546" s="3">
        <v>70165</v>
      </c>
      <c r="U546" s="3">
        <v>5847.083333333333</v>
      </c>
      <c r="V546" s="3">
        <v>33.73317307692308</v>
      </c>
      <c r="W546" s="3">
        <v>0.12</v>
      </c>
      <c r="X546" s="3">
        <v>701.65</v>
      </c>
      <c r="Y546" vm="17">
        <v>0.49700000000000005</v>
      </c>
      <c r="Z546" s="3">
        <v>2941.0829166666663</v>
      </c>
      <c r="AA546" t="s">
        <v>150</v>
      </c>
      <c r="AB546">
        <v>86.649000000000001</v>
      </c>
      <c r="AC546">
        <v>7.0000000000000007E-2</v>
      </c>
      <c r="AD546" s="2" t="s">
        <v>42</v>
      </c>
      <c r="AE546">
        <v>251</v>
      </c>
      <c r="AG546">
        <v>20</v>
      </c>
      <c r="AI546">
        <v>5</v>
      </c>
      <c r="AL546">
        <f>IF(AND(EE_Data_2023[[#This Row],[Hire Date]]&gt;=EE_Data_2023[[#This Row],[Start of Month]],EE_Data_2023[[#This Row],[Hire Date]]&lt;=EE_Data_2023[[#This Row],[End of Month]]),1,0)</f>
        <v>0</v>
      </c>
      <c r="AM546">
        <f>IF(AND(EE_Data_2023[[#This Row],[Exit Date]]&gt;=EE_Data_2023[[#This Row],[Start of Month]],EE_Data_2023[[#This Row],[Exit Date]]&lt;=EE_Data_2023[[#This Row],[End of Month]]),1,0)</f>
        <v>0</v>
      </c>
      <c r="AN546">
        <f>EE_Data_2023[[#This Row],[Leave balance]]*EE_Data_2023[[#This Row],[Hr_Rate]]</f>
        <v>8467.0264423076933</v>
      </c>
    </row>
    <row r="547" spans="1:40" x14ac:dyDescent="0.3">
      <c r="A547" s="1" t="s">
        <v>1927</v>
      </c>
      <c r="B547" s="8">
        <v>44927</v>
      </c>
      <c r="C547" s="8">
        <v>44957</v>
      </c>
      <c r="D547">
        <v>2023</v>
      </c>
      <c r="E547" t="s">
        <v>79</v>
      </c>
      <c r="F547" t="s">
        <v>80</v>
      </c>
      <c r="G547" t="s">
        <v>33</v>
      </c>
      <c r="H547" t="s">
        <v>1265</v>
      </c>
      <c r="I547" t="s">
        <v>1266</v>
      </c>
      <c r="J547" t="s">
        <v>77</v>
      </c>
      <c r="K547" t="s">
        <v>37</v>
      </c>
      <c r="L547" t="s">
        <v>71</v>
      </c>
      <c r="M547" t="s">
        <v>80</v>
      </c>
      <c r="N547" t="s">
        <v>72</v>
      </c>
      <c r="O547" t="s">
        <v>40</v>
      </c>
      <c r="P547">
        <v>60</v>
      </c>
      <c r="Q547" s="2">
        <v>36554</v>
      </c>
      <c r="R547" s="2"/>
      <c r="S547">
        <v>40</v>
      </c>
      <c r="T547" s="3">
        <v>109059</v>
      </c>
      <c r="U547" s="3">
        <v>9088.25</v>
      </c>
      <c r="V547" s="3">
        <v>52.432211538461537</v>
      </c>
      <c r="W547" s="3">
        <v>0.23190000000000002</v>
      </c>
      <c r="X547" s="3">
        <v>2107.5651750000002</v>
      </c>
      <c r="Y547" vm="7">
        <v>0.41200000000000003</v>
      </c>
      <c r="Z547" s="3">
        <v>5343.8909999999996</v>
      </c>
      <c r="AA547" t="s">
        <v>41</v>
      </c>
      <c r="AB547">
        <v>1</v>
      </c>
      <c r="AC547">
        <v>7.0000000000000007E-2</v>
      </c>
      <c r="AD547" s="2" t="s">
        <v>42</v>
      </c>
      <c r="AE547">
        <v>102</v>
      </c>
      <c r="AG547">
        <v>20</v>
      </c>
      <c r="AH547">
        <v>468</v>
      </c>
      <c r="AI547">
        <v>17</v>
      </c>
      <c r="AL547">
        <f>IF(AND(EE_Data_2023[[#This Row],[Hire Date]]&gt;=EE_Data_2023[[#This Row],[Start of Month]],EE_Data_2023[[#This Row],[Hire Date]]&lt;=EE_Data_2023[[#This Row],[End of Month]]),1,0)</f>
        <v>0</v>
      </c>
      <c r="AM547">
        <f>IF(AND(EE_Data_2023[[#This Row],[Exit Date]]&gt;=EE_Data_2023[[#This Row],[Start of Month]],EE_Data_2023[[#This Row],[Exit Date]]&lt;=EE_Data_2023[[#This Row],[End of Month]]),1,0)</f>
        <v>0</v>
      </c>
      <c r="AN547">
        <f>EE_Data_2023[[#This Row],[Leave balance]]*EE_Data_2023[[#This Row],[Hr_Rate]]</f>
        <v>5348.0855769230766</v>
      </c>
    </row>
    <row r="548" spans="1:40" x14ac:dyDescent="0.3">
      <c r="A548" s="1" t="s">
        <v>1927</v>
      </c>
      <c r="B548" s="8">
        <v>44927</v>
      </c>
      <c r="C548" s="8">
        <v>44957</v>
      </c>
      <c r="D548">
        <v>2023</v>
      </c>
      <c r="E548" t="s">
        <v>79</v>
      </c>
      <c r="F548" t="s">
        <v>80</v>
      </c>
      <c r="G548" t="s">
        <v>33</v>
      </c>
      <c r="H548" t="s">
        <v>1267</v>
      </c>
      <c r="I548" t="s">
        <v>1268</v>
      </c>
      <c r="J548" t="s">
        <v>115</v>
      </c>
      <c r="K548" t="s">
        <v>99</v>
      </c>
      <c r="L548" t="s">
        <v>108</v>
      </c>
      <c r="M548" t="s">
        <v>80</v>
      </c>
      <c r="N548" t="s">
        <v>72</v>
      </c>
      <c r="O548" t="s">
        <v>50</v>
      </c>
      <c r="P548">
        <v>30</v>
      </c>
      <c r="Q548" s="2">
        <v>42322</v>
      </c>
      <c r="R548" s="2"/>
      <c r="S548">
        <v>40</v>
      </c>
      <c r="T548" s="3">
        <v>77442</v>
      </c>
      <c r="U548" s="3">
        <v>6453.5</v>
      </c>
      <c r="V548" s="3">
        <v>37.231730769230765</v>
      </c>
      <c r="W548" s="3">
        <v>0.23190000000000002</v>
      </c>
      <c r="X548" s="3">
        <v>1496.5666500000002</v>
      </c>
      <c r="Y548" vm="7">
        <v>0.41200000000000003</v>
      </c>
      <c r="Z548" s="3">
        <v>3794.6579999999999</v>
      </c>
      <c r="AA548" t="s">
        <v>41</v>
      </c>
      <c r="AB548">
        <v>1</v>
      </c>
      <c r="AC548">
        <v>0</v>
      </c>
      <c r="AD548" s="2" t="s">
        <v>42</v>
      </c>
      <c r="AE548">
        <v>51</v>
      </c>
      <c r="AG548">
        <v>20</v>
      </c>
      <c r="AI548">
        <v>1</v>
      </c>
      <c r="AL548">
        <f>IF(AND(EE_Data_2023[[#This Row],[Hire Date]]&gt;=EE_Data_2023[[#This Row],[Start of Month]],EE_Data_2023[[#This Row],[Hire Date]]&lt;=EE_Data_2023[[#This Row],[End of Month]]),1,0)</f>
        <v>0</v>
      </c>
      <c r="AM548">
        <f>IF(AND(EE_Data_2023[[#This Row],[Exit Date]]&gt;=EE_Data_2023[[#This Row],[Start of Month]],EE_Data_2023[[#This Row],[Exit Date]]&lt;=EE_Data_2023[[#This Row],[End of Month]]),1,0)</f>
        <v>0</v>
      </c>
      <c r="AN548">
        <f>EE_Data_2023[[#This Row],[Leave balance]]*EE_Data_2023[[#This Row],[Hr_Rate]]</f>
        <v>1898.8182692307689</v>
      </c>
    </row>
    <row r="549" spans="1:40" x14ac:dyDescent="0.3">
      <c r="A549" s="1" t="s">
        <v>1927</v>
      </c>
      <c r="B549" s="8">
        <v>44927</v>
      </c>
      <c r="C549" s="8">
        <v>44957</v>
      </c>
      <c r="D549">
        <v>2023</v>
      </c>
      <c r="E549" t="s">
        <v>79</v>
      </c>
      <c r="F549" t="s">
        <v>80</v>
      </c>
      <c r="G549" t="s">
        <v>33</v>
      </c>
      <c r="H549" t="s">
        <v>1269</v>
      </c>
      <c r="I549" t="s">
        <v>1270</v>
      </c>
      <c r="J549" t="s">
        <v>177</v>
      </c>
      <c r="K549" t="s">
        <v>70</v>
      </c>
      <c r="L549" t="s">
        <v>71</v>
      </c>
      <c r="M549" t="s">
        <v>80</v>
      </c>
      <c r="N549" t="s">
        <v>72</v>
      </c>
      <c r="O549" t="s">
        <v>50</v>
      </c>
      <c r="P549">
        <v>34</v>
      </c>
      <c r="Q549" s="2">
        <v>41066</v>
      </c>
      <c r="R549" s="2"/>
      <c r="S549">
        <v>40</v>
      </c>
      <c r="T549" s="3">
        <v>72126</v>
      </c>
      <c r="U549" s="3">
        <v>6010.5</v>
      </c>
      <c r="V549" s="3">
        <v>34.675961538461536</v>
      </c>
      <c r="W549" s="3">
        <v>0.23190000000000002</v>
      </c>
      <c r="X549" s="3">
        <v>1393.8349500000002</v>
      </c>
      <c r="Y549" vm="7">
        <v>0.41200000000000003</v>
      </c>
      <c r="Z549" s="3">
        <v>3534.174</v>
      </c>
      <c r="AA549" t="s">
        <v>41</v>
      </c>
      <c r="AB549">
        <v>1</v>
      </c>
      <c r="AC549">
        <v>0</v>
      </c>
      <c r="AD549" s="2" t="s">
        <v>42</v>
      </c>
      <c r="AE549">
        <v>258</v>
      </c>
      <c r="AG549">
        <v>20</v>
      </c>
      <c r="AH549">
        <v>553</v>
      </c>
      <c r="AI549">
        <v>11</v>
      </c>
      <c r="AL549">
        <f>IF(AND(EE_Data_2023[[#This Row],[Hire Date]]&gt;=EE_Data_2023[[#This Row],[Start of Month]],EE_Data_2023[[#This Row],[Hire Date]]&lt;=EE_Data_2023[[#This Row],[End of Month]]),1,0)</f>
        <v>0</v>
      </c>
      <c r="AM549">
        <f>IF(AND(EE_Data_2023[[#This Row],[Exit Date]]&gt;=EE_Data_2023[[#This Row],[Start of Month]],EE_Data_2023[[#This Row],[Exit Date]]&lt;=EE_Data_2023[[#This Row],[End of Month]]),1,0)</f>
        <v>0</v>
      </c>
      <c r="AN549">
        <f>EE_Data_2023[[#This Row],[Leave balance]]*EE_Data_2023[[#This Row],[Hr_Rate]]</f>
        <v>8946.3980769230766</v>
      </c>
    </row>
    <row r="550" spans="1:40" x14ac:dyDescent="0.3">
      <c r="A550" s="1" t="s">
        <v>1927</v>
      </c>
      <c r="B550" s="8">
        <v>44927</v>
      </c>
      <c r="C550" s="8">
        <v>44957</v>
      </c>
      <c r="D550">
        <v>2023</v>
      </c>
      <c r="E550" t="s">
        <v>385</v>
      </c>
      <c r="F550" t="s">
        <v>386</v>
      </c>
      <c r="G550" t="s">
        <v>33</v>
      </c>
      <c r="H550" t="s">
        <v>1271</v>
      </c>
      <c r="I550" t="s">
        <v>1272</v>
      </c>
      <c r="J550" t="s">
        <v>547</v>
      </c>
      <c r="K550" t="s">
        <v>37</v>
      </c>
      <c r="L550" t="s">
        <v>38</v>
      </c>
      <c r="M550" t="s">
        <v>386</v>
      </c>
      <c r="N550" t="s">
        <v>72</v>
      </c>
      <c r="O550" t="s">
        <v>40</v>
      </c>
      <c r="P550">
        <v>55</v>
      </c>
      <c r="Q550" s="2">
        <v>41565</v>
      </c>
      <c r="R550" s="2"/>
      <c r="S550">
        <v>32</v>
      </c>
      <c r="T550" s="3">
        <v>70334</v>
      </c>
      <c r="U550" s="3">
        <v>5861.166666666667</v>
      </c>
      <c r="V550" s="3">
        <v>42.268028846153847</v>
      </c>
      <c r="W550" s="3">
        <v>0.19020000000000001</v>
      </c>
      <c r="X550" s="3">
        <v>1114.7939000000001</v>
      </c>
      <c r="Y550" vm="36">
        <v>0.28300000000000003</v>
      </c>
      <c r="Z550" s="3">
        <v>4202.4565000000002</v>
      </c>
      <c r="AA550" t="s">
        <v>389</v>
      </c>
      <c r="AB550">
        <v>1.9574</v>
      </c>
      <c r="AC550">
        <v>0</v>
      </c>
      <c r="AD550" s="2" t="s">
        <v>42</v>
      </c>
      <c r="AE550">
        <v>305</v>
      </c>
      <c r="AG550">
        <v>20</v>
      </c>
      <c r="AL550">
        <f>IF(AND(EE_Data_2023[[#This Row],[Hire Date]]&gt;=EE_Data_2023[[#This Row],[Start of Month]],EE_Data_2023[[#This Row],[Hire Date]]&lt;=EE_Data_2023[[#This Row],[End of Month]]),1,0)</f>
        <v>0</v>
      </c>
      <c r="AM550">
        <f>IF(AND(EE_Data_2023[[#This Row],[Exit Date]]&gt;=EE_Data_2023[[#This Row],[Start of Month]],EE_Data_2023[[#This Row],[Exit Date]]&lt;=EE_Data_2023[[#This Row],[End of Month]]),1,0)</f>
        <v>0</v>
      </c>
      <c r="AN550">
        <f>EE_Data_2023[[#This Row],[Leave balance]]*EE_Data_2023[[#This Row],[Hr_Rate]]</f>
        <v>12891.748798076924</v>
      </c>
    </row>
    <row r="551" spans="1:40" x14ac:dyDescent="0.3">
      <c r="A551" s="1" t="s">
        <v>1927</v>
      </c>
      <c r="B551" s="8">
        <v>44927</v>
      </c>
      <c r="C551" s="8">
        <v>44957</v>
      </c>
      <c r="D551">
        <v>2023</v>
      </c>
      <c r="E551" t="s">
        <v>385</v>
      </c>
      <c r="F551" t="s">
        <v>386</v>
      </c>
      <c r="G551" t="s">
        <v>33</v>
      </c>
      <c r="H551" t="s">
        <v>1273</v>
      </c>
      <c r="I551" t="s">
        <v>1274</v>
      </c>
      <c r="J551" t="s">
        <v>158</v>
      </c>
      <c r="K551" t="s">
        <v>99</v>
      </c>
      <c r="L551" t="s">
        <v>108</v>
      </c>
      <c r="M551" t="s">
        <v>386</v>
      </c>
      <c r="N551" t="s">
        <v>72</v>
      </c>
      <c r="O551" t="s">
        <v>40</v>
      </c>
      <c r="P551">
        <v>59</v>
      </c>
      <c r="Q551" s="2">
        <v>40170</v>
      </c>
      <c r="R551" s="2"/>
      <c r="S551">
        <v>32</v>
      </c>
      <c r="T551" s="3">
        <v>78006</v>
      </c>
      <c r="U551" s="3">
        <v>6500.5</v>
      </c>
      <c r="V551" s="3">
        <v>46.878605769230766</v>
      </c>
      <c r="W551" s="3">
        <v>0.19020000000000001</v>
      </c>
      <c r="X551" s="3">
        <v>1236.3951</v>
      </c>
      <c r="Y551" vm="36">
        <v>0.28300000000000003</v>
      </c>
      <c r="Z551" s="3">
        <v>4660.8585000000003</v>
      </c>
      <c r="AA551" t="s">
        <v>389</v>
      </c>
      <c r="AB551">
        <v>1.9574</v>
      </c>
      <c r="AC551">
        <v>0</v>
      </c>
      <c r="AD551" s="2" t="s">
        <v>42</v>
      </c>
      <c r="AE551">
        <v>340</v>
      </c>
      <c r="AG551">
        <v>20</v>
      </c>
      <c r="AL551">
        <f>IF(AND(EE_Data_2023[[#This Row],[Hire Date]]&gt;=EE_Data_2023[[#This Row],[Start of Month]],EE_Data_2023[[#This Row],[Hire Date]]&lt;=EE_Data_2023[[#This Row],[End of Month]]),1,0)</f>
        <v>0</v>
      </c>
      <c r="AM551">
        <f>IF(AND(EE_Data_2023[[#This Row],[Exit Date]]&gt;=EE_Data_2023[[#This Row],[Start of Month]],EE_Data_2023[[#This Row],[Exit Date]]&lt;=EE_Data_2023[[#This Row],[End of Month]]),1,0)</f>
        <v>0</v>
      </c>
      <c r="AN551">
        <f>EE_Data_2023[[#This Row],[Leave balance]]*EE_Data_2023[[#This Row],[Hr_Rate]]</f>
        <v>15938.725961538461</v>
      </c>
    </row>
    <row r="552" spans="1:40" x14ac:dyDescent="0.3">
      <c r="A552" s="1" t="s">
        <v>1927</v>
      </c>
      <c r="B552" s="8">
        <v>44927</v>
      </c>
      <c r="C552" s="8">
        <v>44957</v>
      </c>
      <c r="D552">
        <v>2023</v>
      </c>
      <c r="E552" t="s">
        <v>79</v>
      </c>
      <c r="F552" t="s">
        <v>80</v>
      </c>
      <c r="G552" t="s">
        <v>33</v>
      </c>
      <c r="H552" t="s">
        <v>1275</v>
      </c>
      <c r="I552" t="s">
        <v>1276</v>
      </c>
      <c r="J552" t="s">
        <v>115</v>
      </c>
      <c r="K552" t="s">
        <v>48</v>
      </c>
      <c r="L552" t="s">
        <v>71</v>
      </c>
      <c r="M552" t="s">
        <v>80</v>
      </c>
      <c r="N552" t="s">
        <v>72</v>
      </c>
      <c r="O552" t="s">
        <v>50</v>
      </c>
      <c r="P552">
        <v>36</v>
      </c>
      <c r="Q552" s="2">
        <v>41650</v>
      </c>
      <c r="R552" s="2"/>
      <c r="S552">
        <v>40</v>
      </c>
      <c r="T552" s="3">
        <v>202323</v>
      </c>
      <c r="U552" s="3">
        <v>16860.25</v>
      </c>
      <c r="V552" s="3">
        <v>97.270673076923075</v>
      </c>
      <c r="W552" s="3">
        <v>0.23190000000000002</v>
      </c>
      <c r="X552" s="3">
        <v>3909.8919750000005</v>
      </c>
      <c r="Y552" vm="7">
        <v>0.41200000000000003</v>
      </c>
      <c r="Z552" s="3">
        <v>9913.8269999999993</v>
      </c>
      <c r="AA552" t="s">
        <v>41</v>
      </c>
      <c r="AB552">
        <v>1</v>
      </c>
      <c r="AC552">
        <v>0.39</v>
      </c>
      <c r="AD552" s="2" t="s">
        <v>42</v>
      </c>
      <c r="AE552">
        <v>349</v>
      </c>
      <c r="AG552">
        <v>20</v>
      </c>
      <c r="AI552">
        <v>19</v>
      </c>
      <c r="AL552">
        <f>IF(AND(EE_Data_2023[[#This Row],[Hire Date]]&gt;=EE_Data_2023[[#This Row],[Start of Month]],EE_Data_2023[[#This Row],[Hire Date]]&lt;=EE_Data_2023[[#This Row],[End of Month]]),1,0)</f>
        <v>0</v>
      </c>
      <c r="AM552">
        <f>IF(AND(EE_Data_2023[[#This Row],[Exit Date]]&gt;=EE_Data_2023[[#This Row],[Start of Month]],EE_Data_2023[[#This Row],[Exit Date]]&lt;=EE_Data_2023[[#This Row],[End of Month]]),1,0)</f>
        <v>0</v>
      </c>
      <c r="AN552">
        <f>EE_Data_2023[[#This Row],[Leave balance]]*EE_Data_2023[[#This Row],[Hr_Rate]]</f>
        <v>33947.46490384615</v>
      </c>
    </row>
    <row r="553" spans="1:40" x14ac:dyDescent="0.3">
      <c r="A553" s="1" t="s">
        <v>1927</v>
      </c>
      <c r="B553" s="8">
        <v>44927</v>
      </c>
      <c r="C553" s="8">
        <v>44957</v>
      </c>
      <c r="D553">
        <v>2023</v>
      </c>
      <c r="E553" t="s">
        <v>200</v>
      </c>
      <c r="F553" t="s">
        <v>201</v>
      </c>
      <c r="G553" t="s">
        <v>33</v>
      </c>
      <c r="H553" t="s">
        <v>1277</v>
      </c>
      <c r="I553" t="s">
        <v>1278</v>
      </c>
      <c r="J553" t="s">
        <v>93</v>
      </c>
      <c r="K553" t="s">
        <v>94</v>
      </c>
      <c r="L553" t="s">
        <v>71</v>
      </c>
      <c r="M553" t="s">
        <v>201</v>
      </c>
      <c r="N553" t="s">
        <v>39</v>
      </c>
      <c r="O553" t="s">
        <v>50</v>
      </c>
      <c r="P553">
        <v>29</v>
      </c>
      <c r="Q553" s="2">
        <v>44025</v>
      </c>
      <c r="R553" s="2">
        <v>45120</v>
      </c>
      <c r="S553">
        <v>32</v>
      </c>
      <c r="T553" s="3">
        <v>141555</v>
      </c>
      <c r="U553" s="3">
        <v>11796.25</v>
      </c>
      <c r="V553" s="3">
        <v>85.06911057692308</v>
      </c>
      <c r="W553" s="3">
        <v>0.24809999999999999</v>
      </c>
      <c r="X553" s="3">
        <v>2926.649625</v>
      </c>
      <c r="Y553" vm="25">
        <v>0.51900000000000002</v>
      </c>
      <c r="Z553" s="3">
        <v>5673.9962500000001</v>
      </c>
      <c r="AA553" t="s">
        <v>41</v>
      </c>
      <c r="AB553">
        <v>1</v>
      </c>
      <c r="AC553">
        <v>0.11</v>
      </c>
      <c r="AD553" s="2" t="s">
        <v>42</v>
      </c>
      <c r="AE553">
        <v>197</v>
      </c>
      <c r="AG553">
        <v>20</v>
      </c>
      <c r="AL553">
        <f>IF(AND(EE_Data_2023[[#This Row],[Hire Date]]&gt;=EE_Data_2023[[#This Row],[Start of Month]],EE_Data_2023[[#This Row],[Hire Date]]&lt;=EE_Data_2023[[#This Row],[End of Month]]),1,0)</f>
        <v>0</v>
      </c>
      <c r="AM553">
        <f>IF(AND(EE_Data_2023[[#This Row],[Exit Date]]&gt;=EE_Data_2023[[#This Row],[Start of Month]],EE_Data_2023[[#This Row],[Exit Date]]&lt;=EE_Data_2023[[#This Row],[End of Month]]),1,0)</f>
        <v>0</v>
      </c>
      <c r="AN553">
        <f>EE_Data_2023[[#This Row],[Leave balance]]*EE_Data_2023[[#This Row],[Hr_Rate]]</f>
        <v>16758.614783653848</v>
      </c>
    </row>
    <row r="554" spans="1:40" x14ac:dyDescent="0.3">
      <c r="A554" s="1" t="s">
        <v>1927</v>
      </c>
      <c r="B554" s="8">
        <v>44927</v>
      </c>
      <c r="C554" s="8">
        <v>44957</v>
      </c>
      <c r="D554">
        <v>2023</v>
      </c>
      <c r="E554" t="s">
        <v>278</v>
      </c>
      <c r="F554" t="s">
        <v>279</v>
      </c>
      <c r="G554" t="s">
        <v>33</v>
      </c>
      <c r="H554" t="s">
        <v>1279</v>
      </c>
      <c r="I554" t="s">
        <v>1280</v>
      </c>
      <c r="J554" t="s">
        <v>47</v>
      </c>
      <c r="K554" t="s">
        <v>48</v>
      </c>
      <c r="L554" t="s">
        <v>49</v>
      </c>
      <c r="M554" t="s">
        <v>279</v>
      </c>
      <c r="N554" t="s">
        <v>39</v>
      </c>
      <c r="O554" t="s">
        <v>50</v>
      </c>
      <c r="P554">
        <v>34</v>
      </c>
      <c r="Q554" s="2">
        <v>44032</v>
      </c>
      <c r="R554" s="2">
        <v>45127</v>
      </c>
      <c r="S554">
        <v>40</v>
      </c>
      <c r="T554" s="3">
        <v>184960</v>
      </c>
      <c r="U554" s="3">
        <v>15413.333333333334</v>
      </c>
      <c r="V554" s="3">
        <v>88.923076923076934</v>
      </c>
      <c r="W554" s="3">
        <v>0.13800000000000001</v>
      </c>
      <c r="X554" s="3">
        <v>2127.0400000000004</v>
      </c>
      <c r="Y554" vm="29">
        <v>0.30599999999999999</v>
      </c>
      <c r="Z554" s="3">
        <v>10696.853333333333</v>
      </c>
      <c r="AA554" t="s">
        <v>282</v>
      </c>
      <c r="AB554">
        <v>0.88870000000000005</v>
      </c>
      <c r="AC554">
        <v>0.18</v>
      </c>
      <c r="AD554" s="2" t="s">
        <v>42</v>
      </c>
      <c r="AE554">
        <v>93</v>
      </c>
      <c r="AG554">
        <v>20</v>
      </c>
      <c r="AH554">
        <v>202</v>
      </c>
      <c r="AI554">
        <v>8</v>
      </c>
      <c r="AL554">
        <f>IF(AND(EE_Data_2023[[#This Row],[Hire Date]]&gt;=EE_Data_2023[[#This Row],[Start of Month]],EE_Data_2023[[#This Row],[Hire Date]]&lt;=EE_Data_2023[[#This Row],[End of Month]]),1,0)</f>
        <v>0</v>
      </c>
      <c r="AM554">
        <f>IF(AND(EE_Data_2023[[#This Row],[Exit Date]]&gt;=EE_Data_2023[[#This Row],[Start of Month]],EE_Data_2023[[#This Row],[Exit Date]]&lt;=EE_Data_2023[[#This Row],[End of Month]]),1,0)</f>
        <v>0</v>
      </c>
      <c r="AN554">
        <f>EE_Data_2023[[#This Row],[Leave balance]]*EE_Data_2023[[#This Row],[Hr_Rate]]</f>
        <v>8269.8461538461543</v>
      </c>
    </row>
    <row r="555" spans="1:40" x14ac:dyDescent="0.3">
      <c r="A555" s="1" t="s">
        <v>1927</v>
      </c>
      <c r="B555" s="8">
        <v>44927</v>
      </c>
      <c r="C555" s="8">
        <v>44957</v>
      </c>
      <c r="D555">
        <v>2023</v>
      </c>
      <c r="E555" t="s">
        <v>238</v>
      </c>
      <c r="F555" t="s">
        <v>239</v>
      </c>
      <c r="G555" t="s">
        <v>33</v>
      </c>
      <c r="H555" t="s">
        <v>1281</v>
      </c>
      <c r="I555" t="s">
        <v>1282</v>
      </c>
      <c r="J555" t="s">
        <v>115</v>
      </c>
      <c r="K555" t="s">
        <v>37</v>
      </c>
      <c r="L555" t="s">
        <v>38</v>
      </c>
      <c r="M555" t="s">
        <v>239</v>
      </c>
      <c r="N555" t="s">
        <v>72</v>
      </c>
      <c r="O555" t="s">
        <v>40</v>
      </c>
      <c r="P555">
        <v>37</v>
      </c>
      <c r="Q555" s="2">
        <v>40719</v>
      </c>
      <c r="R555" s="2"/>
      <c r="S555">
        <v>40</v>
      </c>
      <c r="T555" s="3">
        <v>221592</v>
      </c>
      <c r="U555" s="3">
        <v>18466</v>
      </c>
      <c r="V555" s="3">
        <v>106.53461538461538</v>
      </c>
      <c r="W555" s="3">
        <v>0.16500000000000001</v>
      </c>
      <c r="X555" s="3">
        <v>3046.8900000000003</v>
      </c>
      <c r="Y555" vm="27">
        <v>0.20499999999999999</v>
      </c>
      <c r="Z555" s="3">
        <v>14680.470000000001</v>
      </c>
      <c r="AA555" t="s">
        <v>41</v>
      </c>
      <c r="AB555">
        <v>1</v>
      </c>
      <c r="AC555">
        <v>0.31</v>
      </c>
      <c r="AD555" s="2" t="s">
        <v>42</v>
      </c>
      <c r="AE555">
        <v>47</v>
      </c>
      <c r="AG555">
        <v>20</v>
      </c>
      <c r="AI555">
        <v>20</v>
      </c>
      <c r="AL555">
        <f>IF(AND(EE_Data_2023[[#This Row],[Hire Date]]&gt;=EE_Data_2023[[#This Row],[Start of Month]],EE_Data_2023[[#This Row],[Hire Date]]&lt;=EE_Data_2023[[#This Row],[End of Month]]),1,0)</f>
        <v>0</v>
      </c>
      <c r="AM555">
        <f>IF(AND(EE_Data_2023[[#This Row],[Exit Date]]&gt;=EE_Data_2023[[#This Row],[Start of Month]],EE_Data_2023[[#This Row],[Exit Date]]&lt;=EE_Data_2023[[#This Row],[End of Month]]),1,0)</f>
        <v>0</v>
      </c>
      <c r="AN555">
        <f>EE_Data_2023[[#This Row],[Leave balance]]*EE_Data_2023[[#This Row],[Hr_Rate]]</f>
        <v>5007.126923076923</v>
      </c>
    </row>
    <row r="556" spans="1:40" x14ac:dyDescent="0.3">
      <c r="A556" s="1" t="s">
        <v>1927</v>
      </c>
      <c r="B556" s="8">
        <v>44927</v>
      </c>
      <c r="C556" s="8">
        <v>44957</v>
      </c>
      <c r="D556">
        <v>2023</v>
      </c>
      <c r="E556" t="s">
        <v>110</v>
      </c>
      <c r="F556" t="s">
        <v>111</v>
      </c>
      <c r="G556" t="s">
        <v>112</v>
      </c>
      <c r="H556" t="s">
        <v>1283</v>
      </c>
      <c r="I556" t="s">
        <v>1284</v>
      </c>
      <c r="J556" t="s">
        <v>226</v>
      </c>
      <c r="K556" t="s">
        <v>94</v>
      </c>
      <c r="L556" t="s">
        <v>38</v>
      </c>
      <c r="M556" t="s">
        <v>111</v>
      </c>
      <c r="N556" t="s">
        <v>72</v>
      </c>
      <c r="O556" t="s">
        <v>50</v>
      </c>
      <c r="P556">
        <v>44</v>
      </c>
      <c r="Q556" s="2">
        <v>39841</v>
      </c>
      <c r="R556" s="2"/>
      <c r="S556">
        <v>40</v>
      </c>
      <c r="T556" s="3">
        <v>53301</v>
      </c>
      <c r="U556" s="3">
        <v>4441.75</v>
      </c>
      <c r="V556" s="3">
        <v>25.625480769230769</v>
      </c>
      <c r="W556" s="3">
        <v>0</v>
      </c>
      <c r="X556" s="3">
        <v>0</v>
      </c>
      <c r="Y556" vm="12">
        <v>0.113</v>
      </c>
      <c r="Z556" s="3">
        <v>3939.8322499999999</v>
      </c>
      <c r="AA556" t="s">
        <v>117</v>
      </c>
      <c r="AB556">
        <v>3.8468</v>
      </c>
      <c r="AC556">
        <v>0</v>
      </c>
      <c r="AD556" s="2" t="s">
        <v>42</v>
      </c>
      <c r="AE556">
        <v>322</v>
      </c>
      <c r="AG556">
        <v>20</v>
      </c>
      <c r="AI556">
        <v>1</v>
      </c>
      <c r="AL556">
        <f>IF(AND(EE_Data_2023[[#This Row],[Hire Date]]&gt;=EE_Data_2023[[#This Row],[Start of Month]],EE_Data_2023[[#This Row],[Hire Date]]&lt;=EE_Data_2023[[#This Row],[End of Month]]),1,0)</f>
        <v>0</v>
      </c>
      <c r="AM556">
        <f>IF(AND(EE_Data_2023[[#This Row],[Exit Date]]&gt;=EE_Data_2023[[#This Row],[Start of Month]],EE_Data_2023[[#This Row],[Exit Date]]&lt;=EE_Data_2023[[#This Row],[End of Month]]),1,0)</f>
        <v>0</v>
      </c>
      <c r="AN556">
        <f>EE_Data_2023[[#This Row],[Leave balance]]*EE_Data_2023[[#This Row],[Hr_Rate]]</f>
        <v>8251.4048076923082</v>
      </c>
    </row>
    <row r="557" spans="1:40" x14ac:dyDescent="0.3">
      <c r="A557" s="1" t="s">
        <v>1927</v>
      </c>
      <c r="B557" s="8">
        <v>44927</v>
      </c>
      <c r="C557" s="8">
        <v>44957</v>
      </c>
      <c r="D557">
        <v>2023</v>
      </c>
      <c r="E557" t="s">
        <v>161</v>
      </c>
      <c r="F557" t="s">
        <v>162</v>
      </c>
      <c r="G557" t="s">
        <v>54</v>
      </c>
      <c r="H557" t="s">
        <v>1285</v>
      </c>
      <c r="I557" t="s">
        <v>1286</v>
      </c>
      <c r="J557" t="s">
        <v>266</v>
      </c>
      <c r="K557" t="s">
        <v>37</v>
      </c>
      <c r="L557" t="s">
        <v>71</v>
      </c>
      <c r="M557" t="s">
        <v>162</v>
      </c>
      <c r="N557" t="s">
        <v>72</v>
      </c>
      <c r="O557" t="s">
        <v>40</v>
      </c>
      <c r="P557">
        <v>45</v>
      </c>
      <c r="Q557" s="2">
        <v>36587</v>
      </c>
      <c r="R557" s="2"/>
      <c r="S557">
        <v>40</v>
      </c>
      <c r="T557" s="3">
        <v>91276</v>
      </c>
      <c r="U557" s="3">
        <v>7606.333333333333</v>
      </c>
      <c r="V557" s="3">
        <v>43.882692307692309</v>
      </c>
      <c r="W557" s="3">
        <v>0</v>
      </c>
      <c r="X557" s="3">
        <v>0</v>
      </c>
      <c r="Y557" vm="20">
        <v>0.29199999999999998</v>
      </c>
      <c r="Z557" s="3">
        <v>5385.2839999999997</v>
      </c>
      <c r="AA557" t="s">
        <v>166</v>
      </c>
      <c r="AB557">
        <v>19.621099999999998</v>
      </c>
      <c r="AC557">
        <v>0</v>
      </c>
      <c r="AD557" s="2" t="s">
        <v>42</v>
      </c>
      <c r="AE557">
        <v>361</v>
      </c>
      <c r="AG557">
        <v>20</v>
      </c>
      <c r="AI557">
        <v>2</v>
      </c>
      <c r="AL557">
        <f>IF(AND(EE_Data_2023[[#This Row],[Hire Date]]&gt;=EE_Data_2023[[#This Row],[Start of Month]],EE_Data_2023[[#This Row],[Hire Date]]&lt;=EE_Data_2023[[#This Row],[End of Month]]),1,0)</f>
        <v>0</v>
      </c>
      <c r="AM557">
        <f>IF(AND(EE_Data_2023[[#This Row],[Exit Date]]&gt;=EE_Data_2023[[#This Row],[Start of Month]],EE_Data_2023[[#This Row],[Exit Date]]&lt;=EE_Data_2023[[#This Row],[End of Month]]),1,0)</f>
        <v>0</v>
      </c>
      <c r="AN557">
        <f>EE_Data_2023[[#This Row],[Leave balance]]*EE_Data_2023[[#This Row],[Hr_Rate]]</f>
        <v>15841.651923076925</v>
      </c>
    </row>
    <row r="558" spans="1:40" x14ac:dyDescent="0.3">
      <c r="A558" s="1" t="s">
        <v>1927</v>
      </c>
      <c r="B558" s="8">
        <v>44927</v>
      </c>
      <c r="C558" s="8">
        <v>44957</v>
      </c>
      <c r="D558">
        <v>2023</v>
      </c>
      <c r="E558" t="s">
        <v>278</v>
      </c>
      <c r="F558" t="s">
        <v>279</v>
      </c>
      <c r="G558" t="s">
        <v>33</v>
      </c>
      <c r="H558" t="s">
        <v>1287</v>
      </c>
      <c r="I558" t="s">
        <v>1288</v>
      </c>
      <c r="J558" t="s">
        <v>93</v>
      </c>
      <c r="K558" t="s">
        <v>94</v>
      </c>
      <c r="L558" t="s">
        <v>108</v>
      </c>
      <c r="M558" t="s">
        <v>279</v>
      </c>
      <c r="N558" t="s">
        <v>72</v>
      </c>
      <c r="O558" t="s">
        <v>50</v>
      </c>
      <c r="P558">
        <v>52</v>
      </c>
      <c r="Q558" s="2">
        <v>42983</v>
      </c>
      <c r="R558" s="2"/>
      <c r="S558">
        <v>24</v>
      </c>
      <c r="T558" s="3">
        <v>140042</v>
      </c>
      <c r="U558" s="3">
        <v>11670.166666666666</v>
      </c>
      <c r="V558" s="3">
        <v>112.21314102564104</v>
      </c>
      <c r="W558" s="3">
        <v>0.13800000000000001</v>
      </c>
      <c r="X558" s="3">
        <v>1610.4829999999999</v>
      </c>
      <c r="Y558" vm="29">
        <v>0.30599999999999999</v>
      </c>
      <c r="Z558" s="3">
        <v>8099.0956666666661</v>
      </c>
      <c r="AA558" t="s">
        <v>282</v>
      </c>
      <c r="AB558">
        <v>0.88870000000000005</v>
      </c>
      <c r="AC558">
        <v>0.13</v>
      </c>
      <c r="AD558" s="2" t="s">
        <v>42</v>
      </c>
      <c r="AE558">
        <v>111</v>
      </c>
      <c r="AG558">
        <v>20</v>
      </c>
      <c r="AH558">
        <v>402</v>
      </c>
      <c r="AL558">
        <f>IF(AND(EE_Data_2023[[#This Row],[Hire Date]]&gt;=EE_Data_2023[[#This Row],[Start of Month]],EE_Data_2023[[#This Row],[Hire Date]]&lt;=EE_Data_2023[[#This Row],[End of Month]]),1,0)</f>
        <v>0</v>
      </c>
      <c r="AM558">
        <f>IF(AND(EE_Data_2023[[#This Row],[Exit Date]]&gt;=EE_Data_2023[[#This Row],[Start of Month]],EE_Data_2023[[#This Row],[Exit Date]]&lt;=EE_Data_2023[[#This Row],[End of Month]]),1,0)</f>
        <v>0</v>
      </c>
      <c r="AN558">
        <f>EE_Data_2023[[#This Row],[Leave balance]]*EE_Data_2023[[#This Row],[Hr_Rate]]</f>
        <v>12455.658653846154</v>
      </c>
    </row>
    <row r="559" spans="1:40" x14ac:dyDescent="0.3">
      <c r="A559" s="1" t="s">
        <v>1927</v>
      </c>
      <c r="B559" s="8">
        <v>44927</v>
      </c>
      <c r="C559" s="8">
        <v>44957</v>
      </c>
      <c r="D559">
        <v>2023</v>
      </c>
      <c r="E559" t="s">
        <v>43</v>
      </c>
      <c r="F559" t="s">
        <v>44</v>
      </c>
      <c r="G559" t="s">
        <v>1919</v>
      </c>
      <c r="H559" t="s">
        <v>381</v>
      </c>
      <c r="I559" t="s">
        <v>1289</v>
      </c>
      <c r="J559" t="s">
        <v>145</v>
      </c>
      <c r="K559" t="s">
        <v>83</v>
      </c>
      <c r="L559" t="s">
        <v>38</v>
      </c>
      <c r="M559" t="s">
        <v>44</v>
      </c>
      <c r="N559" t="s">
        <v>72</v>
      </c>
      <c r="O559" t="s">
        <v>50</v>
      </c>
      <c r="P559">
        <v>40</v>
      </c>
      <c r="Q559" s="2">
        <v>43440</v>
      </c>
      <c r="R559" s="2"/>
      <c r="S559">
        <v>40</v>
      </c>
      <c r="T559" s="3">
        <v>57225</v>
      </c>
      <c r="U559" s="3">
        <v>4768.75</v>
      </c>
      <c r="V559" s="3">
        <v>27.512019230769234</v>
      </c>
      <c r="W559" s="3">
        <v>0.17</v>
      </c>
      <c r="X559" s="3">
        <v>810.68750000000011</v>
      </c>
      <c r="Y559" vm="2">
        <v>0.21</v>
      </c>
      <c r="Z559" s="3">
        <v>3767.3125</v>
      </c>
      <c r="AA559" t="s">
        <v>51</v>
      </c>
      <c r="AB559">
        <v>1.4280999999999999</v>
      </c>
      <c r="AC559">
        <v>0</v>
      </c>
      <c r="AD559" s="2" t="s">
        <v>42</v>
      </c>
      <c r="AE559">
        <v>129</v>
      </c>
      <c r="AG559">
        <v>20</v>
      </c>
      <c r="AI559">
        <v>19</v>
      </c>
      <c r="AL559">
        <f>IF(AND(EE_Data_2023[[#This Row],[Hire Date]]&gt;=EE_Data_2023[[#This Row],[Start of Month]],EE_Data_2023[[#This Row],[Hire Date]]&lt;=EE_Data_2023[[#This Row],[End of Month]]),1,0)</f>
        <v>0</v>
      </c>
      <c r="AM559">
        <f>IF(AND(EE_Data_2023[[#This Row],[Exit Date]]&gt;=EE_Data_2023[[#This Row],[Start of Month]],EE_Data_2023[[#This Row],[Exit Date]]&lt;=EE_Data_2023[[#This Row],[End of Month]]),1,0)</f>
        <v>0</v>
      </c>
      <c r="AN559">
        <f>EE_Data_2023[[#This Row],[Leave balance]]*EE_Data_2023[[#This Row],[Hr_Rate]]</f>
        <v>3549.0504807692309</v>
      </c>
    </row>
    <row r="560" spans="1:40" x14ac:dyDescent="0.3">
      <c r="A560" s="1" t="s">
        <v>1927</v>
      </c>
      <c r="B560" s="8">
        <v>44927</v>
      </c>
      <c r="C560" s="8">
        <v>44957</v>
      </c>
      <c r="D560">
        <v>2023</v>
      </c>
      <c r="E560" t="s">
        <v>84</v>
      </c>
      <c r="F560" t="s">
        <v>85</v>
      </c>
      <c r="G560" t="s">
        <v>1919</v>
      </c>
      <c r="H560" t="s">
        <v>1290</v>
      </c>
      <c r="I560" t="s">
        <v>1291</v>
      </c>
      <c r="J560" t="s">
        <v>77</v>
      </c>
      <c r="K560" t="s">
        <v>94</v>
      </c>
      <c r="L560" t="s">
        <v>49</v>
      </c>
      <c r="M560" t="s">
        <v>85</v>
      </c>
      <c r="N560" t="s">
        <v>72</v>
      </c>
      <c r="O560" t="s">
        <v>50</v>
      </c>
      <c r="P560">
        <v>55</v>
      </c>
      <c r="Q560" s="2">
        <v>40233</v>
      </c>
      <c r="R560" s="2"/>
      <c r="S560">
        <v>40</v>
      </c>
      <c r="T560" s="3">
        <v>102839</v>
      </c>
      <c r="U560" s="3">
        <v>8569.9166666666661</v>
      </c>
      <c r="V560" s="3">
        <v>49.441826923076924</v>
      </c>
      <c r="W560" s="3">
        <v>0.25</v>
      </c>
      <c r="X560" s="3">
        <v>2142.4791666666665</v>
      </c>
      <c r="Y560" vm="8">
        <v>0.21899999999999997</v>
      </c>
      <c r="Z560" s="3">
        <v>6693.1049166666662</v>
      </c>
      <c r="AA560" t="s">
        <v>88</v>
      </c>
      <c r="AB560">
        <v>8.2957999999999998</v>
      </c>
      <c r="AC560">
        <v>0.05</v>
      </c>
      <c r="AD560" s="2" t="s">
        <v>42</v>
      </c>
      <c r="AE560">
        <v>101</v>
      </c>
      <c r="AG560">
        <v>20</v>
      </c>
      <c r="AI560">
        <v>8</v>
      </c>
      <c r="AL560">
        <f>IF(AND(EE_Data_2023[[#This Row],[Hire Date]]&gt;=EE_Data_2023[[#This Row],[Start of Month]],EE_Data_2023[[#This Row],[Hire Date]]&lt;=EE_Data_2023[[#This Row],[End of Month]]),1,0)</f>
        <v>0</v>
      </c>
      <c r="AM560">
        <f>IF(AND(EE_Data_2023[[#This Row],[Exit Date]]&gt;=EE_Data_2023[[#This Row],[Start of Month]],EE_Data_2023[[#This Row],[Exit Date]]&lt;=EE_Data_2023[[#This Row],[End of Month]]),1,0)</f>
        <v>0</v>
      </c>
      <c r="AN560">
        <f>EE_Data_2023[[#This Row],[Leave balance]]*EE_Data_2023[[#This Row],[Hr_Rate]]</f>
        <v>4993.6245192307697</v>
      </c>
    </row>
    <row r="561" spans="1:40" x14ac:dyDescent="0.3">
      <c r="A561" s="1" t="s">
        <v>1927</v>
      </c>
      <c r="B561" s="8">
        <v>44927</v>
      </c>
      <c r="C561" s="8">
        <v>44957</v>
      </c>
      <c r="D561">
        <v>2023</v>
      </c>
      <c r="E561" t="s">
        <v>1035</v>
      </c>
      <c r="F561" t="s">
        <v>1036</v>
      </c>
      <c r="G561" t="s">
        <v>1918</v>
      </c>
      <c r="H561" t="s">
        <v>1292</v>
      </c>
      <c r="I561" t="s">
        <v>1293</v>
      </c>
      <c r="J561" t="s">
        <v>321</v>
      </c>
      <c r="K561" t="s">
        <v>94</v>
      </c>
      <c r="L561" t="s">
        <v>108</v>
      </c>
      <c r="M561" t="s">
        <v>135</v>
      </c>
      <c r="N561" t="s">
        <v>72</v>
      </c>
      <c r="O561" t="s">
        <v>40</v>
      </c>
      <c r="P561">
        <v>32</v>
      </c>
      <c r="Q561" s="2">
        <v>44295</v>
      </c>
      <c r="R561" s="2"/>
      <c r="S561">
        <v>40</v>
      </c>
      <c r="T561" s="3">
        <v>70980</v>
      </c>
      <c r="U561" s="3">
        <v>5915</v>
      </c>
      <c r="V561" s="3">
        <v>34.125</v>
      </c>
      <c r="W561" s="3">
        <v>0.25</v>
      </c>
      <c r="X561" s="3">
        <v>1478.75</v>
      </c>
      <c r="Y561" vm="15">
        <v>0.34600000000000003</v>
      </c>
      <c r="Z561" s="3">
        <v>3868.41</v>
      </c>
      <c r="AA561" t="s">
        <v>138</v>
      </c>
      <c r="AB561">
        <v>1.7225999999999999</v>
      </c>
      <c r="AC561">
        <v>0</v>
      </c>
      <c r="AD561" s="2" t="s">
        <v>42</v>
      </c>
      <c r="AE561">
        <v>324</v>
      </c>
      <c r="AG561">
        <v>20</v>
      </c>
      <c r="AI561">
        <v>9</v>
      </c>
      <c r="AL561">
        <f>IF(AND(EE_Data_2023[[#This Row],[Hire Date]]&gt;=EE_Data_2023[[#This Row],[Start of Month]],EE_Data_2023[[#This Row],[Hire Date]]&lt;=EE_Data_2023[[#This Row],[End of Month]]),1,0)</f>
        <v>0</v>
      </c>
      <c r="AM561">
        <f>IF(AND(EE_Data_2023[[#This Row],[Exit Date]]&gt;=EE_Data_2023[[#This Row],[Start of Month]],EE_Data_2023[[#This Row],[Exit Date]]&lt;=EE_Data_2023[[#This Row],[End of Month]]),1,0)</f>
        <v>0</v>
      </c>
      <c r="AN561">
        <f>EE_Data_2023[[#This Row],[Leave balance]]*EE_Data_2023[[#This Row],[Hr_Rate]]</f>
        <v>11056.5</v>
      </c>
    </row>
    <row r="562" spans="1:40" x14ac:dyDescent="0.3">
      <c r="A562" s="1" t="s">
        <v>1927</v>
      </c>
      <c r="B562" s="8">
        <v>44927</v>
      </c>
      <c r="C562" s="8">
        <v>44957</v>
      </c>
      <c r="D562">
        <v>2023</v>
      </c>
      <c r="E562" t="s">
        <v>110</v>
      </c>
      <c r="F562" t="s">
        <v>111</v>
      </c>
      <c r="G562" t="s">
        <v>112</v>
      </c>
      <c r="H562" t="s">
        <v>1294</v>
      </c>
      <c r="I562" t="s">
        <v>1295</v>
      </c>
      <c r="J562" t="s">
        <v>77</v>
      </c>
      <c r="K562" t="s">
        <v>116</v>
      </c>
      <c r="L562" t="s">
        <v>71</v>
      </c>
      <c r="M562" t="s">
        <v>111</v>
      </c>
      <c r="N562" t="s">
        <v>39</v>
      </c>
      <c r="O562" t="s">
        <v>40</v>
      </c>
      <c r="P562">
        <v>51</v>
      </c>
      <c r="Q562" s="2">
        <v>44587</v>
      </c>
      <c r="R562" s="2">
        <v>44952</v>
      </c>
      <c r="S562">
        <v>40</v>
      </c>
      <c r="T562" s="3">
        <v>104431</v>
      </c>
      <c r="U562" s="3">
        <v>8702.5833333333339</v>
      </c>
      <c r="V562" s="3">
        <v>50.207211538461536</v>
      </c>
      <c r="W562" s="3">
        <v>0</v>
      </c>
      <c r="X562" s="3">
        <v>0</v>
      </c>
      <c r="Y562" vm="12">
        <v>0.113</v>
      </c>
      <c r="Z562" s="3">
        <v>7719.1914166666675</v>
      </c>
      <c r="AA562" t="s">
        <v>117</v>
      </c>
      <c r="AB562">
        <v>3.8468</v>
      </c>
      <c r="AC562">
        <v>7.0000000000000007E-2</v>
      </c>
      <c r="AD562" s="2" t="s">
        <v>42</v>
      </c>
      <c r="AE562">
        <v>93</v>
      </c>
      <c r="AG562">
        <v>20</v>
      </c>
      <c r="AI562">
        <v>12</v>
      </c>
      <c r="AL562">
        <f>IF(AND(EE_Data_2023[[#This Row],[Hire Date]]&gt;=EE_Data_2023[[#This Row],[Start of Month]],EE_Data_2023[[#This Row],[Hire Date]]&lt;=EE_Data_2023[[#This Row],[End of Month]]),1,0)</f>
        <v>0</v>
      </c>
      <c r="AM562">
        <f>IF(AND(EE_Data_2023[[#This Row],[Exit Date]]&gt;=EE_Data_2023[[#This Row],[Start of Month]],EE_Data_2023[[#This Row],[Exit Date]]&lt;=EE_Data_2023[[#This Row],[End of Month]]),1,0)</f>
        <v>0</v>
      </c>
      <c r="AN562">
        <f>EE_Data_2023[[#This Row],[Leave balance]]*EE_Data_2023[[#This Row],[Hr_Rate]]</f>
        <v>4669.2706730769232</v>
      </c>
    </row>
    <row r="563" spans="1:40" x14ac:dyDescent="0.3">
      <c r="A563" s="1" t="s">
        <v>1927</v>
      </c>
      <c r="B563" s="8">
        <v>44927</v>
      </c>
      <c r="C563" s="8">
        <v>44957</v>
      </c>
      <c r="D563">
        <v>2023</v>
      </c>
      <c r="E563" t="s">
        <v>346</v>
      </c>
      <c r="F563" t="s">
        <v>347</v>
      </c>
      <c r="G563" t="s">
        <v>54</v>
      </c>
      <c r="H563" t="s">
        <v>1296</v>
      </c>
      <c r="I563" t="s">
        <v>1297</v>
      </c>
      <c r="J563" t="s">
        <v>247</v>
      </c>
      <c r="K563" t="s">
        <v>94</v>
      </c>
      <c r="L563" t="s">
        <v>49</v>
      </c>
      <c r="M563" t="s">
        <v>347</v>
      </c>
      <c r="N563" t="s">
        <v>39</v>
      </c>
      <c r="O563" t="s">
        <v>40</v>
      </c>
      <c r="P563">
        <v>28</v>
      </c>
      <c r="Q563" s="2">
        <v>44374</v>
      </c>
      <c r="R563" s="2">
        <v>45104</v>
      </c>
      <c r="S563">
        <v>40</v>
      </c>
      <c r="T563" s="3">
        <v>48510</v>
      </c>
      <c r="U563" s="3">
        <v>4042.5</v>
      </c>
      <c r="V563" s="3">
        <v>23.322115384615383</v>
      </c>
      <c r="W563" s="3">
        <v>0.2109</v>
      </c>
      <c r="X563" s="3">
        <v>852.56325000000004</v>
      </c>
      <c r="Y563" vm="34">
        <v>0.45799999999999996</v>
      </c>
      <c r="Z563" s="3">
        <v>2191.0349999999999</v>
      </c>
      <c r="AA563" t="s">
        <v>350</v>
      </c>
      <c r="AB563">
        <v>11.0573</v>
      </c>
      <c r="AC563">
        <v>0</v>
      </c>
      <c r="AD563" s="2" t="s">
        <v>42</v>
      </c>
      <c r="AE563">
        <v>328</v>
      </c>
      <c r="AG563">
        <v>20</v>
      </c>
      <c r="AI563">
        <v>8</v>
      </c>
      <c r="AL563">
        <f>IF(AND(EE_Data_2023[[#This Row],[Hire Date]]&gt;=EE_Data_2023[[#This Row],[Start of Month]],EE_Data_2023[[#This Row],[Hire Date]]&lt;=EE_Data_2023[[#This Row],[End of Month]]),1,0)</f>
        <v>0</v>
      </c>
      <c r="AM563">
        <f>IF(AND(EE_Data_2023[[#This Row],[Exit Date]]&gt;=EE_Data_2023[[#This Row],[Start of Month]],EE_Data_2023[[#This Row],[Exit Date]]&lt;=EE_Data_2023[[#This Row],[End of Month]]),1,0)</f>
        <v>0</v>
      </c>
      <c r="AN563">
        <f>EE_Data_2023[[#This Row],[Leave balance]]*EE_Data_2023[[#This Row],[Hr_Rate]]</f>
        <v>7649.6538461538457</v>
      </c>
    </row>
    <row r="564" spans="1:40" x14ac:dyDescent="0.3">
      <c r="A564" s="1" t="s">
        <v>1927</v>
      </c>
      <c r="B564" s="8">
        <v>44927</v>
      </c>
      <c r="C564" s="8">
        <v>44957</v>
      </c>
      <c r="D564">
        <v>2023</v>
      </c>
      <c r="E564" t="s">
        <v>283</v>
      </c>
      <c r="F564" t="s">
        <v>284</v>
      </c>
      <c r="G564" t="s">
        <v>112</v>
      </c>
      <c r="H564" t="s">
        <v>1298</v>
      </c>
      <c r="I564" t="s">
        <v>1299</v>
      </c>
      <c r="J564" t="s">
        <v>47</v>
      </c>
      <c r="K564" t="s">
        <v>116</v>
      </c>
      <c r="L564" t="s">
        <v>71</v>
      </c>
      <c r="M564" t="s">
        <v>284</v>
      </c>
      <c r="N564" t="s">
        <v>72</v>
      </c>
      <c r="O564" t="s">
        <v>40</v>
      </c>
      <c r="P564">
        <v>45</v>
      </c>
      <c r="Q564" s="2">
        <v>39519</v>
      </c>
      <c r="R564" s="2"/>
      <c r="S564">
        <v>40</v>
      </c>
      <c r="T564" s="3">
        <v>186138</v>
      </c>
      <c r="U564" s="3">
        <v>15511.5</v>
      </c>
      <c r="V564" s="3">
        <v>89.489423076923075</v>
      </c>
      <c r="W564" s="3">
        <v>0</v>
      </c>
      <c r="X564" s="3">
        <v>0</v>
      </c>
      <c r="Y564" vm="30">
        <v>0.159</v>
      </c>
      <c r="Z564" s="3">
        <v>13045.1715</v>
      </c>
      <c r="AA564" t="s">
        <v>287</v>
      </c>
      <c r="AB564">
        <v>3.8807</v>
      </c>
      <c r="AC564">
        <v>0.28000000000000003</v>
      </c>
      <c r="AD564" s="2" t="s">
        <v>42</v>
      </c>
      <c r="AE564">
        <v>203</v>
      </c>
      <c r="AF564">
        <v>1</v>
      </c>
      <c r="AG564">
        <v>20</v>
      </c>
      <c r="AI564">
        <v>11</v>
      </c>
      <c r="AL564">
        <f>IF(AND(EE_Data_2023[[#This Row],[Hire Date]]&gt;=EE_Data_2023[[#This Row],[Start of Month]],EE_Data_2023[[#This Row],[Hire Date]]&lt;=EE_Data_2023[[#This Row],[End of Month]]),1,0)</f>
        <v>0</v>
      </c>
      <c r="AM564">
        <f>IF(AND(EE_Data_2023[[#This Row],[Exit Date]]&gt;=EE_Data_2023[[#This Row],[Start of Month]],EE_Data_2023[[#This Row],[Exit Date]]&lt;=EE_Data_2023[[#This Row],[End of Month]]),1,0)</f>
        <v>0</v>
      </c>
      <c r="AN564">
        <f>EE_Data_2023[[#This Row],[Leave balance]]*EE_Data_2023[[#This Row],[Hr_Rate]]</f>
        <v>18166.352884615386</v>
      </c>
    </row>
    <row r="565" spans="1:40" x14ac:dyDescent="0.3">
      <c r="A565" s="1" t="s">
        <v>1927</v>
      </c>
      <c r="B565" s="8">
        <v>44927</v>
      </c>
      <c r="C565" s="8">
        <v>44957</v>
      </c>
      <c r="D565">
        <v>2023</v>
      </c>
      <c r="E565" t="s">
        <v>262</v>
      </c>
      <c r="F565" t="s">
        <v>263</v>
      </c>
      <c r="G565" t="s">
        <v>33</v>
      </c>
      <c r="H565" t="s">
        <v>1300</v>
      </c>
      <c r="I565" t="s">
        <v>1301</v>
      </c>
      <c r="J565" t="s">
        <v>145</v>
      </c>
      <c r="K565" t="s">
        <v>83</v>
      </c>
      <c r="L565" t="s">
        <v>38</v>
      </c>
      <c r="M565" t="s">
        <v>263</v>
      </c>
      <c r="N565" t="s">
        <v>72</v>
      </c>
      <c r="O565" t="s">
        <v>40</v>
      </c>
      <c r="P565">
        <v>58</v>
      </c>
      <c r="Q565" s="2">
        <v>40287</v>
      </c>
      <c r="R565" s="2"/>
      <c r="S565">
        <v>40</v>
      </c>
      <c r="T565" s="3">
        <v>56350</v>
      </c>
      <c r="U565" s="3">
        <v>4695.833333333333</v>
      </c>
      <c r="V565" s="3">
        <v>27.091346153846153</v>
      </c>
      <c r="W565" s="3">
        <v>0.22</v>
      </c>
      <c r="X565" s="3">
        <v>1033.0833333333333</v>
      </c>
      <c r="Y565" vm="28">
        <v>0.45200000000000001</v>
      </c>
      <c r="Z565" s="3">
        <v>2573.3166666666666</v>
      </c>
      <c r="AA565" t="s">
        <v>267</v>
      </c>
      <c r="AB565">
        <v>39.026600000000002</v>
      </c>
      <c r="AC565">
        <v>0</v>
      </c>
      <c r="AD565" s="2" t="s">
        <v>42</v>
      </c>
      <c r="AE565">
        <v>95</v>
      </c>
      <c r="AG565">
        <v>20</v>
      </c>
      <c r="AH565">
        <v>112</v>
      </c>
      <c r="AI565">
        <v>19</v>
      </c>
      <c r="AL565">
        <f>IF(AND(EE_Data_2023[[#This Row],[Hire Date]]&gt;=EE_Data_2023[[#This Row],[Start of Month]],EE_Data_2023[[#This Row],[Hire Date]]&lt;=EE_Data_2023[[#This Row],[End of Month]]),1,0)</f>
        <v>0</v>
      </c>
      <c r="AM565">
        <f>IF(AND(EE_Data_2023[[#This Row],[Exit Date]]&gt;=EE_Data_2023[[#This Row],[Start of Month]],EE_Data_2023[[#This Row],[Exit Date]]&lt;=EE_Data_2023[[#This Row],[End of Month]]),1,0)</f>
        <v>0</v>
      </c>
      <c r="AN565">
        <f>EE_Data_2023[[#This Row],[Leave balance]]*EE_Data_2023[[#This Row],[Hr_Rate]]</f>
        <v>2573.6778846153848</v>
      </c>
    </row>
    <row r="566" spans="1:40" x14ac:dyDescent="0.3">
      <c r="A566" s="1" t="s">
        <v>1927</v>
      </c>
      <c r="B566" s="8">
        <v>44927</v>
      </c>
      <c r="C566" s="8">
        <v>44957</v>
      </c>
      <c r="D566">
        <v>2023</v>
      </c>
      <c r="E566" t="s">
        <v>200</v>
      </c>
      <c r="F566" t="s">
        <v>201</v>
      </c>
      <c r="G566" t="s">
        <v>33</v>
      </c>
      <c r="H566" t="s">
        <v>433</v>
      </c>
      <c r="I566" t="s">
        <v>1302</v>
      </c>
      <c r="J566" t="s">
        <v>93</v>
      </c>
      <c r="K566" t="s">
        <v>48</v>
      </c>
      <c r="L566" t="s">
        <v>108</v>
      </c>
      <c r="M566" t="s">
        <v>201</v>
      </c>
      <c r="N566" t="s">
        <v>72</v>
      </c>
      <c r="O566" t="s">
        <v>50</v>
      </c>
      <c r="P566">
        <v>45</v>
      </c>
      <c r="Q566" s="2">
        <v>42379</v>
      </c>
      <c r="R566" s="2"/>
      <c r="S566">
        <v>32</v>
      </c>
      <c r="T566" s="3">
        <v>149761</v>
      </c>
      <c r="U566" s="3">
        <v>12480.083333333334</v>
      </c>
      <c r="V566" s="3">
        <v>90.000600961538467</v>
      </c>
      <c r="W566" s="3">
        <v>0.24809999999999999</v>
      </c>
      <c r="X566" s="3">
        <v>3096.3086749999998</v>
      </c>
      <c r="Y566" vm="25">
        <v>0.51900000000000002</v>
      </c>
      <c r="Z566" s="3">
        <v>6002.9200833333334</v>
      </c>
      <c r="AA566" t="s">
        <v>41</v>
      </c>
      <c r="AB566">
        <v>1</v>
      </c>
      <c r="AC566">
        <v>0.12</v>
      </c>
      <c r="AD566" s="2" t="s">
        <v>42</v>
      </c>
      <c r="AE566">
        <v>388</v>
      </c>
      <c r="AG566">
        <v>20</v>
      </c>
      <c r="AH566">
        <v>114</v>
      </c>
      <c r="AL566">
        <f>IF(AND(EE_Data_2023[[#This Row],[Hire Date]]&gt;=EE_Data_2023[[#This Row],[Start of Month]],EE_Data_2023[[#This Row],[Hire Date]]&lt;=EE_Data_2023[[#This Row],[End of Month]]),1,0)</f>
        <v>0</v>
      </c>
      <c r="AM566">
        <f>IF(AND(EE_Data_2023[[#This Row],[Exit Date]]&gt;=EE_Data_2023[[#This Row],[Start of Month]],EE_Data_2023[[#This Row],[Exit Date]]&lt;=EE_Data_2023[[#This Row],[End of Month]]),1,0)</f>
        <v>0</v>
      </c>
      <c r="AN566">
        <f>EE_Data_2023[[#This Row],[Leave balance]]*EE_Data_2023[[#This Row],[Hr_Rate]]</f>
        <v>34920.233173076922</v>
      </c>
    </row>
    <row r="567" spans="1:40" x14ac:dyDescent="0.3">
      <c r="A567" s="1" t="s">
        <v>1927</v>
      </c>
      <c r="B567" s="8">
        <v>44927</v>
      </c>
      <c r="C567" s="8">
        <v>44957</v>
      </c>
      <c r="D567">
        <v>2023</v>
      </c>
      <c r="E567" t="s">
        <v>278</v>
      </c>
      <c r="F567" t="s">
        <v>279</v>
      </c>
      <c r="G567" t="s">
        <v>33</v>
      </c>
      <c r="H567" t="s">
        <v>1303</v>
      </c>
      <c r="I567" t="s">
        <v>1304</v>
      </c>
      <c r="J567" t="s">
        <v>93</v>
      </c>
      <c r="K567" t="s">
        <v>48</v>
      </c>
      <c r="L567" t="s">
        <v>71</v>
      </c>
      <c r="M567" t="s">
        <v>279</v>
      </c>
      <c r="N567" t="s">
        <v>72</v>
      </c>
      <c r="O567" t="s">
        <v>40</v>
      </c>
      <c r="P567">
        <v>44</v>
      </c>
      <c r="Q567" s="2">
        <v>39305</v>
      </c>
      <c r="R567" s="2"/>
      <c r="S567">
        <v>32</v>
      </c>
      <c r="T567" s="3">
        <v>126277</v>
      </c>
      <c r="U567" s="3">
        <v>10523.083333333334</v>
      </c>
      <c r="V567" s="3">
        <v>75.887620192307693</v>
      </c>
      <c r="W567" s="3">
        <v>0.13800000000000001</v>
      </c>
      <c r="X567" s="3">
        <v>1452.1855000000003</v>
      </c>
      <c r="Y567" vm="29">
        <v>0.30599999999999999</v>
      </c>
      <c r="Z567" s="3">
        <v>7303.0198333333337</v>
      </c>
      <c r="AA567" t="s">
        <v>282</v>
      </c>
      <c r="AB567">
        <v>0.88870000000000005</v>
      </c>
      <c r="AC567">
        <v>0.13</v>
      </c>
      <c r="AD567" s="2" t="s">
        <v>42</v>
      </c>
      <c r="AE567">
        <v>310</v>
      </c>
      <c r="AG567">
        <v>20</v>
      </c>
      <c r="AL567">
        <f>IF(AND(EE_Data_2023[[#This Row],[Hire Date]]&gt;=EE_Data_2023[[#This Row],[Start of Month]],EE_Data_2023[[#This Row],[Hire Date]]&lt;=EE_Data_2023[[#This Row],[End of Month]]),1,0)</f>
        <v>0</v>
      </c>
      <c r="AM567">
        <f>IF(AND(EE_Data_2023[[#This Row],[Exit Date]]&gt;=EE_Data_2023[[#This Row],[Start of Month]],EE_Data_2023[[#This Row],[Exit Date]]&lt;=EE_Data_2023[[#This Row],[End of Month]]),1,0)</f>
        <v>0</v>
      </c>
      <c r="AN567">
        <f>EE_Data_2023[[#This Row],[Leave balance]]*EE_Data_2023[[#This Row],[Hr_Rate]]</f>
        <v>23525.162259615387</v>
      </c>
    </row>
    <row r="568" spans="1:40" x14ac:dyDescent="0.3">
      <c r="A568" s="1" t="s">
        <v>1927</v>
      </c>
      <c r="B568" s="8">
        <v>44927</v>
      </c>
      <c r="C568" s="8">
        <v>44957</v>
      </c>
      <c r="D568">
        <v>2023</v>
      </c>
      <c r="E568" t="s">
        <v>303</v>
      </c>
      <c r="F568" t="s">
        <v>304</v>
      </c>
      <c r="G568" t="s">
        <v>112</v>
      </c>
      <c r="H568" t="s">
        <v>1305</v>
      </c>
      <c r="I568" t="s">
        <v>1306</v>
      </c>
      <c r="J568" t="s">
        <v>77</v>
      </c>
      <c r="K568" t="s">
        <v>70</v>
      </c>
      <c r="L568" t="s">
        <v>49</v>
      </c>
      <c r="M568" t="s">
        <v>304</v>
      </c>
      <c r="N568" t="s">
        <v>72</v>
      </c>
      <c r="O568" t="s">
        <v>40</v>
      </c>
      <c r="P568">
        <v>33</v>
      </c>
      <c r="Q568" s="2">
        <v>41446</v>
      </c>
      <c r="R568" s="2"/>
      <c r="S568">
        <v>40</v>
      </c>
      <c r="T568" s="3">
        <v>119631</v>
      </c>
      <c r="U568" s="3">
        <v>9969.25</v>
      </c>
      <c r="V568" s="3">
        <v>57.514903846153842</v>
      </c>
      <c r="W568" s="3">
        <v>7.5999999999999998E-2</v>
      </c>
      <c r="X568" s="3">
        <v>757.66300000000001</v>
      </c>
      <c r="Y568" vm="32">
        <v>0.253</v>
      </c>
      <c r="Z568" s="3">
        <v>7447.0297499999997</v>
      </c>
      <c r="AA568" t="s">
        <v>307</v>
      </c>
      <c r="AB568">
        <v>3.7942999999999998</v>
      </c>
      <c r="AC568">
        <v>0.06</v>
      </c>
      <c r="AD568" s="2" t="s">
        <v>42</v>
      </c>
      <c r="AE568">
        <v>237</v>
      </c>
      <c r="AG568">
        <v>20</v>
      </c>
      <c r="AI568">
        <v>4</v>
      </c>
      <c r="AL568">
        <f>IF(AND(EE_Data_2023[[#This Row],[Hire Date]]&gt;=EE_Data_2023[[#This Row],[Start of Month]],EE_Data_2023[[#This Row],[Hire Date]]&lt;=EE_Data_2023[[#This Row],[End of Month]]),1,0)</f>
        <v>0</v>
      </c>
      <c r="AM568">
        <f>IF(AND(EE_Data_2023[[#This Row],[Exit Date]]&gt;=EE_Data_2023[[#This Row],[Start of Month]],EE_Data_2023[[#This Row],[Exit Date]]&lt;=EE_Data_2023[[#This Row],[End of Month]]),1,0)</f>
        <v>0</v>
      </c>
      <c r="AN568">
        <f>EE_Data_2023[[#This Row],[Leave balance]]*EE_Data_2023[[#This Row],[Hr_Rate]]</f>
        <v>13631.032211538461</v>
      </c>
    </row>
    <row r="569" spans="1:40" x14ac:dyDescent="0.3">
      <c r="A569" s="1" t="s">
        <v>1927</v>
      </c>
      <c r="B569" s="8">
        <v>44927</v>
      </c>
      <c r="C569" s="8">
        <v>44957</v>
      </c>
      <c r="D569">
        <v>2023</v>
      </c>
      <c r="E569" t="s">
        <v>920</v>
      </c>
      <c r="F569" t="s">
        <v>921</v>
      </c>
      <c r="G569" t="s">
        <v>33</v>
      </c>
      <c r="H569" t="s">
        <v>1307</v>
      </c>
      <c r="I569" t="s">
        <v>1308</v>
      </c>
      <c r="J569" t="s">
        <v>115</v>
      </c>
      <c r="K569" t="s">
        <v>37</v>
      </c>
      <c r="L569" t="s">
        <v>108</v>
      </c>
      <c r="M569" t="s">
        <v>921</v>
      </c>
      <c r="N569" t="s">
        <v>72</v>
      </c>
      <c r="O569" t="s">
        <v>40</v>
      </c>
      <c r="P569">
        <v>26</v>
      </c>
      <c r="Q569" s="2">
        <v>43960</v>
      </c>
      <c r="R569" s="2"/>
      <c r="S569">
        <v>40</v>
      </c>
      <c r="T569" s="3">
        <v>256561</v>
      </c>
      <c r="U569" s="3">
        <v>21380.083333333332</v>
      </c>
      <c r="V569" s="3">
        <v>123.34663461538462</v>
      </c>
      <c r="W569" s="3">
        <v>0.3</v>
      </c>
      <c r="X569" s="3">
        <v>6414.0249999999996</v>
      </c>
      <c r="Y569" vm="43">
        <v>0.59099999999999997</v>
      </c>
      <c r="Z569" s="3">
        <v>8744.454083333334</v>
      </c>
      <c r="AA569" t="s">
        <v>41</v>
      </c>
      <c r="AB569">
        <v>1</v>
      </c>
      <c r="AC569">
        <v>0.39</v>
      </c>
      <c r="AD569" s="2" t="s">
        <v>42</v>
      </c>
      <c r="AE569">
        <v>33</v>
      </c>
      <c r="AG569">
        <v>20</v>
      </c>
      <c r="AI569">
        <v>11</v>
      </c>
      <c r="AL569">
        <f>IF(AND(EE_Data_2023[[#This Row],[Hire Date]]&gt;=EE_Data_2023[[#This Row],[Start of Month]],EE_Data_2023[[#This Row],[Hire Date]]&lt;=EE_Data_2023[[#This Row],[End of Month]]),1,0)</f>
        <v>0</v>
      </c>
      <c r="AM569">
        <f>IF(AND(EE_Data_2023[[#This Row],[Exit Date]]&gt;=EE_Data_2023[[#This Row],[Start of Month]],EE_Data_2023[[#This Row],[Exit Date]]&lt;=EE_Data_2023[[#This Row],[End of Month]]),1,0)</f>
        <v>0</v>
      </c>
      <c r="AN569">
        <f>EE_Data_2023[[#This Row],[Leave balance]]*EE_Data_2023[[#This Row],[Hr_Rate]]</f>
        <v>4070.4389423076923</v>
      </c>
    </row>
    <row r="570" spans="1:40" x14ac:dyDescent="0.3">
      <c r="A570" s="1" t="s">
        <v>1927</v>
      </c>
      <c r="B570" s="8">
        <v>44927</v>
      </c>
      <c r="C570" s="8">
        <v>44957</v>
      </c>
      <c r="D570">
        <v>2023</v>
      </c>
      <c r="E570" t="s">
        <v>79</v>
      </c>
      <c r="F570" t="s">
        <v>80</v>
      </c>
      <c r="G570" t="s">
        <v>33</v>
      </c>
      <c r="H570" t="s">
        <v>1309</v>
      </c>
      <c r="I570" t="s">
        <v>1310</v>
      </c>
      <c r="J570" t="s">
        <v>452</v>
      </c>
      <c r="K570" t="s">
        <v>37</v>
      </c>
      <c r="L570" t="s">
        <v>49</v>
      </c>
      <c r="M570" t="s">
        <v>80</v>
      </c>
      <c r="N570" t="s">
        <v>39</v>
      </c>
      <c r="O570" t="s">
        <v>50</v>
      </c>
      <c r="P570">
        <v>45</v>
      </c>
      <c r="Q570" s="2">
        <v>43937</v>
      </c>
      <c r="R570" s="2">
        <v>45032</v>
      </c>
      <c r="S570">
        <v>24</v>
      </c>
      <c r="T570" s="3">
        <v>66958</v>
      </c>
      <c r="U570" s="3">
        <v>5579.833333333333</v>
      </c>
      <c r="V570" s="3">
        <v>53.652243589743591</v>
      </c>
      <c r="W570" s="3">
        <v>0.23190000000000002</v>
      </c>
      <c r="X570" s="3">
        <v>1293.96335</v>
      </c>
      <c r="Y570" vm="7">
        <v>0.41200000000000003</v>
      </c>
      <c r="Z570" s="3">
        <v>3280.9419999999996</v>
      </c>
      <c r="AA570" t="s">
        <v>41</v>
      </c>
      <c r="AB570">
        <v>1</v>
      </c>
      <c r="AC570">
        <v>0</v>
      </c>
      <c r="AD570" s="2" t="s">
        <v>42</v>
      </c>
      <c r="AE570">
        <v>141</v>
      </c>
      <c r="AG570">
        <v>20</v>
      </c>
      <c r="AL570">
        <f>IF(AND(EE_Data_2023[[#This Row],[Hire Date]]&gt;=EE_Data_2023[[#This Row],[Start of Month]],EE_Data_2023[[#This Row],[Hire Date]]&lt;=EE_Data_2023[[#This Row],[End of Month]]),1,0)</f>
        <v>0</v>
      </c>
      <c r="AM570">
        <f>IF(AND(EE_Data_2023[[#This Row],[Exit Date]]&gt;=EE_Data_2023[[#This Row],[Start of Month]],EE_Data_2023[[#This Row],[Exit Date]]&lt;=EE_Data_2023[[#This Row],[End of Month]]),1,0)</f>
        <v>0</v>
      </c>
      <c r="AN570">
        <f>EE_Data_2023[[#This Row],[Leave balance]]*EE_Data_2023[[#This Row],[Hr_Rate]]</f>
        <v>7564.9663461538466</v>
      </c>
    </row>
    <row r="571" spans="1:40" x14ac:dyDescent="0.3">
      <c r="A571" s="1" t="s">
        <v>1927</v>
      </c>
      <c r="B571" s="8">
        <v>44927</v>
      </c>
      <c r="C571" s="8">
        <v>44957</v>
      </c>
      <c r="D571">
        <v>2023</v>
      </c>
      <c r="E571" t="s">
        <v>31</v>
      </c>
      <c r="F571" t="s">
        <v>32</v>
      </c>
      <c r="G571" t="s">
        <v>33</v>
      </c>
      <c r="H571" t="s">
        <v>102</v>
      </c>
      <c r="I571" t="s">
        <v>1311</v>
      </c>
      <c r="J571" t="s">
        <v>93</v>
      </c>
      <c r="K571" t="s">
        <v>70</v>
      </c>
      <c r="L571" t="s">
        <v>38</v>
      </c>
      <c r="M571" t="s">
        <v>32</v>
      </c>
      <c r="N571" t="s">
        <v>72</v>
      </c>
      <c r="O571" t="s">
        <v>50</v>
      </c>
      <c r="P571">
        <v>46</v>
      </c>
      <c r="Q571" s="2">
        <v>38046</v>
      </c>
      <c r="R571" s="2"/>
      <c r="S571">
        <v>40</v>
      </c>
      <c r="T571" s="3">
        <v>158897</v>
      </c>
      <c r="U571" s="3">
        <v>13241.416666666666</v>
      </c>
      <c r="V571" s="3">
        <v>76.392788461538458</v>
      </c>
      <c r="W571" s="3">
        <v>0.20760000000000001</v>
      </c>
      <c r="X571" s="3">
        <v>2748.9180999999999</v>
      </c>
      <c r="Y571" vm="1">
        <v>0.36599999999999999</v>
      </c>
      <c r="Z571" s="3">
        <v>8395.0581666666658</v>
      </c>
      <c r="AA571" t="s">
        <v>41</v>
      </c>
      <c r="AB571">
        <v>1</v>
      </c>
      <c r="AC571">
        <v>0.1</v>
      </c>
      <c r="AD571" s="2" t="s">
        <v>42</v>
      </c>
      <c r="AE571">
        <v>216</v>
      </c>
      <c r="AG571">
        <v>20</v>
      </c>
      <c r="AI571">
        <v>3</v>
      </c>
      <c r="AL571">
        <f>IF(AND(EE_Data_2023[[#This Row],[Hire Date]]&gt;=EE_Data_2023[[#This Row],[Start of Month]],EE_Data_2023[[#This Row],[Hire Date]]&lt;=EE_Data_2023[[#This Row],[End of Month]]),1,0)</f>
        <v>0</v>
      </c>
      <c r="AM571">
        <f>IF(AND(EE_Data_2023[[#This Row],[Exit Date]]&gt;=EE_Data_2023[[#This Row],[Start of Month]],EE_Data_2023[[#This Row],[Exit Date]]&lt;=EE_Data_2023[[#This Row],[End of Month]]),1,0)</f>
        <v>0</v>
      </c>
      <c r="AN571">
        <f>EE_Data_2023[[#This Row],[Leave balance]]*EE_Data_2023[[#This Row],[Hr_Rate]]</f>
        <v>16500.842307692306</v>
      </c>
    </row>
    <row r="572" spans="1:40" x14ac:dyDescent="0.3">
      <c r="A572" s="1" t="s">
        <v>1927</v>
      </c>
      <c r="B572" s="8">
        <v>44927</v>
      </c>
      <c r="C572" s="8">
        <v>44957</v>
      </c>
      <c r="D572">
        <v>2023</v>
      </c>
      <c r="E572" t="s">
        <v>79</v>
      </c>
      <c r="F572" t="s">
        <v>80</v>
      </c>
      <c r="G572" t="s">
        <v>33</v>
      </c>
      <c r="H572" t="s">
        <v>254</v>
      </c>
      <c r="I572" t="s">
        <v>1312</v>
      </c>
      <c r="J572" t="s">
        <v>36</v>
      </c>
      <c r="K572" t="s">
        <v>37</v>
      </c>
      <c r="L572" t="s">
        <v>71</v>
      </c>
      <c r="M572" t="s">
        <v>80</v>
      </c>
      <c r="N572" t="s">
        <v>72</v>
      </c>
      <c r="O572" t="s">
        <v>40</v>
      </c>
      <c r="P572">
        <v>37</v>
      </c>
      <c r="Q572" s="2">
        <v>39493</v>
      </c>
      <c r="R572" s="2"/>
      <c r="S572">
        <v>32</v>
      </c>
      <c r="T572" s="3">
        <v>71695</v>
      </c>
      <c r="U572" s="3">
        <v>5974.583333333333</v>
      </c>
      <c r="V572" s="3">
        <v>43.0859375</v>
      </c>
      <c r="W572" s="3">
        <v>0.23190000000000002</v>
      </c>
      <c r="X572" s="3">
        <v>1385.5058750000001</v>
      </c>
      <c r="Y572" vm="7">
        <v>0.41200000000000003</v>
      </c>
      <c r="Z572" s="3">
        <v>3513.0549999999998</v>
      </c>
      <c r="AA572" t="s">
        <v>41</v>
      </c>
      <c r="AB572">
        <v>1</v>
      </c>
      <c r="AC572">
        <v>0</v>
      </c>
      <c r="AD572" s="2" t="s">
        <v>42</v>
      </c>
      <c r="AE572">
        <v>146</v>
      </c>
      <c r="AG572">
        <v>20</v>
      </c>
      <c r="AH572">
        <v>358</v>
      </c>
      <c r="AL572">
        <f>IF(AND(EE_Data_2023[[#This Row],[Hire Date]]&gt;=EE_Data_2023[[#This Row],[Start of Month]],EE_Data_2023[[#This Row],[Hire Date]]&lt;=EE_Data_2023[[#This Row],[End of Month]]),1,0)</f>
        <v>0</v>
      </c>
      <c r="AM572">
        <f>IF(AND(EE_Data_2023[[#This Row],[Exit Date]]&gt;=EE_Data_2023[[#This Row],[Start of Month]],EE_Data_2023[[#This Row],[Exit Date]]&lt;=EE_Data_2023[[#This Row],[End of Month]]),1,0)</f>
        <v>0</v>
      </c>
      <c r="AN572">
        <f>EE_Data_2023[[#This Row],[Leave balance]]*EE_Data_2023[[#This Row],[Hr_Rate]]</f>
        <v>6290.546875</v>
      </c>
    </row>
    <row r="573" spans="1:40" x14ac:dyDescent="0.3">
      <c r="A573" s="1" t="s">
        <v>1927</v>
      </c>
      <c r="B573" s="8">
        <v>44927</v>
      </c>
      <c r="C573" s="8">
        <v>44957</v>
      </c>
      <c r="D573">
        <v>2023</v>
      </c>
      <c r="E573" t="s">
        <v>262</v>
      </c>
      <c r="F573" t="s">
        <v>263</v>
      </c>
      <c r="G573" t="s">
        <v>33</v>
      </c>
      <c r="H573" t="s">
        <v>1313</v>
      </c>
      <c r="I573" t="s">
        <v>1314</v>
      </c>
      <c r="J573" t="s">
        <v>77</v>
      </c>
      <c r="K573" t="s">
        <v>70</v>
      </c>
      <c r="L573" t="s">
        <v>49</v>
      </c>
      <c r="M573" t="s">
        <v>263</v>
      </c>
      <c r="N573" t="s">
        <v>72</v>
      </c>
      <c r="O573" t="s">
        <v>50</v>
      </c>
      <c r="P573">
        <v>45</v>
      </c>
      <c r="Q573" s="2">
        <v>40836</v>
      </c>
      <c r="R573" s="2"/>
      <c r="S573">
        <v>24</v>
      </c>
      <c r="T573" s="3">
        <v>123640</v>
      </c>
      <c r="U573" s="3">
        <v>10303.333333333334</v>
      </c>
      <c r="V573" s="3">
        <v>99.070512820512818</v>
      </c>
      <c r="W573" s="3">
        <v>0.22</v>
      </c>
      <c r="X573" s="3">
        <v>2266.7333333333336</v>
      </c>
      <c r="Y573" vm="28">
        <v>0.45200000000000001</v>
      </c>
      <c r="Z573" s="3">
        <v>5646.2266666666665</v>
      </c>
      <c r="AA573" t="s">
        <v>267</v>
      </c>
      <c r="AB573">
        <v>39.026600000000002</v>
      </c>
      <c r="AC573">
        <v>7.0000000000000007E-2</v>
      </c>
      <c r="AD573" s="2" t="s">
        <v>42</v>
      </c>
      <c r="AE573">
        <v>209</v>
      </c>
      <c r="AG573">
        <v>20</v>
      </c>
      <c r="AL573">
        <f>IF(AND(EE_Data_2023[[#This Row],[Hire Date]]&gt;=EE_Data_2023[[#This Row],[Start of Month]],EE_Data_2023[[#This Row],[Hire Date]]&lt;=EE_Data_2023[[#This Row],[End of Month]]),1,0)</f>
        <v>0</v>
      </c>
      <c r="AM573">
        <f>IF(AND(EE_Data_2023[[#This Row],[Exit Date]]&gt;=EE_Data_2023[[#This Row],[Start of Month]],EE_Data_2023[[#This Row],[Exit Date]]&lt;=EE_Data_2023[[#This Row],[End of Month]]),1,0)</f>
        <v>0</v>
      </c>
      <c r="AN573">
        <f>EE_Data_2023[[#This Row],[Leave balance]]*EE_Data_2023[[#This Row],[Hr_Rate]]</f>
        <v>20705.73717948718</v>
      </c>
    </row>
    <row r="574" spans="1:40" x14ac:dyDescent="0.3">
      <c r="A574" s="1" t="s">
        <v>1927</v>
      </c>
      <c r="B574" s="8">
        <v>44927</v>
      </c>
      <c r="C574" s="8">
        <v>44957</v>
      </c>
      <c r="D574">
        <v>2023</v>
      </c>
      <c r="E574" t="s">
        <v>283</v>
      </c>
      <c r="F574" t="s">
        <v>284</v>
      </c>
      <c r="G574" t="s">
        <v>112</v>
      </c>
      <c r="H574" t="s">
        <v>1315</v>
      </c>
      <c r="I574" t="s">
        <v>1316</v>
      </c>
      <c r="J574" t="s">
        <v>145</v>
      </c>
      <c r="K574" t="s">
        <v>70</v>
      </c>
      <c r="L574" t="s">
        <v>49</v>
      </c>
      <c r="M574" t="s">
        <v>284</v>
      </c>
      <c r="N574" t="s">
        <v>72</v>
      </c>
      <c r="O574" t="s">
        <v>50</v>
      </c>
      <c r="P574">
        <v>33</v>
      </c>
      <c r="Q574" s="2">
        <v>41742</v>
      </c>
      <c r="R574" s="2"/>
      <c r="S574">
        <v>40</v>
      </c>
      <c r="T574" s="3">
        <v>46878</v>
      </c>
      <c r="U574" s="3">
        <v>3906.5</v>
      </c>
      <c r="V574" s="3">
        <v>22.537500000000001</v>
      </c>
      <c r="W574" s="3">
        <v>0</v>
      </c>
      <c r="X574" s="3">
        <v>0</v>
      </c>
      <c r="Y574" vm="30">
        <v>0.159</v>
      </c>
      <c r="Z574" s="3">
        <v>3285.3665000000001</v>
      </c>
      <c r="AA574" t="s">
        <v>287</v>
      </c>
      <c r="AB574">
        <v>3.8807</v>
      </c>
      <c r="AC574">
        <v>0</v>
      </c>
      <c r="AD574" s="2" t="s">
        <v>42</v>
      </c>
      <c r="AE574">
        <v>322</v>
      </c>
      <c r="AG574">
        <v>20</v>
      </c>
      <c r="AI574">
        <v>3</v>
      </c>
      <c r="AL574">
        <f>IF(AND(EE_Data_2023[[#This Row],[Hire Date]]&gt;=EE_Data_2023[[#This Row],[Start of Month]],EE_Data_2023[[#This Row],[Hire Date]]&lt;=EE_Data_2023[[#This Row],[End of Month]]),1,0)</f>
        <v>0</v>
      </c>
      <c r="AM574">
        <f>IF(AND(EE_Data_2023[[#This Row],[Exit Date]]&gt;=EE_Data_2023[[#This Row],[Start of Month]],EE_Data_2023[[#This Row],[Exit Date]]&lt;=EE_Data_2023[[#This Row],[End of Month]]),1,0)</f>
        <v>0</v>
      </c>
      <c r="AN574">
        <f>EE_Data_2023[[#This Row],[Leave balance]]*EE_Data_2023[[#This Row],[Hr_Rate]]</f>
        <v>7257.0750000000007</v>
      </c>
    </row>
    <row r="575" spans="1:40" x14ac:dyDescent="0.3">
      <c r="A575" s="1" t="s">
        <v>1927</v>
      </c>
      <c r="B575" s="8">
        <v>44927</v>
      </c>
      <c r="C575" s="8">
        <v>44957</v>
      </c>
      <c r="D575">
        <v>2023</v>
      </c>
      <c r="E575" t="s">
        <v>721</v>
      </c>
      <c r="F575" t="s">
        <v>722</v>
      </c>
      <c r="G575" t="s">
        <v>54</v>
      </c>
      <c r="H575" t="s">
        <v>1317</v>
      </c>
      <c r="I575" t="s">
        <v>1318</v>
      </c>
      <c r="J575" t="s">
        <v>145</v>
      </c>
      <c r="K575" t="s">
        <v>116</v>
      </c>
      <c r="L575" t="s">
        <v>49</v>
      </c>
      <c r="M575" t="s">
        <v>722</v>
      </c>
      <c r="N575" t="s">
        <v>72</v>
      </c>
      <c r="O575" t="s">
        <v>50</v>
      </c>
      <c r="P575">
        <v>64</v>
      </c>
      <c r="Q575" s="2">
        <v>37662</v>
      </c>
      <c r="R575" s="2"/>
      <c r="S575">
        <v>40</v>
      </c>
      <c r="T575" s="3">
        <v>57032</v>
      </c>
      <c r="U575" s="3">
        <v>4752.666666666667</v>
      </c>
      <c r="V575" s="3">
        <v>27.419230769230769</v>
      </c>
      <c r="W575" s="3">
        <v>0.1</v>
      </c>
      <c r="X575" s="3">
        <v>475.26666666666671</v>
      </c>
      <c r="Y575" vm="42">
        <v>0.34799999999999998</v>
      </c>
      <c r="Z575" s="3">
        <v>3098.7386666666671</v>
      </c>
      <c r="AA575" t="s">
        <v>725</v>
      </c>
      <c r="AB575">
        <v>486.12</v>
      </c>
      <c r="AC575">
        <v>0</v>
      </c>
      <c r="AD575" s="2" t="s">
        <v>42</v>
      </c>
      <c r="AE575">
        <v>343</v>
      </c>
      <c r="AG575">
        <v>20</v>
      </c>
      <c r="AH575">
        <v>164</v>
      </c>
      <c r="AI575">
        <v>5</v>
      </c>
      <c r="AL575">
        <f>IF(AND(EE_Data_2023[[#This Row],[Hire Date]]&gt;=EE_Data_2023[[#This Row],[Start of Month]],EE_Data_2023[[#This Row],[Hire Date]]&lt;=EE_Data_2023[[#This Row],[End of Month]]),1,0)</f>
        <v>0</v>
      </c>
      <c r="AM575">
        <f>IF(AND(EE_Data_2023[[#This Row],[Exit Date]]&gt;=EE_Data_2023[[#This Row],[Start of Month]],EE_Data_2023[[#This Row],[Exit Date]]&lt;=EE_Data_2023[[#This Row],[End of Month]]),1,0)</f>
        <v>0</v>
      </c>
      <c r="AN575">
        <f>EE_Data_2023[[#This Row],[Leave balance]]*EE_Data_2023[[#This Row],[Hr_Rate]]</f>
        <v>9404.7961538461532</v>
      </c>
    </row>
    <row r="576" spans="1:40" x14ac:dyDescent="0.3">
      <c r="A576" s="1" t="s">
        <v>1927</v>
      </c>
      <c r="B576" s="8">
        <v>44927</v>
      </c>
      <c r="C576" s="8">
        <v>44957</v>
      </c>
      <c r="D576">
        <v>2023</v>
      </c>
      <c r="E576" t="s">
        <v>31</v>
      </c>
      <c r="F576" t="s">
        <v>32</v>
      </c>
      <c r="G576" t="s">
        <v>33</v>
      </c>
      <c r="H576" t="s">
        <v>1319</v>
      </c>
      <c r="I576" t="s">
        <v>1320</v>
      </c>
      <c r="J576" t="s">
        <v>63</v>
      </c>
      <c r="K576" t="s">
        <v>70</v>
      </c>
      <c r="L576" t="s">
        <v>38</v>
      </c>
      <c r="M576" t="s">
        <v>32</v>
      </c>
      <c r="N576" t="s">
        <v>72</v>
      </c>
      <c r="O576" t="s">
        <v>50</v>
      </c>
      <c r="P576">
        <v>57</v>
      </c>
      <c r="Q576" s="2">
        <v>39357</v>
      </c>
      <c r="R576" s="2"/>
      <c r="S576">
        <v>40</v>
      </c>
      <c r="T576" s="3">
        <v>98150</v>
      </c>
      <c r="U576" s="3">
        <v>8179.166666666667</v>
      </c>
      <c r="V576" s="3">
        <v>47.1875</v>
      </c>
      <c r="W576" s="3">
        <v>0.20760000000000001</v>
      </c>
      <c r="X576" s="3">
        <v>1697.9950000000001</v>
      </c>
      <c r="Y576" vm="1">
        <v>0.36599999999999999</v>
      </c>
      <c r="Z576" s="3">
        <v>5185.5916666666672</v>
      </c>
      <c r="AA576" t="s">
        <v>41</v>
      </c>
      <c r="AB576">
        <v>1</v>
      </c>
      <c r="AC576">
        <v>0</v>
      </c>
      <c r="AD576" s="2" t="s">
        <v>42</v>
      </c>
      <c r="AE576">
        <v>343</v>
      </c>
      <c r="AG576">
        <v>20</v>
      </c>
      <c r="AI576">
        <v>19</v>
      </c>
      <c r="AL576">
        <f>IF(AND(EE_Data_2023[[#This Row],[Hire Date]]&gt;=EE_Data_2023[[#This Row],[Start of Month]],EE_Data_2023[[#This Row],[Hire Date]]&lt;=EE_Data_2023[[#This Row],[End of Month]]),1,0)</f>
        <v>0</v>
      </c>
      <c r="AM576">
        <f>IF(AND(EE_Data_2023[[#This Row],[Exit Date]]&gt;=EE_Data_2023[[#This Row],[Start of Month]],EE_Data_2023[[#This Row],[Exit Date]]&lt;=EE_Data_2023[[#This Row],[End of Month]]),1,0)</f>
        <v>0</v>
      </c>
      <c r="AN576">
        <f>EE_Data_2023[[#This Row],[Leave balance]]*EE_Data_2023[[#This Row],[Hr_Rate]]</f>
        <v>16185.3125</v>
      </c>
    </row>
    <row r="577" spans="1:40" x14ac:dyDescent="0.3">
      <c r="A577" s="1" t="s">
        <v>1927</v>
      </c>
      <c r="B577" s="8">
        <v>44927</v>
      </c>
      <c r="C577" s="8">
        <v>44957</v>
      </c>
      <c r="D577">
        <v>2023</v>
      </c>
      <c r="E577" t="s">
        <v>110</v>
      </c>
      <c r="F577" t="s">
        <v>111</v>
      </c>
      <c r="G577" t="s">
        <v>112</v>
      </c>
      <c r="H577" t="s">
        <v>61</v>
      </c>
      <c r="I577" t="s">
        <v>1321</v>
      </c>
      <c r="J577" t="s">
        <v>145</v>
      </c>
      <c r="K577" t="s">
        <v>48</v>
      </c>
      <c r="L577" t="s">
        <v>38</v>
      </c>
      <c r="M577" t="s">
        <v>111</v>
      </c>
      <c r="N577" t="s">
        <v>39</v>
      </c>
      <c r="O577" t="s">
        <v>50</v>
      </c>
      <c r="P577">
        <v>55</v>
      </c>
      <c r="Q577" s="2">
        <v>44302</v>
      </c>
      <c r="R577" s="2">
        <v>45032</v>
      </c>
      <c r="S577">
        <v>40</v>
      </c>
      <c r="T577" s="3">
        <v>48266</v>
      </c>
      <c r="U577" s="3">
        <v>4022.1666666666665</v>
      </c>
      <c r="V577" s="3">
        <v>23.204807692307693</v>
      </c>
      <c r="W577" s="3">
        <v>0</v>
      </c>
      <c r="X577" s="3">
        <v>0</v>
      </c>
      <c r="Y577" vm="12">
        <v>0.113</v>
      </c>
      <c r="Z577" s="3">
        <v>3567.6618333333331</v>
      </c>
      <c r="AA577" t="s">
        <v>117</v>
      </c>
      <c r="AB577">
        <v>3.8468</v>
      </c>
      <c r="AC577">
        <v>0</v>
      </c>
      <c r="AD577" s="2" t="s">
        <v>42</v>
      </c>
      <c r="AE577">
        <v>35</v>
      </c>
      <c r="AG577">
        <v>20</v>
      </c>
      <c r="AH577">
        <v>362</v>
      </c>
      <c r="AI577">
        <v>4</v>
      </c>
      <c r="AL577">
        <f>IF(AND(EE_Data_2023[[#This Row],[Hire Date]]&gt;=EE_Data_2023[[#This Row],[Start of Month]],EE_Data_2023[[#This Row],[Hire Date]]&lt;=EE_Data_2023[[#This Row],[End of Month]]),1,0)</f>
        <v>0</v>
      </c>
      <c r="AM577">
        <f>IF(AND(EE_Data_2023[[#This Row],[Exit Date]]&gt;=EE_Data_2023[[#This Row],[Start of Month]],EE_Data_2023[[#This Row],[Exit Date]]&lt;=EE_Data_2023[[#This Row],[End of Month]]),1,0)</f>
        <v>0</v>
      </c>
      <c r="AN577">
        <f>EE_Data_2023[[#This Row],[Leave balance]]*EE_Data_2023[[#This Row],[Hr_Rate]]</f>
        <v>812.16826923076928</v>
      </c>
    </row>
    <row r="578" spans="1:40" x14ac:dyDescent="0.3">
      <c r="A578" s="1" t="s">
        <v>1927</v>
      </c>
      <c r="B578" s="8">
        <v>44927</v>
      </c>
      <c r="C578" s="8">
        <v>44957</v>
      </c>
      <c r="D578">
        <v>2023</v>
      </c>
      <c r="E578" t="s">
        <v>303</v>
      </c>
      <c r="F578" t="s">
        <v>304</v>
      </c>
      <c r="G578" t="s">
        <v>112</v>
      </c>
      <c r="H578" t="s">
        <v>1322</v>
      </c>
      <c r="I578" t="s">
        <v>1323</v>
      </c>
      <c r="J578" t="s">
        <v>115</v>
      </c>
      <c r="K578" t="s">
        <v>48</v>
      </c>
      <c r="L578" t="s">
        <v>108</v>
      </c>
      <c r="M578" t="s">
        <v>304</v>
      </c>
      <c r="N578" t="s">
        <v>72</v>
      </c>
      <c r="O578" t="s">
        <v>40</v>
      </c>
      <c r="P578">
        <v>36</v>
      </c>
      <c r="Q578" s="2">
        <v>43330</v>
      </c>
      <c r="R578" s="2"/>
      <c r="S578">
        <v>40</v>
      </c>
      <c r="T578" s="3">
        <v>223404</v>
      </c>
      <c r="U578" s="3">
        <v>18617</v>
      </c>
      <c r="V578" s="3">
        <v>107.40576923076924</v>
      </c>
      <c r="W578" s="3">
        <v>7.5999999999999998E-2</v>
      </c>
      <c r="X578" s="3">
        <v>1414.8920000000001</v>
      </c>
      <c r="Y578" vm="32">
        <v>0.253</v>
      </c>
      <c r="Z578" s="3">
        <v>13906.899000000001</v>
      </c>
      <c r="AA578" t="s">
        <v>307</v>
      </c>
      <c r="AB578">
        <v>3.7942999999999998</v>
      </c>
      <c r="AC578">
        <v>0.32</v>
      </c>
      <c r="AD578" s="2" t="s">
        <v>42</v>
      </c>
      <c r="AE578">
        <v>44</v>
      </c>
      <c r="AG578">
        <v>20</v>
      </c>
      <c r="AI578">
        <v>7</v>
      </c>
      <c r="AL578">
        <f>IF(AND(EE_Data_2023[[#This Row],[Hire Date]]&gt;=EE_Data_2023[[#This Row],[Start of Month]],EE_Data_2023[[#This Row],[Hire Date]]&lt;=EE_Data_2023[[#This Row],[End of Month]]),1,0)</f>
        <v>0</v>
      </c>
      <c r="AM578">
        <f>IF(AND(EE_Data_2023[[#This Row],[Exit Date]]&gt;=EE_Data_2023[[#This Row],[Start of Month]],EE_Data_2023[[#This Row],[Exit Date]]&lt;=EE_Data_2023[[#This Row],[End of Month]]),1,0)</f>
        <v>0</v>
      </c>
      <c r="AN578">
        <f>EE_Data_2023[[#This Row],[Leave balance]]*EE_Data_2023[[#This Row],[Hr_Rate]]</f>
        <v>4725.8538461538465</v>
      </c>
    </row>
    <row r="579" spans="1:40" x14ac:dyDescent="0.3">
      <c r="A579" s="1" t="s">
        <v>1927</v>
      </c>
      <c r="B579" s="8">
        <v>44927</v>
      </c>
      <c r="C579" s="8">
        <v>44957</v>
      </c>
      <c r="D579">
        <v>2023</v>
      </c>
      <c r="E579" t="s">
        <v>1035</v>
      </c>
      <c r="F579" t="s">
        <v>1036</v>
      </c>
      <c r="G579" t="s">
        <v>1918</v>
      </c>
      <c r="H579" t="s">
        <v>1324</v>
      </c>
      <c r="I579" t="s">
        <v>1325</v>
      </c>
      <c r="J579" t="s">
        <v>367</v>
      </c>
      <c r="K579" t="s">
        <v>37</v>
      </c>
      <c r="L579" t="s">
        <v>49</v>
      </c>
      <c r="M579" t="s">
        <v>135</v>
      </c>
      <c r="N579" t="s">
        <v>72</v>
      </c>
      <c r="O579" t="s">
        <v>50</v>
      </c>
      <c r="P579">
        <v>57</v>
      </c>
      <c r="Q579" s="2">
        <v>41649</v>
      </c>
      <c r="R579" s="2"/>
      <c r="S579">
        <v>40</v>
      </c>
      <c r="T579" s="3">
        <v>74854</v>
      </c>
      <c r="U579" s="3">
        <v>6237.833333333333</v>
      </c>
      <c r="V579" s="3">
        <v>35.987499999999997</v>
      </c>
      <c r="W579" s="3">
        <v>0.25</v>
      </c>
      <c r="X579" s="3">
        <v>1559.4583333333333</v>
      </c>
      <c r="Y579" vm="15">
        <v>0.34600000000000003</v>
      </c>
      <c r="Z579" s="3">
        <v>4079.5429999999997</v>
      </c>
      <c r="AA579" t="s">
        <v>138</v>
      </c>
      <c r="AB579">
        <v>1.7225999999999999</v>
      </c>
      <c r="AC579">
        <v>0</v>
      </c>
      <c r="AD579" s="2" t="s">
        <v>42</v>
      </c>
      <c r="AE579">
        <v>349</v>
      </c>
      <c r="AG579">
        <v>20</v>
      </c>
      <c r="AI579">
        <v>10</v>
      </c>
      <c r="AL579">
        <f>IF(AND(EE_Data_2023[[#This Row],[Hire Date]]&gt;=EE_Data_2023[[#This Row],[Start of Month]],EE_Data_2023[[#This Row],[Hire Date]]&lt;=EE_Data_2023[[#This Row],[End of Month]]),1,0)</f>
        <v>0</v>
      </c>
      <c r="AM579">
        <f>IF(AND(EE_Data_2023[[#This Row],[Exit Date]]&gt;=EE_Data_2023[[#This Row],[Start of Month]],EE_Data_2023[[#This Row],[Exit Date]]&lt;=EE_Data_2023[[#This Row],[End of Month]]),1,0)</f>
        <v>0</v>
      </c>
      <c r="AN579">
        <f>EE_Data_2023[[#This Row],[Leave balance]]*EE_Data_2023[[#This Row],[Hr_Rate]]</f>
        <v>12559.637499999999</v>
      </c>
    </row>
    <row r="580" spans="1:40" x14ac:dyDescent="0.3">
      <c r="A580" s="1" t="s">
        <v>1927</v>
      </c>
      <c r="B580" s="8">
        <v>44927</v>
      </c>
      <c r="C580" s="8">
        <v>44957</v>
      </c>
      <c r="D580">
        <v>2023</v>
      </c>
      <c r="E580" t="s">
        <v>65</v>
      </c>
      <c r="F580" t="s">
        <v>66</v>
      </c>
      <c r="G580" t="s">
        <v>33</v>
      </c>
      <c r="H580" t="s">
        <v>1326</v>
      </c>
      <c r="I580" t="s">
        <v>1327</v>
      </c>
      <c r="J580" t="s">
        <v>115</v>
      </c>
      <c r="K580" t="s">
        <v>83</v>
      </c>
      <c r="L580" t="s">
        <v>49</v>
      </c>
      <c r="M580" t="s">
        <v>66</v>
      </c>
      <c r="N580" t="s">
        <v>72</v>
      </c>
      <c r="O580" t="s">
        <v>50</v>
      </c>
      <c r="P580">
        <v>48</v>
      </c>
      <c r="Q580" s="2">
        <v>39197</v>
      </c>
      <c r="R580" s="2"/>
      <c r="S580">
        <v>40</v>
      </c>
      <c r="T580" s="3">
        <v>217783</v>
      </c>
      <c r="U580" s="3">
        <v>18148.583333333332</v>
      </c>
      <c r="V580" s="3">
        <v>104.70336538461538</v>
      </c>
      <c r="W580" s="3">
        <v>0.23749999999999999</v>
      </c>
      <c r="X580" s="3">
        <v>4310.2885416666659</v>
      </c>
      <c r="Y580" vm="5">
        <v>0.39799999999999996</v>
      </c>
      <c r="Z580" s="3">
        <v>10925.447166666667</v>
      </c>
      <c r="AA580" t="s">
        <v>41</v>
      </c>
      <c r="AB580">
        <v>1</v>
      </c>
      <c r="AC580">
        <v>0.36</v>
      </c>
      <c r="AD580" s="2" t="s">
        <v>42</v>
      </c>
      <c r="AE580">
        <v>210</v>
      </c>
      <c r="AG580">
        <v>20</v>
      </c>
      <c r="AH580">
        <v>535</v>
      </c>
      <c r="AI580">
        <v>11</v>
      </c>
      <c r="AL580">
        <f>IF(AND(EE_Data_2023[[#This Row],[Hire Date]]&gt;=EE_Data_2023[[#This Row],[Start of Month]],EE_Data_2023[[#This Row],[Hire Date]]&lt;=EE_Data_2023[[#This Row],[End of Month]]),1,0)</f>
        <v>0</v>
      </c>
      <c r="AM580">
        <f>IF(AND(EE_Data_2023[[#This Row],[Exit Date]]&gt;=EE_Data_2023[[#This Row],[Start of Month]],EE_Data_2023[[#This Row],[Exit Date]]&lt;=EE_Data_2023[[#This Row],[End of Month]]),1,0)</f>
        <v>0</v>
      </c>
      <c r="AN580">
        <f>EE_Data_2023[[#This Row],[Leave balance]]*EE_Data_2023[[#This Row],[Hr_Rate]]</f>
        <v>21987.70673076923</v>
      </c>
    </row>
    <row r="581" spans="1:40" x14ac:dyDescent="0.3">
      <c r="A581" s="1" t="s">
        <v>1927</v>
      </c>
      <c r="B581" s="8">
        <v>44927</v>
      </c>
      <c r="C581" s="8">
        <v>44957</v>
      </c>
      <c r="D581">
        <v>2023</v>
      </c>
      <c r="E581" t="s">
        <v>385</v>
      </c>
      <c r="F581" t="s">
        <v>386</v>
      </c>
      <c r="G581" t="s">
        <v>33</v>
      </c>
      <c r="H581" t="s">
        <v>1328</v>
      </c>
      <c r="I581" t="s">
        <v>1329</v>
      </c>
      <c r="J581" t="s">
        <v>406</v>
      </c>
      <c r="K581" t="s">
        <v>37</v>
      </c>
      <c r="L581" t="s">
        <v>38</v>
      </c>
      <c r="M581" t="s">
        <v>386</v>
      </c>
      <c r="N581" t="s">
        <v>72</v>
      </c>
      <c r="O581" t="s">
        <v>50</v>
      </c>
      <c r="P581">
        <v>53</v>
      </c>
      <c r="Q581" s="2">
        <v>38214</v>
      </c>
      <c r="R581" s="2"/>
      <c r="S581">
        <v>24</v>
      </c>
      <c r="T581" s="3">
        <v>44735</v>
      </c>
      <c r="U581" s="3">
        <v>3727.9166666666665</v>
      </c>
      <c r="V581" s="3">
        <v>35.845352564102562</v>
      </c>
      <c r="W581" s="3">
        <v>0.19020000000000001</v>
      </c>
      <c r="X581" s="3">
        <v>709.04975000000002</v>
      </c>
      <c r="Y581" vm="36">
        <v>0.28300000000000003</v>
      </c>
      <c r="Z581" s="3">
        <v>2672.9162499999998</v>
      </c>
      <c r="AA581" t="s">
        <v>389</v>
      </c>
      <c r="AB581">
        <v>1.9574</v>
      </c>
      <c r="AC581">
        <v>0</v>
      </c>
      <c r="AD581" s="2" t="s">
        <v>42</v>
      </c>
      <c r="AE581">
        <v>35</v>
      </c>
      <c r="AG581">
        <v>20</v>
      </c>
      <c r="AH581">
        <v>273</v>
      </c>
      <c r="AL581">
        <f>IF(AND(EE_Data_2023[[#This Row],[Hire Date]]&gt;=EE_Data_2023[[#This Row],[Start of Month]],EE_Data_2023[[#This Row],[Hire Date]]&lt;=EE_Data_2023[[#This Row],[End of Month]]),1,0)</f>
        <v>0</v>
      </c>
      <c r="AM581">
        <f>IF(AND(EE_Data_2023[[#This Row],[Exit Date]]&gt;=EE_Data_2023[[#This Row],[Start of Month]],EE_Data_2023[[#This Row],[Exit Date]]&lt;=EE_Data_2023[[#This Row],[End of Month]]),1,0)</f>
        <v>0</v>
      </c>
      <c r="AN581">
        <f>EE_Data_2023[[#This Row],[Leave balance]]*EE_Data_2023[[#This Row],[Hr_Rate]]</f>
        <v>1254.5873397435896</v>
      </c>
    </row>
    <row r="582" spans="1:40" x14ac:dyDescent="0.3">
      <c r="A582" s="1" t="s">
        <v>1927</v>
      </c>
      <c r="B582" s="8">
        <v>44927</v>
      </c>
      <c r="C582" s="8">
        <v>44957</v>
      </c>
      <c r="D582">
        <v>2023</v>
      </c>
      <c r="E582" t="s">
        <v>322</v>
      </c>
      <c r="F582" t="s">
        <v>323</v>
      </c>
      <c r="G582" t="s">
        <v>1919</v>
      </c>
      <c r="H582" t="s">
        <v>1330</v>
      </c>
      <c r="I582" t="s">
        <v>1331</v>
      </c>
      <c r="J582" t="s">
        <v>177</v>
      </c>
      <c r="K582" t="s">
        <v>48</v>
      </c>
      <c r="L582" t="s">
        <v>38</v>
      </c>
      <c r="M582" t="s">
        <v>323</v>
      </c>
      <c r="N582" t="s">
        <v>72</v>
      </c>
      <c r="O582" t="s">
        <v>50</v>
      </c>
      <c r="P582">
        <v>41</v>
      </c>
      <c r="Q582" s="2">
        <v>39091</v>
      </c>
      <c r="R582" s="2"/>
      <c r="S582">
        <v>40</v>
      </c>
      <c r="T582" s="3">
        <v>50685</v>
      </c>
      <c r="U582" s="3">
        <v>4223.75</v>
      </c>
      <c r="V582" s="3">
        <v>24.36778846153846</v>
      </c>
      <c r="W582" s="3">
        <v>0.15490000000000001</v>
      </c>
      <c r="X582" s="3">
        <v>654.25887499999999</v>
      </c>
      <c r="Y582" vm="33">
        <v>0.46700000000000003</v>
      </c>
      <c r="Z582" s="3">
        <v>2251.25875</v>
      </c>
      <c r="AA582" t="s">
        <v>326</v>
      </c>
      <c r="AB582">
        <v>143.86000000000001</v>
      </c>
      <c r="AC582">
        <v>0</v>
      </c>
      <c r="AD582" s="2" t="s">
        <v>42</v>
      </c>
      <c r="AE582">
        <v>309</v>
      </c>
      <c r="AG582">
        <v>20</v>
      </c>
      <c r="AI582">
        <v>3</v>
      </c>
      <c r="AL582">
        <f>IF(AND(EE_Data_2023[[#This Row],[Hire Date]]&gt;=EE_Data_2023[[#This Row],[Start of Month]],EE_Data_2023[[#This Row],[Hire Date]]&lt;=EE_Data_2023[[#This Row],[End of Month]]),1,0)</f>
        <v>0</v>
      </c>
      <c r="AM582">
        <f>IF(AND(EE_Data_2023[[#This Row],[Exit Date]]&gt;=EE_Data_2023[[#This Row],[Start of Month]],EE_Data_2023[[#This Row],[Exit Date]]&lt;=EE_Data_2023[[#This Row],[End of Month]]),1,0)</f>
        <v>0</v>
      </c>
      <c r="AN582">
        <f>EE_Data_2023[[#This Row],[Leave balance]]*EE_Data_2023[[#This Row],[Hr_Rate]]</f>
        <v>7529.6466346153838</v>
      </c>
    </row>
    <row r="583" spans="1:40" x14ac:dyDescent="0.3">
      <c r="A583" s="1" t="s">
        <v>1927</v>
      </c>
      <c r="B583" s="8">
        <v>44927</v>
      </c>
      <c r="C583" s="8">
        <v>44957</v>
      </c>
      <c r="D583">
        <v>2023</v>
      </c>
      <c r="E583" t="s">
        <v>322</v>
      </c>
      <c r="F583" t="s">
        <v>323</v>
      </c>
      <c r="G583" t="s">
        <v>1919</v>
      </c>
      <c r="H583" t="s">
        <v>1332</v>
      </c>
      <c r="I583" t="s">
        <v>1333</v>
      </c>
      <c r="J583" t="s">
        <v>177</v>
      </c>
      <c r="K583" t="s">
        <v>70</v>
      </c>
      <c r="L583" t="s">
        <v>108</v>
      </c>
      <c r="M583" t="s">
        <v>323</v>
      </c>
      <c r="N583" t="s">
        <v>72</v>
      </c>
      <c r="O583" t="s">
        <v>40</v>
      </c>
      <c r="P583">
        <v>34</v>
      </c>
      <c r="Q583" s="2">
        <v>43169</v>
      </c>
      <c r="R583" s="2"/>
      <c r="S583">
        <v>40</v>
      </c>
      <c r="T583" s="3">
        <v>58993</v>
      </c>
      <c r="U583" s="3">
        <v>4916.083333333333</v>
      </c>
      <c r="V583" s="3">
        <v>28.362019230769231</v>
      </c>
      <c r="W583" s="3">
        <v>0.15490000000000001</v>
      </c>
      <c r="X583" s="3">
        <v>761.50130833333333</v>
      </c>
      <c r="Y583" vm="33">
        <v>0.46700000000000003</v>
      </c>
      <c r="Z583" s="3">
        <v>2620.2724166666662</v>
      </c>
      <c r="AA583" t="s">
        <v>326</v>
      </c>
      <c r="AB583">
        <v>143.86000000000001</v>
      </c>
      <c r="AC583">
        <v>0</v>
      </c>
      <c r="AD583" s="2" t="s">
        <v>42</v>
      </c>
      <c r="AE583">
        <v>356</v>
      </c>
      <c r="AG583">
        <v>20</v>
      </c>
      <c r="AI583">
        <v>14</v>
      </c>
      <c r="AL583">
        <f>IF(AND(EE_Data_2023[[#This Row],[Hire Date]]&gt;=EE_Data_2023[[#This Row],[Start of Month]],EE_Data_2023[[#This Row],[Hire Date]]&lt;=EE_Data_2023[[#This Row],[End of Month]]),1,0)</f>
        <v>0</v>
      </c>
      <c r="AM583">
        <f>IF(AND(EE_Data_2023[[#This Row],[Exit Date]]&gt;=EE_Data_2023[[#This Row],[Start of Month]],EE_Data_2023[[#This Row],[Exit Date]]&lt;=EE_Data_2023[[#This Row],[End of Month]]),1,0)</f>
        <v>0</v>
      </c>
      <c r="AN583">
        <f>EE_Data_2023[[#This Row],[Leave balance]]*EE_Data_2023[[#This Row],[Hr_Rate]]</f>
        <v>10096.878846153846</v>
      </c>
    </row>
    <row r="584" spans="1:40" x14ac:dyDescent="0.3">
      <c r="A584" s="1" t="s">
        <v>1927</v>
      </c>
      <c r="B584" s="8">
        <v>44927</v>
      </c>
      <c r="C584" s="8">
        <v>44957</v>
      </c>
      <c r="D584">
        <v>2023</v>
      </c>
      <c r="E584" t="s">
        <v>172</v>
      </c>
      <c r="F584" t="s">
        <v>132</v>
      </c>
      <c r="G584" t="s">
        <v>33</v>
      </c>
      <c r="H584" t="s">
        <v>1334</v>
      </c>
      <c r="I584" t="s">
        <v>1335</v>
      </c>
      <c r="J584" t="s">
        <v>47</v>
      </c>
      <c r="K584" t="s">
        <v>83</v>
      </c>
      <c r="L584" t="s">
        <v>38</v>
      </c>
      <c r="M584" t="s">
        <v>132</v>
      </c>
      <c r="N584" t="s">
        <v>72</v>
      </c>
      <c r="O584" t="s">
        <v>50</v>
      </c>
      <c r="P584">
        <v>63</v>
      </c>
      <c r="Q584" s="2">
        <v>39147</v>
      </c>
      <c r="R584" s="2"/>
      <c r="S584">
        <v>40</v>
      </c>
      <c r="T584" s="3">
        <v>193044</v>
      </c>
      <c r="U584" s="3">
        <v>16087</v>
      </c>
      <c r="V584" s="3">
        <v>92.809615384615384</v>
      </c>
      <c r="W584" s="3">
        <v>8.3000000000000004E-2</v>
      </c>
      <c r="X584" s="3">
        <v>1335.221</v>
      </c>
      <c r="Y584" vm="19">
        <v>0.22399999999999998</v>
      </c>
      <c r="Z584" s="3">
        <v>12483.512000000001</v>
      </c>
      <c r="AA584" t="s">
        <v>41</v>
      </c>
      <c r="AB584">
        <v>1</v>
      </c>
      <c r="AC584">
        <v>0.15</v>
      </c>
      <c r="AD584" s="2" t="s">
        <v>42</v>
      </c>
      <c r="AE584">
        <v>303</v>
      </c>
      <c r="AG584">
        <v>20</v>
      </c>
      <c r="AH584">
        <v>472</v>
      </c>
      <c r="AI584">
        <v>12</v>
      </c>
      <c r="AL584">
        <f>IF(AND(EE_Data_2023[[#This Row],[Hire Date]]&gt;=EE_Data_2023[[#This Row],[Start of Month]],EE_Data_2023[[#This Row],[Hire Date]]&lt;=EE_Data_2023[[#This Row],[End of Month]]),1,0)</f>
        <v>0</v>
      </c>
      <c r="AM584">
        <f>IF(AND(EE_Data_2023[[#This Row],[Exit Date]]&gt;=EE_Data_2023[[#This Row],[Start of Month]],EE_Data_2023[[#This Row],[Exit Date]]&lt;=EE_Data_2023[[#This Row],[End of Month]]),1,0)</f>
        <v>0</v>
      </c>
      <c r="AN584">
        <f>EE_Data_2023[[#This Row],[Leave balance]]*EE_Data_2023[[#This Row],[Hr_Rate]]</f>
        <v>28121.313461538462</v>
      </c>
    </row>
    <row r="585" spans="1:40" x14ac:dyDescent="0.3">
      <c r="A585" s="1" t="s">
        <v>1927</v>
      </c>
      <c r="B585" s="8">
        <v>44927</v>
      </c>
      <c r="C585" s="8">
        <v>44957</v>
      </c>
      <c r="D585">
        <v>2023</v>
      </c>
      <c r="E585" t="s">
        <v>89</v>
      </c>
      <c r="F585" t="s">
        <v>90</v>
      </c>
      <c r="G585" t="s">
        <v>54</v>
      </c>
      <c r="H585" t="s">
        <v>1336</v>
      </c>
      <c r="I585" t="s">
        <v>1337</v>
      </c>
      <c r="J585" t="s">
        <v>93</v>
      </c>
      <c r="K585" t="s">
        <v>48</v>
      </c>
      <c r="L585" t="s">
        <v>38</v>
      </c>
      <c r="M585" t="s">
        <v>90</v>
      </c>
      <c r="N585" t="s">
        <v>72</v>
      </c>
      <c r="O585" t="s">
        <v>50</v>
      </c>
      <c r="P585">
        <v>33</v>
      </c>
      <c r="Q585" s="2">
        <v>43763</v>
      </c>
      <c r="R585" s="2"/>
      <c r="S585">
        <v>40</v>
      </c>
      <c r="T585" s="3">
        <v>131652</v>
      </c>
      <c r="U585" s="3">
        <v>10971</v>
      </c>
      <c r="V585" s="3">
        <v>63.294230769230772</v>
      </c>
      <c r="W585" s="3">
        <v>0</v>
      </c>
      <c r="X585" s="3">
        <v>0</v>
      </c>
      <c r="Y585" vm="9">
        <v>0.37200000000000005</v>
      </c>
      <c r="Z585" s="3">
        <v>6889.7879999999996</v>
      </c>
      <c r="AA585" t="s">
        <v>95</v>
      </c>
      <c r="AB585">
        <v>136.33000000000001</v>
      </c>
      <c r="AC585">
        <v>0.11</v>
      </c>
      <c r="AD585" s="2" t="s">
        <v>42</v>
      </c>
      <c r="AE585">
        <v>215</v>
      </c>
      <c r="AG585">
        <v>20</v>
      </c>
      <c r="AH585">
        <v>525</v>
      </c>
      <c r="AI585">
        <v>11</v>
      </c>
      <c r="AL585">
        <f>IF(AND(EE_Data_2023[[#This Row],[Hire Date]]&gt;=EE_Data_2023[[#This Row],[Start of Month]],EE_Data_2023[[#This Row],[Hire Date]]&lt;=EE_Data_2023[[#This Row],[End of Month]]),1,0)</f>
        <v>0</v>
      </c>
      <c r="AM585">
        <f>IF(AND(EE_Data_2023[[#This Row],[Exit Date]]&gt;=EE_Data_2023[[#This Row],[Start of Month]],EE_Data_2023[[#This Row],[Exit Date]]&lt;=EE_Data_2023[[#This Row],[End of Month]]),1,0)</f>
        <v>0</v>
      </c>
      <c r="AN585">
        <f>EE_Data_2023[[#This Row],[Leave balance]]*EE_Data_2023[[#This Row],[Hr_Rate]]</f>
        <v>13608.259615384615</v>
      </c>
    </row>
    <row r="586" spans="1:40" x14ac:dyDescent="0.3">
      <c r="A586" s="1" t="s">
        <v>1927</v>
      </c>
      <c r="B586" s="8">
        <v>44927</v>
      </c>
      <c r="C586" s="8">
        <v>44957</v>
      </c>
      <c r="D586">
        <v>2023</v>
      </c>
      <c r="E586" t="s">
        <v>79</v>
      </c>
      <c r="F586" t="s">
        <v>80</v>
      </c>
      <c r="G586" t="s">
        <v>33</v>
      </c>
      <c r="H586" t="s">
        <v>1338</v>
      </c>
      <c r="I586" t="s">
        <v>1339</v>
      </c>
      <c r="J586" t="s">
        <v>47</v>
      </c>
      <c r="K586" t="s">
        <v>116</v>
      </c>
      <c r="L586" t="s">
        <v>38</v>
      </c>
      <c r="M586" t="s">
        <v>80</v>
      </c>
      <c r="N586" t="s">
        <v>72</v>
      </c>
      <c r="O586" t="s">
        <v>50</v>
      </c>
      <c r="P586">
        <v>45</v>
      </c>
      <c r="Q586" s="2">
        <v>39507</v>
      </c>
      <c r="R586" s="2"/>
      <c r="S586">
        <v>24</v>
      </c>
      <c r="T586" s="3">
        <v>150577</v>
      </c>
      <c r="U586" s="3">
        <v>12548.083333333334</v>
      </c>
      <c r="V586" s="3">
        <v>120.65464743589745</v>
      </c>
      <c r="W586" s="3">
        <v>0.23190000000000002</v>
      </c>
      <c r="X586" s="3">
        <v>2909.9005250000005</v>
      </c>
      <c r="Y586" vm="7">
        <v>0.41200000000000003</v>
      </c>
      <c r="Z586" s="3">
        <v>7378.2730000000001</v>
      </c>
      <c r="AA586" t="s">
        <v>41</v>
      </c>
      <c r="AB586">
        <v>1</v>
      </c>
      <c r="AC586">
        <v>0.25</v>
      </c>
      <c r="AD586" s="2" t="s">
        <v>42</v>
      </c>
      <c r="AE586">
        <v>388</v>
      </c>
      <c r="AG586">
        <v>20</v>
      </c>
      <c r="AL586">
        <f>IF(AND(EE_Data_2023[[#This Row],[Hire Date]]&gt;=EE_Data_2023[[#This Row],[Start of Month]],EE_Data_2023[[#This Row],[Hire Date]]&lt;=EE_Data_2023[[#This Row],[End of Month]]),1,0)</f>
        <v>0</v>
      </c>
      <c r="AM586">
        <f>IF(AND(EE_Data_2023[[#This Row],[Exit Date]]&gt;=EE_Data_2023[[#This Row],[Start of Month]],EE_Data_2023[[#This Row],[Exit Date]]&lt;=EE_Data_2023[[#This Row],[End of Month]]),1,0)</f>
        <v>0</v>
      </c>
      <c r="AN586">
        <f>EE_Data_2023[[#This Row],[Leave balance]]*EE_Data_2023[[#This Row],[Hr_Rate]]</f>
        <v>46814.003205128211</v>
      </c>
    </row>
    <row r="587" spans="1:40" x14ac:dyDescent="0.3">
      <c r="A587" s="1" t="s">
        <v>1927</v>
      </c>
      <c r="B587" s="8">
        <v>44927</v>
      </c>
      <c r="C587" s="8">
        <v>44957</v>
      </c>
      <c r="D587">
        <v>2023</v>
      </c>
      <c r="E587" t="s">
        <v>65</v>
      </c>
      <c r="F587" t="s">
        <v>66</v>
      </c>
      <c r="G587" t="s">
        <v>33</v>
      </c>
      <c r="H587" t="s">
        <v>1340</v>
      </c>
      <c r="I587" t="s">
        <v>1341</v>
      </c>
      <c r="J587" t="s">
        <v>165</v>
      </c>
      <c r="K587" t="s">
        <v>99</v>
      </c>
      <c r="L587" t="s">
        <v>108</v>
      </c>
      <c r="M587" t="s">
        <v>66</v>
      </c>
      <c r="N587" t="s">
        <v>72</v>
      </c>
      <c r="O587" t="s">
        <v>50</v>
      </c>
      <c r="P587">
        <v>37</v>
      </c>
      <c r="Q587" s="2">
        <v>43461</v>
      </c>
      <c r="R587" s="2"/>
      <c r="S587">
        <v>24</v>
      </c>
      <c r="T587" s="3">
        <v>87359</v>
      </c>
      <c r="U587" s="3">
        <v>7279.916666666667</v>
      </c>
      <c r="V587" s="3">
        <v>69.999198717948715</v>
      </c>
      <c r="W587" s="3">
        <v>0.23749999999999999</v>
      </c>
      <c r="X587" s="3">
        <v>1728.9802083333334</v>
      </c>
      <c r="Y587" vm="5">
        <v>0.39799999999999996</v>
      </c>
      <c r="Z587" s="3">
        <v>4382.5098333333335</v>
      </c>
      <c r="AA587" t="s">
        <v>41</v>
      </c>
      <c r="AB587">
        <v>1</v>
      </c>
      <c r="AC587">
        <v>0.11</v>
      </c>
      <c r="AD587" s="2" t="s">
        <v>42</v>
      </c>
      <c r="AE587">
        <v>336</v>
      </c>
      <c r="AG587">
        <v>20</v>
      </c>
      <c r="AL587">
        <f>IF(AND(EE_Data_2023[[#This Row],[Hire Date]]&gt;=EE_Data_2023[[#This Row],[Start of Month]],EE_Data_2023[[#This Row],[Hire Date]]&lt;=EE_Data_2023[[#This Row],[End of Month]]),1,0)</f>
        <v>0</v>
      </c>
      <c r="AM587">
        <f>IF(AND(EE_Data_2023[[#This Row],[Exit Date]]&gt;=EE_Data_2023[[#This Row],[Start of Month]],EE_Data_2023[[#This Row],[Exit Date]]&lt;=EE_Data_2023[[#This Row],[End of Month]]),1,0)</f>
        <v>0</v>
      </c>
      <c r="AN587">
        <f>EE_Data_2023[[#This Row],[Leave balance]]*EE_Data_2023[[#This Row],[Hr_Rate]]</f>
        <v>23519.73076923077</v>
      </c>
    </row>
    <row r="588" spans="1:40" x14ac:dyDescent="0.3">
      <c r="A588" s="1" t="s">
        <v>1927</v>
      </c>
      <c r="B588" s="8">
        <v>44927</v>
      </c>
      <c r="C588" s="8">
        <v>44957</v>
      </c>
      <c r="D588">
        <v>2023</v>
      </c>
      <c r="E588" t="s">
        <v>65</v>
      </c>
      <c r="F588" t="s">
        <v>66</v>
      </c>
      <c r="G588" t="s">
        <v>33</v>
      </c>
      <c r="H588" t="s">
        <v>1342</v>
      </c>
      <c r="I588" t="s">
        <v>1343</v>
      </c>
      <c r="J588" t="s">
        <v>177</v>
      </c>
      <c r="K588" t="s">
        <v>70</v>
      </c>
      <c r="L588" t="s">
        <v>49</v>
      </c>
      <c r="M588" t="s">
        <v>66</v>
      </c>
      <c r="N588" t="s">
        <v>72</v>
      </c>
      <c r="O588" t="s">
        <v>50</v>
      </c>
      <c r="P588">
        <v>60</v>
      </c>
      <c r="Q588" s="2">
        <v>41647</v>
      </c>
      <c r="R588" s="2"/>
      <c r="S588">
        <v>32</v>
      </c>
      <c r="T588" s="3">
        <v>51877</v>
      </c>
      <c r="U588" s="3">
        <v>4323.083333333333</v>
      </c>
      <c r="V588" s="3">
        <v>31.17608173076923</v>
      </c>
      <c r="W588" s="3">
        <v>0.23749999999999999</v>
      </c>
      <c r="X588" s="3">
        <v>1026.7322916666665</v>
      </c>
      <c r="Y588" vm="5">
        <v>0.39799999999999996</v>
      </c>
      <c r="Z588" s="3">
        <v>2602.4961666666668</v>
      </c>
      <c r="AA588" t="s">
        <v>41</v>
      </c>
      <c r="AB588">
        <v>1</v>
      </c>
      <c r="AC588">
        <v>0</v>
      </c>
      <c r="AD588" s="2" t="s">
        <v>42</v>
      </c>
      <c r="AE588">
        <v>198</v>
      </c>
      <c r="AG588">
        <v>20</v>
      </c>
      <c r="AL588">
        <f>IF(AND(EE_Data_2023[[#This Row],[Hire Date]]&gt;=EE_Data_2023[[#This Row],[Start of Month]],EE_Data_2023[[#This Row],[Hire Date]]&lt;=EE_Data_2023[[#This Row],[End of Month]]),1,0)</f>
        <v>0</v>
      </c>
      <c r="AM588">
        <f>IF(AND(EE_Data_2023[[#This Row],[Exit Date]]&gt;=EE_Data_2023[[#This Row],[Start of Month]],EE_Data_2023[[#This Row],[Exit Date]]&lt;=EE_Data_2023[[#This Row],[End of Month]]),1,0)</f>
        <v>0</v>
      </c>
      <c r="AN588">
        <f>EE_Data_2023[[#This Row],[Leave balance]]*EE_Data_2023[[#This Row],[Hr_Rate]]</f>
        <v>6172.8641826923076</v>
      </c>
    </row>
    <row r="589" spans="1:40" x14ac:dyDescent="0.3">
      <c r="A589" s="1" t="s">
        <v>1927</v>
      </c>
      <c r="B589" s="8">
        <v>44927</v>
      </c>
      <c r="C589" s="8">
        <v>44957</v>
      </c>
      <c r="D589">
        <v>2023</v>
      </c>
      <c r="E589" t="s">
        <v>59</v>
      </c>
      <c r="F589" t="s">
        <v>60</v>
      </c>
      <c r="G589" t="s">
        <v>33</v>
      </c>
      <c r="H589" t="s">
        <v>332</v>
      </c>
      <c r="I589" t="s">
        <v>1344</v>
      </c>
      <c r="J589" t="s">
        <v>452</v>
      </c>
      <c r="K589" t="s">
        <v>37</v>
      </c>
      <c r="L589" t="s">
        <v>38</v>
      </c>
      <c r="M589" t="s">
        <v>60</v>
      </c>
      <c r="N589" t="s">
        <v>72</v>
      </c>
      <c r="O589" t="s">
        <v>40</v>
      </c>
      <c r="P589">
        <v>43</v>
      </c>
      <c r="Q589" s="2">
        <v>42753</v>
      </c>
      <c r="R589" s="2"/>
      <c r="S589">
        <v>40</v>
      </c>
      <c r="T589" s="3">
        <v>86417</v>
      </c>
      <c r="U589" s="3">
        <v>7201.416666666667</v>
      </c>
      <c r="V589" s="3">
        <v>41.546634615384612</v>
      </c>
      <c r="W589" s="3">
        <v>0.22140000000000001</v>
      </c>
      <c r="X589" s="3">
        <v>1594.3936500000002</v>
      </c>
      <c r="Y589" vm="4">
        <v>0.40799999999999997</v>
      </c>
      <c r="Z589" s="3">
        <v>4263.2386666666671</v>
      </c>
      <c r="AA589" t="s">
        <v>64</v>
      </c>
      <c r="AB589">
        <v>4.6844999999999999</v>
      </c>
      <c r="AC589">
        <v>0</v>
      </c>
      <c r="AD589" s="2" t="s">
        <v>42</v>
      </c>
      <c r="AE589">
        <v>171</v>
      </c>
      <c r="AG589">
        <v>20</v>
      </c>
      <c r="AH589">
        <v>497</v>
      </c>
      <c r="AL589">
        <f>IF(AND(EE_Data_2023[[#This Row],[Hire Date]]&gt;=EE_Data_2023[[#This Row],[Start of Month]],EE_Data_2023[[#This Row],[Hire Date]]&lt;=EE_Data_2023[[#This Row],[End of Month]]),1,0)</f>
        <v>0</v>
      </c>
      <c r="AM589">
        <f>IF(AND(EE_Data_2023[[#This Row],[Exit Date]]&gt;=EE_Data_2023[[#This Row],[Start of Month]],EE_Data_2023[[#This Row],[Exit Date]]&lt;=EE_Data_2023[[#This Row],[End of Month]]),1,0)</f>
        <v>0</v>
      </c>
      <c r="AN589">
        <f>EE_Data_2023[[#This Row],[Leave balance]]*EE_Data_2023[[#This Row],[Hr_Rate]]</f>
        <v>7104.4745192307682</v>
      </c>
    </row>
    <row r="590" spans="1:40" x14ac:dyDescent="0.3">
      <c r="A590" s="1" t="s">
        <v>1927</v>
      </c>
      <c r="B590" s="8">
        <v>44927</v>
      </c>
      <c r="C590" s="8">
        <v>44957</v>
      </c>
      <c r="D590">
        <v>2023</v>
      </c>
      <c r="E590" t="s">
        <v>79</v>
      </c>
      <c r="F590" t="s">
        <v>80</v>
      </c>
      <c r="G590" t="s">
        <v>33</v>
      </c>
      <c r="H590" t="s">
        <v>1345</v>
      </c>
      <c r="I590" t="s">
        <v>1346</v>
      </c>
      <c r="J590" t="s">
        <v>367</v>
      </c>
      <c r="K590" t="s">
        <v>37</v>
      </c>
      <c r="L590" t="s">
        <v>108</v>
      </c>
      <c r="M590" t="s">
        <v>80</v>
      </c>
      <c r="N590" t="s">
        <v>72</v>
      </c>
      <c r="O590" t="s">
        <v>50</v>
      </c>
      <c r="P590">
        <v>65</v>
      </c>
      <c r="Q590" s="2">
        <v>37749</v>
      </c>
      <c r="R590" s="2"/>
      <c r="S590">
        <v>40</v>
      </c>
      <c r="T590" s="3">
        <v>96548</v>
      </c>
      <c r="U590" s="3">
        <v>8045.666666666667</v>
      </c>
      <c r="V590" s="3">
        <v>46.417307692307688</v>
      </c>
      <c r="W590" s="3">
        <v>0.23190000000000002</v>
      </c>
      <c r="X590" s="3">
        <v>1865.7901000000002</v>
      </c>
      <c r="Y590" vm="7">
        <v>0.41200000000000003</v>
      </c>
      <c r="Z590" s="3">
        <v>4730.8519999999999</v>
      </c>
      <c r="AA590" t="s">
        <v>41</v>
      </c>
      <c r="AB590">
        <v>1</v>
      </c>
      <c r="AC590">
        <v>0</v>
      </c>
      <c r="AD590" s="2" t="s">
        <v>42</v>
      </c>
      <c r="AE590">
        <v>378</v>
      </c>
      <c r="AG590">
        <v>20</v>
      </c>
      <c r="AI590">
        <v>19</v>
      </c>
      <c r="AL590">
        <f>IF(AND(EE_Data_2023[[#This Row],[Hire Date]]&gt;=EE_Data_2023[[#This Row],[Start of Month]],EE_Data_2023[[#This Row],[Hire Date]]&lt;=EE_Data_2023[[#This Row],[End of Month]]),1,0)</f>
        <v>0</v>
      </c>
      <c r="AM590">
        <f>IF(AND(EE_Data_2023[[#This Row],[Exit Date]]&gt;=EE_Data_2023[[#This Row],[Start of Month]],EE_Data_2023[[#This Row],[Exit Date]]&lt;=EE_Data_2023[[#This Row],[End of Month]]),1,0)</f>
        <v>0</v>
      </c>
      <c r="AN590">
        <f>EE_Data_2023[[#This Row],[Leave balance]]*EE_Data_2023[[#This Row],[Hr_Rate]]</f>
        <v>17545.742307692304</v>
      </c>
    </row>
    <row r="591" spans="1:40" x14ac:dyDescent="0.3">
      <c r="A591" s="1" t="s">
        <v>1927</v>
      </c>
      <c r="B591" s="8">
        <v>44927</v>
      </c>
      <c r="C591" s="8">
        <v>44957</v>
      </c>
      <c r="D591">
        <v>2023</v>
      </c>
      <c r="E591" t="s">
        <v>151</v>
      </c>
      <c r="F591" t="s">
        <v>152</v>
      </c>
      <c r="G591" t="s">
        <v>33</v>
      </c>
      <c r="H591" t="s">
        <v>1347</v>
      </c>
      <c r="I591" t="s">
        <v>1348</v>
      </c>
      <c r="J591" t="s">
        <v>63</v>
      </c>
      <c r="K591" t="s">
        <v>83</v>
      </c>
      <c r="L591" t="s">
        <v>38</v>
      </c>
      <c r="M591" t="s">
        <v>152</v>
      </c>
      <c r="N591" t="s">
        <v>72</v>
      </c>
      <c r="O591" t="s">
        <v>50</v>
      </c>
      <c r="P591">
        <v>43</v>
      </c>
      <c r="Q591" s="2">
        <v>41662</v>
      </c>
      <c r="R591" s="2"/>
      <c r="S591">
        <v>24</v>
      </c>
      <c r="T591" s="3">
        <v>92940</v>
      </c>
      <c r="U591" s="3">
        <v>7745</v>
      </c>
      <c r="V591" s="3">
        <v>74.471153846153854</v>
      </c>
      <c r="W591" s="3">
        <v>0.21</v>
      </c>
      <c r="X591" s="3">
        <v>1626.45</v>
      </c>
      <c r="Y591" vm="18">
        <v>0.379</v>
      </c>
      <c r="Z591" s="3">
        <v>4809.6450000000004</v>
      </c>
      <c r="AA591" t="s">
        <v>155</v>
      </c>
      <c r="AB591">
        <v>378.97</v>
      </c>
      <c r="AC591">
        <v>0</v>
      </c>
      <c r="AD591" s="2" t="s">
        <v>42</v>
      </c>
      <c r="AE591">
        <v>57</v>
      </c>
      <c r="AG591">
        <v>20</v>
      </c>
      <c r="AL591">
        <f>IF(AND(EE_Data_2023[[#This Row],[Hire Date]]&gt;=EE_Data_2023[[#This Row],[Start of Month]],EE_Data_2023[[#This Row],[Hire Date]]&lt;=EE_Data_2023[[#This Row],[End of Month]]),1,0)</f>
        <v>0</v>
      </c>
      <c r="AM591">
        <f>IF(AND(EE_Data_2023[[#This Row],[Exit Date]]&gt;=EE_Data_2023[[#This Row],[Start of Month]],EE_Data_2023[[#This Row],[Exit Date]]&lt;=EE_Data_2023[[#This Row],[End of Month]]),1,0)</f>
        <v>0</v>
      </c>
      <c r="AN591">
        <f>EE_Data_2023[[#This Row],[Leave balance]]*EE_Data_2023[[#This Row],[Hr_Rate]]</f>
        <v>4244.8557692307695</v>
      </c>
    </row>
    <row r="592" spans="1:40" x14ac:dyDescent="0.3">
      <c r="A592" s="1" t="s">
        <v>1927</v>
      </c>
      <c r="B592" s="8">
        <v>44927</v>
      </c>
      <c r="C592" s="8">
        <v>44957</v>
      </c>
      <c r="D592">
        <v>2023</v>
      </c>
      <c r="E592" t="s">
        <v>502</v>
      </c>
      <c r="F592" t="s">
        <v>120</v>
      </c>
      <c r="G592" t="s">
        <v>1917</v>
      </c>
      <c r="H592" t="s">
        <v>1027</v>
      </c>
      <c r="I592" t="s">
        <v>1349</v>
      </c>
      <c r="J592" t="s">
        <v>177</v>
      </c>
      <c r="K592" t="s">
        <v>83</v>
      </c>
      <c r="L592" t="s">
        <v>49</v>
      </c>
      <c r="M592" t="s">
        <v>120</v>
      </c>
      <c r="N592" t="s">
        <v>72</v>
      </c>
      <c r="O592" t="s">
        <v>40</v>
      </c>
      <c r="P592">
        <v>28</v>
      </c>
      <c r="Q592" s="2">
        <v>43336</v>
      </c>
      <c r="R592" s="2"/>
      <c r="S592">
        <v>40</v>
      </c>
      <c r="T592" s="3">
        <v>61410</v>
      </c>
      <c r="U592" s="3">
        <v>5117.5</v>
      </c>
      <c r="V592" s="3">
        <v>29.524038461538463</v>
      </c>
      <c r="W592" s="3">
        <v>7.6499999999999999E-2</v>
      </c>
      <c r="X592" s="3">
        <v>391.48874999999998</v>
      </c>
      <c r="Y592" vm="1">
        <v>0.36599999999999999</v>
      </c>
      <c r="Z592" s="3">
        <v>3244.4949999999999</v>
      </c>
      <c r="AA592" t="s">
        <v>505</v>
      </c>
      <c r="AB592">
        <v>1.0568</v>
      </c>
      <c r="AC592">
        <v>0</v>
      </c>
      <c r="AD592" s="2" t="s">
        <v>42</v>
      </c>
      <c r="AE592">
        <v>173</v>
      </c>
      <c r="AG592">
        <v>20</v>
      </c>
      <c r="AH592">
        <v>237</v>
      </c>
      <c r="AI592">
        <v>5</v>
      </c>
      <c r="AL592">
        <f>IF(AND(EE_Data_2023[[#This Row],[Hire Date]]&gt;=EE_Data_2023[[#This Row],[Start of Month]],EE_Data_2023[[#This Row],[Hire Date]]&lt;=EE_Data_2023[[#This Row],[End of Month]]),1,0)</f>
        <v>0</v>
      </c>
      <c r="AM592">
        <f>IF(AND(EE_Data_2023[[#This Row],[Exit Date]]&gt;=EE_Data_2023[[#This Row],[Start of Month]],EE_Data_2023[[#This Row],[Exit Date]]&lt;=EE_Data_2023[[#This Row],[End of Month]]),1,0)</f>
        <v>0</v>
      </c>
      <c r="AN592">
        <f>EE_Data_2023[[#This Row],[Leave balance]]*EE_Data_2023[[#This Row],[Hr_Rate]]</f>
        <v>5107.6586538461543</v>
      </c>
    </row>
    <row r="593" spans="1:40" x14ac:dyDescent="0.3">
      <c r="A593" s="1" t="s">
        <v>1927</v>
      </c>
      <c r="B593" s="8">
        <v>44927</v>
      </c>
      <c r="C593" s="8">
        <v>44957</v>
      </c>
      <c r="D593">
        <v>2023</v>
      </c>
      <c r="E593" t="s">
        <v>43</v>
      </c>
      <c r="F593" t="s">
        <v>44</v>
      </c>
      <c r="G593" t="s">
        <v>1919</v>
      </c>
      <c r="H593" t="s">
        <v>1350</v>
      </c>
      <c r="I593" t="s">
        <v>1351</v>
      </c>
      <c r="J593" t="s">
        <v>77</v>
      </c>
      <c r="K593" t="s">
        <v>48</v>
      </c>
      <c r="L593" t="s">
        <v>49</v>
      </c>
      <c r="M593" t="s">
        <v>44</v>
      </c>
      <c r="N593" t="s">
        <v>72</v>
      </c>
      <c r="O593" t="s">
        <v>50</v>
      </c>
      <c r="P593">
        <v>61</v>
      </c>
      <c r="Q593" s="2">
        <v>40293</v>
      </c>
      <c r="R593" s="2"/>
      <c r="S593">
        <v>40</v>
      </c>
      <c r="T593" s="3">
        <v>110302</v>
      </c>
      <c r="U593" s="3">
        <v>9191.8333333333339</v>
      </c>
      <c r="V593" s="3">
        <v>53.029807692307692</v>
      </c>
      <c r="W593" s="3">
        <v>0.17</v>
      </c>
      <c r="X593" s="3">
        <v>1562.6116666666669</v>
      </c>
      <c r="Y593" vm="2">
        <v>0.21</v>
      </c>
      <c r="Z593" s="3">
        <v>7261.5483333333341</v>
      </c>
      <c r="AA593" t="s">
        <v>51</v>
      </c>
      <c r="AB593">
        <v>1.4280999999999999</v>
      </c>
      <c r="AC593">
        <v>0.06</v>
      </c>
      <c r="AD593" s="2" t="s">
        <v>42</v>
      </c>
      <c r="AE593">
        <v>396</v>
      </c>
      <c r="AG593">
        <v>20</v>
      </c>
      <c r="AI593">
        <v>2</v>
      </c>
      <c r="AL593">
        <f>IF(AND(EE_Data_2023[[#This Row],[Hire Date]]&gt;=EE_Data_2023[[#This Row],[Start of Month]],EE_Data_2023[[#This Row],[Hire Date]]&lt;=EE_Data_2023[[#This Row],[End of Month]]),1,0)</f>
        <v>0</v>
      </c>
      <c r="AM593">
        <f>IF(AND(EE_Data_2023[[#This Row],[Exit Date]]&gt;=EE_Data_2023[[#This Row],[Start of Month]],EE_Data_2023[[#This Row],[Exit Date]]&lt;=EE_Data_2023[[#This Row],[End of Month]]),1,0)</f>
        <v>0</v>
      </c>
      <c r="AN593">
        <f>EE_Data_2023[[#This Row],[Leave balance]]*EE_Data_2023[[#This Row],[Hr_Rate]]</f>
        <v>20999.803846153845</v>
      </c>
    </row>
    <row r="594" spans="1:40" x14ac:dyDescent="0.3">
      <c r="A594" s="1" t="s">
        <v>1927</v>
      </c>
      <c r="B594" s="8">
        <v>44927</v>
      </c>
      <c r="C594" s="8">
        <v>44957</v>
      </c>
      <c r="D594">
        <v>2023</v>
      </c>
      <c r="E594" t="s">
        <v>283</v>
      </c>
      <c r="F594" t="s">
        <v>284</v>
      </c>
      <c r="G594" t="s">
        <v>112</v>
      </c>
      <c r="H594" t="s">
        <v>1352</v>
      </c>
      <c r="I594" t="s">
        <v>1353</v>
      </c>
      <c r="J594" t="s">
        <v>63</v>
      </c>
      <c r="K594" t="s">
        <v>70</v>
      </c>
      <c r="L594" t="s">
        <v>71</v>
      </c>
      <c r="M594" t="s">
        <v>284</v>
      </c>
      <c r="N594" t="s">
        <v>72</v>
      </c>
      <c r="O594" t="s">
        <v>40</v>
      </c>
      <c r="P594">
        <v>45</v>
      </c>
      <c r="Q594" s="2">
        <v>40618</v>
      </c>
      <c r="R594" s="2"/>
      <c r="S594">
        <v>40</v>
      </c>
      <c r="T594" s="3">
        <v>81687</v>
      </c>
      <c r="U594" s="3">
        <v>6807.25</v>
      </c>
      <c r="V594" s="3">
        <v>39.272596153846152</v>
      </c>
      <c r="W594" s="3">
        <v>0</v>
      </c>
      <c r="X594" s="3">
        <v>0</v>
      </c>
      <c r="Y594" vm="30">
        <v>0.159</v>
      </c>
      <c r="Z594" s="3">
        <v>5724.89725</v>
      </c>
      <c r="AA594" t="s">
        <v>287</v>
      </c>
      <c r="AB594">
        <v>3.8807</v>
      </c>
      <c r="AC594">
        <v>0</v>
      </c>
      <c r="AD594" s="2" t="s">
        <v>42</v>
      </c>
      <c r="AE594">
        <v>122</v>
      </c>
      <c r="AG594">
        <v>20</v>
      </c>
      <c r="AI594">
        <v>7</v>
      </c>
      <c r="AL594">
        <f>IF(AND(EE_Data_2023[[#This Row],[Hire Date]]&gt;=EE_Data_2023[[#This Row],[Start of Month]],EE_Data_2023[[#This Row],[Hire Date]]&lt;=EE_Data_2023[[#This Row],[End of Month]]),1,0)</f>
        <v>0</v>
      </c>
      <c r="AM594">
        <f>IF(AND(EE_Data_2023[[#This Row],[Exit Date]]&gt;=EE_Data_2023[[#This Row],[Start of Month]],EE_Data_2023[[#This Row],[Exit Date]]&lt;=EE_Data_2023[[#This Row],[End of Month]]),1,0)</f>
        <v>0</v>
      </c>
      <c r="AN594">
        <f>EE_Data_2023[[#This Row],[Leave balance]]*EE_Data_2023[[#This Row],[Hr_Rate]]</f>
        <v>4791.2567307692307</v>
      </c>
    </row>
    <row r="595" spans="1:40" x14ac:dyDescent="0.3">
      <c r="A595" s="1" t="s">
        <v>1927</v>
      </c>
      <c r="B595" s="8">
        <v>44927</v>
      </c>
      <c r="C595" s="8">
        <v>44957</v>
      </c>
      <c r="D595">
        <v>2023</v>
      </c>
      <c r="E595" t="s">
        <v>79</v>
      </c>
      <c r="F595" t="s">
        <v>80</v>
      </c>
      <c r="G595" t="s">
        <v>33</v>
      </c>
      <c r="H595" t="s">
        <v>1354</v>
      </c>
      <c r="I595" t="s">
        <v>1355</v>
      </c>
      <c r="J595" t="s">
        <v>115</v>
      </c>
      <c r="K595" t="s">
        <v>37</v>
      </c>
      <c r="L595" t="s">
        <v>49</v>
      </c>
      <c r="M595" t="s">
        <v>80</v>
      </c>
      <c r="N595" t="s">
        <v>72</v>
      </c>
      <c r="O595" t="s">
        <v>40</v>
      </c>
      <c r="P595">
        <v>54</v>
      </c>
      <c r="Q595" s="2">
        <v>40040</v>
      </c>
      <c r="R595" s="2"/>
      <c r="S595">
        <v>24</v>
      </c>
      <c r="T595" s="3">
        <v>241083</v>
      </c>
      <c r="U595" s="3">
        <v>20090.25</v>
      </c>
      <c r="V595" s="3">
        <v>193.17548076923075</v>
      </c>
      <c r="W595" s="3">
        <v>0.23190000000000002</v>
      </c>
      <c r="X595" s="3">
        <v>4658.9289750000007</v>
      </c>
      <c r="Y595" vm="7">
        <v>0.41200000000000003</v>
      </c>
      <c r="Z595" s="3">
        <v>11813.066999999999</v>
      </c>
      <c r="AA595" t="s">
        <v>41</v>
      </c>
      <c r="AB595">
        <v>1</v>
      </c>
      <c r="AC595">
        <v>0.39</v>
      </c>
      <c r="AD595" s="2" t="s">
        <v>42</v>
      </c>
      <c r="AE595">
        <v>260</v>
      </c>
      <c r="AG595">
        <v>20</v>
      </c>
      <c r="AL595">
        <f>IF(AND(EE_Data_2023[[#This Row],[Hire Date]]&gt;=EE_Data_2023[[#This Row],[Start of Month]],EE_Data_2023[[#This Row],[Hire Date]]&lt;=EE_Data_2023[[#This Row],[End of Month]]),1,0)</f>
        <v>0</v>
      </c>
      <c r="AM595">
        <f>IF(AND(EE_Data_2023[[#This Row],[Exit Date]]&gt;=EE_Data_2023[[#This Row],[Start of Month]],EE_Data_2023[[#This Row],[Exit Date]]&lt;=EE_Data_2023[[#This Row],[End of Month]]),1,0)</f>
        <v>0</v>
      </c>
      <c r="AN595">
        <f>EE_Data_2023[[#This Row],[Leave balance]]*EE_Data_2023[[#This Row],[Hr_Rate]]</f>
        <v>50225.624999999993</v>
      </c>
    </row>
    <row r="596" spans="1:40" x14ac:dyDescent="0.3">
      <c r="A596" s="1" t="s">
        <v>1927</v>
      </c>
      <c r="B596" s="8">
        <v>44927</v>
      </c>
      <c r="C596" s="8">
        <v>44957</v>
      </c>
      <c r="D596">
        <v>2023</v>
      </c>
      <c r="E596" t="s">
        <v>79</v>
      </c>
      <c r="F596" t="s">
        <v>80</v>
      </c>
      <c r="G596" t="s">
        <v>33</v>
      </c>
      <c r="H596" t="s">
        <v>1356</v>
      </c>
      <c r="I596" t="s">
        <v>1357</v>
      </c>
      <c r="J596" t="s">
        <v>115</v>
      </c>
      <c r="K596" t="s">
        <v>48</v>
      </c>
      <c r="L596" t="s">
        <v>49</v>
      </c>
      <c r="M596" t="s">
        <v>80</v>
      </c>
      <c r="N596" t="s">
        <v>72</v>
      </c>
      <c r="O596" t="s">
        <v>50</v>
      </c>
      <c r="P596">
        <v>38</v>
      </c>
      <c r="Q596" s="2">
        <v>43413</v>
      </c>
      <c r="R596" s="2"/>
      <c r="S596">
        <v>40</v>
      </c>
      <c r="T596" s="3">
        <v>223805</v>
      </c>
      <c r="U596" s="3">
        <v>18650.416666666668</v>
      </c>
      <c r="V596" s="3">
        <v>107.59855769230769</v>
      </c>
      <c r="W596" s="3">
        <v>0.23190000000000002</v>
      </c>
      <c r="X596" s="3">
        <v>4325.0316250000005</v>
      </c>
      <c r="Y596" vm="7">
        <v>0.41200000000000003</v>
      </c>
      <c r="Z596" s="3">
        <v>10966.445</v>
      </c>
      <c r="AA596" t="s">
        <v>41</v>
      </c>
      <c r="AB596">
        <v>1</v>
      </c>
      <c r="AC596">
        <v>0.36</v>
      </c>
      <c r="AD596" s="2" t="s">
        <v>42</v>
      </c>
      <c r="AE596">
        <v>40</v>
      </c>
      <c r="AG596">
        <v>20</v>
      </c>
      <c r="AI596">
        <v>2</v>
      </c>
      <c r="AL596">
        <f>IF(AND(EE_Data_2023[[#This Row],[Hire Date]]&gt;=EE_Data_2023[[#This Row],[Start of Month]],EE_Data_2023[[#This Row],[Hire Date]]&lt;=EE_Data_2023[[#This Row],[End of Month]]),1,0)</f>
        <v>0</v>
      </c>
      <c r="AM596">
        <f>IF(AND(EE_Data_2023[[#This Row],[Exit Date]]&gt;=EE_Data_2023[[#This Row],[Start of Month]],EE_Data_2023[[#This Row],[Exit Date]]&lt;=EE_Data_2023[[#This Row],[End of Month]]),1,0)</f>
        <v>0</v>
      </c>
      <c r="AN596">
        <f>EE_Data_2023[[#This Row],[Leave balance]]*EE_Data_2023[[#This Row],[Hr_Rate]]</f>
        <v>4303.9423076923076</v>
      </c>
    </row>
    <row r="597" spans="1:40" x14ac:dyDescent="0.3">
      <c r="A597" s="1" t="s">
        <v>1927</v>
      </c>
      <c r="B597" s="8">
        <v>44927</v>
      </c>
      <c r="C597" s="8">
        <v>44957</v>
      </c>
      <c r="D597">
        <v>2023</v>
      </c>
      <c r="E597" t="s">
        <v>139</v>
      </c>
      <c r="F597" t="s">
        <v>140</v>
      </c>
      <c r="G597" t="s">
        <v>33</v>
      </c>
      <c r="H597" t="s">
        <v>1358</v>
      </c>
      <c r="I597" t="s">
        <v>1359</v>
      </c>
      <c r="J597" t="s">
        <v>47</v>
      </c>
      <c r="K597" t="s">
        <v>83</v>
      </c>
      <c r="L597" t="s">
        <v>71</v>
      </c>
      <c r="M597" t="s">
        <v>140</v>
      </c>
      <c r="N597" t="s">
        <v>72</v>
      </c>
      <c r="O597" t="s">
        <v>50</v>
      </c>
      <c r="P597">
        <v>27</v>
      </c>
      <c r="Q597" s="2">
        <v>44393</v>
      </c>
      <c r="R597" s="2"/>
      <c r="S597">
        <v>24</v>
      </c>
      <c r="T597" s="3">
        <v>161759</v>
      </c>
      <c r="U597" s="3">
        <v>13479.916666666666</v>
      </c>
      <c r="V597" s="3">
        <v>129.61458333333334</v>
      </c>
      <c r="W597" s="3">
        <v>0.19879999999999998</v>
      </c>
      <c r="X597" s="3">
        <v>2679.8074333333329</v>
      </c>
      <c r="Y597" vm="16">
        <v>0.48799999999999999</v>
      </c>
      <c r="Z597" s="3">
        <v>6901.717333333333</v>
      </c>
      <c r="AA597" t="s">
        <v>41</v>
      </c>
      <c r="AB597">
        <v>1</v>
      </c>
      <c r="AC597">
        <v>0.16</v>
      </c>
      <c r="AD597" s="2" t="s">
        <v>42</v>
      </c>
      <c r="AE597">
        <v>38</v>
      </c>
      <c r="AG597">
        <v>20</v>
      </c>
      <c r="AL597">
        <f>IF(AND(EE_Data_2023[[#This Row],[Hire Date]]&gt;=EE_Data_2023[[#This Row],[Start of Month]],EE_Data_2023[[#This Row],[Hire Date]]&lt;=EE_Data_2023[[#This Row],[End of Month]]),1,0)</f>
        <v>0</v>
      </c>
      <c r="AM597">
        <f>IF(AND(EE_Data_2023[[#This Row],[Exit Date]]&gt;=EE_Data_2023[[#This Row],[Start of Month]],EE_Data_2023[[#This Row],[Exit Date]]&lt;=EE_Data_2023[[#This Row],[End of Month]]),1,0)</f>
        <v>0</v>
      </c>
      <c r="AN597">
        <f>EE_Data_2023[[#This Row],[Leave balance]]*EE_Data_2023[[#This Row],[Hr_Rate]]</f>
        <v>4925.354166666667</v>
      </c>
    </row>
    <row r="598" spans="1:40" x14ac:dyDescent="0.3">
      <c r="A598" s="1" t="s">
        <v>1927</v>
      </c>
      <c r="B598" s="8">
        <v>44927</v>
      </c>
      <c r="C598" s="8">
        <v>44957</v>
      </c>
      <c r="D598">
        <v>2023</v>
      </c>
      <c r="E598" t="s">
        <v>283</v>
      </c>
      <c r="F598" t="s">
        <v>284</v>
      </c>
      <c r="G598" t="s">
        <v>112</v>
      </c>
      <c r="H598" t="s">
        <v>1360</v>
      </c>
      <c r="I598" t="s">
        <v>1361</v>
      </c>
      <c r="J598" t="s">
        <v>63</v>
      </c>
      <c r="K598" t="s">
        <v>48</v>
      </c>
      <c r="L598" t="s">
        <v>71</v>
      </c>
      <c r="M598" t="s">
        <v>284</v>
      </c>
      <c r="N598" t="s">
        <v>72</v>
      </c>
      <c r="O598" t="s">
        <v>40</v>
      </c>
      <c r="P598">
        <v>49</v>
      </c>
      <c r="Q598" s="2">
        <v>43623</v>
      </c>
      <c r="R598" s="2"/>
      <c r="S598">
        <v>40</v>
      </c>
      <c r="T598" s="3">
        <v>80700</v>
      </c>
      <c r="U598" s="3">
        <v>6725</v>
      </c>
      <c r="V598" s="3">
        <v>38.79807692307692</v>
      </c>
      <c r="W598" s="3">
        <v>0</v>
      </c>
      <c r="X598" s="3">
        <v>0</v>
      </c>
      <c r="Y598" vm="30">
        <v>0.159</v>
      </c>
      <c r="Z598" s="3">
        <v>5655.7250000000004</v>
      </c>
      <c r="AA598" t="s">
        <v>287</v>
      </c>
      <c r="AB598">
        <v>3.8807</v>
      </c>
      <c r="AC598">
        <v>0</v>
      </c>
      <c r="AD598" s="2" t="s">
        <v>42</v>
      </c>
      <c r="AE598">
        <v>111</v>
      </c>
      <c r="AG598">
        <v>20</v>
      </c>
      <c r="AI598">
        <v>8</v>
      </c>
      <c r="AL598">
        <f>IF(AND(EE_Data_2023[[#This Row],[Hire Date]]&gt;=EE_Data_2023[[#This Row],[Start of Month]],EE_Data_2023[[#This Row],[Hire Date]]&lt;=EE_Data_2023[[#This Row],[End of Month]]),1,0)</f>
        <v>0</v>
      </c>
      <c r="AM598">
        <f>IF(AND(EE_Data_2023[[#This Row],[Exit Date]]&gt;=EE_Data_2023[[#This Row],[Start of Month]],EE_Data_2023[[#This Row],[Exit Date]]&lt;=EE_Data_2023[[#This Row],[End of Month]]),1,0)</f>
        <v>0</v>
      </c>
      <c r="AN598">
        <f>EE_Data_2023[[#This Row],[Leave balance]]*EE_Data_2023[[#This Row],[Hr_Rate]]</f>
        <v>4306.5865384615381</v>
      </c>
    </row>
    <row r="599" spans="1:40" x14ac:dyDescent="0.3">
      <c r="A599" s="1" t="s">
        <v>1927</v>
      </c>
      <c r="B599" s="8">
        <v>44927</v>
      </c>
      <c r="C599" s="8">
        <v>44957</v>
      </c>
      <c r="D599">
        <v>2023</v>
      </c>
      <c r="E599" t="s">
        <v>89</v>
      </c>
      <c r="F599" t="s">
        <v>90</v>
      </c>
      <c r="G599" t="s">
        <v>54</v>
      </c>
      <c r="H599" t="s">
        <v>838</v>
      </c>
      <c r="I599" t="s">
        <v>1362</v>
      </c>
      <c r="J599" t="s">
        <v>77</v>
      </c>
      <c r="K599" t="s">
        <v>94</v>
      </c>
      <c r="L599" t="s">
        <v>49</v>
      </c>
      <c r="M599" t="s">
        <v>90</v>
      </c>
      <c r="N599" t="s">
        <v>39</v>
      </c>
      <c r="O599" t="s">
        <v>40</v>
      </c>
      <c r="P599">
        <v>54</v>
      </c>
      <c r="Q599" s="2">
        <v>44631</v>
      </c>
      <c r="R599" s="2">
        <v>44996</v>
      </c>
      <c r="S599">
        <v>40</v>
      </c>
      <c r="T599" s="3">
        <v>128136</v>
      </c>
      <c r="U599" s="3">
        <v>10678</v>
      </c>
      <c r="V599" s="3">
        <v>61.603846153846156</v>
      </c>
      <c r="W599" s="3">
        <v>0</v>
      </c>
      <c r="X599" s="3">
        <v>0</v>
      </c>
      <c r="Y599" vm="9">
        <v>0.37200000000000005</v>
      </c>
      <c r="Z599" s="3">
        <v>6705.7839999999997</v>
      </c>
      <c r="AA599" t="s">
        <v>95</v>
      </c>
      <c r="AB599">
        <v>136.33000000000001</v>
      </c>
      <c r="AC599">
        <v>0.05</v>
      </c>
      <c r="AD599" s="2" t="s">
        <v>42</v>
      </c>
      <c r="AE599">
        <v>360</v>
      </c>
      <c r="AG599">
        <v>20</v>
      </c>
      <c r="AI599">
        <v>5</v>
      </c>
      <c r="AL599">
        <f>IF(AND(EE_Data_2023[[#This Row],[Hire Date]]&gt;=EE_Data_2023[[#This Row],[Start of Month]],EE_Data_2023[[#This Row],[Hire Date]]&lt;=EE_Data_2023[[#This Row],[End of Month]]),1,0)</f>
        <v>0</v>
      </c>
      <c r="AM599">
        <f>IF(AND(EE_Data_2023[[#This Row],[Exit Date]]&gt;=EE_Data_2023[[#This Row],[Start of Month]],EE_Data_2023[[#This Row],[Exit Date]]&lt;=EE_Data_2023[[#This Row],[End of Month]]),1,0)</f>
        <v>0</v>
      </c>
      <c r="AN599">
        <f>EE_Data_2023[[#This Row],[Leave balance]]*EE_Data_2023[[#This Row],[Hr_Rate]]</f>
        <v>22177.384615384617</v>
      </c>
    </row>
    <row r="600" spans="1:40" x14ac:dyDescent="0.3">
      <c r="A600" s="1" t="s">
        <v>1927</v>
      </c>
      <c r="B600" s="8">
        <v>44927</v>
      </c>
      <c r="C600" s="8">
        <v>44957</v>
      </c>
      <c r="D600">
        <v>2023</v>
      </c>
      <c r="E600" t="s">
        <v>79</v>
      </c>
      <c r="F600" t="s">
        <v>80</v>
      </c>
      <c r="G600" t="s">
        <v>33</v>
      </c>
      <c r="H600" t="s">
        <v>1363</v>
      </c>
      <c r="I600" t="s">
        <v>1364</v>
      </c>
      <c r="J600" t="s">
        <v>177</v>
      </c>
      <c r="K600" t="s">
        <v>116</v>
      </c>
      <c r="L600" t="s">
        <v>71</v>
      </c>
      <c r="M600" t="s">
        <v>80</v>
      </c>
      <c r="N600" t="s">
        <v>72</v>
      </c>
      <c r="O600" t="s">
        <v>50</v>
      </c>
      <c r="P600">
        <v>39</v>
      </c>
      <c r="Q600" s="2">
        <v>42843</v>
      </c>
      <c r="R600" s="2"/>
      <c r="S600">
        <v>32</v>
      </c>
      <c r="T600" s="3">
        <v>58745</v>
      </c>
      <c r="U600" s="3">
        <v>4895.416666666667</v>
      </c>
      <c r="V600" s="3">
        <v>35.30348557692308</v>
      </c>
      <c r="W600" s="3">
        <v>0.23190000000000002</v>
      </c>
      <c r="X600" s="3">
        <v>1135.2471250000001</v>
      </c>
      <c r="Y600" vm="7">
        <v>0.41200000000000003</v>
      </c>
      <c r="Z600" s="3">
        <v>2878.5050000000001</v>
      </c>
      <c r="AA600" t="s">
        <v>41</v>
      </c>
      <c r="AB600">
        <v>1</v>
      </c>
      <c r="AC600">
        <v>0</v>
      </c>
      <c r="AD600" s="2" t="s">
        <v>42</v>
      </c>
      <c r="AE600">
        <v>86</v>
      </c>
      <c r="AG600">
        <v>20</v>
      </c>
      <c r="AL600">
        <f>IF(AND(EE_Data_2023[[#This Row],[Hire Date]]&gt;=EE_Data_2023[[#This Row],[Start of Month]],EE_Data_2023[[#This Row],[Hire Date]]&lt;=EE_Data_2023[[#This Row],[End of Month]]),1,0)</f>
        <v>0</v>
      </c>
      <c r="AM600">
        <f>IF(AND(EE_Data_2023[[#This Row],[Exit Date]]&gt;=EE_Data_2023[[#This Row],[Start of Month]],EE_Data_2023[[#This Row],[Exit Date]]&lt;=EE_Data_2023[[#This Row],[End of Month]]),1,0)</f>
        <v>0</v>
      </c>
      <c r="AN600">
        <f>EE_Data_2023[[#This Row],[Leave balance]]*EE_Data_2023[[#This Row],[Hr_Rate]]</f>
        <v>3036.0997596153848</v>
      </c>
    </row>
    <row r="601" spans="1:40" x14ac:dyDescent="0.3">
      <c r="A601" s="1" t="s">
        <v>1927</v>
      </c>
      <c r="B601" s="8">
        <v>44927</v>
      </c>
      <c r="C601" s="8">
        <v>44957</v>
      </c>
      <c r="D601">
        <v>2023</v>
      </c>
      <c r="E601" t="s">
        <v>146</v>
      </c>
      <c r="F601" t="s">
        <v>147</v>
      </c>
      <c r="G601" t="s">
        <v>1919</v>
      </c>
      <c r="H601" t="s">
        <v>1365</v>
      </c>
      <c r="I601" t="s">
        <v>1366</v>
      </c>
      <c r="J601" t="s">
        <v>115</v>
      </c>
      <c r="K601" t="s">
        <v>70</v>
      </c>
      <c r="L601" t="s">
        <v>49</v>
      </c>
      <c r="M601" t="s">
        <v>147</v>
      </c>
      <c r="N601" t="s">
        <v>72</v>
      </c>
      <c r="O601" t="s">
        <v>40</v>
      </c>
      <c r="P601">
        <v>36</v>
      </c>
      <c r="Q601" s="2">
        <v>43178</v>
      </c>
      <c r="R601" s="2"/>
      <c r="S601">
        <v>40</v>
      </c>
      <c r="T601" s="3">
        <v>195200</v>
      </c>
      <c r="U601" s="3">
        <v>16266.666666666666</v>
      </c>
      <c r="V601" s="3">
        <v>93.84615384615384</v>
      </c>
      <c r="W601" s="3">
        <v>0.12</v>
      </c>
      <c r="X601" s="3">
        <v>1951.9999999999998</v>
      </c>
      <c r="Y601" vm="17">
        <v>0.49700000000000005</v>
      </c>
      <c r="Z601" s="3">
        <v>8182.1333333333323</v>
      </c>
      <c r="AA601" t="s">
        <v>150</v>
      </c>
      <c r="AB601">
        <v>86.649000000000001</v>
      </c>
      <c r="AC601">
        <v>0.36</v>
      </c>
      <c r="AD601" s="2" t="s">
        <v>42</v>
      </c>
      <c r="AE601">
        <v>390</v>
      </c>
      <c r="AG601">
        <v>20</v>
      </c>
      <c r="AL601">
        <f>IF(AND(EE_Data_2023[[#This Row],[Hire Date]]&gt;=EE_Data_2023[[#This Row],[Start of Month]],EE_Data_2023[[#This Row],[Hire Date]]&lt;=EE_Data_2023[[#This Row],[End of Month]]),1,0)</f>
        <v>0</v>
      </c>
      <c r="AM601">
        <f>IF(AND(EE_Data_2023[[#This Row],[Exit Date]]&gt;=EE_Data_2023[[#This Row],[Start of Month]],EE_Data_2023[[#This Row],[Exit Date]]&lt;=EE_Data_2023[[#This Row],[End of Month]]),1,0)</f>
        <v>0</v>
      </c>
      <c r="AN601">
        <f>EE_Data_2023[[#This Row],[Leave balance]]*EE_Data_2023[[#This Row],[Hr_Rate]]</f>
        <v>36600</v>
      </c>
    </row>
    <row r="602" spans="1:40" x14ac:dyDescent="0.3">
      <c r="A602" s="1" t="s">
        <v>1927</v>
      </c>
      <c r="B602" s="8">
        <v>44927</v>
      </c>
      <c r="C602" s="8">
        <v>44957</v>
      </c>
      <c r="D602">
        <v>2023</v>
      </c>
      <c r="E602" t="s">
        <v>128</v>
      </c>
      <c r="F602" t="s">
        <v>129</v>
      </c>
      <c r="G602" t="s">
        <v>33</v>
      </c>
      <c r="H602" t="s">
        <v>1367</v>
      </c>
      <c r="I602" t="s">
        <v>1368</v>
      </c>
      <c r="J602" t="s">
        <v>177</v>
      </c>
      <c r="K602" t="s">
        <v>48</v>
      </c>
      <c r="L602" t="s">
        <v>38</v>
      </c>
      <c r="M602" t="s">
        <v>129</v>
      </c>
      <c r="N602" t="s">
        <v>72</v>
      </c>
      <c r="O602" t="s">
        <v>50</v>
      </c>
      <c r="P602">
        <v>45</v>
      </c>
      <c r="Q602" s="2">
        <v>42711</v>
      </c>
      <c r="R602" s="2"/>
      <c r="S602">
        <v>24</v>
      </c>
      <c r="T602" s="3">
        <v>71454</v>
      </c>
      <c r="U602" s="3">
        <v>5954.5</v>
      </c>
      <c r="V602" s="3">
        <v>57.254807692307686</v>
      </c>
      <c r="W602" s="3">
        <v>0.27500000000000002</v>
      </c>
      <c r="X602" s="3">
        <v>1637.4875000000002</v>
      </c>
      <c r="Y602" vm="14">
        <v>0.55399999999999994</v>
      </c>
      <c r="Z602" s="3">
        <v>2655.7070000000003</v>
      </c>
      <c r="AA602" t="s">
        <v>41</v>
      </c>
      <c r="AB602">
        <v>1</v>
      </c>
      <c r="AC602">
        <v>0</v>
      </c>
      <c r="AD602" s="2" t="s">
        <v>42</v>
      </c>
      <c r="AE602">
        <v>204</v>
      </c>
      <c r="AG602">
        <v>20</v>
      </c>
      <c r="AL602">
        <f>IF(AND(EE_Data_2023[[#This Row],[Hire Date]]&gt;=EE_Data_2023[[#This Row],[Start of Month]],EE_Data_2023[[#This Row],[Hire Date]]&lt;=EE_Data_2023[[#This Row],[End of Month]]),1,0)</f>
        <v>0</v>
      </c>
      <c r="AM602">
        <f>IF(AND(EE_Data_2023[[#This Row],[Exit Date]]&gt;=EE_Data_2023[[#This Row],[Start of Month]],EE_Data_2023[[#This Row],[Exit Date]]&lt;=EE_Data_2023[[#This Row],[End of Month]]),1,0)</f>
        <v>0</v>
      </c>
      <c r="AN602">
        <f>EE_Data_2023[[#This Row],[Leave balance]]*EE_Data_2023[[#This Row],[Hr_Rate]]</f>
        <v>11679.980769230768</v>
      </c>
    </row>
    <row r="603" spans="1:40" x14ac:dyDescent="0.3">
      <c r="A603" s="1" t="s">
        <v>1927</v>
      </c>
      <c r="B603" s="8">
        <v>44927</v>
      </c>
      <c r="C603" s="8">
        <v>44957</v>
      </c>
      <c r="D603">
        <v>2023</v>
      </c>
      <c r="E603" t="s">
        <v>424</v>
      </c>
      <c r="F603" t="s">
        <v>425</v>
      </c>
      <c r="G603" t="s">
        <v>54</v>
      </c>
      <c r="H603" t="s">
        <v>1369</v>
      </c>
      <c r="I603" t="s">
        <v>1370</v>
      </c>
      <c r="J603" t="s">
        <v>266</v>
      </c>
      <c r="K603" t="s">
        <v>37</v>
      </c>
      <c r="L603" t="s">
        <v>38</v>
      </c>
      <c r="M603" t="s">
        <v>425</v>
      </c>
      <c r="N603" t="s">
        <v>39</v>
      </c>
      <c r="O603" t="s">
        <v>50</v>
      </c>
      <c r="P603">
        <v>30</v>
      </c>
      <c r="Q603" s="2">
        <v>43864</v>
      </c>
      <c r="R603" s="2">
        <v>44959</v>
      </c>
      <c r="S603">
        <v>40</v>
      </c>
      <c r="T603" s="3">
        <v>94652</v>
      </c>
      <c r="U603" s="3">
        <v>7887.666666666667</v>
      </c>
      <c r="V603" s="3">
        <v>45.505769230769232</v>
      </c>
      <c r="W603" s="3">
        <v>0.26</v>
      </c>
      <c r="X603" s="3">
        <v>2050.7933333333335</v>
      </c>
      <c r="Y603" vm="39">
        <v>0.44400000000000001</v>
      </c>
      <c r="Z603" s="3">
        <v>4385.5426666666663</v>
      </c>
      <c r="AA603" t="s">
        <v>428</v>
      </c>
      <c r="AB603">
        <v>32.686700000000002</v>
      </c>
      <c r="AC603">
        <v>0</v>
      </c>
      <c r="AD603" s="2" t="s">
        <v>42</v>
      </c>
      <c r="AE603">
        <v>385</v>
      </c>
      <c r="AG603">
        <v>20</v>
      </c>
      <c r="AI603">
        <v>16</v>
      </c>
      <c r="AL603">
        <f>IF(AND(EE_Data_2023[[#This Row],[Hire Date]]&gt;=EE_Data_2023[[#This Row],[Start of Month]],EE_Data_2023[[#This Row],[Hire Date]]&lt;=EE_Data_2023[[#This Row],[End of Month]]),1,0)</f>
        <v>0</v>
      </c>
      <c r="AM603">
        <f>IF(AND(EE_Data_2023[[#This Row],[Exit Date]]&gt;=EE_Data_2023[[#This Row],[Start of Month]],EE_Data_2023[[#This Row],[Exit Date]]&lt;=EE_Data_2023[[#This Row],[End of Month]]),1,0)</f>
        <v>0</v>
      </c>
      <c r="AN603">
        <f>EE_Data_2023[[#This Row],[Leave balance]]*EE_Data_2023[[#This Row],[Hr_Rate]]</f>
        <v>17519.721153846156</v>
      </c>
    </row>
    <row r="604" spans="1:40" x14ac:dyDescent="0.3">
      <c r="A604" s="1" t="s">
        <v>1927</v>
      </c>
      <c r="B604" s="8">
        <v>44927</v>
      </c>
      <c r="C604" s="8">
        <v>44957</v>
      </c>
      <c r="D604">
        <v>2023</v>
      </c>
      <c r="E604" t="s">
        <v>139</v>
      </c>
      <c r="F604" t="s">
        <v>140</v>
      </c>
      <c r="G604" t="s">
        <v>33</v>
      </c>
      <c r="H604" t="s">
        <v>1371</v>
      </c>
      <c r="I604" t="s">
        <v>1372</v>
      </c>
      <c r="J604" t="s">
        <v>36</v>
      </c>
      <c r="K604" t="s">
        <v>37</v>
      </c>
      <c r="L604" t="s">
        <v>38</v>
      </c>
      <c r="M604" t="s">
        <v>140</v>
      </c>
      <c r="N604" t="s">
        <v>72</v>
      </c>
      <c r="O604" t="s">
        <v>40</v>
      </c>
      <c r="P604">
        <v>34</v>
      </c>
      <c r="Q604" s="2">
        <v>42416</v>
      </c>
      <c r="R604" s="2"/>
      <c r="S604">
        <v>32</v>
      </c>
      <c r="T604" s="3">
        <v>63411</v>
      </c>
      <c r="U604" s="3">
        <v>5284.25</v>
      </c>
      <c r="V604" s="3">
        <v>38.107572115384613</v>
      </c>
      <c r="W604" s="3">
        <v>0.19879999999999998</v>
      </c>
      <c r="X604" s="3">
        <v>1050.5088999999998</v>
      </c>
      <c r="Y604" vm="16">
        <v>0.48799999999999999</v>
      </c>
      <c r="Z604" s="3">
        <v>2705.5360000000001</v>
      </c>
      <c r="AA604" t="s">
        <v>41</v>
      </c>
      <c r="AB604">
        <v>1</v>
      </c>
      <c r="AC604">
        <v>0</v>
      </c>
      <c r="AD604" s="2" t="s">
        <v>42</v>
      </c>
      <c r="AE604">
        <v>163</v>
      </c>
      <c r="AG604">
        <v>20</v>
      </c>
      <c r="AL604">
        <f>IF(AND(EE_Data_2023[[#This Row],[Hire Date]]&gt;=EE_Data_2023[[#This Row],[Start of Month]],EE_Data_2023[[#This Row],[Hire Date]]&lt;=EE_Data_2023[[#This Row],[End of Month]]),1,0)</f>
        <v>0</v>
      </c>
      <c r="AM604">
        <f>IF(AND(EE_Data_2023[[#This Row],[Exit Date]]&gt;=EE_Data_2023[[#This Row],[Start of Month]],EE_Data_2023[[#This Row],[Exit Date]]&lt;=EE_Data_2023[[#This Row],[End of Month]]),1,0)</f>
        <v>0</v>
      </c>
      <c r="AN604">
        <f>EE_Data_2023[[#This Row],[Leave balance]]*EE_Data_2023[[#This Row],[Hr_Rate]]</f>
        <v>6211.5342548076924</v>
      </c>
    </row>
    <row r="605" spans="1:40" x14ac:dyDescent="0.3">
      <c r="A605" s="1" t="s">
        <v>1927</v>
      </c>
      <c r="B605" s="8">
        <v>44927</v>
      </c>
      <c r="C605" s="8">
        <v>44957</v>
      </c>
      <c r="D605">
        <v>2023</v>
      </c>
      <c r="E605" t="s">
        <v>79</v>
      </c>
      <c r="F605" t="s">
        <v>80</v>
      </c>
      <c r="G605" t="s">
        <v>33</v>
      </c>
      <c r="H605" t="s">
        <v>1373</v>
      </c>
      <c r="I605" t="s">
        <v>1374</v>
      </c>
      <c r="J605" t="s">
        <v>93</v>
      </c>
      <c r="K605" t="s">
        <v>83</v>
      </c>
      <c r="L605" t="s">
        <v>49</v>
      </c>
      <c r="M605" t="s">
        <v>80</v>
      </c>
      <c r="N605" t="s">
        <v>72</v>
      </c>
      <c r="O605" t="s">
        <v>50</v>
      </c>
      <c r="P605">
        <v>28</v>
      </c>
      <c r="Q605" s="2">
        <v>43652</v>
      </c>
      <c r="R605" s="2"/>
      <c r="S605">
        <v>24</v>
      </c>
      <c r="T605" s="3">
        <v>152036</v>
      </c>
      <c r="U605" s="3">
        <v>12669.666666666666</v>
      </c>
      <c r="V605" s="3">
        <v>121.82371794871796</v>
      </c>
      <c r="W605" s="3">
        <v>0.23190000000000002</v>
      </c>
      <c r="X605" s="3">
        <v>2938.0957000000003</v>
      </c>
      <c r="Y605" vm="7">
        <v>0.41200000000000003</v>
      </c>
      <c r="Z605" s="3">
        <v>7449.7639999999992</v>
      </c>
      <c r="AA605" t="s">
        <v>41</v>
      </c>
      <c r="AB605">
        <v>1</v>
      </c>
      <c r="AC605">
        <v>0.15</v>
      </c>
      <c r="AD605" s="2" t="s">
        <v>42</v>
      </c>
      <c r="AE605">
        <v>178</v>
      </c>
      <c r="AG605">
        <v>20</v>
      </c>
      <c r="AL605">
        <f>IF(AND(EE_Data_2023[[#This Row],[Hire Date]]&gt;=EE_Data_2023[[#This Row],[Start of Month]],EE_Data_2023[[#This Row],[Hire Date]]&lt;=EE_Data_2023[[#This Row],[End of Month]]),1,0)</f>
        <v>0</v>
      </c>
      <c r="AM605">
        <f>IF(AND(EE_Data_2023[[#This Row],[Exit Date]]&gt;=EE_Data_2023[[#This Row],[Start of Month]],EE_Data_2023[[#This Row],[Exit Date]]&lt;=EE_Data_2023[[#This Row],[End of Month]]),1,0)</f>
        <v>0</v>
      </c>
      <c r="AN605">
        <f>EE_Data_2023[[#This Row],[Leave balance]]*EE_Data_2023[[#This Row],[Hr_Rate]]</f>
        <v>21684.621794871797</v>
      </c>
    </row>
    <row r="606" spans="1:40" x14ac:dyDescent="0.3">
      <c r="A606" s="1" t="s">
        <v>1927</v>
      </c>
      <c r="B606" s="8">
        <v>44927</v>
      </c>
      <c r="C606" s="8">
        <v>44957</v>
      </c>
      <c r="D606">
        <v>2023</v>
      </c>
      <c r="E606" t="s">
        <v>210</v>
      </c>
      <c r="F606" t="s">
        <v>211</v>
      </c>
      <c r="G606" t="s">
        <v>33</v>
      </c>
      <c r="H606" t="s">
        <v>1375</v>
      </c>
      <c r="I606" t="s">
        <v>1376</v>
      </c>
      <c r="J606" t="s">
        <v>98</v>
      </c>
      <c r="K606" t="s">
        <v>99</v>
      </c>
      <c r="L606" t="s">
        <v>38</v>
      </c>
      <c r="M606" t="s">
        <v>211</v>
      </c>
      <c r="N606" t="s">
        <v>39</v>
      </c>
      <c r="O606" t="s">
        <v>50</v>
      </c>
      <c r="P606">
        <v>55</v>
      </c>
      <c r="Q606" s="2">
        <v>44276</v>
      </c>
      <c r="R606" s="2">
        <v>45006</v>
      </c>
      <c r="S606">
        <v>40</v>
      </c>
      <c r="T606" s="3">
        <v>95562</v>
      </c>
      <c r="U606" s="3">
        <v>7963.5</v>
      </c>
      <c r="V606" s="3">
        <v>45.943269230769232</v>
      </c>
      <c r="W606" s="3">
        <v>0.29899999999999999</v>
      </c>
      <c r="X606" s="3">
        <v>2381.0864999999999</v>
      </c>
      <c r="Y606" vm="26">
        <v>0.47</v>
      </c>
      <c r="Z606" s="3">
        <v>4220.6550000000007</v>
      </c>
      <c r="AA606" t="s">
        <v>41</v>
      </c>
      <c r="AB606">
        <v>1</v>
      </c>
      <c r="AC606">
        <v>0</v>
      </c>
      <c r="AD606" s="2" t="s">
        <v>42</v>
      </c>
      <c r="AE606">
        <v>272</v>
      </c>
      <c r="AG606">
        <v>20</v>
      </c>
      <c r="AH606">
        <v>358</v>
      </c>
      <c r="AI606">
        <v>3</v>
      </c>
      <c r="AL606">
        <f>IF(AND(EE_Data_2023[[#This Row],[Hire Date]]&gt;=EE_Data_2023[[#This Row],[Start of Month]],EE_Data_2023[[#This Row],[Hire Date]]&lt;=EE_Data_2023[[#This Row],[End of Month]]),1,0)</f>
        <v>0</v>
      </c>
      <c r="AM606">
        <f>IF(AND(EE_Data_2023[[#This Row],[Exit Date]]&gt;=EE_Data_2023[[#This Row],[Start of Month]],EE_Data_2023[[#This Row],[Exit Date]]&lt;=EE_Data_2023[[#This Row],[End of Month]]),1,0)</f>
        <v>0</v>
      </c>
      <c r="AN606">
        <f>EE_Data_2023[[#This Row],[Leave balance]]*EE_Data_2023[[#This Row],[Hr_Rate]]</f>
        <v>12496.569230769232</v>
      </c>
    </row>
    <row r="607" spans="1:40" x14ac:dyDescent="0.3">
      <c r="A607" s="1" t="s">
        <v>1927</v>
      </c>
      <c r="B607" s="8">
        <v>44927</v>
      </c>
      <c r="C607" s="8">
        <v>44957</v>
      </c>
      <c r="D607">
        <v>2023</v>
      </c>
      <c r="E607" t="s">
        <v>210</v>
      </c>
      <c r="F607" t="s">
        <v>211</v>
      </c>
      <c r="G607" t="s">
        <v>33</v>
      </c>
      <c r="H607" t="s">
        <v>1377</v>
      </c>
      <c r="I607" t="s">
        <v>1378</v>
      </c>
      <c r="J607" t="s">
        <v>63</v>
      </c>
      <c r="K607" t="s">
        <v>70</v>
      </c>
      <c r="L607" t="s">
        <v>108</v>
      </c>
      <c r="M607" t="s">
        <v>211</v>
      </c>
      <c r="N607" t="s">
        <v>72</v>
      </c>
      <c r="O607" t="s">
        <v>40</v>
      </c>
      <c r="P607">
        <v>30</v>
      </c>
      <c r="Q607" s="2">
        <v>43773</v>
      </c>
      <c r="R607" s="2"/>
      <c r="S607">
        <v>32</v>
      </c>
      <c r="T607" s="3">
        <v>96092</v>
      </c>
      <c r="U607" s="3">
        <v>8007.666666666667</v>
      </c>
      <c r="V607" s="3">
        <v>57.747596153846153</v>
      </c>
      <c r="W607" s="3">
        <v>0.29899999999999999</v>
      </c>
      <c r="X607" s="3">
        <v>2394.2923333333333</v>
      </c>
      <c r="Y607" vm="26">
        <v>0.47</v>
      </c>
      <c r="Z607" s="3">
        <v>4244.0633333333335</v>
      </c>
      <c r="AA607" t="s">
        <v>41</v>
      </c>
      <c r="AB607">
        <v>1</v>
      </c>
      <c r="AC607">
        <v>0</v>
      </c>
      <c r="AD607" s="2" t="s">
        <v>42</v>
      </c>
      <c r="AE607">
        <v>173</v>
      </c>
      <c r="AG607">
        <v>20</v>
      </c>
      <c r="AL607">
        <f>IF(AND(EE_Data_2023[[#This Row],[Hire Date]]&gt;=EE_Data_2023[[#This Row],[Start of Month]],EE_Data_2023[[#This Row],[Hire Date]]&lt;=EE_Data_2023[[#This Row],[End of Month]]),1,0)</f>
        <v>0</v>
      </c>
      <c r="AM607">
        <f>IF(AND(EE_Data_2023[[#This Row],[Exit Date]]&gt;=EE_Data_2023[[#This Row],[Start of Month]],EE_Data_2023[[#This Row],[Exit Date]]&lt;=EE_Data_2023[[#This Row],[End of Month]]),1,0)</f>
        <v>0</v>
      </c>
      <c r="AN607">
        <f>EE_Data_2023[[#This Row],[Leave balance]]*EE_Data_2023[[#This Row],[Hr_Rate]]</f>
        <v>9990.3341346153848</v>
      </c>
    </row>
    <row r="608" spans="1:40" x14ac:dyDescent="0.3">
      <c r="A608" s="1" t="s">
        <v>1927</v>
      </c>
      <c r="B608" s="8">
        <v>44927</v>
      </c>
      <c r="C608" s="8">
        <v>44957</v>
      </c>
      <c r="D608">
        <v>2023</v>
      </c>
      <c r="E608" t="s">
        <v>424</v>
      </c>
      <c r="F608" t="s">
        <v>425</v>
      </c>
      <c r="G608" t="s">
        <v>54</v>
      </c>
      <c r="H608" t="s">
        <v>1379</v>
      </c>
      <c r="I608" t="s">
        <v>1380</v>
      </c>
      <c r="J608" t="s">
        <v>115</v>
      </c>
      <c r="K608" t="s">
        <v>99</v>
      </c>
      <c r="L608" t="s">
        <v>38</v>
      </c>
      <c r="M608" t="s">
        <v>425</v>
      </c>
      <c r="N608" t="s">
        <v>72</v>
      </c>
      <c r="O608" t="s">
        <v>40</v>
      </c>
      <c r="P608">
        <v>63</v>
      </c>
      <c r="Q608" s="2">
        <v>41428</v>
      </c>
      <c r="R608" s="2"/>
      <c r="S608">
        <v>40</v>
      </c>
      <c r="T608" s="3">
        <v>254289</v>
      </c>
      <c r="U608" s="3">
        <v>21190.75</v>
      </c>
      <c r="V608" s="3">
        <v>122.25432692307693</v>
      </c>
      <c r="W608" s="3">
        <v>0.26</v>
      </c>
      <c r="X608" s="3">
        <v>5509.5950000000003</v>
      </c>
      <c r="Y608" vm="39">
        <v>0.44400000000000001</v>
      </c>
      <c r="Z608" s="3">
        <v>11782.057000000001</v>
      </c>
      <c r="AA608" t="s">
        <v>428</v>
      </c>
      <c r="AB608">
        <v>32.686700000000002</v>
      </c>
      <c r="AC608">
        <v>0.39</v>
      </c>
      <c r="AD608" s="2" t="s">
        <v>42</v>
      </c>
      <c r="AE608">
        <v>291</v>
      </c>
      <c r="AG608">
        <v>20</v>
      </c>
      <c r="AH608">
        <v>63</v>
      </c>
      <c r="AI608">
        <v>7</v>
      </c>
      <c r="AL608">
        <f>IF(AND(EE_Data_2023[[#This Row],[Hire Date]]&gt;=EE_Data_2023[[#This Row],[Start of Month]],EE_Data_2023[[#This Row],[Hire Date]]&lt;=EE_Data_2023[[#This Row],[End of Month]]),1,0)</f>
        <v>0</v>
      </c>
      <c r="AM608">
        <f>IF(AND(EE_Data_2023[[#This Row],[Exit Date]]&gt;=EE_Data_2023[[#This Row],[Start of Month]],EE_Data_2023[[#This Row],[Exit Date]]&lt;=EE_Data_2023[[#This Row],[End of Month]]),1,0)</f>
        <v>0</v>
      </c>
      <c r="AN608">
        <f>EE_Data_2023[[#This Row],[Leave balance]]*EE_Data_2023[[#This Row],[Hr_Rate]]</f>
        <v>35576.009134615386</v>
      </c>
    </row>
    <row r="609" spans="1:40" x14ac:dyDescent="0.3">
      <c r="A609" s="1" t="s">
        <v>1927</v>
      </c>
      <c r="B609" s="8">
        <v>44927</v>
      </c>
      <c r="C609" s="8">
        <v>44957</v>
      </c>
      <c r="D609">
        <v>2023</v>
      </c>
      <c r="E609" t="s">
        <v>188</v>
      </c>
      <c r="F609" t="s">
        <v>189</v>
      </c>
      <c r="G609" t="s">
        <v>33</v>
      </c>
      <c r="H609" t="s">
        <v>1381</v>
      </c>
      <c r="I609" t="s">
        <v>1382</v>
      </c>
      <c r="J609" t="s">
        <v>57</v>
      </c>
      <c r="K609" t="s">
        <v>37</v>
      </c>
      <c r="L609" t="s">
        <v>108</v>
      </c>
      <c r="M609" t="s">
        <v>189</v>
      </c>
      <c r="N609" t="s">
        <v>72</v>
      </c>
      <c r="O609" t="s">
        <v>40</v>
      </c>
      <c r="P609">
        <v>26</v>
      </c>
      <c r="Q609" s="2">
        <v>43656</v>
      </c>
      <c r="R609" s="2"/>
      <c r="S609">
        <v>24</v>
      </c>
      <c r="T609" s="3">
        <v>69110</v>
      </c>
      <c r="U609" s="3">
        <v>5759.166666666667</v>
      </c>
      <c r="V609" s="3">
        <v>55.376602564102562</v>
      </c>
      <c r="W609" s="3">
        <v>0.14099999999999999</v>
      </c>
      <c r="X609" s="3">
        <v>812.04250000000002</v>
      </c>
      <c r="Y609" vm="23">
        <v>0.36200000000000004</v>
      </c>
      <c r="Z609" s="3">
        <v>3674.3483333333334</v>
      </c>
      <c r="AA609" t="s">
        <v>192</v>
      </c>
      <c r="AB609">
        <v>11.2597</v>
      </c>
      <c r="AC609">
        <v>0.05</v>
      </c>
      <c r="AD609" s="2" t="s">
        <v>42</v>
      </c>
      <c r="AE609">
        <v>204</v>
      </c>
      <c r="AG609">
        <v>20</v>
      </c>
      <c r="AL609">
        <f>IF(AND(EE_Data_2023[[#This Row],[Hire Date]]&gt;=EE_Data_2023[[#This Row],[Start of Month]],EE_Data_2023[[#This Row],[Hire Date]]&lt;=EE_Data_2023[[#This Row],[End of Month]]),1,0)</f>
        <v>0</v>
      </c>
      <c r="AM609">
        <f>IF(AND(EE_Data_2023[[#This Row],[Exit Date]]&gt;=EE_Data_2023[[#This Row],[Start of Month]],EE_Data_2023[[#This Row],[Exit Date]]&lt;=EE_Data_2023[[#This Row],[End of Month]]),1,0)</f>
        <v>0</v>
      </c>
      <c r="AN609">
        <f>EE_Data_2023[[#This Row],[Leave balance]]*EE_Data_2023[[#This Row],[Hr_Rate]]</f>
        <v>11296.826923076922</v>
      </c>
    </row>
    <row r="610" spans="1:40" x14ac:dyDescent="0.3">
      <c r="A610" s="1" t="s">
        <v>1927</v>
      </c>
      <c r="B610" s="8">
        <v>44927</v>
      </c>
      <c r="C610" s="8">
        <v>44957</v>
      </c>
      <c r="D610">
        <v>2023</v>
      </c>
      <c r="E610" t="s">
        <v>79</v>
      </c>
      <c r="F610" t="s">
        <v>80</v>
      </c>
      <c r="G610" t="s">
        <v>33</v>
      </c>
      <c r="H610" t="s">
        <v>1383</v>
      </c>
      <c r="I610" t="s">
        <v>1384</v>
      </c>
      <c r="J610" t="s">
        <v>115</v>
      </c>
      <c r="K610" t="s">
        <v>116</v>
      </c>
      <c r="L610" t="s">
        <v>49</v>
      </c>
      <c r="M610" t="s">
        <v>80</v>
      </c>
      <c r="N610" t="s">
        <v>72</v>
      </c>
      <c r="O610" t="s">
        <v>40</v>
      </c>
      <c r="P610">
        <v>52</v>
      </c>
      <c r="Q610" s="2">
        <v>37418</v>
      </c>
      <c r="R610" s="2"/>
      <c r="S610">
        <v>32</v>
      </c>
      <c r="T610" s="3">
        <v>236314</v>
      </c>
      <c r="U610" s="3">
        <v>19692.833333333332</v>
      </c>
      <c r="V610" s="3">
        <v>142.015625</v>
      </c>
      <c r="W610" s="3">
        <v>0.23190000000000002</v>
      </c>
      <c r="X610" s="3">
        <v>4566.7680500000006</v>
      </c>
      <c r="Y610" vm="7">
        <v>0.41200000000000003</v>
      </c>
      <c r="Z610" s="3">
        <v>11579.385999999999</v>
      </c>
      <c r="AA610" t="s">
        <v>41</v>
      </c>
      <c r="AB610">
        <v>1</v>
      </c>
      <c r="AC610">
        <v>0.34</v>
      </c>
      <c r="AD610" s="2" t="s">
        <v>42</v>
      </c>
      <c r="AE610">
        <v>186</v>
      </c>
      <c r="AG610">
        <v>20</v>
      </c>
      <c r="AL610">
        <f>IF(AND(EE_Data_2023[[#This Row],[Hire Date]]&gt;=EE_Data_2023[[#This Row],[Start of Month]],EE_Data_2023[[#This Row],[Hire Date]]&lt;=EE_Data_2023[[#This Row],[End of Month]]),1,0)</f>
        <v>0</v>
      </c>
      <c r="AM610">
        <f>IF(AND(EE_Data_2023[[#This Row],[Exit Date]]&gt;=EE_Data_2023[[#This Row],[Start of Month]],EE_Data_2023[[#This Row],[Exit Date]]&lt;=EE_Data_2023[[#This Row],[End of Month]]),1,0)</f>
        <v>0</v>
      </c>
      <c r="AN610">
        <f>EE_Data_2023[[#This Row],[Leave balance]]*EE_Data_2023[[#This Row],[Hr_Rate]]</f>
        <v>26414.90625</v>
      </c>
    </row>
    <row r="611" spans="1:40" x14ac:dyDescent="0.3">
      <c r="A611" s="1" t="s">
        <v>1927</v>
      </c>
      <c r="B611" s="8">
        <v>44927</v>
      </c>
      <c r="C611" s="8">
        <v>44957</v>
      </c>
      <c r="D611">
        <v>2023</v>
      </c>
      <c r="E611" t="s">
        <v>283</v>
      </c>
      <c r="F611" t="s">
        <v>284</v>
      </c>
      <c r="G611" t="s">
        <v>112</v>
      </c>
      <c r="H611" t="s">
        <v>1385</v>
      </c>
      <c r="I611" t="s">
        <v>1386</v>
      </c>
      <c r="J611" t="s">
        <v>145</v>
      </c>
      <c r="K611" t="s">
        <v>116</v>
      </c>
      <c r="L611" t="s">
        <v>71</v>
      </c>
      <c r="M611" t="s">
        <v>284</v>
      </c>
      <c r="N611" t="s">
        <v>72</v>
      </c>
      <c r="O611" t="s">
        <v>40</v>
      </c>
      <c r="P611">
        <v>51</v>
      </c>
      <c r="Q611" s="2">
        <v>39252</v>
      </c>
      <c r="R611" s="2"/>
      <c r="S611">
        <v>40</v>
      </c>
      <c r="T611" s="3">
        <v>45206</v>
      </c>
      <c r="U611" s="3">
        <v>3767.1666666666665</v>
      </c>
      <c r="V611" s="3">
        <v>21.733653846153846</v>
      </c>
      <c r="W611" s="3">
        <v>0</v>
      </c>
      <c r="X611" s="3">
        <v>0</v>
      </c>
      <c r="Y611" vm="30">
        <v>0.159</v>
      </c>
      <c r="Z611" s="3">
        <v>3168.1871666666666</v>
      </c>
      <c r="AA611" t="s">
        <v>287</v>
      </c>
      <c r="AB611">
        <v>3.8807</v>
      </c>
      <c r="AC611">
        <v>0</v>
      </c>
      <c r="AD611" s="2" t="s">
        <v>42</v>
      </c>
      <c r="AE611">
        <v>142</v>
      </c>
      <c r="AG611">
        <v>20</v>
      </c>
      <c r="AI611">
        <v>6</v>
      </c>
      <c r="AL611">
        <f>IF(AND(EE_Data_2023[[#This Row],[Hire Date]]&gt;=EE_Data_2023[[#This Row],[Start of Month]],EE_Data_2023[[#This Row],[Hire Date]]&lt;=EE_Data_2023[[#This Row],[End of Month]]),1,0)</f>
        <v>0</v>
      </c>
      <c r="AM611">
        <f>IF(AND(EE_Data_2023[[#This Row],[Exit Date]]&gt;=EE_Data_2023[[#This Row],[Start of Month]],EE_Data_2023[[#This Row],[Exit Date]]&lt;=EE_Data_2023[[#This Row],[End of Month]]),1,0)</f>
        <v>0</v>
      </c>
      <c r="AN611">
        <f>EE_Data_2023[[#This Row],[Leave balance]]*EE_Data_2023[[#This Row],[Hr_Rate]]</f>
        <v>3086.1788461538463</v>
      </c>
    </row>
    <row r="612" spans="1:40" x14ac:dyDescent="0.3">
      <c r="A612" s="1" t="s">
        <v>1927</v>
      </c>
      <c r="B612" s="8">
        <v>44927</v>
      </c>
      <c r="C612" s="8">
        <v>44957</v>
      </c>
      <c r="D612">
        <v>2023</v>
      </c>
      <c r="E612" t="s">
        <v>104</v>
      </c>
      <c r="F612" t="s">
        <v>105</v>
      </c>
      <c r="G612" t="s">
        <v>1919</v>
      </c>
      <c r="H612" t="s">
        <v>1387</v>
      </c>
      <c r="I612" t="s">
        <v>1388</v>
      </c>
      <c r="J612" t="s">
        <v>115</v>
      </c>
      <c r="K612" t="s">
        <v>48</v>
      </c>
      <c r="L612" t="s">
        <v>108</v>
      </c>
      <c r="M612" t="s">
        <v>105</v>
      </c>
      <c r="N612" t="s">
        <v>72</v>
      </c>
      <c r="O612" t="s">
        <v>50</v>
      </c>
      <c r="P612">
        <v>25</v>
      </c>
      <c r="Q612" s="2">
        <v>44515</v>
      </c>
      <c r="R612" s="2"/>
      <c r="S612">
        <v>40</v>
      </c>
      <c r="T612" s="3">
        <v>210708</v>
      </c>
      <c r="U612" s="3">
        <v>17559</v>
      </c>
      <c r="V612" s="3">
        <v>101.30192307692307</v>
      </c>
      <c r="W612" s="3">
        <v>5.74E-2</v>
      </c>
      <c r="X612" s="3">
        <v>1007.8866</v>
      </c>
      <c r="Y612" vm="11">
        <v>0.30099999999999999</v>
      </c>
      <c r="Z612" s="3">
        <v>12273.741</v>
      </c>
      <c r="AA612" t="s">
        <v>109</v>
      </c>
      <c r="AB612">
        <v>16295.86</v>
      </c>
      <c r="AC612">
        <v>0.33</v>
      </c>
      <c r="AD612" s="2" t="s">
        <v>42</v>
      </c>
      <c r="AE612">
        <v>55</v>
      </c>
      <c r="AG612">
        <v>20</v>
      </c>
      <c r="AI612">
        <v>14</v>
      </c>
      <c r="AL612">
        <f>IF(AND(EE_Data_2023[[#This Row],[Hire Date]]&gt;=EE_Data_2023[[#This Row],[Start of Month]],EE_Data_2023[[#This Row],[Hire Date]]&lt;=EE_Data_2023[[#This Row],[End of Month]]),1,0)</f>
        <v>0</v>
      </c>
      <c r="AM612">
        <f>IF(AND(EE_Data_2023[[#This Row],[Exit Date]]&gt;=EE_Data_2023[[#This Row],[Start of Month]],EE_Data_2023[[#This Row],[Exit Date]]&lt;=EE_Data_2023[[#This Row],[End of Month]]),1,0)</f>
        <v>0</v>
      </c>
      <c r="AN612">
        <f>EE_Data_2023[[#This Row],[Leave balance]]*EE_Data_2023[[#This Row],[Hr_Rate]]</f>
        <v>5571.6057692307695</v>
      </c>
    </row>
    <row r="613" spans="1:40" x14ac:dyDescent="0.3">
      <c r="A613" s="1" t="s">
        <v>1927</v>
      </c>
      <c r="B613" s="8">
        <v>44927</v>
      </c>
      <c r="C613" s="8">
        <v>44957</v>
      </c>
      <c r="D613">
        <v>2023</v>
      </c>
      <c r="E613" t="s">
        <v>322</v>
      </c>
      <c r="F613" t="s">
        <v>323</v>
      </c>
      <c r="G613" t="s">
        <v>1919</v>
      </c>
      <c r="H613" t="s">
        <v>1389</v>
      </c>
      <c r="I613" t="s">
        <v>1390</v>
      </c>
      <c r="J613" t="s">
        <v>367</v>
      </c>
      <c r="K613" t="s">
        <v>37</v>
      </c>
      <c r="L613" t="s">
        <v>71</v>
      </c>
      <c r="M613" t="s">
        <v>323</v>
      </c>
      <c r="N613" t="s">
        <v>39</v>
      </c>
      <c r="O613" t="s">
        <v>40</v>
      </c>
      <c r="P613">
        <v>40</v>
      </c>
      <c r="Q613" s="2">
        <v>44465</v>
      </c>
      <c r="R613" s="2">
        <v>45195</v>
      </c>
      <c r="S613">
        <v>40</v>
      </c>
      <c r="T613" s="3">
        <v>87770</v>
      </c>
      <c r="U613" s="3">
        <v>7314.166666666667</v>
      </c>
      <c r="V613" s="3">
        <v>42.197115384615387</v>
      </c>
      <c r="W613" s="3">
        <v>0.15490000000000001</v>
      </c>
      <c r="X613" s="3">
        <v>1132.9644166666667</v>
      </c>
      <c r="Y613" vm="33">
        <v>0.46700000000000003</v>
      </c>
      <c r="Z613" s="3">
        <v>3898.4508333333333</v>
      </c>
      <c r="AA613" t="s">
        <v>326</v>
      </c>
      <c r="AB613">
        <v>143.86000000000001</v>
      </c>
      <c r="AC613">
        <v>0</v>
      </c>
      <c r="AD613" s="2" t="s">
        <v>42</v>
      </c>
      <c r="AE613">
        <v>213</v>
      </c>
      <c r="AG613">
        <v>20</v>
      </c>
      <c r="AI613">
        <v>1</v>
      </c>
      <c r="AL613">
        <f>IF(AND(EE_Data_2023[[#This Row],[Hire Date]]&gt;=EE_Data_2023[[#This Row],[Start of Month]],EE_Data_2023[[#This Row],[Hire Date]]&lt;=EE_Data_2023[[#This Row],[End of Month]]),1,0)</f>
        <v>0</v>
      </c>
      <c r="AM613">
        <f>IF(AND(EE_Data_2023[[#This Row],[Exit Date]]&gt;=EE_Data_2023[[#This Row],[Start of Month]],EE_Data_2023[[#This Row],[Exit Date]]&lt;=EE_Data_2023[[#This Row],[End of Month]]),1,0)</f>
        <v>0</v>
      </c>
      <c r="AN613">
        <f>EE_Data_2023[[#This Row],[Leave balance]]*EE_Data_2023[[#This Row],[Hr_Rate]]</f>
        <v>8987.985576923078</v>
      </c>
    </row>
    <row r="614" spans="1:40" x14ac:dyDescent="0.3">
      <c r="A614" s="1" t="s">
        <v>1927</v>
      </c>
      <c r="B614" s="8">
        <v>44927</v>
      </c>
      <c r="C614" s="8">
        <v>44957</v>
      </c>
      <c r="D614">
        <v>2023</v>
      </c>
      <c r="E614" t="s">
        <v>172</v>
      </c>
      <c r="F614" t="s">
        <v>132</v>
      </c>
      <c r="G614" t="s">
        <v>33</v>
      </c>
      <c r="H614" t="s">
        <v>1391</v>
      </c>
      <c r="I614" t="s">
        <v>1392</v>
      </c>
      <c r="J614" t="s">
        <v>77</v>
      </c>
      <c r="K614" t="s">
        <v>83</v>
      </c>
      <c r="L614" t="s">
        <v>71</v>
      </c>
      <c r="M614" t="s">
        <v>132</v>
      </c>
      <c r="N614" t="s">
        <v>72</v>
      </c>
      <c r="O614" t="s">
        <v>50</v>
      </c>
      <c r="P614">
        <v>38</v>
      </c>
      <c r="Q614" s="2">
        <v>42228</v>
      </c>
      <c r="R614" s="2"/>
      <c r="S614">
        <v>32</v>
      </c>
      <c r="T614" s="3">
        <v>106858</v>
      </c>
      <c r="U614" s="3">
        <v>8904.8333333333339</v>
      </c>
      <c r="V614" s="3">
        <v>64.21754807692308</v>
      </c>
      <c r="W614" s="3">
        <v>8.3000000000000004E-2</v>
      </c>
      <c r="X614" s="3">
        <v>739.1011666666667</v>
      </c>
      <c r="Y614" vm="19">
        <v>0.22399999999999998</v>
      </c>
      <c r="Z614" s="3">
        <v>6910.1506666666673</v>
      </c>
      <c r="AA614" t="s">
        <v>41</v>
      </c>
      <c r="AB614">
        <v>1</v>
      </c>
      <c r="AC614">
        <v>0.05</v>
      </c>
      <c r="AD614" s="2" t="s">
        <v>42</v>
      </c>
      <c r="AE614">
        <v>213</v>
      </c>
      <c r="AG614">
        <v>20</v>
      </c>
      <c r="AH614">
        <v>614</v>
      </c>
      <c r="AL614">
        <f>IF(AND(EE_Data_2023[[#This Row],[Hire Date]]&gt;=EE_Data_2023[[#This Row],[Start of Month]],EE_Data_2023[[#This Row],[Hire Date]]&lt;=EE_Data_2023[[#This Row],[End of Month]]),1,0)</f>
        <v>0</v>
      </c>
      <c r="AM614">
        <f>IF(AND(EE_Data_2023[[#This Row],[Exit Date]]&gt;=EE_Data_2023[[#This Row],[Start of Month]],EE_Data_2023[[#This Row],[Exit Date]]&lt;=EE_Data_2023[[#This Row],[End of Month]]),1,0)</f>
        <v>0</v>
      </c>
      <c r="AN614">
        <f>EE_Data_2023[[#This Row],[Leave balance]]*EE_Data_2023[[#This Row],[Hr_Rate]]</f>
        <v>13678.337740384615</v>
      </c>
    </row>
    <row r="615" spans="1:40" x14ac:dyDescent="0.3">
      <c r="A615" s="1" t="s">
        <v>1927</v>
      </c>
      <c r="B615" s="8">
        <v>44927</v>
      </c>
      <c r="C615" s="8">
        <v>44957</v>
      </c>
      <c r="D615">
        <v>2023</v>
      </c>
      <c r="E615" t="s">
        <v>59</v>
      </c>
      <c r="F615" t="s">
        <v>60</v>
      </c>
      <c r="G615" t="s">
        <v>33</v>
      </c>
      <c r="H615" t="s">
        <v>1393</v>
      </c>
      <c r="I615" t="s">
        <v>1394</v>
      </c>
      <c r="J615" t="s">
        <v>47</v>
      </c>
      <c r="K615" t="s">
        <v>94</v>
      </c>
      <c r="L615" t="s">
        <v>71</v>
      </c>
      <c r="M615" t="s">
        <v>60</v>
      </c>
      <c r="N615" t="s">
        <v>72</v>
      </c>
      <c r="O615" t="s">
        <v>40</v>
      </c>
      <c r="P615">
        <v>60</v>
      </c>
      <c r="Q615" s="2">
        <v>42108</v>
      </c>
      <c r="R615" s="2"/>
      <c r="S615">
        <v>24</v>
      </c>
      <c r="T615" s="3">
        <v>155788</v>
      </c>
      <c r="U615" s="3">
        <v>12982.333333333334</v>
      </c>
      <c r="V615" s="3">
        <v>124.83012820512822</v>
      </c>
      <c r="W615" s="3">
        <v>0.22140000000000001</v>
      </c>
      <c r="X615" s="3">
        <v>2874.2886000000003</v>
      </c>
      <c r="Y615" vm="4">
        <v>0.40799999999999997</v>
      </c>
      <c r="Z615" s="3">
        <v>7685.5413333333345</v>
      </c>
      <c r="AA615" t="s">
        <v>64</v>
      </c>
      <c r="AB615">
        <v>4.6844999999999999</v>
      </c>
      <c r="AC615">
        <v>0.17</v>
      </c>
      <c r="AD615" s="2" t="s">
        <v>42</v>
      </c>
      <c r="AE615">
        <v>89</v>
      </c>
      <c r="AF615">
        <v>1</v>
      </c>
      <c r="AG615">
        <v>20</v>
      </c>
      <c r="AL615">
        <f>IF(AND(EE_Data_2023[[#This Row],[Hire Date]]&gt;=EE_Data_2023[[#This Row],[Start of Month]],EE_Data_2023[[#This Row],[Hire Date]]&lt;=EE_Data_2023[[#This Row],[End of Month]]),1,0)</f>
        <v>0</v>
      </c>
      <c r="AM615">
        <f>IF(AND(EE_Data_2023[[#This Row],[Exit Date]]&gt;=EE_Data_2023[[#This Row],[Start of Month]],EE_Data_2023[[#This Row],[Exit Date]]&lt;=EE_Data_2023[[#This Row],[End of Month]]),1,0)</f>
        <v>0</v>
      </c>
      <c r="AN615">
        <f>EE_Data_2023[[#This Row],[Leave balance]]*EE_Data_2023[[#This Row],[Hr_Rate]]</f>
        <v>11109.881410256412</v>
      </c>
    </row>
    <row r="616" spans="1:40" x14ac:dyDescent="0.3">
      <c r="A616" s="1" t="s">
        <v>1927</v>
      </c>
      <c r="B616" s="8">
        <v>44927</v>
      </c>
      <c r="C616" s="8">
        <v>44957</v>
      </c>
      <c r="D616">
        <v>2023</v>
      </c>
      <c r="E616" t="s">
        <v>424</v>
      </c>
      <c r="F616" t="s">
        <v>425</v>
      </c>
      <c r="G616" t="s">
        <v>54</v>
      </c>
      <c r="H616" t="s">
        <v>1395</v>
      </c>
      <c r="I616" t="s">
        <v>1396</v>
      </c>
      <c r="J616" t="s">
        <v>321</v>
      </c>
      <c r="K616" t="s">
        <v>94</v>
      </c>
      <c r="L616" t="s">
        <v>49</v>
      </c>
      <c r="M616" t="s">
        <v>425</v>
      </c>
      <c r="N616" t="s">
        <v>72</v>
      </c>
      <c r="O616" t="s">
        <v>50</v>
      </c>
      <c r="P616">
        <v>45</v>
      </c>
      <c r="Q616" s="2">
        <v>43581</v>
      </c>
      <c r="R616" s="2"/>
      <c r="S616">
        <v>40</v>
      </c>
      <c r="T616" s="3">
        <v>74891</v>
      </c>
      <c r="U616" s="3">
        <v>6240.916666666667</v>
      </c>
      <c r="V616" s="3">
        <v>36.005288461538463</v>
      </c>
      <c r="W616" s="3">
        <v>0.26</v>
      </c>
      <c r="X616" s="3">
        <v>1622.6383333333335</v>
      </c>
      <c r="Y616" vm="39">
        <v>0.44400000000000001</v>
      </c>
      <c r="Z616" s="3">
        <v>3469.9496666666669</v>
      </c>
      <c r="AA616" t="s">
        <v>428</v>
      </c>
      <c r="AB616">
        <v>32.686700000000002</v>
      </c>
      <c r="AC616">
        <v>0</v>
      </c>
      <c r="AD616" s="2" t="s">
        <v>42</v>
      </c>
      <c r="AE616">
        <v>291</v>
      </c>
      <c r="AG616">
        <v>20</v>
      </c>
      <c r="AH616">
        <v>591</v>
      </c>
      <c r="AI616">
        <v>3</v>
      </c>
      <c r="AL616">
        <f>IF(AND(EE_Data_2023[[#This Row],[Hire Date]]&gt;=EE_Data_2023[[#This Row],[Start of Month]],EE_Data_2023[[#This Row],[Hire Date]]&lt;=EE_Data_2023[[#This Row],[End of Month]]),1,0)</f>
        <v>0</v>
      </c>
      <c r="AM616">
        <f>IF(AND(EE_Data_2023[[#This Row],[Exit Date]]&gt;=EE_Data_2023[[#This Row],[Start of Month]],EE_Data_2023[[#This Row],[Exit Date]]&lt;=EE_Data_2023[[#This Row],[End of Month]]),1,0)</f>
        <v>0</v>
      </c>
      <c r="AN616">
        <f>EE_Data_2023[[#This Row],[Leave balance]]*EE_Data_2023[[#This Row],[Hr_Rate]]</f>
        <v>10477.538942307692</v>
      </c>
    </row>
    <row r="617" spans="1:40" x14ac:dyDescent="0.3">
      <c r="A617" s="1" t="s">
        <v>1927</v>
      </c>
      <c r="B617" s="8">
        <v>44927</v>
      </c>
      <c r="C617" s="8">
        <v>44957</v>
      </c>
      <c r="D617">
        <v>2023</v>
      </c>
      <c r="E617" t="s">
        <v>346</v>
      </c>
      <c r="F617" t="s">
        <v>347</v>
      </c>
      <c r="G617" t="s">
        <v>54</v>
      </c>
      <c r="H617" t="s">
        <v>1397</v>
      </c>
      <c r="I617" t="s">
        <v>1398</v>
      </c>
      <c r="J617" t="s">
        <v>98</v>
      </c>
      <c r="K617" t="s">
        <v>99</v>
      </c>
      <c r="L617" t="s">
        <v>71</v>
      </c>
      <c r="M617" t="s">
        <v>347</v>
      </c>
      <c r="N617" t="s">
        <v>39</v>
      </c>
      <c r="O617" t="s">
        <v>40</v>
      </c>
      <c r="P617">
        <v>28</v>
      </c>
      <c r="Q617" s="2">
        <v>44548</v>
      </c>
      <c r="R617" s="2">
        <v>45278</v>
      </c>
      <c r="S617">
        <v>40</v>
      </c>
      <c r="T617" s="3">
        <v>95670</v>
      </c>
      <c r="U617" s="3">
        <v>7972.5</v>
      </c>
      <c r="V617" s="3">
        <v>45.995192307692307</v>
      </c>
      <c r="W617" s="3">
        <v>0.2109</v>
      </c>
      <c r="X617" s="3">
        <v>1681.4002500000001</v>
      </c>
      <c r="Y617" vm="34">
        <v>0.45799999999999996</v>
      </c>
      <c r="Z617" s="3">
        <v>4321.0950000000003</v>
      </c>
      <c r="AA617" t="s">
        <v>350</v>
      </c>
      <c r="AB617">
        <v>11.0573</v>
      </c>
      <c r="AC617">
        <v>0</v>
      </c>
      <c r="AD617" s="2" t="s">
        <v>42</v>
      </c>
      <c r="AE617">
        <v>317</v>
      </c>
      <c r="AG617">
        <v>20</v>
      </c>
      <c r="AI617">
        <v>12</v>
      </c>
      <c r="AL617">
        <f>IF(AND(EE_Data_2023[[#This Row],[Hire Date]]&gt;=EE_Data_2023[[#This Row],[Start of Month]],EE_Data_2023[[#This Row],[Hire Date]]&lt;=EE_Data_2023[[#This Row],[End of Month]]),1,0)</f>
        <v>0</v>
      </c>
      <c r="AM617">
        <f>IF(AND(EE_Data_2023[[#This Row],[Exit Date]]&gt;=EE_Data_2023[[#This Row],[Start of Month]],EE_Data_2023[[#This Row],[Exit Date]]&lt;=EE_Data_2023[[#This Row],[End of Month]]),1,0)</f>
        <v>0</v>
      </c>
      <c r="AN617">
        <f>EE_Data_2023[[#This Row],[Leave balance]]*EE_Data_2023[[#This Row],[Hr_Rate]]</f>
        <v>14580.475961538461</v>
      </c>
    </row>
    <row r="618" spans="1:40" x14ac:dyDescent="0.3">
      <c r="A618" s="1" t="s">
        <v>1927</v>
      </c>
      <c r="B618" s="8">
        <v>44927</v>
      </c>
      <c r="C618" s="8">
        <v>44957</v>
      </c>
      <c r="D618">
        <v>2023</v>
      </c>
      <c r="E618" t="s">
        <v>79</v>
      </c>
      <c r="F618" t="s">
        <v>80</v>
      </c>
      <c r="G618" t="s">
        <v>33</v>
      </c>
      <c r="H618" t="s">
        <v>1399</v>
      </c>
      <c r="I618" t="s">
        <v>1400</v>
      </c>
      <c r="J618" t="s">
        <v>69</v>
      </c>
      <c r="K618" t="s">
        <v>70</v>
      </c>
      <c r="L618" t="s">
        <v>108</v>
      </c>
      <c r="M618" t="s">
        <v>80</v>
      </c>
      <c r="N618" t="s">
        <v>72</v>
      </c>
      <c r="O618" t="s">
        <v>50</v>
      </c>
      <c r="P618">
        <v>65</v>
      </c>
      <c r="Q618" s="2">
        <v>36798</v>
      </c>
      <c r="R618" s="2"/>
      <c r="S618">
        <v>32</v>
      </c>
      <c r="T618" s="3">
        <v>67837</v>
      </c>
      <c r="U618" s="3">
        <v>5653.083333333333</v>
      </c>
      <c r="V618" s="3">
        <v>40.767427884615387</v>
      </c>
      <c r="W618" s="3">
        <v>0.23190000000000002</v>
      </c>
      <c r="X618" s="3">
        <v>1310.9500250000001</v>
      </c>
      <c r="Y618" vm="7">
        <v>0.41200000000000003</v>
      </c>
      <c r="Z618" s="3">
        <v>3324.0129999999995</v>
      </c>
      <c r="AA618" t="s">
        <v>41</v>
      </c>
      <c r="AB618">
        <v>1</v>
      </c>
      <c r="AC618">
        <v>0</v>
      </c>
      <c r="AD618" s="2" t="s">
        <v>42</v>
      </c>
      <c r="AE618">
        <v>170</v>
      </c>
      <c r="AG618">
        <v>20</v>
      </c>
      <c r="AH618">
        <v>381</v>
      </c>
      <c r="AL618">
        <f>IF(AND(EE_Data_2023[[#This Row],[Hire Date]]&gt;=EE_Data_2023[[#This Row],[Start of Month]],EE_Data_2023[[#This Row],[Hire Date]]&lt;=EE_Data_2023[[#This Row],[End of Month]]),1,0)</f>
        <v>0</v>
      </c>
      <c r="AM618">
        <f>IF(AND(EE_Data_2023[[#This Row],[Exit Date]]&gt;=EE_Data_2023[[#This Row],[Start of Month]],EE_Data_2023[[#This Row],[Exit Date]]&lt;=EE_Data_2023[[#This Row],[End of Month]]),1,0)</f>
        <v>0</v>
      </c>
      <c r="AN618">
        <f>EE_Data_2023[[#This Row],[Leave balance]]*EE_Data_2023[[#This Row],[Hr_Rate]]</f>
        <v>6930.4627403846162</v>
      </c>
    </row>
    <row r="619" spans="1:40" x14ac:dyDescent="0.3">
      <c r="A619" s="1" t="s">
        <v>1927</v>
      </c>
      <c r="B619" s="8">
        <v>44927</v>
      </c>
      <c r="C619" s="8">
        <v>44957</v>
      </c>
      <c r="D619">
        <v>2023</v>
      </c>
      <c r="E619" t="s">
        <v>59</v>
      </c>
      <c r="F619" t="s">
        <v>60</v>
      </c>
      <c r="G619" t="s">
        <v>33</v>
      </c>
      <c r="H619" t="s">
        <v>1401</v>
      </c>
      <c r="I619" t="s">
        <v>1402</v>
      </c>
      <c r="J619" t="s">
        <v>177</v>
      </c>
      <c r="K619" t="s">
        <v>70</v>
      </c>
      <c r="L619" t="s">
        <v>108</v>
      </c>
      <c r="M619" t="s">
        <v>60</v>
      </c>
      <c r="N619" t="s">
        <v>72</v>
      </c>
      <c r="O619" t="s">
        <v>40</v>
      </c>
      <c r="P619">
        <v>41</v>
      </c>
      <c r="Q619" s="2">
        <v>40333</v>
      </c>
      <c r="R619" s="2"/>
      <c r="S619">
        <v>32</v>
      </c>
      <c r="T619" s="3">
        <v>72425</v>
      </c>
      <c r="U619" s="3">
        <v>6035.416666666667</v>
      </c>
      <c r="V619" s="3">
        <v>43.52463942307692</v>
      </c>
      <c r="W619" s="3">
        <v>0.22140000000000001</v>
      </c>
      <c r="X619" s="3">
        <v>1336.24125</v>
      </c>
      <c r="Y619" vm="4">
        <v>0.40799999999999997</v>
      </c>
      <c r="Z619" s="3">
        <v>3572.9666666666672</v>
      </c>
      <c r="AA619" t="s">
        <v>64</v>
      </c>
      <c r="AB619">
        <v>4.6844999999999999</v>
      </c>
      <c r="AC619">
        <v>0</v>
      </c>
      <c r="AD619" s="2" t="s">
        <v>42</v>
      </c>
      <c r="AE619">
        <v>30</v>
      </c>
      <c r="AG619">
        <v>20</v>
      </c>
      <c r="AH619">
        <v>348</v>
      </c>
      <c r="AL619">
        <f>IF(AND(EE_Data_2023[[#This Row],[Hire Date]]&gt;=EE_Data_2023[[#This Row],[Start of Month]],EE_Data_2023[[#This Row],[Hire Date]]&lt;=EE_Data_2023[[#This Row],[End of Month]]),1,0)</f>
        <v>0</v>
      </c>
      <c r="AM619">
        <f>IF(AND(EE_Data_2023[[#This Row],[Exit Date]]&gt;=EE_Data_2023[[#This Row],[Start of Month]],EE_Data_2023[[#This Row],[Exit Date]]&lt;=EE_Data_2023[[#This Row],[End of Month]]),1,0)</f>
        <v>0</v>
      </c>
      <c r="AN619">
        <f>EE_Data_2023[[#This Row],[Leave balance]]*EE_Data_2023[[#This Row],[Hr_Rate]]</f>
        <v>1305.7391826923076</v>
      </c>
    </row>
    <row r="620" spans="1:40" x14ac:dyDescent="0.3">
      <c r="A620" s="1" t="s">
        <v>1927</v>
      </c>
      <c r="B620" s="8">
        <v>44927</v>
      </c>
      <c r="C620" s="8">
        <v>44957</v>
      </c>
      <c r="D620">
        <v>2023</v>
      </c>
      <c r="E620" t="s">
        <v>920</v>
      </c>
      <c r="F620" t="s">
        <v>921</v>
      </c>
      <c r="G620" t="s">
        <v>33</v>
      </c>
      <c r="H620" t="s">
        <v>1403</v>
      </c>
      <c r="I620" t="s">
        <v>1404</v>
      </c>
      <c r="J620" t="s">
        <v>63</v>
      </c>
      <c r="K620" t="s">
        <v>70</v>
      </c>
      <c r="L620" t="s">
        <v>71</v>
      </c>
      <c r="M620" t="s">
        <v>921</v>
      </c>
      <c r="N620" t="s">
        <v>39</v>
      </c>
      <c r="O620" t="s">
        <v>50</v>
      </c>
      <c r="P620">
        <v>52</v>
      </c>
      <c r="Q620" s="2">
        <v>44850</v>
      </c>
      <c r="R620" s="2">
        <v>45215</v>
      </c>
      <c r="S620">
        <v>32</v>
      </c>
      <c r="T620" s="3">
        <v>93103</v>
      </c>
      <c r="U620" s="3">
        <v>7758.583333333333</v>
      </c>
      <c r="V620" s="3">
        <v>55.951322115384613</v>
      </c>
      <c r="W620" s="3">
        <v>0.3</v>
      </c>
      <c r="X620" s="3">
        <v>2327.5749999999998</v>
      </c>
      <c r="Y620" vm="43">
        <v>0.59099999999999997</v>
      </c>
      <c r="Z620" s="3">
        <v>3173.2605833333337</v>
      </c>
      <c r="AA620" t="s">
        <v>41</v>
      </c>
      <c r="AB620">
        <v>1</v>
      </c>
      <c r="AC620">
        <v>0</v>
      </c>
      <c r="AD620" s="2" t="s">
        <v>42</v>
      </c>
      <c r="AE620">
        <v>396</v>
      </c>
      <c r="AG620">
        <v>20</v>
      </c>
      <c r="AL620">
        <f>IF(AND(EE_Data_2023[[#This Row],[Hire Date]]&gt;=EE_Data_2023[[#This Row],[Start of Month]],EE_Data_2023[[#This Row],[Hire Date]]&lt;=EE_Data_2023[[#This Row],[End of Month]]),1,0)</f>
        <v>0</v>
      </c>
      <c r="AM620">
        <f>IF(AND(EE_Data_2023[[#This Row],[Exit Date]]&gt;=EE_Data_2023[[#This Row],[Start of Month]],EE_Data_2023[[#This Row],[Exit Date]]&lt;=EE_Data_2023[[#This Row],[End of Month]]),1,0)</f>
        <v>0</v>
      </c>
      <c r="AN620">
        <f>EE_Data_2023[[#This Row],[Leave balance]]*EE_Data_2023[[#This Row],[Hr_Rate]]</f>
        <v>22156.723557692309</v>
      </c>
    </row>
    <row r="621" spans="1:40" x14ac:dyDescent="0.3">
      <c r="A621" s="1" t="s">
        <v>1927</v>
      </c>
      <c r="B621" s="8">
        <v>44927</v>
      </c>
      <c r="C621" s="8">
        <v>44957</v>
      </c>
      <c r="D621">
        <v>2023</v>
      </c>
      <c r="E621" t="s">
        <v>65</v>
      </c>
      <c r="F621" t="s">
        <v>66</v>
      </c>
      <c r="G621" t="s">
        <v>33</v>
      </c>
      <c r="H621" t="s">
        <v>1405</v>
      </c>
      <c r="I621" t="s">
        <v>1406</v>
      </c>
      <c r="J621" t="s">
        <v>177</v>
      </c>
      <c r="K621" t="s">
        <v>48</v>
      </c>
      <c r="L621" t="s">
        <v>38</v>
      </c>
      <c r="M621" t="s">
        <v>66</v>
      </c>
      <c r="N621" t="s">
        <v>72</v>
      </c>
      <c r="O621" t="s">
        <v>50</v>
      </c>
      <c r="P621">
        <v>48</v>
      </c>
      <c r="Q621" s="2">
        <v>37796</v>
      </c>
      <c r="R621" s="2"/>
      <c r="S621">
        <v>32</v>
      </c>
      <c r="T621" s="3">
        <v>55760</v>
      </c>
      <c r="U621" s="3">
        <v>4646.666666666667</v>
      </c>
      <c r="V621" s="3">
        <v>33.509615384615387</v>
      </c>
      <c r="W621" s="3">
        <v>0.23749999999999999</v>
      </c>
      <c r="X621" s="3">
        <v>1103.5833333333333</v>
      </c>
      <c r="Y621" vm="5">
        <v>0.39799999999999996</v>
      </c>
      <c r="Z621" s="3">
        <v>2797.293333333334</v>
      </c>
      <c r="AA621" t="s">
        <v>41</v>
      </c>
      <c r="AB621">
        <v>1</v>
      </c>
      <c r="AC621">
        <v>0</v>
      </c>
      <c r="AD621" s="2" t="s">
        <v>42</v>
      </c>
      <c r="AE621">
        <v>302</v>
      </c>
      <c r="AG621">
        <v>20</v>
      </c>
      <c r="AL621">
        <f>IF(AND(EE_Data_2023[[#This Row],[Hire Date]]&gt;=EE_Data_2023[[#This Row],[Start of Month]],EE_Data_2023[[#This Row],[Hire Date]]&lt;=EE_Data_2023[[#This Row],[End of Month]]),1,0)</f>
        <v>0</v>
      </c>
      <c r="AM621">
        <f>IF(AND(EE_Data_2023[[#This Row],[Exit Date]]&gt;=EE_Data_2023[[#This Row],[Start of Month]],EE_Data_2023[[#This Row],[Exit Date]]&lt;=EE_Data_2023[[#This Row],[End of Month]]),1,0)</f>
        <v>0</v>
      </c>
      <c r="AN621">
        <f>EE_Data_2023[[#This Row],[Leave balance]]*EE_Data_2023[[#This Row],[Hr_Rate]]</f>
        <v>10119.903846153848</v>
      </c>
    </row>
    <row r="622" spans="1:40" x14ac:dyDescent="0.3">
      <c r="A622" s="1" t="s">
        <v>1927</v>
      </c>
      <c r="B622" s="8">
        <v>44927</v>
      </c>
      <c r="C622" s="8">
        <v>44957</v>
      </c>
      <c r="D622">
        <v>2023</v>
      </c>
      <c r="E622" t="s">
        <v>180</v>
      </c>
      <c r="F622" t="s">
        <v>181</v>
      </c>
      <c r="G622" t="s">
        <v>33</v>
      </c>
      <c r="H622" t="s">
        <v>1407</v>
      </c>
      <c r="I622" t="s">
        <v>1408</v>
      </c>
      <c r="J622" t="s">
        <v>115</v>
      </c>
      <c r="K622" t="s">
        <v>83</v>
      </c>
      <c r="L622" t="s">
        <v>71</v>
      </c>
      <c r="M622" t="s">
        <v>181</v>
      </c>
      <c r="N622" t="s">
        <v>72</v>
      </c>
      <c r="O622" t="s">
        <v>50</v>
      </c>
      <c r="P622">
        <v>36</v>
      </c>
      <c r="Q622" s="2">
        <v>43843</v>
      </c>
      <c r="R622" s="2"/>
      <c r="S622">
        <v>24</v>
      </c>
      <c r="T622" s="3">
        <v>253294</v>
      </c>
      <c r="U622" s="3">
        <v>21107.833333333332</v>
      </c>
      <c r="V622" s="3">
        <v>202.95993589743591</v>
      </c>
      <c r="W622" s="3">
        <v>0.31420000000000003</v>
      </c>
      <c r="X622" s="3">
        <v>6632.0812333333333</v>
      </c>
      <c r="Y622" vm="22">
        <v>0.49099999999999999</v>
      </c>
      <c r="Z622" s="3">
        <v>10743.887166666666</v>
      </c>
      <c r="AA622" t="s">
        <v>184</v>
      </c>
      <c r="AB622">
        <v>11.300800000000001</v>
      </c>
      <c r="AC622">
        <v>0.4</v>
      </c>
      <c r="AD622" s="2" t="s">
        <v>42</v>
      </c>
      <c r="AE622">
        <v>287</v>
      </c>
      <c r="AG622">
        <v>20</v>
      </c>
      <c r="AH622">
        <v>81</v>
      </c>
      <c r="AL622">
        <f>IF(AND(EE_Data_2023[[#This Row],[Hire Date]]&gt;=EE_Data_2023[[#This Row],[Start of Month]],EE_Data_2023[[#This Row],[Hire Date]]&lt;=EE_Data_2023[[#This Row],[End of Month]]),1,0)</f>
        <v>0</v>
      </c>
      <c r="AM622">
        <f>IF(AND(EE_Data_2023[[#This Row],[Exit Date]]&gt;=EE_Data_2023[[#This Row],[Start of Month]],EE_Data_2023[[#This Row],[Exit Date]]&lt;=EE_Data_2023[[#This Row],[End of Month]]),1,0)</f>
        <v>0</v>
      </c>
      <c r="AN622">
        <f>EE_Data_2023[[#This Row],[Leave balance]]*EE_Data_2023[[#This Row],[Hr_Rate]]</f>
        <v>58249.501602564109</v>
      </c>
    </row>
    <row r="623" spans="1:40" x14ac:dyDescent="0.3">
      <c r="A623" s="1" t="s">
        <v>1927</v>
      </c>
      <c r="B623" s="8">
        <v>44927</v>
      </c>
      <c r="C623" s="8">
        <v>44957</v>
      </c>
      <c r="D623">
        <v>2023</v>
      </c>
      <c r="E623" t="s">
        <v>193</v>
      </c>
      <c r="F623" t="s">
        <v>194</v>
      </c>
      <c r="G623" t="s">
        <v>33</v>
      </c>
      <c r="H623" t="s">
        <v>1409</v>
      </c>
      <c r="I623" t="s">
        <v>1410</v>
      </c>
      <c r="J623" t="s">
        <v>177</v>
      </c>
      <c r="K623" t="s">
        <v>48</v>
      </c>
      <c r="L623" t="s">
        <v>71</v>
      </c>
      <c r="M623" t="s">
        <v>194</v>
      </c>
      <c r="N623" t="s">
        <v>72</v>
      </c>
      <c r="O623" t="s">
        <v>40</v>
      </c>
      <c r="P623">
        <v>60</v>
      </c>
      <c r="Q623" s="2">
        <v>39310</v>
      </c>
      <c r="R623" s="2"/>
      <c r="S623">
        <v>40</v>
      </c>
      <c r="T623" s="3">
        <v>58671</v>
      </c>
      <c r="U623" s="3">
        <v>4889.25</v>
      </c>
      <c r="V623" s="3">
        <v>28.207211538461536</v>
      </c>
      <c r="W623" s="3">
        <v>6.3500000000000001E-2</v>
      </c>
      <c r="X623" s="3">
        <v>310.467375</v>
      </c>
      <c r="Y623" vm="24">
        <v>0.31900000000000001</v>
      </c>
      <c r="Z623" s="3">
        <v>3329.5792499999998</v>
      </c>
      <c r="AA623" t="s">
        <v>197</v>
      </c>
      <c r="AB623">
        <v>149.69999999999999</v>
      </c>
      <c r="AC623">
        <v>0</v>
      </c>
      <c r="AD623" s="2" t="s">
        <v>42</v>
      </c>
      <c r="AE623">
        <v>121</v>
      </c>
      <c r="AG623">
        <v>20</v>
      </c>
      <c r="AH623">
        <v>95</v>
      </c>
      <c r="AI623">
        <v>15</v>
      </c>
      <c r="AL623">
        <f>IF(AND(EE_Data_2023[[#This Row],[Hire Date]]&gt;=EE_Data_2023[[#This Row],[Start of Month]],EE_Data_2023[[#This Row],[Hire Date]]&lt;=EE_Data_2023[[#This Row],[End of Month]]),1,0)</f>
        <v>0</v>
      </c>
      <c r="AM623">
        <f>IF(AND(EE_Data_2023[[#This Row],[Exit Date]]&gt;=EE_Data_2023[[#This Row],[Start of Month]],EE_Data_2023[[#This Row],[Exit Date]]&lt;=EE_Data_2023[[#This Row],[End of Month]]),1,0)</f>
        <v>0</v>
      </c>
      <c r="AN623">
        <f>EE_Data_2023[[#This Row],[Leave balance]]*EE_Data_2023[[#This Row],[Hr_Rate]]</f>
        <v>3413.072596153846</v>
      </c>
    </row>
    <row r="624" spans="1:40" x14ac:dyDescent="0.3">
      <c r="A624" s="1" t="s">
        <v>1927</v>
      </c>
      <c r="B624" s="8">
        <v>44927</v>
      </c>
      <c r="C624" s="8">
        <v>44957</v>
      </c>
      <c r="D624">
        <v>2023</v>
      </c>
      <c r="E624" t="s">
        <v>31</v>
      </c>
      <c r="F624" t="s">
        <v>32</v>
      </c>
      <c r="G624" t="s">
        <v>33</v>
      </c>
      <c r="H624" t="s">
        <v>1411</v>
      </c>
      <c r="I624" t="s">
        <v>1412</v>
      </c>
      <c r="J624" t="s">
        <v>69</v>
      </c>
      <c r="K624" t="s">
        <v>70</v>
      </c>
      <c r="L624" t="s">
        <v>108</v>
      </c>
      <c r="M624" t="s">
        <v>32</v>
      </c>
      <c r="N624" t="s">
        <v>72</v>
      </c>
      <c r="O624" t="s">
        <v>50</v>
      </c>
      <c r="P624">
        <v>40</v>
      </c>
      <c r="Q624" s="2">
        <v>43175</v>
      </c>
      <c r="R624" s="2"/>
      <c r="S624">
        <v>40</v>
      </c>
      <c r="T624" s="3">
        <v>55457</v>
      </c>
      <c r="U624" s="3">
        <v>4621.416666666667</v>
      </c>
      <c r="V624" s="3">
        <v>26.662019230769232</v>
      </c>
      <c r="W624" s="3">
        <v>0.20760000000000001</v>
      </c>
      <c r="X624" s="3">
        <v>959.40610000000004</v>
      </c>
      <c r="Y624" vm="1">
        <v>0.36599999999999999</v>
      </c>
      <c r="Z624" s="3">
        <v>2929.9781666666668</v>
      </c>
      <c r="AA624" t="s">
        <v>41</v>
      </c>
      <c r="AB624">
        <v>1</v>
      </c>
      <c r="AC624">
        <v>0</v>
      </c>
      <c r="AD624" s="2" t="s">
        <v>42</v>
      </c>
      <c r="AE624">
        <v>147</v>
      </c>
      <c r="AG624">
        <v>20</v>
      </c>
      <c r="AI624">
        <v>5</v>
      </c>
      <c r="AL624">
        <f>IF(AND(EE_Data_2023[[#This Row],[Hire Date]]&gt;=EE_Data_2023[[#This Row],[Start of Month]],EE_Data_2023[[#This Row],[Hire Date]]&lt;=EE_Data_2023[[#This Row],[End of Month]]),1,0)</f>
        <v>0</v>
      </c>
      <c r="AM624">
        <f>IF(AND(EE_Data_2023[[#This Row],[Exit Date]]&gt;=EE_Data_2023[[#This Row],[Start of Month]],EE_Data_2023[[#This Row],[Exit Date]]&lt;=EE_Data_2023[[#This Row],[End of Month]]),1,0)</f>
        <v>0</v>
      </c>
      <c r="AN624">
        <f>EE_Data_2023[[#This Row],[Leave balance]]*EE_Data_2023[[#This Row],[Hr_Rate]]</f>
        <v>3919.3168269230773</v>
      </c>
    </row>
    <row r="625" spans="1:40" x14ac:dyDescent="0.3">
      <c r="A625" s="1" t="s">
        <v>1927</v>
      </c>
      <c r="B625" s="8">
        <v>44927</v>
      </c>
      <c r="C625" s="8">
        <v>44957</v>
      </c>
      <c r="D625">
        <v>2023</v>
      </c>
      <c r="E625" t="s">
        <v>200</v>
      </c>
      <c r="F625" t="s">
        <v>201</v>
      </c>
      <c r="G625" t="s">
        <v>33</v>
      </c>
      <c r="H625" t="s">
        <v>1413</v>
      </c>
      <c r="I625" t="s">
        <v>1414</v>
      </c>
      <c r="J625" t="s">
        <v>77</v>
      </c>
      <c r="K625" t="s">
        <v>116</v>
      </c>
      <c r="L625" t="s">
        <v>71</v>
      </c>
      <c r="M625" t="s">
        <v>201</v>
      </c>
      <c r="N625" t="s">
        <v>72</v>
      </c>
      <c r="O625" t="s">
        <v>50</v>
      </c>
      <c r="P625">
        <v>29</v>
      </c>
      <c r="Q625" s="2">
        <v>42676</v>
      </c>
      <c r="R625" s="2"/>
      <c r="S625">
        <v>40</v>
      </c>
      <c r="T625" s="3">
        <v>122054</v>
      </c>
      <c r="U625" s="3">
        <v>10171.166666666666</v>
      </c>
      <c r="V625" s="3">
        <v>58.679807692307691</v>
      </c>
      <c r="W625" s="3">
        <v>0.24809999999999999</v>
      </c>
      <c r="X625" s="3">
        <v>2523.4664499999999</v>
      </c>
      <c r="Y625" vm="25">
        <v>0.51900000000000002</v>
      </c>
      <c r="Z625" s="3">
        <v>4892.3311666666659</v>
      </c>
      <c r="AA625" t="s">
        <v>41</v>
      </c>
      <c r="AB625">
        <v>1</v>
      </c>
      <c r="AC625">
        <v>0.06</v>
      </c>
      <c r="AD625" s="2" t="s">
        <v>42</v>
      </c>
      <c r="AE625">
        <v>373</v>
      </c>
      <c r="AG625">
        <v>20</v>
      </c>
      <c r="AL625">
        <f>IF(AND(EE_Data_2023[[#This Row],[Hire Date]]&gt;=EE_Data_2023[[#This Row],[Start of Month]],EE_Data_2023[[#This Row],[Hire Date]]&lt;=EE_Data_2023[[#This Row],[End of Month]]),1,0)</f>
        <v>0</v>
      </c>
      <c r="AM625">
        <f>IF(AND(EE_Data_2023[[#This Row],[Exit Date]]&gt;=EE_Data_2023[[#This Row],[Start of Month]],EE_Data_2023[[#This Row],[Exit Date]]&lt;=EE_Data_2023[[#This Row],[End of Month]]),1,0)</f>
        <v>0</v>
      </c>
      <c r="AN625">
        <f>EE_Data_2023[[#This Row],[Leave balance]]*EE_Data_2023[[#This Row],[Hr_Rate]]</f>
        <v>21887.568269230767</v>
      </c>
    </row>
    <row r="626" spans="1:40" x14ac:dyDescent="0.3">
      <c r="A626" s="1" t="s">
        <v>1927</v>
      </c>
      <c r="B626" s="8">
        <v>44927</v>
      </c>
      <c r="C626" s="8">
        <v>44957</v>
      </c>
      <c r="D626">
        <v>2023</v>
      </c>
      <c r="E626" t="s">
        <v>376</v>
      </c>
      <c r="F626" t="s">
        <v>377</v>
      </c>
      <c r="G626" t="s">
        <v>33</v>
      </c>
      <c r="H626" t="s">
        <v>1415</v>
      </c>
      <c r="I626" t="s">
        <v>1416</v>
      </c>
      <c r="J626" t="s">
        <v>47</v>
      </c>
      <c r="K626" t="s">
        <v>37</v>
      </c>
      <c r="L626" t="s">
        <v>38</v>
      </c>
      <c r="M626" t="s">
        <v>377</v>
      </c>
      <c r="N626" t="s">
        <v>72</v>
      </c>
      <c r="O626" t="s">
        <v>50</v>
      </c>
      <c r="P626">
        <v>27</v>
      </c>
      <c r="Q626" s="2">
        <v>43103</v>
      </c>
      <c r="R626" s="2"/>
      <c r="S626">
        <v>32</v>
      </c>
      <c r="T626" s="3">
        <v>167100</v>
      </c>
      <c r="U626" s="3">
        <v>13925</v>
      </c>
      <c r="V626" s="3">
        <v>100.42067307692308</v>
      </c>
      <c r="W626" s="3">
        <v>0.33799999999999997</v>
      </c>
      <c r="X626" s="3">
        <v>4706.6499999999996</v>
      </c>
      <c r="Y626" vm="35">
        <v>0.46100000000000002</v>
      </c>
      <c r="Z626" s="3">
        <v>7505.5749999999998</v>
      </c>
      <c r="AA626" t="s">
        <v>380</v>
      </c>
      <c r="AB626">
        <v>23.619</v>
      </c>
      <c r="AC626">
        <v>0.2</v>
      </c>
      <c r="AD626" s="2" t="s">
        <v>42</v>
      </c>
      <c r="AE626">
        <v>355</v>
      </c>
      <c r="AG626">
        <v>20</v>
      </c>
      <c r="AH626">
        <v>460</v>
      </c>
      <c r="AL626">
        <f>IF(AND(EE_Data_2023[[#This Row],[Hire Date]]&gt;=EE_Data_2023[[#This Row],[Start of Month]],EE_Data_2023[[#This Row],[Hire Date]]&lt;=EE_Data_2023[[#This Row],[End of Month]]),1,0)</f>
        <v>0</v>
      </c>
      <c r="AM626">
        <f>IF(AND(EE_Data_2023[[#This Row],[Exit Date]]&gt;=EE_Data_2023[[#This Row],[Start of Month]],EE_Data_2023[[#This Row],[Exit Date]]&lt;=EE_Data_2023[[#This Row],[End of Month]]),1,0)</f>
        <v>0</v>
      </c>
      <c r="AN626">
        <f>EE_Data_2023[[#This Row],[Leave balance]]*EE_Data_2023[[#This Row],[Hr_Rate]]</f>
        <v>35649.338942307695</v>
      </c>
    </row>
    <row r="627" spans="1:40" x14ac:dyDescent="0.3">
      <c r="A627" s="1" t="s">
        <v>1927</v>
      </c>
      <c r="B627" s="8">
        <v>44927</v>
      </c>
      <c r="C627" s="8">
        <v>44957</v>
      </c>
      <c r="D627">
        <v>2023</v>
      </c>
      <c r="E627" t="s">
        <v>351</v>
      </c>
      <c r="F627" t="s">
        <v>352</v>
      </c>
      <c r="G627" t="s">
        <v>54</v>
      </c>
      <c r="H627" t="s">
        <v>1417</v>
      </c>
      <c r="I627" t="s">
        <v>1418</v>
      </c>
      <c r="J627" t="s">
        <v>36</v>
      </c>
      <c r="K627" t="s">
        <v>37</v>
      </c>
      <c r="L627" t="s">
        <v>71</v>
      </c>
      <c r="M627" t="s">
        <v>352</v>
      </c>
      <c r="N627" t="s">
        <v>39</v>
      </c>
      <c r="O627" t="s">
        <v>50</v>
      </c>
      <c r="P627">
        <v>53</v>
      </c>
      <c r="Q627" s="2">
        <v>44674</v>
      </c>
      <c r="R627" s="2">
        <v>45039</v>
      </c>
      <c r="S627">
        <v>40</v>
      </c>
      <c r="T627" s="3">
        <v>78153</v>
      </c>
      <c r="U627" s="3">
        <v>6512.75</v>
      </c>
      <c r="V627" s="3">
        <v>37.573557692307688</v>
      </c>
      <c r="W627" s="3">
        <v>0.13</v>
      </c>
      <c r="X627" s="3">
        <v>846.65750000000003</v>
      </c>
      <c r="Y627" vm="14">
        <v>0.55399999999999994</v>
      </c>
      <c r="Z627" s="3">
        <v>2904.6865000000003</v>
      </c>
      <c r="AA627" t="s">
        <v>355</v>
      </c>
      <c r="AB627">
        <v>12.6816</v>
      </c>
      <c r="AC627">
        <v>0</v>
      </c>
      <c r="AD627" s="2" t="s">
        <v>42</v>
      </c>
      <c r="AE627">
        <v>195</v>
      </c>
      <c r="AG627">
        <v>20</v>
      </c>
      <c r="AI627">
        <v>1</v>
      </c>
      <c r="AL627">
        <f>IF(AND(EE_Data_2023[[#This Row],[Hire Date]]&gt;=EE_Data_2023[[#This Row],[Start of Month]],EE_Data_2023[[#This Row],[Hire Date]]&lt;=EE_Data_2023[[#This Row],[End of Month]]),1,0)</f>
        <v>0</v>
      </c>
      <c r="AM627">
        <f>IF(AND(EE_Data_2023[[#This Row],[Exit Date]]&gt;=EE_Data_2023[[#This Row],[Start of Month]],EE_Data_2023[[#This Row],[Exit Date]]&lt;=EE_Data_2023[[#This Row],[End of Month]]),1,0)</f>
        <v>0</v>
      </c>
      <c r="AN627">
        <f>EE_Data_2023[[#This Row],[Leave balance]]*EE_Data_2023[[#This Row],[Hr_Rate]]</f>
        <v>7326.8437499999991</v>
      </c>
    </row>
    <row r="628" spans="1:40" x14ac:dyDescent="0.3">
      <c r="A628" s="1" t="s">
        <v>1927</v>
      </c>
      <c r="B628" s="8">
        <v>44927</v>
      </c>
      <c r="C628" s="8">
        <v>44957</v>
      </c>
      <c r="D628">
        <v>2023</v>
      </c>
      <c r="E628" t="s">
        <v>1035</v>
      </c>
      <c r="F628" t="s">
        <v>1036</v>
      </c>
      <c r="G628" t="s">
        <v>1918</v>
      </c>
      <c r="H628" t="s">
        <v>1419</v>
      </c>
      <c r="I628" t="s">
        <v>1420</v>
      </c>
      <c r="J628" t="s">
        <v>77</v>
      </c>
      <c r="K628" t="s">
        <v>48</v>
      </c>
      <c r="L628" t="s">
        <v>38</v>
      </c>
      <c r="M628" t="s">
        <v>135</v>
      </c>
      <c r="N628" t="s">
        <v>39</v>
      </c>
      <c r="O628" t="s">
        <v>50</v>
      </c>
      <c r="P628">
        <v>37</v>
      </c>
      <c r="Q628" s="2">
        <v>43935</v>
      </c>
      <c r="R628" s="2">
        <v>45030</v>
      </c>
      <c r="S628">
        <v>40</v>
      </c>
      <c r="T628" s="3">
        <v>103524</v>
      </c>
      <c r="U628" s="3">
        <v>8627</v>
      </c>
      <c r="V628" s="3">
        <v>49.771153846153844</v>
      </c>
      <c r="W628" s="3">
        <v>0.25</v>
      </c>
      <c r="X628" s="3">
        <v>2156.75</v>
      </c>
      <c r="Y628" vm="15">
        <v>0.34600000000000003</v>
      </c>
      <c r="Z628" s="3">
        <v>5642.0579999999991</v>
      </c>
      <c r="AA628" t="s">
        <v>138</v>
      </c>
      <c r="AB628">
        <v>1.7225999999999999</v>
      </c>
      <c r="AC628">
        <v>0.09</v>
      </c>
      <c r="AD628" s="2" t="s">
        <v>42</v>
      </c>
      <c r="AE628">
        <v>192</v>
      </c>
      <c r="AG628">
        <v>20</v>
      </c>
      <c r="AI628">
        <v>10</v>
      </c>
      <c r="AL628">
        <f>IF(AND(EE_Data_2023[[#This Row],[Hire Date]]&gt;=EE_Data_2023[[#This Row],[Start of Month]],EE_Data_2023[[#This Row],[Hire Date]]&lt;=EE_Data_2023[[#This Row],[End of Month]]),1,0)</f>
        <v>0</v>
      </c>
      <c r="AM628">
        <f>IF(AND(EE_Data_2023[[#This Row],[Exit Date]]&gt;=EE_Data_2023[[#This Row],[Start of Month]],EE_Data_2023[[#This Row],[Exit Date]]&lt;=EE_Data_2023[[#This Row],[End of Month]]),1,0)</f>
        <v>0</v>
      </c>
      <c r="AN628">
        <f>EE_Data_2023[[#This Row],[Leave balance]]*EE_Data_2023[[#This Row],[Hr_Rate]]</f>
        <v>9556.0615384615376</v>
      </c>
    </row>
    <row r="629" spans="1:40" x14ac:dyDescent="0.3">
      <c r="A629" s="1" t="s">
        <v>1927</v>
      </c>
      <c r="B629" s="8">
        <v>44927</v>
      </c>
      <c r="C629" s="8">
        <v>44957</v>
      </c>
      <c r="D629">
        <v>2023</v>
      </c>
      <c r="E629" t="s">
        <v>172</v>
      </c>
      <c r="F629" t="s">
        <v>132</v>
      </c>
      <c r="G629" t="s">
        <v>33</v>
      </c>
      <c r="H629" t="s">
        <v>1421</v>
      </c>
      <c r="I629" t="s">
        <v>1422</v>
      </c>
      <c r="J629" t="s">
        <v>77</v>
      </c>
      <c r="K629" t="s">
        <v>37</v>
      </c>
      <c r="L629" t="s">
        <v>71</v>
      </c>
      <c r="M629" t="s">
        <v>132</v>
      </c>
      <c r="N629" t="s">
        <v>72</v>
      </c>
      <c r="O629" t="s">
        <v>40</v>
      </c>
      <c r="P629">
        <v>30</v>
      </c>
      <c r="Q629" s="2">
        <v>42952</v>
      </c>
      <c r="R629" s="2"/>
      <c r="S629">
        <v>24</v>
      </c>
      <c r="T629" s="3">
        <v>119906</v>
      </c>
      <c r="U629" s="3">
        <v>9992.1666666666661</v>
      </c>
      <c r="V629" s="3">
        <v>96.078525641025635</v>
      </c>
      <c r="W629" s="3">
        <v>0.45</v>
      </c>
      <c r="X629" s="3">
        <v>4496.4749999999995</v>
      </c>
      <c r="Y629" vm="21">
        <v>0.60699999999999998</v>
      </c>
      <c r="Z629" s="3">
        <v>3926.9214999999995</v>
      </c>
      <c r="AA629" t="s">
        <v>41</v>
      </c>
      <c r="AB629">
        <v>1</v>
      </c>
      <c r="AC629">
        <v>0.05</v>
      </c>
      <c r="AD629" s="2" t="s">
        <v>42</v>
      </c>
      <c r="AE629">
        <v>76</v>
      </c>
      <c r="AG629">
        <v>20</v>
      </c>
      <c r="AH629">
        <v>598</v>
      </c>
      <c r="AL629">
        <f>IF(AND(EE_Data_2023[[#This Row],[Hire Date]]&gt;=EE_Data_2023[[#This Row],[Start of Month]],EE_Data_2023[[#This Row],[Hire Date]]&lt;=EE_Data_2023[[#This Row],[End of Month]]),1,0)</f>
        <v>0</v>
      </c>
      <c r="AM629">
        <f>IF(AND(EE_Data_2023[[#This Row],[Exit Date]]&gt;=EE_Data_2023[[#This Row],[Start of Month]],EE_Data_2023[[#This Row],[Exit Date]]&lt;=EE_Data_2023[[#This Row],[End of Month]]),1,0)</f>
        <v>0</v>
      </c>
      <c r="AN629">
        <f>EE_Data_2023[[#This Row],[Leave balance]]*EE_Data_2023[[#This Row],[Hr_Rate]]</f>
        <v>7301.9679487179483</v>
      </c>
    </row>
    <row r="630" spans="1:40" x14ac:dyDescent="0.3">
      <c r="A630" s="1" t="s">
        <v>1927</v>
      </c>
      <c r="B630" s="8">
        <v>44927</v>
      </c>
      <c r="C630" s="8">
        <v>44957</v>
      </c>
      <c r="D630">
        <v>2023</v>
      </c>
      <c r="E630" t="s">
        <v>43</v>
      </c>
      <c r="F630" t="s">
        <v>44</v>
      </c>
      <c r="G630" t="s">
        <v>1919</v>
      </c>
      <c r="H630" t="s">
        <v>1423</v>
      </c>
      <c r="I630" t="s">
        <v>1424</v>
      </c>
      <c r="J630" t="s">
        <v>145</v>
      </c>
      <c r="K630" t="s">
        <v>116</v>
      </c>
      <c r="L630" t="s">
        <v>49</v>
      </c>
      <c r="M630" t="s">
        <v>44</v>
      </c>
      <c r="N630" t="s">
        <v>72</v>
      </c>
      <c r="O630" t="s">
        <v>50</v>
      </c>
      <c r="P630">
        <v>28</v>
      </c>
      <c r="Q630" s="2">
        <v>43847</v>
      </c>
      <c r="R630" s="2"/>
      <c r="S630">
        <v>40</v>
      </c>
      <c r="T630" s="3">
        <v>45061</v>
      </c>
      <c r="U630" s="3">
        <v>3755.0833333333335</v>
      </c>
      <c r="V630" s="3">
        <v>21.663942307692306</v>
      </c>
      <c r="W630" s="3">
        <v>0.17</v>
      </c>
      <c r="X630" s="3">
        <v>638.36416666666673</v>
      </c>
      <c r="Y630" vm="2">
        <v>0.21</v>
      </c>
      <c r="Z630" s="3">
        <v>2966.5158333333334</v>
      </c>
      <c r="AA630" t="s">
        <v>51</v>
      </c>
      <c r="AB630">
        <v>1.4280999999999999</v>
      </c>
      <c r="AC630">
        <v>0</v>
      </c>
      <c r="AD630" s="2" t="s">
        <v>42</v>
      </c>
      <c r="AE630">
        <v>245</v>
      </c>
      <c r="AG630">
        <v>20</v>
      </c>
      <c r="AI630">
        <v>20</v>
      </c>
      <c r="AL630">
        <f>IF(AND(EE_Data_2023[[#This Row],[Hire Date]]&gt;=EE_Data_2023[[#This Row],[Start of Month]],EE_Data_2023[[#This Row],[Hire Date]]&lt;=EE_Data_2023[[#This Row],[End of Month]]),1,0)</f>
        <v>0</v>
      </c>
      <c r="AM630">
        <f>IF(AND(EE_Data_2023[[#This Row],[Exit Date]]&gt;=EE_Data_2023[[#This Row],[Start of Month]],EE_Data_2023[[#This Row],[Exit Date]]&lt;=EE_Data_2023[[#This Row],[End of Month]]),1,0)</f>
        <v>0</v>
      </c>
      <c r="AN630">
        <f>EE_Data_2023[[#This Row],[Leave balance]]*EE_Data_2023[[#This Row],[Hr_Rate]]</f>
        <v>5307.6658653846152</v>
      </c>
    </row>
    <row r="631" spans="1:40" x14ac:dyDescent="0.3">
      <c r="A631" s="1" t="s">
        <v>1927</v>
      </c>
      <c r="B631" s="8">
        <v>44927</v>
      </c>
      <c r="C631" s="8">
        <v>44957</v>
      </c>
      <c r="D631">
        <v>2023</v>
      </c>
      <c r="E631" t="s">
        <v>1035</v>
      </c>
      <c r="F631" t="s">
        <v>1036</v>
      </c>
      <c r="G631" t="s">
        <v>1918</v>
      </c>
      <c r="H631" t="s">
        <v>1425</v>
      </c>
      <c r="I631" t="s">
        <v>1426</v>
      </c>
      <c r="J631" t="s">
        <v>527</v>
      </c>
      <c r="K631" t="s">
        <v>37</v>
      </c>
      <c r="L631" t="s">
        <v>71</v>
      </c>
      <c r="M631" t="s">
        <v>1036</v>
      </c>
      <c r="N631" t="s">
        <v>72</v>
      </c>
      <c r="O631" t="s">
        <v>40</v>
      </c>
      <c r="P631">
        <v>51</v>
      </c>
      <c r="Q631" s="2">
        <v>37638</v>
      </c>
      <c r="R631" s="2"/>
      <c r="S631">
        <v>40</v>
      </c>
      <c r="T631" s="3">
        <v>91399</v>
      </c>
      <c r="U631" s="3">
        <v>7616.583333333333</v>
      </c>
      <c r="V631" s="3">
        <v>43.941826923076924</v>
      </c>
      <c r="W631" s="3">
        <v>0.25</v>
      </c>
      <c r="X631" s="3">
        <v>1904.1458333333333</v>
      </c>
      <c r="Y631" vm="44">
        <v>0.47399999999999998</v>
      </c>
      <c r="Z631" s="3">
        <v>4006.3228333333332</v>
      </c>
      <c r="AA631" t="s">
        <v>1039</v>
      </c>
      <c r="AB631">
        <v>1.5972999999999999</v>
      </c>
      <c r="AC631">
        <v>0</v>
      </c>
      <c r="AD631" s="2" t="s">
        <v>42</v>
      </c>
      <c r="AE631">
        <v>383</v>
      </c>
      <c r="AG631">
        <v>20</v>
      </c>
      <c r="AI631">
        <v>5</v>
      </c>
      <c r="AL631">
        <f>IF(AND(EE_Data_2023[[#This Row],[Hire Date]]&gt;=EE_Data_2023[[#This Row],[Start of Month]],EE_Data_2023[[#This Row],[Hire Date]]&lt;=EE_Data_2023[[#This Row],[End of Month]]),1,0)</f>
        <v>0</v>
      </c>
      <c r="AM631">
        <f>IF(AND(EE_Data_2023[[#This Row],[Exit Date]]&gt;=EE_Data_2023[[#This Row],[Start of Month]],EE_Data_2023[[#This Row],[Exit Date]]&lt;=EE_Data_2023[[#This Row],[End of Month]]),1,0)</f>
        <v>0</v>
      </c>
      <c r="AN631">
        <f>EE_Data_2023[[#This Row],[Leave balance]]*EE_Data_2023[[#This Row],[Hr_Rate]]</f>
        <v>16829.719711538462</v>
      </c>
    </row>
    <row r="632" spans="1:40" x14ac:dyDescent="0.3">
      <c r="A632" s="1" t="s">
        <v>1927</v>
      </c>
      <c r="B632" s="8">
        <v>44927</v>
      </c>
      <c r="C632" s="8">
        <v>44957</v>
      </c>
      <c r="D632">
        <v>2023</v>
      </c>
      <c r="E632" t="s">
        <v>1035</v>
      </c>
      <c r="F632" t="s">
        <v>1036</v>
      </c>
      <c r="G632" t="s">
        <v>1918</v>
      </c>
      <c r="H632" t="s">
        <v>1427</v>
      </c>
      <c r="I632" t="s">
        <v>1428</v>
      </c>
      <c r="J632" t="s">
        <v>187</v>
      </c>
      <c r="K632" t="s">
        <v>37</v>
      </c>
      <c r="L632" t="s">
        <v>108</v>
      </c>
      <c r="M632" t="s">
        <v>135</v>
      </c>
      <c r="N632" t="s">
        <v>72</v>
      </c>
      <c r="O632" t="s">
        <v>40</v>
      </c>
      <c r="P632">
        <v>28</v>
      </c>
      <c r="Q632" s="2">
        <v>43006</v>
      </c>
      <c r="R632" s="2"/>
      <c r="S632">
        <v>40</v>
      </c>
      <c r="T632" s="3">
        <v>97336</v>
      </c>
      <c r="U632" s="3">
        <v>8111.333333333333</v>
      </c>
      <c r="V632" s="3">
        <v>46.796153846153842</v>
      </c>
      <c r="W632" s="3">
        <v>0.25</v>
      </c>
      <c r="X632" s="3">
        <v>2027.8333333333333</v>
      </c>
      <c r="Y632" vm="15">
        <v>0.34600000000000003</v>
      </c>
      <c r="Z632" s="3">
        <v>5304.8119999999999</v>
      </c>
      <c r="AA632" t="s">
        <v>138</v>
      </c>
      <c r="AB632">
        <v>1.7225999999999999</v>
      </c>
      <c r="AC632">
        <v>0</v>
      </c>
      <c r="AD632" s="2" t="s">
        <v>42</v>
      </c>
      <c r="AE632">
        <v>308</v>
      </c>
      <c r="AG632">
        <v>20</v>
      </c>
      <c r="AI632">
        <v>3</v>
      </c>
      <c r="AL632">
        <f>IF(AND(EE_Data_2023[[#This Row],[Hire Date]]&gt;=EE_Data_2023[[#This Row],[Start of Month]],EE_Data_2023[[#This Row],[Hire Date]]&lt;=EE_Data_2023[[#This Row],[End of Month]]),1,0)</f>
        <v>0</v>
      </c>
      <c r="AM632">
        <f>IF(AND(EE_Data_2023[[#This Row],[Exit Date]]&gt;=EE_Data_2023[[#This Row],[Start of Month]],EE_Data_2023[[#This Row],[Exit Date]]&lt;=EE_Data_2023[[#This Row],[End of Month]]),1,0)</f>
        <v>0</v>
      </c>
      <c r="AN632">
        <f>EE_Data_2023[[#This Row],[Leave balance]]*EE_Data_2023[[#This Row],[Hr_Rate]]</f>
        <v>14413.215384615383</v>
      </c>
    </row>
    <row r="633" spans="1:40" x14ac:dyDescent="0.3">
      <c r="A633" s="1" t="s">
        <v>1927</v>
      </c>
      <c r="B633" s="8">
        <v>44927</v>
      </c>
      <c r="C633" s="8">
        <v>44957</v>
      </c>
      <c r="D633">
        <v>2023</v>
      </c>
      <c r="E633" t="s">
        <v>52</v>
      </c>
      <c r="F633" t="s">
        <v>53</v>
      </c>
      <c r="G633" t="s">
        <v>54</v>
      </c>
      <c r="H633" t="s">
        <v>1356</v>
      </c>
      <c r="I633" t="s">
        <v>1429</v>
      </c>
      <c r="J633" t="s">
        <v>93</v>
      </c>
      <c r="K633" t="s">
        <v>83</v>
      </c>
      <c r="L633" t="s">
        <v>71</v>
      </c>
      <c r="M633" t="s">
        <v>53</v>
      </c>
      <c r="N633" t="s">
        <v>72</v>
      </c>
      <c r="O633" t="s">
        <v>50</v>
      </c>
      <c r="P633">
        <v>31</v>
      </c>
      <c r="Q633" s="2">
        <v>42755</v>
      </c>
      <c r="R633" s="2"/>
      <c r="S633">
        <v>40</v>
      </c>
      <c r="T633" s="3">
        <v>124629</v>
      </c>
      <c r="U633" s="3">
        <v>10385.75</v>
      </c>
      <c r="V633" s="3">
        <v>59.917788461538464</v>
      </c>
      <c r="W633" s="3">
        <v>0.25</v>
      </c>
      <c r="X633" s="3">
        <v>2596.4375</v>
      </c>
      <c r="Y633" vm="3">
        <v>0.501</v>
      </c>
      <c r="Z633" s="3">
        <v>5182.4892499999996</v>
      </c>
      <c r="AA633" t="s">
        <v>58</v>
      </c>
      <c r="AB633">
        <v>657.27</v>
      </c>
      <c r="AC633">
        <v>0.1</v>
      </c>
      <c r="AD633" s="2" t="s">
        <v>42</v>
      </c>
      <c r="AE633">
        <v>210</v>
      </c>
      <c r="AG633">
        <v>20</v>
      </c>
      <c r="AI633">
        <v>20</v>
      </c>
      <c r="AL633">
        <f>IF(AND(EE_Data_2023[[#This Row],[Hire Date]]&gt;=EE_Data_2023[[#This Row],[Start of Month]],EE_Data_2023[[#This Row],[Hire Date]]&lt;=EE_Data_2023[[#This Row],[End of Month]]),1,0)</f>
        <v>0</v>
      </c>
      <c r="AM633">
        <f>IF(AND(EE_Data_2023[[#This Row],[Exit Date]]&gt;=EE_Data_2023[[#This Row],[Start of Month]],EE_Data_2023[[#This Row],[Exit Date]]&lt;=EE_Data_2023[[#This Row],[End of Month]]),1,0)</f>
        <v>0</v>
      </c>
      <c r="AN633">
        <f>EE_Data_2023[[#This Row],[Leave balance]]*EE_Data_2023[[#This Row],[Hr_Rate]]</f>
        <v>12582.735576923078</v>
      </c>
    </row>
    <row r="634" spans="1:40" x14ac:dyDescent="0.3">
      <c r="A634" s="1" t="s">
        <v>1927</v>
      </c>
      <c r="B634" s="8">
        <v>44927</v>
      </c>
      <c r="C634" s="8">
        <v>44957</v>
      </c>
      <c r="D634">
        <v>2023</v>
      </c>
      <c r="E634" t="s">
        <v>104</v>
      </c>
      <c r="F634" t="s">
        <v>105</v>
      </c>
      <c r="G634" t="s">
        <v>1919</v>
      </c>
      <c r="H634" t="s">
        <v>1430</v>
      </c>
      <c r="I634" t="s">
        <v>1431</v>
      </c>
      <c r="J634" t="s">
        <v>115</v>
      </c>
      <c r="K634" t="s">
        <v>94</v>
      </c>
      <c r="L634" t="s">
        <v>49</v>
      </c>
      <c r="M634" t="s">
        <v>105</v>
      </c>
      <c r="N634" t="s">
        <v>72</v>
      </c>
      <c r="O634" t="s">
        <v>50</v>
      </c>
      <c r="P634">
        <v>28</v>
      </c>
      <c r="Q634" s="2">
        <v>44402</v>
      </c>
      <c r="R634" s="2"/>
      <c r="S634">
        <v>40</v>
      </c>
      <c r="T634" s="3">
        <v>231850</v>
      </c>
      <c r="U634" s="3">
        <v>19320.833333333332</v>
      </c>
      <c r="V634" s="3">
        <v>111.46634615384615</v>
      </c>
      <c r="W634" s="3">
        <v>5.74E-2</v>
      </c>
      <c r="X634" s="3">
        <v>1109.0158333333331</v>
      </c>
      <c r="Y634" vm="11">
        <v>0.30099999999999999</v>
      </c>
      <c r="Z634" s="3">
        <v>13505.262499999999</v>
      </c>
      <c r="AA634" t="s">
        <v>109</v>
      </c>
      <c r="AB634">
        <v>16295.86</v>
      </c>
      <c r="AC634">
        <v>0.39</v>
      </c>
      <c r="AD634" s="2" t="s">
        <v>42</v>
      </c>
      <c r="AE634">
        <v>207</v>
      </c>
      <c r="AG634">
        <v>20</v>
      </c>
      <c r="AH634">
        <v>389</v>
      </c>
      <c r="AI634">
        <v>5</v>
      </c>
      <c r="AL634">
        <f>IF(AND(EE_Data_2023[[#This Row],[Hire Date]]&gt;=EE_Data_2023[[#This Row],[Start of Month]],EE_Data_2023[[#This Row],[Hire Date]]&lt;=EE_Data_2023[[#This Row],[End of Month]]),1,0)</f>
        <v>0</v>
      </c>
      <c r="AM634">
        <f>IF(AND(EE_Data_2023[[#This Row],[Exit Date]]&gt;=EE_Data_2023[[#This Row],[Start of Month]],EE_Data_2023[[#This Row],[Exit Date]]&lt;=EE_Data_2023[[#This Row],[End of Month]]),1,0)</f>
        <v>0</v>
      </c>
      <c r="AN634">
        <f>EE_Data_2023[[#This Row],[Leave balance]]*EE_Data_2023[[#This Row],[Hr_Rate]]</f>
        <v>23073.533653846152</v>
      </c>
    </row>
    <row r="635" spans="1:40" x14ac:dyDescent="0.3">
      <c r="A635" s="1" t="s">
        <v>1927</v>
      </c>
      <c r="B635" s="8">
        <v>44927</v>
      </c>
      <c r="C635" s="8">
        <v>44957</v>
      </c>
      <c r="D635">
        <v>2023</v>
      </c>
      <c r="E635" t="s">
        <v>172</v>
      </c>
      <c r="F635" t="s">
        <v>132</v>
      </c>
      <c r="G635" t="s">
        <v>33</v>
      </c>
      <c r="H635" t="s">
        <v>1432</v>
      </c>
      <c r="I635" t="s">
        <v>1433</v>
      </c>
      <c r="J635" t="s">
        <v>77</v>
      </c>
      <c r="K635" t="s">
        <v>83</v>
      </c>
      <c r="L635" t="s">
        <v>108</v>
      </c>
      <c r="M635" t="s">
        <v>132</v>
      </c>
      <c r="N635" t="s">
        <v>72</v>
      </c>
      <c r="O635" t="s">
        <v>40</v>
      </c>
      <c r="P635">
        <v>34</v>
      </c>
      <c r="Q635" s="2">
        <v>43255</v>
      </c>
      <c r="R635" s="2"/>
      <c r="S635">
        <v>40</v>
      </c>
      <c r="T635" s="3">
        <v>128329</v>
      </c>
      <c r="U635" s="3">
        <v>10694.083333333334</v>
      </c>
      <c r="V635" s="3">
        <v>61.696634615384617</v>
      </c>
      <c r="W635" s="3">
        <v>0.45</v>
      </c>
      <c r="X635" s="3">
        <v>4812.3375000000005</v>
      </c>
      <c r="Y635" vm="21">
        <v>0.60699999999999998</v>
      </c>
      <c r="Z635" s="3">
        <v>4202.7747500000005</v>
      </c>
      <c r="AA635" t="s">
        <v>41</v>
      </c>
      <c r="AB635">
        <v>1</v>
      </c>
      <c r="AC635">
        <v>0.08</v>
      </c>
      <c r="AD635" s="2" t="s">
        <v>42</v>
      </c>
      <c r="AE635">
        <v>90</v>
      </c>
      <c r="AG635">
        <v>20</v>
      </c>
      <c r="AI635">
        <v>5</v>
      </c>
      <c r="AL635">
        <f>IF(AND(EE_Data_2023[[#This Row],[Hire Date]]&gt;=EE_Data_2023[[#This Row],[Start of Month]],EE_Data_2023[[#This Row],[Hire Date]]&lt;=EE_Data_2023[[#This Row],[End of Month]]),1,0)</f>
        <v>0</v>
      </c>
      <c r="AM635">
        <f>IF(AND(EE_Data_2023[[#This Row],[Exit Date]]&gt;=EE_Data_2023[[#This Row],[Start of Month]],EE_Data_2023[[#This Row],[Exit Date]]&lt;=EE_Data_2023[[#This Row],[End of Month]]),1,0)</f>
        <v>0</v>
      </c>
      <c r="AN635">
        <f>EE_Data_2023[[#This Row],[Leave balance]]*EE_Data_2023[[#This Row],[Hr_Rate]]</f>
        <v>5552.6971153846152</v>
      </c>
    </row>
    <row r="636" spans="1:40" x14ac:dyDescent="0.3">
      <c r="A636" s="1" t="s">
        <v>1927</v>
      </c>
      <c r="B636" s="8">
        <v>44927</v>
      </c>
      <c r="C636" s="8">
        <v>44957</v>
      </c>
      <c r="D636">
        <v>2023</v>
      </c>
      <c r="E636" t="s">
        <v>123</v>
      </c>
      <c r="F636" t="s">
        <v>124</v>
      </c>
      <c r="G636" t="s">
        <v>33</v>
      </c>
      <c r="H636" t="s">
        <v>1434</v>
      </c>
      <c r="I636" t="s">
        <v>1435</v>
      </c>
      <c r="J636" t="s">
        <v>115</v>
      </c>
      <c r="K636" t="s">
        <v>116</v>
      </c>
      <c r="L636" t="s">
        <v>49</v>
      </c>
      <c r="M636" t="s">
        <v>124</v>
      </c>
      <c r="N636" t="s">
        <v>39</v>
      </c>
      <c r="O636" t="s">
        <v>40</v>
      </c>
      <c r="P636">
        <v>44</v>
      </c>
      <c r="Q636" s="2">
        <v>44283</v>
      </c>
      <c r="R636" s="2">
        <v>45013</v>
      </c>
      <c r="S636">
        <v>24</v>
      </c>
      <c r="T636" s="3">
        <v>186033</v>
      </c>
      <c r="U636" s="3">
        <v>15502.75</v>
      </c>
      <c r="V636" s="3">
        <v>149.06490384615384</v>
      </c>
      <c r="W636" s="3">
        <v>2.2499999999999999E-2</v>
      </c>
      <c r="X636" s="3">
        <v>348.81187499999999</v>
      </c>
      <c r="Y636" vm="13">
        <v>0.2</v>
      </c>
      <c r="Z636" s="3">
        <v>12402.2</v>
      </c>
      <c r="AA636" t="s">
        <v>127</v>
      </c>
      <c r="AB636">
        <v>4.9107000000000003</v>
      </c>
      <c r="AC636">
        <v>0.34</v>
      </c>
      <c r="AD636" s="2" t="s">
        <v>42</v>
      </c>
      <c r="AE636">
        <v>226</v>
      </c>
      <c r="AG636">
        <v>20</v>
      </c>
      <c r="AH636">
        <v>340</v>
      </c>
      <c r="AL636">
        <f>IF(AND(EE_Data_2023[[#This Row],[Hire Date]]&gt;=EE_Data_2023[[#This Row],[Start of Month]],EE_Data_2023[[#This Row],[Hire Date]]&lt;=EE_Data_2023[[#This Row],[End of Month]]),1,0)</f>
        <v>0</v>
      </c>
      <c r="AM636">
        <f>IF(AND(EE_Data_2023[[#This Row],[Exit Date]]&gt;=EE_Data_2023[[#This Row],[Start of Month]],EE_Data_2023[[#This Row],[Exit Date]]&lt;=EE_Data_2023[[#This Row],[End of Month]]),1,0)</f>
        <v>0</v>
      </c>
      <c r="AN636">
        <f>EE_Data_2023[[#This Row],[Leave balance]]*EE_Data_2023[[#This Row],[Hr_Rate]]</f>
        <v>33688.668269230766</v>
      </c>
    </row>
    <row r="637" spans="1:40" x14ac:dyDescent="0.3">
      <c r="A637" s="1" t="s">
        <v>1927</v>
      </c>
      <c r="B637" s="8">
        <v>44927</v>
      </c>
      <c r="C637" s="8">
        <v>44957</v>
      </c>
      <c r="D637">
        <v>2023</v>
      </c>
      <c r="E637" t="s">
        <v>110</v>
      </c>
      <c r="F637" t="s">
        <v>111</v>
      </c>
      <c r="G637" t="s">
        <v>112</v>
      </c>
      <c r="H637" t="s">
        <v>1436</v>
      </c>
      <c r="I637" t="s">
        <v>1437</v>
      </c>
      <c r="J637" t="s">
        <v>93</v>
      </c>
      <c r="K637" t="s">
        <v>116</v>
      </c>
      <c r="L637" t="s">
        <v>38</v>
      </c>
      <c r="M637" t="s">
        <v>111</v>
      </c>
      <c r="N637" t="s">
        <v>72</v>
      </c>
      <c r="O637" t="s">
        <v>40</v>
      </c>
      <c r="P637">
        <v>60</v>
      </c>
      <c r="Q637" s="2">
        <v>44403</v>
      </c>
      <c r="R637" s="2"/>
      <c r="S637">
        <v>40</v>
      </c>
      <c r="T637" s="3">
        <v>121480</v>
      </c>
      <c r="U637" s="3">
        <v>10123.333333333334</v>
      </c>
      <c r="V637" s="3">
        <v>58.403846153846153</v>
      </c>
      <c r="W637" s="3">
        <v>0</v>
      </c>
      <c r="X637" s="3">
        <v>0</v>
      </c>
      <c r="Y637" vm="12">
        <v>0.113</v>
      </c>
      <c r="Z637" s="3">
        <v>8979.3966666666674</v>
      </c>
      <c r="AA637" t="s">
        <v>117</v>
      </c>
      <c r="AB637">
        <v>3.8468</v>
      </c>
      <c r="AC637">
        <v>0.14000000000000001</v>
      </c>
      <c r="AD637" s="2" t="s">
        <v>42</v>
      </c>
      <c r="AE637">
        <v>345</v>
      </c>
      <c r="AG637">
        <v>20</v>
      </c>
      <c r="AI637">
        <v>20</v>
      </c>
      <c r="AL637">
        <f>IF(AND(EE_Data_2023[[#This Row],[Hire Date]]&gt;=EE_Data_2023[[#This Row],[Start of Month]],EE_Data_2023[[#This Row],[Hire Date]]&lt;=EE_Data_2023[[#This Row],[End of Month]]),1,0)</f>
        <v>0</v>
      </c>
      <c r="AM637">
        <f>IF(AND(EE_Data_2023[[#This Row],[Exit Date]]&gt;=EE_Data_2023[[#This Row],[Start of Month]],EE_Data_2023[[#This Row],[Exit Date]]&lt;=EE_Data_2023[[#This Row],[End of Month]]),1,0)</f>
        <v>0</v>
      </c>
      <c r="AN637">
        <f>EE_Data_2023[[#This Row],[Leave balance]]*EE_Data_2023[[#This Row],[Hr_Rate]]</f>
        <v>20149.326923076922</v>
      </c>
    </row>
    <row r="638" spans="1:40" x14ac:dyDescent="0.3">
      <c r="A638" s="1" t="s">
        <v>1927</v>
      </c>
      <c r="B638" s="8">
        <v>44927</v>
      </c>
      <c r="C638" s="8">
        <v>44957</v>
      </c>
      <c r="D638">
        <v>2023</v>
      </c>
      <c r="E638" t="s">
        <v>180</v>
      </c>
      <c r="F638" t="s">
        <v>181</v>
      </c>
      <c r="G638" t="s">
        <v>33</v>
      </c>
      <c r="H638" t="s">
        <v>1438</v>
      </c>
      <c r="I638" t="s">
        <v>1439</v>
      </c>
      <c r="J638" t="s">
        <v>47</v>
      </c>
      <c r="K638" t="s">
        <v>94</v>
      </c>
      <c r="L638" t="s">
        <v>49</v>
      </c>
      <c r="M638" t="s">
        <v>181</v>
      </c>
      <c r="N638" t="s">
        <v>72</v>
      </c>
      <c r="O638" t="s">
        <v>50</v>
      </c>
      <c r="P638">
        <v>41</v>
      </c>
      <c r="Q638" s="2">
        <v>40319</v>
      </c>
      <c r="R638" s="2"/>
      <c r="S638">
        <v>32</v>
      </c>
      <c r="T638" s="3">
        <v>153275</v>
      </c>
      <c r="U638" s="3">
        <v>12772.916666666666</v>
      </c>
      <c r="V638" s="3">
        <v>92.112379807692307</v>
      </c>
      <c r="W638" s="3">
        <v>0.31420000000000003</v>
      </c>
      <c r="X638" s="3">
        <v>4013.2504166666668</v>
      </c>
      <c r="Y638" vm="22">
        <v>0.49099999999999999</v>
      </c>
      <c r="Z638" s="3">
        <v>6501.4145833333332</v>
      </c>
      <c r="AA638" t="s">
        <v>184</v>
      </c>
      <c r="AB638">
        <v>11.300800000000001</v>
      </c>
      <c r="AC638">
        <v>0.24</v>
      </c>
      <c r="AD638" s="2" t="s">
        <v>42</v>
      </c>
      <c r="AE638">
        <v>195</v>
      </c>
      <c r="AG638">
        <v>20</v>
      </c>
      <c r="AL638">
        <f>IF(AND(EE_Data_2023[[#This Row],[Hire Date]]&gt;=EE_Data_2023[[#This Row],[Start of Month]],EE_Data_2023[[#This Row],[Hire Date]]&lt;=EE_Data_2023[[#This Row],[End of Month]]),1,0)</f>
        <v>0</v>
      </c>
      <c r="AM638">
        <f>IF(AND(EE_Data_2023[[#This Row],[Exit Date]]&gt;=EE_Data_2023[[#This Row],[Start of Month]],EE_Data_2023[[#This Row],[Exit Date]]&lt;=EE_Data_2023[[#This Row],[End of Month]]),1,0)</f>
        <v>0</v>
      </c>
      <c r="AN638">
        <f>EE_Data_2023[[#This Row],[Leave balance]]*EE_Data_2023[[#This Row],[Hr_Rate]]</f>
        <v>17961.9140625</v>
      </c>
    </row>
    <row r="639" spans="1:40" x14ac:dyDescent="0.3">
      <c r="A639" s="1" t="s">
        <v>1927</v>
      </c>
      <c r="B639" s="8">
        <v>44927</v>
      </c>
      <c r="C639" s="8">
        <v>44957</v>
      </c>
      <c r="D639">
        <v>2023</v>
      </c>
      <c r="E639" t="s">
        <v>390</v>
      </c>
      <c r="F639" t="s">
        <v>391</v>
      </c>
      <c r="G639" t="s">
        <v>33</v>
      </c>
      <c r="H639" t="s">
        <v>1440</v>
      </c>
      <c r="I639" t="s">
        <v>1441</v>
      </c>
      <c r="J639" t="s">
        <v>63</v>
      </c>
      <c r="K639" t="s">
        <v>70</v>
      </c>
      <c r="L639" t="s">
        <v>108</v>
      </c>
      <c r="M639" t="s">
        <v>391</v>
      </c>
      <c r="N639" t="s">
        <v>39</v>
      </c>
      <c r="O639" t="s">
        <v>50</v>
      </c>
      <c r="P639">
        <v>62</v>
      </c>
      <c r="Q639" s="2">
        <v>43969</v>
      </c>
      <c r="R639" s="2">
        <v>45064</v>
      </c>
      <c r="S639">
        <v>24</v>
      </c>
      <c r="T639" s="3">
        <v>97830</v>
      </c>
      <c r="U639" s="3">
        <v>8152.5</v>
      </c>
      <c r="V639" s="3">
        <v>78.38942307692308</v>
      </c>
      <c r="W639" s="3">
        <v>0.1105</v>
      </c>
      <c r="X639" s="3">
        <v>900.85125000000005</v>
      </c>
      <c r="Y639" vm="37">
        <v>0.26100000000000001</v>
      </c>
      <c r="Z639" s="3">
        <v>6024.6975000000002</v>
      </c>
      <c r="AA639" t="s">
        <v>41</v>
      </c>
      <c r="AB639">
        <v>1</v>
      </c>
      <c r="AC639">
        <v>0</v>
      </c>
      <c r="AD639" s="2" t="s">
        <v>42</v>
      </c>
      <c r="AE639">
        <v>251</v>
      </c>
      <c r="AG639">
        <v>20</v>
      </c>
      <c r="AH639">
        <v>470</v>
      </c>
      <c r="AL639">
        <f>IF(AND(EE_Data_2023[[#This Row],[Hire Date]]&gt;=EE_Data_2023[[#This Row],[Start of Month]],EE_Data_2023[[#This Row],[Hire Date]]&lt;=EE_Data_2023[[#This Row],[End of Month]]),1,0)</f>
        <v>0</v>
      </c>
      <c r="AM639">
        <f>IF(AND(EE_Data_2023[[#This Row],[Exit Date]]&gt;=EE_Data_2023[[#This Row],[Start of Month]],EE_Data_2023[[#This Row],[Exit Date]]&lt;=EE_Data_2023[[#This Row],[End of Month]]),1,0)</f>
        <v>0</v>
      </c>
      <c r="AN639">
        <f>EE_Data_2023[[#This Row],[Leave balance]]*EE_Data_2023[[#This Row],[Hr_Rate]]</f>
        <v>19675.745192307691</v>
      </c>
    </row>
    <row r="640" spans="1:40" x14ac:dyDescent="0.3">
      <c r="A640" s="1" t="s">
        <v>1927</v>
      </c>
      <c r="B640" s="8">
        <v>44927</v>
      </c>
      <c r="C640" s="8">
        <v>44957</v>
      </c>
      <c r="D640">
        <v>2023</v>
      </c>
      <c r="E640" t="s">
        <v>262</v>
      </c>
      <c r="F640" t="s">
        <v>263</v>
      </c>
      <c r="G640" t="s">
        <v>33</v>
      </c>
      <c r="H640" t="s">
        <v>1442</v>
      </c>
      <c r="I640" t="s">
        <v>1443</v>
      </c>
      <c r="J640" t="s">
        <v>115</v>
      </c>
      <c r="K640" t="s">
        <v>116</v>
      </c>
      <c r="L640" t="s">
        <v>71</v>
      </c>
      <c r="M640" t="s">
        <v>263</v>
      </c>
      <c r="N640" t="s">
        <v>39</v>
      </c>
      <c r="O640" t="s">
        <v>50</v>
      </c>
      <c r="P640">
        <v>47</v>
      </c>
      <c r="Q640" s="2">
        <v>44633</v>
      </c>
      <c r="R640" s="2">
        <v>44998</v>
      </c>
      <c r="S640">
        <v>40</v>
      </c>
      <c r="T640" s="3">
        <v>239394</v>
      </c>
      <c r="U640" s="3">
        <v>19949.5</v>
      </c>
      <c r="V640" s="3">
        <v>115.09326923076924</v>
      </c>
      <c r="W640" s="3">
        <v>0.22</v>
      </c>
      <c r="X640" s="3">
        <v>4388.8900000000003</v>
      </c>
      <c r="Y640" vm="28">
        <v>0.45200000000000001</v>
      </c>
      <c r="Z640" s="3">
        <v>10932.325999999999</v>
      </c>
      <c r="AA640" t="s">
        <v>267</v>
      </c>
      <c r="AB640">
        <v>39.026600000000002</v>
      </c>
      <c r="AC640">
        <v>0.32</v>
      </c>
      <c r="AD640" s="2" t="s">
        <v>42</v>
      </c>
      <c r="AE640">
        <v>67</v>
      </c>
      <c r="AG640">
        <v>20</v>
      </c>
      <c r="AI640">
        <v>17</v>
      </c>
      <c r="AL640">
        <f>IF(AND(EE_Data_2023[[#This Row],[Hire Date]]&gt;=EE_Data_2023[[#This Row],[Start of Month]],EE_Data_2023[[#This Row],[Hire Date]]&lt;=EE_Data_2023[[#This Row],[End of Month]]),1,0)</f>
        <v>0</v>
      </c>
      <c r="AM640">
        <f>IF(AND(EE_Data_2023[[#This Row],[Exit Date]]&gt;=EE_Data_2023[[#This Row],[Start of Month]],EE_Data_2023[[#This Row],[Exit Date]]&lt;=EE_Data_2023[[#This Row],[End of Month]]),1,0)</f>
        <v>0</v>
      </c>
      <c r="AN640">
        <f>EE_Data_2023[[#This Row],[Leave balance]]*EE_Data_2023[[#This Row],[Hr_Rate]]</f>
        <v>7711.2490384615394</v>
      </c>
    </row>
    <row r="641" spans="1:40" x14ac:dyDescent="0.3">
      <c r="A641" s="1" t="s">
        <v>1927</v>
      </c>
      <c r="B641" s="8">
        <v>44927</v>
      </c>
      <c r="C641" s="8">
        <v>44957</v>
      </c>
      <c r="D641">
        <v>2023</v>
      </c>
      <c r="E641" t="s">
        <v>283</v>
      </c>
      <c r="F641" t="s">
        <v>284</v>
      </c>
      <c r="G641" t="s">
        <v>112</v>
      </c>
      <c r="H641" t="s">
        <v>1444</v>
      </c>
      <c r="I641" t="s">
        <v>1445</v>
      </c>
      <c r="J641" t="s">
        <v>145</v>
      </c>
      <c r="K641" t="s">
        <v>48</v>
      </c>
      <c r="L641" t="s">
        <v>49</v>
      </c>
      <c r="M641" t="s">
        <v>284</v>
      </c>
      <c r="N641" t="s">
        <v>72</v>
      </c>
      <c r="O641" t="s">
        <v>50</v>
      </c>
      <c r="P641">
        <v>62</v>
      </c>
      <c r="Q641" s="2">
        <v>37519</v>
      </c>
      <c r="R641" s="2"/>
      <c r="S641">
        <v>40</v>
      </c>
      <c r="T641" s="3">
        <v>49738</v>
      </c>
      <c r="U641" s="3">
        <v>4144.833333333333</v>
      </c>
      <c r="V641" s="3">
        <v>23.912500000000001</v>
      </c>
      <c r="W641" s="3">
        <v>0</v>
      </c>
      <c r="X641" s="3">
        <v>0</v>
      </c>
      <c r="Y641" vm="30">
        <v>0.159</v>
      </c>
      <c r="Z641" s="3">
        <v>3485.8048333333331</v>
      </c>
      <c r="AA641" t="s">
        <v>287</v>
      </c>
      <c r="AB641">
        <v>3.8807</v>
      </c>
      <c r="AC641">
        <v>0</v>
      </c>
      <c r="AD641" s="2" t="s">
        <v>42</v>
      </c>
      <c r="AE641">
        <v>233</v>
      </c>
      <c r="AG641">
        <v>20</v>
      </c>
      <c r="AI641">
        <v>2</v>
      </c>
      <c r="AL641">
        <f>IF(AND(EE_Data_2023[[#This Row],[Hire Date]]&gt;=EE_Data_2023[[#This Row],[Start of Month]],EE_Data_2023[[#This Row],[Hire Date]]&lt;=EE_Data_2023[[#This Row],[End of Month]]),1,0)</f>
        <v>0</v>
      </c>
      <c r="AM641">
        <f>IF(AND(EE_Data_2023[[#This Row],[Exit Date]]&gt;=EE_Data_2023[[#This Row],[Start of Month]],EE_Data_2023[[#This Row],[Exit Date]]&lt;=EE_Data_2023[[#This Row],[End of Month]]),1,0)</f>
        <v>0</v>
      </c>
      <c r="AN641">
        <f>EE_Data_2023[[#This Row],[Leave balance]]*EE_Data_2023[[#This Row],[Hr_Rate]]</f>
        <v>5571.6125000000002</v>
      </c>
    </row>
    <row r="642" spans="1:40" x14ac:dyDescent="0.3">
      <c r="A642" s="1" t="s">
        <v>1927</v>
      </c>
      <c r="B642" s="8">
        <v>44927</v>
      </c>
      <c r="C642" s="8">
        <v>44957</v>
      </c>
      <c r="D642">
        <v>2023</v>
      </c>
      <c r="E642" t="s">
        <v>238</v>
      </c>
      <c r="F642" t="s">
        <v>239</v>
      </c>
      <c r="G642" t="s">
        <v>33</v>
      </c>
      <c r="H642" t="s">
        <v>1446</v>
      </c>
      <c r="I642" t="s">
        <v>1447</v>
      </c>
      <c r="J642" t="s">
        <v>145</v>
      </c>
      <c r="K642" t="s">
        <v>83</v>
      </c>
      <c r="L642" t="s">
        <v>38</v>
      </c>
      <c r="M642" t="s">
        <v>239</v>
      </c>
      <c r="N642" t="s">
        <v>72</v>
      </c>
      <c r="O642" t="s">
        <v>50</v>
      </c>
      <c r="P642">
        <v>33</v>
      </c>
      <c r="Q642" s="2">
        <v>43247</v>
      </c>
      <c r="R642" s="2"/>
      <c r="S642">
        <v>32</v>
      </c>
      <c r="T642" s="3">
        <v>45049</v>
      </c>
      <c r="U642" s="3">
        <v>3754.0833333333335</v>
      </c>
      <c r="V642" s="3">
        <v>27.072716346153847</v>
      </c>
      <c r="W642" s="3">
        <v>0.16500000000000001</v>
      </c>
      <c r="X642" s="3">
        <v>619.42375000000004</v>
      </c>
      <c r="Y642" vm="27">
        <v>0.20499999999999999</v>
      </c>
      <c r="Z642" s="3">
        <v>2984.4962500000001</v>
      </c>
      <c r="AA642" t="s">
        <v>41</v>
      </c>
      <c r="AB642">
        <v>1</v>
      </c>
      <c r="AC642">
        <v>0</v>
      </c>
      <c r="AD642" s="2" t="s">
        <v>42</v>
      </c>
      <c r="AE642">
        <v>152</v>
      </c>
      <c r="AG642">
        <v>20</v>
      </c>
      <c r="AL642">
        <f>IF(AND(EE_Data_2023[[#This Row],[Hire Date]]&gt;=EE_Data_2023[[#This Row],[Start of Month]],EE_Data_2023[[#This Row],[Hire Date]]&lt;=EE_Data_2023[[#This Row],[End of Month]]),1,0)</f>
        <v>0</v>
      </c>
      <c r="AM642">
        <f>IF(AND(EE_Data_2023[[#This Row],[Exit Date]]&gt;=EE_Data_2023[[#This Row],[Start of Month]],EE_Data_2023[[#This Row],[Exit Date]]&lt;=EE_Data_2023[[#This Row],[End of Month]]),1,0)</f>
        <v>0</v>
      </c>
      <c r="AN642">
        <f>EE_Data_2023[[#This Row],[Leave balance]]*EE_Data_2023[[#This Row],[Hr_Rate]]</f>
        <v>4115.0528846153848</v>
      </c>
    </row>
    <row r="643" spans="1:40" x14ac:dyDescent="0.3">
      <c r="A643" s="1" t="s">
        <v>1927</v>
      </c>
      <c r="B643" s="8">
        <v>44927</v>
      </c>
      <c r="C643" s="8">
        <v>44957</v>
      </c>
      <c r="D643">
        <v>2023</v>
      </c>
      <c r="E643" t="s">
        <v>238</v>
      </c>
      <c r="F643" t="s">
        <v>239</v>
      </c>
      <c r="G643" t="s">
        <v>33</v>
      </c>
      <c r="H643" t="s">
        <v>1448</v>
      </c>
      <c r="I643" t="s">
        <v>1449</v>
      </c>
      <c r="J643" t="s">
        <v>93</v>
      </c>
      <c r="K643" t="s">
        <v>116</v>
      </c>
      <c r="L643" t="s">
        <v>49</v>
      </c>
      <c r="M643" t="s">
        <v>239</v>
      </c>
      <c r="N643" t="s">
        <v>72</v>
      </c>
      <c r="O643" t="s">
        <v>50</v>
      </c>
      <c r="P643">
        <v>29</v>
      </c>
      <c r="Q643" s="2">
        <v>43966</v>
      </c>
      <c r="R643" s="2"/>
      <c r="S643">
        <v>40</v>
      </c>
      <c r="T643" s="3">
        <v>137106</v>
      </c>
      <c r="U643" s="3">
        <v>11425.5</v>
      </c>
      <c r="V643" s="3">
        <v>65.916346153846149</v>
      </c>
      <c r="W643" s="3">
        <v>0.16500000000000001</v>
      </c>
      <c r="X643" s="3">
        <v>1885.2075</v>
      </c>
      <c r="Y643" vm="27">
        <v>0.20499999999999999</v>
      </c>
      <c r="Z643" s="3">
        <v>9083.2724999999991</v>
      </c>
      <c r="AA643" t="s">
        <v>41</v>
      </c>
      <c r="AB643">
        <v>1</v>
      </c>
      <c r="AC643">
        <v>0.12</v>
      </c>
      <c r="AD643" s="2" t="s">
        <v>42</v>
      </c>
      <c r="AE643">
        <v>76</v>
      </c>
      <c r="AG643">
        <v>20</v>
      </c>
      <c r="AI643">
        <v>8</v>
      </c>
      <c r="AL643">
        <f>IF(AND(EE_Data_2023[[#This Row],[Hire Date]]&gt;=EE_Data_2023[[#This Row],[Start of Month]],EE_Data_2023[[#This Row],[Hire Date]]&lt;=EE_Data_2023[[#This Row],[End of Month]]),1,0)</f>
        <v>0</v>
      </c>
      <c r="AM643">
        <f>IF(AND(EE_Data_2023[[#This Row],[Exit Date]]&gt;=EE_Data_2023[[#This Row],[Start of Month]],EE_Data_2023[[#This Row],[Exit Date]]&lt;=EE_Data_2023[[#This Row],[End of Month]]),1,0)</f>
        <v>0</v>
      </c>
      <c r="AN643">
        <f>EE_Data_2023[[#This Row],[Leave balance]]*EE_Data_2023[[#This Row],[Hr_Rate]]</f>
        <v>5009.6423076923074</v>
      </c>
    </row>
    <row r="644" spans="1:40" x14ac:dyDescent="0.3">
      <c r="A644" s="1" t="s">
        <v>1927</v>
      </c>
      <c r="B644" s="8">
        <v>44927</v>
      </c>
      <c r="C644" s="8">
        <v>44957</v>
      </c>
      <c r="D644">
        <v>2023</v>
      </c>
      <c r="E644" t="s">
        <v>110</v>
      </c>
      <c r="F644" t="s">
        <v>111</v>
      </c>
      <c r="G644" t="s">
        <v>112</v>
      </c>
      <c r="H644" t="s">
        <v>1450</v>
      </c>
      <c r="I644" t="s">
        <v>1451</v>
      </c>
      <c r="J644" t="s">
        <v>115</v>
      </c>
      <c r="K644" t="s">
        <v>48</v>
      </c>
      <c r="L644" t="s">
        <v>71</v>
      </c>
      <c r="M644" t="s">
        <v>111</v>
      </c>
      <c r="N644" t="s">
        <v>72</v>
      </c>
      <c r="O644" t="s">
        <v>50</v>
      </c>
      <c r="P644">
        <v>54</v>
      </c>
      <c r="Q644" s="2">
        <v>39330</v>
      </c>
      <c r="R644" s="2"/>
      <c r="S644">
        <v>40</v>
      </c>
      <c r="T644" s="3">
        <v>183239</v>
      </c>
      <c r="U644" s="3">
        <v>15269.916666666666</v>
      </c>
      <c r="V644" s="3">
        <v>88.095673076923077</v>
      </c>
      <c r="W644" s="3">
        <v>0</v>
      </c>
      <c r="X644" s="3">
        <v>0</v>
      </c>
      <c r="Y644" vm="12">
        <v>0.113</v>
      </c>
      <c r="Z644" s="3">
        <v>13544.416083333334</v>
      </c>
      <c r="AA644" t="s">
        <v>117</v>
      </c>
      <c r="AB644">
        <v>3.8468</v>
      </c>
      <c r="AC644">
        <v>0.32</v>
      </c>
      <c r="AD644" s="2" t="s">
        <v>42</v>
      </c>
      <c r="AE644">
        <v>363</v>
      </c>
      <c r="AG644">
        <v>20</v>
      </c>
      <c r="AI644">
        <v>7</v>
      </c>
      <c r="AL644">
        <f>IF(AND(EE_Data_2023[[#This Row],[Hire Date]]&gt;=EE_Data_2023[[#This Row],[Start of Month]],EE_Data_2023[[#This Row],[Hire Date]]&lt;=EE_Data_2023[[#This Row],[End of Month]]),1,0)</f>
        <v>0</v>
      </c>
      <c r="AM644">
        <f>IF(AND(EE_Data_2023[[#This Row],[Exit Date]]&gt;=EE_Data_2023[[#This Row],[Start of Month]],EE_Data_2023[[#This Row],[Exit Date]]&lt;=EE_Data_2023[[#This Row],[End of Month]]),1,0)</f>
        <v>0</v>
      </c>
      <c r="AN644">
        <f>EE_Data_2023[[#This Row],[Leave balance]]*EE_Data_2023[[#This Row],[Hr_Rate]]</f>
        <v>31978.729326923076</v>
      </c>
    </row>
    <row r="645" spans="1:40" x14ac:dyDescent="0.3">
      <c r="A645" s="1" t="s">
        <v>1927</v>
      </c>
      <c r="B645" s="8">
        <v>44927</v>
      </c>
      <c r="C645" s="8">
        <v>44957</v>
      </c>
      <c r="D645">
        <v>2023</v>
      </c>
      <c r="E645" t="s">
        <v>1035</v>
      </c>
      <c r="F645" t="s">
        <v>1036</v>
      </c>
      <c r="G645" t="s">
        <v>1918</v>
      </c>
      <c r="H645" t="s">
        <v>1075</v>
      </c>
      <c r="I645" t="s">
        <v>1452</v>
      </c>
      <c r="J645" t="s">
        <v>145</v>
      </c>
      <c r="K645" t="s">
        <v>83</v>
      </c>
      <c r="L645" t="s">
        <v>38</v>
      </c>
      <c r="M645" t="s">
        <v>135</v>
      </c>
      <c r="N645" t="s">
        <v>72</v>
      </c>
      <c r="O645" t="s">
        <v>50</v>
      </c>
      <c r="P645">
        <v>28</v>
      </c>
      <c r="Q645" s="2">
        <v>43610</v>
      </c>
      <c r="R645" s="2"/>
      <c r="S645">
        <v>40</v>
      </c>
      <c r="T645" s="3">
        <v>45819</v>
      </c>
      <c r="U645" s="3">
        <v>3818.25</v>
      </c>
      <c r="V645" s="3">
        <v>22.028365384615384</v>
      </c>
      <c r="W645" s="3">
        <v>0.25</v>
      </c>
      <c r="X645" s="3">
        <v>954.5625</v>
      </c>
      <c r="Y645" vm="15">
        <v>0.34600000000000003</v>
      </c>
      <c r="Z645" s="3">
        <v>2497.1354999999999</v>
      </c>
      <c r="AA645" t="s">
        <v>138</v>
      </c>
      <c r="AB645">
        <v>1.7225999999999999</v>
      </c>
      <c r="AC645">
        <v>0</v>
      </c>
      <c r="AD645" s="2" t="s">
        <v>42</v>
      </c>
      <c r="AE645">
        <v>355</v>
      </c>
      <c r="AG645">
        <v>20</v>
      </c>
      <c r="AI645">
        <v>12</v>
      </c>
      <c r="AL645">
        <f>IF(AND(EE_Data_2023[[#This Row],[Hire Date]]&gt;=EE_Data_2023[[#This Row],[Start of Month]],EE_Data_2023[[#This Row],[Hire Date]]&lt;=EE_Data_2023[[#This Row],[End of Month]]),1,0)</f>
        <v>0</v>
      </c>
      <c r="AM645">
        <f>IF(AND(EE_Data_2023[[#This Row],[Exit Date]]&gt;=EE_Data_2023[[#This Row],[Start of Month]],EE_Data_2023[[#This Row],[Exit Date]]&lt;=EE_Data_2023[[#This Row],[End of Month]]),1,0)</f>
        <v>0</v>
      </c>
      <c r="AN645">
        <f>EE_Data_2023[[#This Row],[Leave balance]]*EE_Data_2023[[#This Row],[Hr_Rate]]</f>
        <v>7820.069711538461</v>
      </c>
    </row>
    <row r="646" spans="1:40" x14ac:dyDescent="0.3">
      <c r="A646" s="1" t="s">
        <v>1927</v>
      </c>
      <c r="B646" s="8">
        <v>44927</v>
      </c>
      <c r="C646" s="8">
        <v>44957</v>
      </c>
      <c r="D646">
        <v>2023</v>
      </c>
      <c r="E646" t="s">
        <v>128</v>
      </c>
      <c r="F646" t="s">
        <v>129</v>
      </c>
      <c r="G646" t="s">
        <v>33</v>
      </c>
      <c r="H646" t="s">
        <v>1453</v>
      </c>
      <c r="I646" t="s">
        <v>1454</v>
      </c>
      <c r="J646" t="s">
        <v>145</v>
      </c>
      <c r="K646" t="s">
        <v>83</v>
      </c>
      <c r="L646" t="s">
        <v>108</v>
      </c>
      <c r="M646" t="s">
        <v>129</v>
      </c>
      <c r="N646" t="s">
        <v>72</v>
      </c>
      <c r="O646" t="s">
        <v>50</v>
      </c>
      <c r="P646">
        <v>54</v>
      </c>
      <c r="Q646" s="2">
        <v>39080</v>
      </c>
      <c r="R646" s="2"/>
      <c r="S646">
        <v>32</v>
      </c>
      <c r="T646" s="3">
        <v>55518</v>
      </c>
      <c r="U646" s="3">
        <v>4626.5</v>
      </c>
      <c r="V646" s="3">
        <v>33.364182692307693</v>
      </c>
      <c r="W646" s="3">
        <v>0.27500000000000002</v>
      </c>
      <c r="X646" s="3">
        <v>1272.2875000000001</v>
      </c>
      <c r="Y646" vm="14">
        <v>0.55399999999999994</v>
      </c>
      <c r="Z646" s="3">
        <v>2063.4190000000003</v>
      </c>
      <c r="AA646" t="s">
        <v>41</v>
      </c>
      <c r="AB646">
        <v>1</v>
      </c>
      <c r="AC646">
        <v>0</v>
      </c>
      <c r="AD646" s="2" t="s">
        <v>42</v>
      </c>
      <c r="AE646">
        <v>86</v>
      </c>
      <c r="AG646">
        <v>20</v>
      </c>
      <c r="AL646">
        <f>IF(AND(EE_Data_2023[[#This Row],[Hire Date]]&gt;=EE_Data_2023[[#This Row],[Start of Month]],EE_Data_2023[[#This Row],[Hire Date]]&lt;=EE_Data_2023[[#This Row],[End of Month]]),1,0)</f>
        <v>0</v>
      </c>
      <c r="AM646">
        <f>IF(AND(EE_Data_2023[[#This Row],[Exit Date]]&gt;=EE_Data_2023[[#This Row],[Start of Month]],EE_Data_2023[[#This Row],[Exit Date]]&lt;=EE_Data_2023[[#This Row],[End of Month]]),1,0)</f>
        <v>0</v>
      </c>
      <c r="AN646">
        <f>EE_Data_2023[[#This Row],[Leave balance]]*EE_Data_2023[[#This Row],[Hr_Rate]]</f>
        <v>2869.3197115384614</v>
      </c>
    </row>
    <row r="647" spans="1:40" x14ac:dyDescent="0.3">
      <c r="A647" s="1" t="s">
        <v>1927</v>
      </c>
      <c r="B647" s="8">
        <v>44927</v>
      </c>
      <c r="C647" s="8">
        <v>44957</v>
      </c>
      <c r="D647">
        <v>2023</v>
      </c>
      <c r="E647" t="s">
        <v>376</v>
      </c>
      <c r="F647" t="s">
        <v>377</v>
      </c>
      <c r="G647" t="s">
        <v>33</v>
      </c>
      <c r="H647" t="s">
        <v>1455</v>
      </c>
      <c r="I647" t="s">
        <v>1456</v>
      </c>
      <c r="J647" t="s">
        <v>77</v>
      </c>
      <c r="K647" t="s">
        <v>116</v>
      </c>
      <c r="L647" t="s">
        <v>38</v>
      </c>
      <c r="M647" t="s">
        <v>377</v>
      </c>
      <c r="N647" t="s">
        <v>72</v>
      </c>
      <c r="O647" t="s">
        <v>50</v>
      </c>
      <c r="P647">
        <v>50</v>
      </c>
      <c r="Q647" s="2">
        <v>40979</v>
      </c>
      <c r="R647" s="2"/>
      <c r="S647">
        <v>32</v>
      </c>
      <c r="T647" s="3">
        <v>108134</v>
      </c>
      <c r="U647" s="3">
        <v>9011.1666666666661</v>
      </c>
      <c r="V647" s="3">
        <v>64.984375</v>
      </c>
      <c r="W647" s="3">
        <v>0.33799999999999997</v>
      </c>
      <c r="X647" s="3">
        <v>3045.7743333333328</v>
      </c>
      <c r="Y647" vm="35">
        <v>0.46100000000000002</v>
      </c>
      <c r="Z647" s="3">
        <v>4857.0188333333326</v>
      </c>
      <c r="AA647" t="s">
        <v>380</v>
      </c>
      <c r="AB647">
        <v>23.619</v>
      </c>
      <c r="AC647">
        <v>0.1</v>
      </c>
      <c r="AD647" s="2" t="s">
        <v>42</v>
      </c>
      <c r="AE647">
        <v>255</v>
      </c>
      <c r="AG647">
        <v>20</v>
      </c>
      <c r="AH647">
        <v>338</v>
      </c>
      <c r="AL647">
        <f>IF(AND(EE_Data_2023[[#This Row],[Hire Date]]&gt;=EE_Data_2023[[#This Row],[Start of Month]],EE_Data_2023[[#This Row],[Hire Date]]&lt;=EE_Data_2023[[#This Row],[End of Month]]),1,0)</f>
        <v>0</v>
      </c>
      <c r="AM647">
        <f>IF(AND(EE_Data_2023[[#This Row],[Exit Date]]&gt;=EE_Data_2023[[#This Row],[Start of Month]],EE_Data_2023[[#This Row],[Exit Date]]&lt;=EE_Data_2023[[#This Row],[End of Month]]),1,0)</f>
        <v>0</v>
      </c>
      <c r="AN647">
        <f>EE_Data_2023[[#This Row],[Leave balance]]*EE_Data_2023[[#This Row],[Hr_Rate]]</f>
        <v>16571.015625</v>
      </c>
    </row>
    <row r="648" spans="1:40" x14ac:dyDescent="0.3">
      <c r="A648" s="1" t="s">
        <v>1927</v>
      </c>
      <c r="B648" s="8">
        <v>44927</v>
      </c>
      <c r="C648" s="8">
        <v>44957</v>
      </c>
      <c r="D648">
        <v>2023</v>
      </c>
      <c r="E648" t="s">
        <v>52</v>
      </c>
      <c r="F648" t="s">
        <v>53</v>
      </c>
      <c r="G648" t="s">
        <v>54</v>
      </c>
      <c r="H648" t="s">
        <v>1457</v>
      </c>
      <c r="I648" t="s">
        <v>1458</v>
      </c>
      <c r="J648" t="s">
        <v>77</v>
      </c>
      <c r="K648" t="s">
        <v>116</v>
      </c>
      <c r="L648" t="s">
        <v>108</v>
      </c>
      <c r="M648" t="s">
        <v>53</v>
      </c>
      <c r="N648" t="s">
        <v>72</v>
      </c>
      <c r="O648" t="s">
        <v>50</v>
      </c>
      <c r="P648">
        <v>55</v>
      </c>
      <c r="Q648" s="2">
        <v>44550</v>
      </c>
      <c r="R648" s="2"/>
      <c r="S648">
        <v>40</v>
      </c>
      <c r="T648" s="3">
        <v>113950</v>
      </c>
      <c r="U648" s="3">
        <v>9495.8333333333339</v>
      </c>
      <c r="V648" s="3">
        <v>54.783653846153847</v>
      </c>
      <c r="W648" s="3">
        <v>0.25</v>
      </c>
      <c r="X648" s="3">
        <v>2373.9583333333335</v>
      </c>
      <c r="Y648" vm="3">
        <v>0.501</v>
      </c>
      <c r="Z648" s="3">
        <v>4738.4208333333336</v>
      </c>
      <c r="AA648" t="s">
        <v>58</v>
      </c>
      <c r="AB648">
        <v>657.27</v>
      </c>
      <c r="AC648">
        <v>0.09</v>
      </c>
      <c r="AD648" s="2" t="s">
        <v>42</v>
      </c>
      <c r="AE648">
        <v>357</v>
      </c>
      <c r="AF648">
        <v>1</v>
      </c>
      <c r="AG648">
        <v>20</v>
      </c>
      <c r="AH648">
        <v>81</v>
      </c>
      <c r="AI648">
        <v>14</v>
      </c>
      <c r="AL648">
        <f>IF(AND(EE_Data_2023[[#This Row],[Hire Date]]&gt;=EE_Data_2023[[#This Row],[Start of Month]],EE_Data_2023[[#This Row],[Hire Date]]&lt;=EE_Data_2023[[#This Row],[End of Month]]),1,0)</f>
        <v>0</v>
      </c>
      <c r="AM648">
        <f>IF(AND(EE_Data_2023[[#This Row],[Exit Date]]&gt;=EE_Data_2023[[#This Row],[Start of Month]],EE_Data_2023[[#This Row],[Exit Date]]&lt;=EE_Data_2023[[#This Row],[End of Month]]),1,0)</f>
        <v>0</v>
      </c>
      <c r="AN648">
        <f>EE_Data_2023[[#This Row],[Leave balance]]*EE_Data_2023[[#This Row],[Hr_Rate]]</f>
        <v>19557.764423076922</v>
      </c>
    </row>
    <row r="649" spans="1:40" x14ac:dyDescent="0.3">
      <c r="A649" s="1" t="s">
        <v>1927</v>
      </c>
      <c r="B649" s="8">
        <v>44927</v>
      </c>
      <c r="C649" s="8">
        <v>44957</v>
      </c>
      <c r="D649">
        <v>2023</v>
      </c>
      <c r="E649" t="s">
        <v>146</v>
      </c>
      <c r="F649" t="s">
        <v>147</v>
      </c>
      <c r="G649" t="s">
        <v>1919</v>
      </c>
      <c r="H649" t="s">
        <v>1120</v>
      </c>
      <c r="I649" t="s">
        <v>1459</v>
      </c>
      <c r="J649" t="s">
        <v>115</v>
      </c>
      <c r="K649" t="s">
        <v>116</v>
      </c>
      <c r="L649" t="s">
        <v>49</v>
      </c>
      <c r="M649" t="s">
        <v>147</v>
      </c>
      <c r="N649" t="s">
        <v>39</v>
      </c>
      <c r="O649" t="s">
        <v>50</v>
      </c>
      <c r="P649">
        <v>52</v>
      </c>
      <c r="Q649" s="2">
        <v>44652</v>
      </c>
      <c r="R649" s="2">
        <v>45017</v>
      </c>
      <c r="S649">
        <v>40</v>
      </c>
      <c r="T649" s="3">
        <v>182035</v>
      </c>
      <c r="U649" s="3">
        <v>15169.583333333334</v>
      </c>
      <c r="V649" s="3">
        <v>87.516826923076934</v>
      </c>
      <c r="W649" s="3">
        <v>0.12</v>
      </c>
      <c r="X649" s="3">
        <v>1820.35</v>
      </c>
      <c r="Y649" vm="17">
        <v>0.49700000000000005</v>
      </c>
      <c r="Z649" s="3">
        <v>7630.300416666666</v>
      </c>
      <c r="AA649" t="s">
        <v>150</v>
      </c>
      <c r="AB649">
        <v>86.649000000000001</v>
      </c>
      <c r="AC649">
        <v>0.3</v>
      </c>
      <c r="AD649" s="2" t="s">
        <v>42</v>
      </c>
      <c r="AE649">
        <v>384</v>
      </c>
      <c r="AG649">
        <v>20</v>
      </c>
      <c r="AI649">
        <v>12</v>
      </c>
      <c r="AL649">
        <f>IF(AND(EE_Data_2023[[#This Row],[Hire Date]]&gt;=EE_Data_2023[[#This Row],[Start of Month]],EE_Data_2023[[#This Row],[Hire Date]]&lt;=EE_Data_2023[[#This Row],[End of Month]]),1,0)</f>
        <v>0</v>
      </c>
      <c r="AM649">
        <f>IF(AND(EE_Data_2023[[#This Row],[Exit Date]]&gt;=EE_Data_2023[[#This Row],[Start of Month]],EE_Data_2023[[#This Row],[Exit Date]]&lt;=EE_Data_2023[[#This Row],[End of Month]]),1,0)</f>
        <v>0</v>
      </c>
      <c r="AN649">
        <f>EE_Data_2023[[#This Row],[Leave balance]]*EE_Data_2023[[#This Row],[Hr_Rate]]</f>
        <v>33606.461538461546</v>
      </c>
    </row>
    <row r="650" spans="1:40" x14ac:dyDescent="0.3">
      <c r="A650" s="1" t="s">
        <v>1927</v>
      </c>
      <c r="B650" s="8">
        <v>44927</v>
      </c>
      <c r="C650" s="8">
        <v>44957</v>
      </c>
      <c r="D650">
        <v>2023</v>
      </c>
      <c r="E650" t="s">
        <v>564</v>
      </c>
      <c r="F650" t="s">
        <v>565</v>
      </c>
      <c r="G650" t="s">
        <v>33</v>
      </c>
      <c r="H650" t="s">
        <v>264</v>
      </c>
      <c r="I650" t="s">
        <v>1460</v>
      </c>
      <c r="J650" t="s">
        <v>47</v>
      </c>
      <c r="K650" t="s">
        <v>83</v>
      </c>
      <c r="L650" t="s">
        <v>49</v>
      </c>
      <c r="M650" t="s">
        <v>565</v>
      </c>
      <c r="N650" t="s">
        <v>72</v>
      </c>
      <c r="O650" t="s">
        <v>40</v>
      </c>
      <c r="P650">
        <v>35</v>
      </c>
      <c r="Q650" s="2">
        <v>42963</v>
      </c>
      <c r="R650" s="2"/>
      <c r="S650">
        <v>32</v>
      </c>
      <c r="T650" s="3">
        <v>181356</v>
      </c>
      <c r="U650" s="3">
        <v>15113</v>
      </c>
      <c r="V650" s="3">
        <v>108.98798076923077</v>
      </c>
      <c r="W650" s="3">
        <v>0.21379999999999999</v>
      </c>
      <c r="X650" s="3">
        <v>3231.1594</v>
      </c>
      <c r="Y650" vm="41">
        <v>0.51400000000000001</v>
      </c>
      <c r="Z650" s="3">
        <v>7344.9179999999997</v>
      </c>
      <c r="AA650" t="s">
        <v>41</v>
      </c>
      <c r="AB650">
        <v>1</v>
      </c>
      <c r="AC650">
        <v>0.23</v>
      </c>
      <c r="AD650" s="2" t="s">
        <v>42</v>
      </c>
      <c r="AE650">
        <v>236</v>
      </c>
      <c r="AG650">
        <v>20</v>
      </c>
      <c r="AL650">
        <f>IF(AND(EE_Data_2023[[#This Row],[Hire Date]]&gt;=EE_Data_2023[[#This Row],[Start of Month]],EE_Data_2023[[#This Row],[Hire Date]]&lt;=EE_Data_2023[[#This Row],[End of Month]]),1,0)</f>
        <v>0</v>
      </c>
      <c r="AM650">
        <f>IF(AND(EE_Data_2023[[#This Row],[Exit Date]]&gt;=EE_Data_2023[[#This Row],[Start of Month]],EE_Data_2023[[#This Row],[Exit Date]]&lt;=EE_Data_2023[[#This Row],[End of Month]]),1,0)</f>
        <v>0</v>
      </c>
      <c r="AN650">
        <f>EE_Data_2023[[#This Row],[Leave balance]]*EE_Data_2023[[#This Row],[Hr_Rate]]</f>
        <v>25721.163461538461</v>
      </c>
    </row>
    <row r="651" spans="1:40" x14ac:dyDescent="0.3">
      <c r="A651" s="1" t="s">
        <v>1927</v>
      </c>
      <c r="B651" s="8">
        <v>44927</v>
      </c>
      <c r="C651" s="8">
        <v>44957</v>
      </c>
      <c r="D651">
        <v>2023</v>
      </c>
      <c r="E651" t="s">
        <v>262</v>
      </c>
      <c r="F651" t="s">
        <v>263</v>
      </c>
      <c r="G651" t="s">
        <v>33</v>
      </c>
      <c r="H651" t="s">
        <v>1461</v>
      </c>
      <c r="I651" t="s">
        <v>1462</v>
      </c>
      <c r="J651" t="s">
        <v>69</v>
      </c>
      <c r="K651" t="s">
        <v>70</v>
      </c>
      <c r="L651" t="s">
        <v>71</v>
      </c>
      <c r="M651" t="s">
        <v>263</v>
      </c>
      <c r="N651" t="s">
        <v>72</v>
      </c>
      <c r="O651" t="s">
        <v>50</v>
      </c>
      <c r="P651">
        <v>26</v>
      </c>
      <c r="Q651" s="2">
        <v>43698</v>
      </c>
      <c r="R651" s="2"/>
      <c r="S651">
        <v>40</v>
      </c>
      <c r="T651" s="3">
        <v>66084</v>
      </c>
      <c r="U651" s="3">
        <v>5507</v>
      </c>
      <c r="V651" s="3">
        <v>31.771153846153844</v>
      </c>
      <c r="W651" s="3">
        <v>0.22</v>
      </c>
      <c r="X651" s="3">
        <v>1211.54</v>
      </c>
      <c r="Y651" vm="28">
        <v>0.45200000000000001</v>
      </c>
      <c r="Z651" s="3">
        <v>3017.8359999999998</v>
      </c>
      <c r="AA651" t="s">
        <v>267</v>
      </c>
      <c r="AB651">
        <v>39.026600000000002</v>
      </c>
      <c r="AC651">
        <v>0</v>
      </c>
      <c r="AD651" s="2" t="s">
        <v>42</v>
      </c>
      <c r="AE651">
        <v>384</v>
      </c>
      <c r="AG651">
        <v>20</v>
      </c>
      <c r="AI651">
        <v>20</v>
      </c>
      <c r="AL651">
        <f>IF(AND(EE_Data_2023[[#This Row],[Hire Date]]&gt;=EE_Data_2023[[#This Row],[Start of Month]],EE_Data_2023[[#This Row],[Hire Date]]&lt;=EE_Data_2023[[#This Row],[End of Month]]),1,0)</f>
        <v>0</v>
      </c>
      <c r="AM651">
        <f>IF(AND(EE_Data_2023[[#This Row],[Exit Date]]&gt;=EE_Data_2023[[#This Row],[Start of Month]],EE_Data_2023[[#This Row],[Exit Date]]&lt;=EE_Data_2023[[#This Row],[End of Month]]),1,0)</f>
        <v>0</v>
      </c>
      <c r="AN651">
        <f>EE_Data_2023[[#This Row],[Leave balance]]*EE_Data_2023[[#This Row],[Hr_Rate]]</f>
        <v>12200.123076923075</v>
      </c>
    </row>
    <row r="652" spans="1:40" x14ac:dyDescent="0.3">
      <c r="A652" s="1" t="s">
        <v>1927</v>
      </c>
      <c r="B652" s="8">
        <v>44927</v>
      </c>
      <c r="C652" s="8">
        <v>44957</v>
      </c>
      <c r="D652">
        <v>2023</v>
      </c>
      <c r="E652" t="s">
        <v>151</v>
      </c>
      <c r="F652" t="s">
        <v>152</v>
      </c>
      <c r="G652" t="s">
        <v>33</v>
      </c>
      <c r="H652" t="s">
        <v>1463</v>
      </c>
      <c r="I652" t="s">
        <v>1464</v>
      </c>
      <c r="J652" t="s">
        <v>452</v>
      </c>
      <c r="K652" t="s">
        <v>37</v>
      </c>
      <c r="L652" t="s">
        <v>49</v>
      </c>
      <c r="M652" t="s">
        <v>152</v>
      </c>
      <c r="N652" t="s">
        <v>72</v>
      </c>
      <c r="O652" t="s">
        <v>50</v>
      </c>
      <c r="P652">
        <v>43</v>
      </c>
      <c r="Q652" s="2">
        <v>40290</v>
      </c>
      <c r="R652" s="2"/>
      <c r="S652">
        <v>40</v>
      </c>
      <c r="T652" s="3">
        <v>76912</v>
      </c>
      <c r="U652" s="3">
        <v>6409.333333333333</v>
      </c>
      <c r="V652" s="3">
        <v>36.976923076923079</v>
      </c>
      <c r="W652" s="3">
        <v>0.21</v>
      </c>
      <c r="X652" s="3">
        <v>1345.9599999999998</v>
      </c>
      <c r="Y652" vm="18">
        <v>0.379</v>
      </c>
      <c r="Z652" s="3">
        <v>3980.1959999999999</v>
      </c>
      <c r="AA652" t="s">
        <v>155</v>
      </c>
      <c r="AB652">
        <v>378.97</v>
      </c>
      <c r="AC652">
        <v>0</v>
      </c>
      <c r="AD652" s="2" t="s">
        <v>42</v>
      </c>
      <c r="AE652">
        <v>259</v>
      </c>
      <c r="AG652">
        <v>20</v>
      </c>
      <c r="AI652">
        <v>8</v>
      </c>
      <c r="AL652">
        <f>IF(AND(EE_Data_2023[[#This Row],[Hire Date]]&gt;=EE_Data_2023[[#This Row],[Start of Month]],EE_Data_2023[[#This Row],[Hire Date]]&lt;=EE_Data_2023[[#This Row],[End of Month]]),1,0)</f>
        <v>0</v>
      </c>
      <c r="AM652">
        <f>IF(AND(EE_Data_2023[[#This Row],[Exit Date]]&gt;=EE_Data_2023[[#This Row],[Start of Month]],EE_Data_2023[[#This Row],[Exit Date]]&lt;=EE_Data_2023[[#This Row],[End of Month]]),1,0)</f>
        <v>0</v>
      </c>
      <c r="AN652">
        <f>EE_Data_2023[[#This Row],[Leave balance]]*EE_Data_2023[[#This Row],[Hr_Rate]]</f>
        <v>9577.0230769230766</v>
      </c>
    </row>
    <row r="653" spans="1:40" x14ac:dyDescent="0.3">
      <c r="A653" s="1" t="s">
        <v>1927</v>
      </c>
      <c r="B653" s="8">
        <v>44927</v>
      </c>
      <c r="C653" s="8">
        <v>44957</v>
      </c>
      <c r="D653">
        <v>2023</v>
      </c>
      <c r="E653" t="s">
        <v>1035</v>
      </c>
      <c r="F653" t="s">
        <v>1036</v>
      </c>
      <c r="G653" t="s">
        <v>1918</v>
      </c>
      <c r="H653" t="s">
        <v>1465</v>
      </c>
      <c r="I653" t="s">
        <v>1466</v>
      </c>
      <c r="J653" t="s">
        <v>336</v>
      </c>
      <c r="K653" t="s">
        <v>99</v>
      </c>
      <c r="L653" t="s">
        <v>108</v>
      </c>
      <c r="M653" t="s">
        <v>1036</v>
      </c>
      <c r="N653" t="s">
        <v>72</v>
      </c>
      <c r="O653" t="s">
        <v>50</v>
      </c>
      <c r="P653">
        <v>63</v>
      </c>
      <c r="Q653" s="2">
        <v>43227</v>
      </c>
      <c r="R653" s="2"/>
      <c r="S653">
        <v>40</v>
      </c>
      <c r="T653" s="3">
        <v>67987</v>
      </c>
      <c r="U653" s="3">
        <v>5665.583333333333</v>
      </c>
      <c r="V653" s="3">
        <v>32.686057692307692</v>
      </c>
      <c r="W653" s="3">
        <v>0.25</v>
      </c>
      <c r="X653" s="3">
        <v>1416.3958333333333</v>
      </c>
      <c r="Y653" vm="44">
        <v>0.47399999999999998</v>
      </c>
      <c r="Z653" s="3">
        <v>2980.0968333333335</v>
      </c>
      <c r="AA653" t="s">
        <v>1039</v>
      </c>
      <c r="AB653">
        <v>1.5972999999999999</v>
      </c>
      <c r="AC653">
        <v>0</v>
      </c>
      <c r="AD653" s="2" t="s">
        <v>42</v>
      </c>
      <c r="AE653">
        <v>383</v>
      </c>
      <c r="AG653">
        <v>20</v>
      </c>
      <c r="AL653">
        <f>IF(AND(EE_Data_2023[[#This Row],[Hire Date]]&gt;=EE_Data_2023[[#This Row],[Start of Month]],EE_Data_2023[[#This Row],[Hire Date]]&lt;=EE_Data_2023[[#This Row],[End of Month]]),1,0)</f>
        <v>0</v>
      </c>
      <c r="AM653">
        <f>IF(AND(EE_Data_2023[[#This Row],[Exit Date]]&gt;=EE_Data_2023[[#This Row],[Start of Month]],EE_Data_2023[[#This Row],[Exit Date]]&lt;=EE_Data_2023[[#This Row],[End of Month]]),1,0)</f>
        <v>0</v>
      </c>
      <c r="AN653">
        <f>EE_Data_2023[[#This Row],[Leave balance]]*EE_Data_2023[[#This Row],[Hr_Rate]]</f>
        <v>12518.760096153846</v>
      </c>
    </row>
    <row r="654" spans="1:40" x14ac:dyDescent="0.3">
      <c r="A654" s="1" t="s">
        <v>1927</v>
      </c>
      <c r="B654" s="8">
        <v>44927</v>
      </c>
      <c r="C654" s="8">
        <v>44957</v>
      </c>
      <c r="D654">
        <v>2023</v>
      </c>
      <c r="E654" t="s">
        <v>79</v>
      </c>
      <c r="F654" t="s">
        <v>80</v>
      </c>
      <c r="G654" t="s">
        <v>33</v>
      </c>
      <c r="H654" t="s">
        <v>1467</v>
      </c>
      <c r="I654" t="s">
        <v>1468</v>
      </c>
      <c r="J654" t="s">
        <v>177</v>
      </c>
      <c r="K654" t="s">
        <v>116</v>
      </c>
      <c r="L654" t="s">
        <v>38</v>
      </c>
      <c r="M654" t="s">
        <v>80</v>
      </c>
      <c r="N654" t="s">
        <v>72</v>
      </c>
      <c r="O654" t="s">
        <v>40</v>
      </c>
      <c r="P654">
        <v>65</v>
      </c>
      <c r="Q654" s="2">
        <v>38584</v>
      </c>
      <c r="R654" s="2"/>
      <c r="S654">
        <v>32</v>
      </c>
      <c r="T654" s="3">
        <v>59833</v>
      </c>
      <c r="U654" s="3">
        <v>4986.083333333333</v>
      </c>
      <c r="V654" s="3">
        <v>35.957331730769234</v>
      </c>
      <c r="W654" s="3">
        <v>0.23190000000000002</v>
      </c>
      <c r="X654" s="3">
        <v>1156.272725</v>
      </c>
      <c r="Y654" vm="7">
        <v>0.41200000000000003</v>
      </c>
      <c r="Z654" s="3">
        <v>2931.8169999999996</v>
      </c>
      <c r="AA654" t="s">
        <v>41</v>
      </c>
      <c r="AB654">
        <v>1</v>
      </c>
      <c r="AC654">
        <v>0</v>
      </c>
      <c r="AD654" s="2" t="s">
        <v>42</v>
      </c>
      <c r="AE654">
        <v>260</v>
      </c>
      <c r="AG654">
        <v>20</v>
      </c>
      <c r="AH654">
        <v>521</v>
      </c>
      <c r="AL654">
        <f>IF(AND(EE_Data_2023[[#This Row],[Hire Date]]&gt;=EE_Data_2023[[#This Row],[Start of Month]],EE_Data_2023[[#This Row],[Hire Date]]&lt;=EE_Data_2023[[#This Row],[End of Month]]),1,0)</f>
        <v>0</v>
      </c>
      <c r="AM654">
        <f>IF(AND(EE_Data_2023[[#This Row],[Exit Date]]&gt;=EE_Data_2023[[#This Row],[Start of Month]],EE_Data_2023[[#This Row],[Exit Date]]&lt;=EE_Data_2023[[#This Row],[End of Month]]),1,0)</f>
        <v>0</v>
      </c>
      <c r="AN654">
        <f>EE_Data_2023[[#This Row],[Leave balance]]*EE_Data_2023[[#This Row],[Hr_Rate]]</f>
        <v>9348.90625</v>
      </c>
    </row>
    <row r="655" spans="1:40" x14ac:dyDescent="0.3">
      <c r="A655" s="1" t="s">
        <v>1927</v>
      </c>
      <c r="B655" s="8">
        <v>44927</v>
      </c>
      <c r="C655" s="8">
        <v>44957</v>
      </c>
      <c r="D655">
        <v>2023</v>
      </c>
      <c r="E655" t="s">
        <v>123</v>
      </c>
      <c r="F655" t="s">
        <v>124</v>
      </c>
      <c r="G655" t="s">
        <v>33</v>
      </c>
      <c r="H655" t="s">
        <v>1469</v>
      </c>
      <c r="I655" t="s">
        <v>1470</v>
      </c>
      <c r="J655" t="s">
        <v>93</v>
      </c>
      <c r="K655" t="s">
        <v>116</v>
      </c>
      <c r="L655" t="s">
        <v>49</v>
      </c>
      <c r="M655" t="s">
        <v>124</v>
      </c>
      <c r="N655" t="s">
        <v>72</v>
      </c>
      <c r="O655" t="s">
        <v>40</v>
      </c>
      <c r="P655">
        <v>45</v>
      </c>
      <c r="Q655" s="2">
        <v>38453</v>
      </c>
      <c r="R655" s="2"/>
      <c r="S655">
        <v>24</v>
      </c>
      <c r="T655" s="3">
        <v>128468</v>
      </c>
      <c r="U655" s="3">
        <v>10705.666666666666</v>
      </c>
      <c r="V655" s="3">
        <v>102.93910256410255</v>
      </c>
      <c r="W655" s="3">
        <v>2.2499999999999999E-2</v>
      </c>
      <c r="X655" s="3">
        <v>240.87749999999997</v>
      </c>
      <c r="Y655" vm="13">
        <v>0.2</v>
      </c>
      <c r="Z655" s="3">
        <v>8564.5333333333328</v>
      </c>
      <c r="AA655" t="s">
        <v>127</v>
      </c>
      <c r="AB655">
        <v>4.9107000000000003</v>
      </c>
      <c r="AC655">
        <v>0.11</v>
      </c>
      <c r="AD655" s="2" t="s">
        <v>42</v>
      </c>
      <c r="AE655">
        <v>169</v>
      </c>
      <c r="AG655">
        <v>20</v>
      </c>
      <c r="AL655">
        <f>IF(AND(EE_Data_2023[[#This Row],[Hire Date]]&gt;=EE_Data_2023[[#This Row],[Start of Month]],EE_Data_2023[[#This Row],[Hire Date]]&lt;=EE_Data_2023[[#This Row],[End of Month]]),1,0)</f>
        <v>0</v>
      </c>
      <c r="AM655">
        <f>IF(AND(EE_Data_2023[[#This Row],[Exit Date]]&gt;=EE_Data_2023[[#This Row],[Start of Month]],EE_Data_2023[[#This Row],[Exit Date]]&lt;=EE_Data_2023[[#This Row],[End of Month]]),1,0)</f>
        <v>0</v>
      </c>
      <c r="AN655">
        <f>EE_Data_2023[[#This Row],[Leave balance]]*EE_Data_2023[[#This Row],[Hr_Rate]]</f>
        <v>17396.708333333332</v>
      </c>
    </row>
    <row r="656" spans="1:40" x14ac:dyDescent="0.3">
      <c r="A656" s="1" t="s">
        <v>1927</v>
      </c>
      <c r="B656" s="8">
        <v>44927</v>
      </c>
      <c r="C656" s="8">
        <v>44957</v>
      </c>
      <c r="D656">
        <v>2023</v>
      </c>
      <c r="E656" t="s">
        <v>84</v>
      </c>
      <c r="F656" t="s">
        <v>85</v>
      </c>
      <c r="G656" t="s">
        <v>1919</v>
      </c>
      <c r="H656" t="s">
        <v>663</v>
      </c>
      <c r="I656" t="s">
        <v>1471</v>
      </c>
      <c r="J656" t="s">
        <v>77</v>
      </c>
      <c r="K656" t="s">
        <v>70</v>
      </c>
      <c r="L656" t="s">
        <v>71</v>
      </c>
      <c r="M656" t="s">
        <v>85</v>
      </c>
      <c r="N656" t="s">
        <v>72</v>
      </c>
      <c r="O656" t="s">
        <v>40</v>
      </c>
      <c r="P656">
        <v>42</v>
      </c>
      <c r="Q656" s="2">
        <v>40692</v>
      </c>
      <c r="R656" s="2"/>
      <c r="S656">
        <v>40</v>
      </c>
      <c r="T656" s="3">
        <v>102440</v>
      </c>
      <c r="U656" s="3">
        <v>8536.6666666666661</v>
      </c>
      <c r="V656" s="3">
        <v>49.25</v>
      </c>
      <c r="W656" s="3">
        <v>0.25</v>
      </c>
      <c r="X656" s="3">
        <v>2134.1666666666665</v>
      </c>
      <c r="Y656" vm="8">
        <v>0.21899999999999997</v>
      </c>
      <c r="Z656" s="3">
        <v>6667.1366666666663</v>
      </c>
      <c r="AA656" t="s">
        <v>88</v>
      </c>
      <c r="AB656">
        <v>8.2957999999999998</v>
      </c>
      <c r="AC656">
        <v>0.06</v>
      </c>
      <c r="AD656" s="2" t="s">
        <v>42</v>
      </c>
      <c r="AE656">
        <v>366</v>
      </c>
      <c r="AG656">
        <v>20</v>
      </c>
      <c r="AI656">
        <v>10</v>
      </c>
      <c r="AL656">
        <f>IF(AND(EE_Data_2023[[#This Row],[Hire Date]]&gt;=EE_Data_2023[[#This Row],[Start of Month]],EE_Data_2023[[#This Row],[Hire Date]]&lt;=EE_Data_2023[[#This Row],[End of Month]]),1,0)</f>
        <v>0</v>
      </c>
      <c r="AM656">
        <f>IF(AND(EE_Data_2023[[#This Row],[Exit Date]]&gt;=EE_Data_2023[[#This Row],[Start of Month]],EE_Data_2023[[#This Row],[Exit Date]]&lt;=EE_Data_2023[[#This Row],[End of Month]]),1,0)</f>
        <v>0</v>
      </c>
      <c r="AN656">
        <f>EE_Data_2023[[#This Row],[Leave balance]]*EE_Data_2023[[#This Row],[Hr_Rate]]</f>
        <v>18025.5</v>
      </c>
    </row>
    <row r="657" spans="1:40" x14ac:dyDescent="0.3">
      <c r="A657" s="1" t="s">
        <v>1927</v>
      </c>
      <c r="B657" s="8">
        <v>44927</v>
      </c>
      <c r="C657" s="8">
        <v>44957</v>
      </c>
      <c r="D657">
        <v>2023</v>
      </c>
      <c r="E657" t="s">
        <v>128</v>
      </c>
      <c r="F657" t="s">
        <v>129</v>
      </c>
      <c r="G657" t="s">
        <v>33</v>
      </c>
      <c r="H657" t="s">
        <v>1472</v>
      </c>
      <c r="I657" t="s">
        <v>1473</v>
      </c>
      <c r="J657" t="s">
        <v>115</v>
      </c>
      <c r="K657" t="s">
        <v>37</v>
      </c>
      <c r="L657" t="s">
        <v>49</v>
      </c>
      <c r="M657" t="s">
        <v>129</v>
      </c>
      <c r="N657" t="s">
        <v>72</v>
      </c>
      <c r="O657" t="s">
        <v>40</v>
      </c>
      <c r="P657">
        <v>59</v>
      </c>
      <c r="Q657" s="2">
        <v>40542</v>
      </c>
      <c r="R657" s="2"/>
      <c r="S657">
        <v>24</v>
      </c>
      <c r="T657" s="3">
        <v>246619</v>
      </c>
      <c r="U657" s="3">
        <v>20551.583333333332</v>
      </c>
      <c r="V657" s="3">
        <v>197.6113782051282</v>
      </c>
      <c r="W657" s="3">
        <v>0.27500000000000002</v>
      </c>
      <c r="X657" s="3">
        <v>5651.6854166666672</v>
      </c>
      <c r="Y657" vm="14">
        <v>0.55399999999999994</v>
      </c>
      <c r="Z657" s="3">
        <v>9166.0061666666679</v>
      </c>
      <c r="AA657" t="s">
        <v>41</v>
      </c>
      <c r="AB657">
        <v>1</v>
      </c>
      <c r="AC657">
        <v>0.36</v>
      </c>
      <c r="AD657" s="2" t="s">
        <v>42</v>
      </c>
      <c r="AE657">
        <v>48</v>
      </c>
      <c r="AG657">
        <v>20</v>
      </c>
      <c r="AH657">
        <v>199</v>
      </c>
      <c r="AL657">
        <f>IF(AND(EE_Data_2023[[#This Row],[Hire Date]]&gt;=EE_Data_2023[[#This Row],[Start of Month]],EE_Data_2023[[#This Row],[Hire Date]]&lt;=EE_Data_2023[[#This Row],[End of Month]]),1,0)</f>
        <v>0</v>
      </c>
      <c r="AM657">
        <f>IF(AND(EE_Data_2023[[#This Row],[Exit Date]]&gt;=EE_Data_2023[[#This Row],[Start of Month]],EE_Data_2023[[#This Row],[Exit Date]]&lt;=EE_Data_2023[[#This Row],[End of Month]]),1,0)</f>
        <v>0</v>
      </c>
      <c r="AN657">
        <f>EE_Data_2023[[#This Row],[Leave balance]]*EE_Data_2023[[#This Row],[Hr_Rate]]</f>
        <v>9485.3461538461543</v>
      </c>
    </row>
    <row r="658" spans="1:40" x14ac:dyDescent="0.3">
      <c r="A658" s="1" t="s">
        <v>1927</v>
      </c>
      <c r="B658" s="8">
        <v>44927</v>
      </c>
      <c r="C658" s="8">
        <v>44957</v>
      </c>
      <c r="D658">
        <v>2023</v>
      </c>
      <c r="E658" t="s">
        <v>180</v>
      </c>
      <c r="F658" t="s">
        <v>181</v>
      </c>
      <c r="G658" t="s">
        <v>33</v>
      </c>
      <c r="H658" t="s">
        <v>1474</v>
      </c>
      <c r="I658" t="s">
        <v>1475</v>
      </c>
      <c r="J658" t="s">
        <v>77</v>
      </c>
      <c r="K658" t="s">
        <v>94</v>
      </c>
      <c r="L658" t="s">
        <v>71</v>
      </c>
      <c r="M658" t="s">
        <v>181</v>
      </c>
      <c r="N658" t="s">
        <v>72</v>
      </c>
      <c r="O658" t="s">
        <v>50</v>
      </c>
      <c r="P658">
        <v>42</v>
      </c>
      <c r="Q658" s="2">
        <v>43058</v>
      </c>
      <c r="R658" s="2"/>
      <c r="S658">
        <v>40</v>
      </c>
      <c r="T658" s="3">
        <v>101143</v>
      </c>
      <c r="U658" s="3">
        <v>8428.5833333333339</v>
      </c>
      <c r="V658" s="3">
        <v>48.626442307692308</v>
      </c>
      <c r="W658" s="3">
        <v>0.31420000000000003</v>
      </c>
      <c r="X658" s="3">
        <v>2648.2608833333338</v>
      </c>
      <c r="Y658" vm="22">
        <v>0.49099999999999999</v>
      </c>
      <c r="Z658" s="3">
        <v>4290.148916666667</v>
      </c>
      <c r="AA658" t="s">
        <v>184</v>
      </c>
      <c r="AB658">
        <v>11.300800000000001</v>
      </c>
      <c r="AC658">
        <v>0.06</v>
      </c>
      <c r="AD658" s="2" t="s">
        <v>42</v>
      </c>
      <c r="AE658">
        <v>288</v>
      </c>
      <c r="AG658">
        <v>20</v>
      </c>
      <c r="AI658">
        <v>18</v>
      </c>
      <c r="AL658">
        <f>IF(AND(EE_Data_2023[[#This Row],[Hire Date]]&gt;=EE_Data_2023[[#This Row],[Start of Month]],EE_Data_2023[[#This Row],[Hire Date]]&lt;=EE_Data_2023[[#This Row],[End of Month]]),1,0)</f>
        <v>0</v>
      </c>
      <c r="AM658">
        <f>IF(AND(EE_Data_2023[[#This Row],[Exit Date]]&gt;=EE_Data_2023[[#This Row],[Start of Month]],EE_Data_2023[[#This Row],[Exit Date]]&lt;=EE_Data_2023[[#This Row],[End of Month]]),1,0)</f>
        <v>0</v>
      </c>
      <c r="AN658">
        <f>EE_Data_2023[[#This Row],[Leave balance]]*EE_Data_2023[[#This Row],[Hr_Rate]]</f>
        <v>14004.415384615384</v>
      </c>
    </row>
    <row r="659" spans="1:40" x14ac:dyDescent="0.3">
      <c r="A659" s="1" t="s">
        <v>1927</v>
      </c>
      <c r="B659" s="8">
        <v>44927</v>
      </c>
      <c r="C659" s="8">
        <v>44957</v>
      </c>
      <c r="D659">
        <v>2023</v>
      </c>
      <c r="E659" t="s">
        <v>376</v>
      </c>
      <c r="F659" t="s">
        <v>377</v>
      </c>
      <c r="G659" t="s">
        <v>33</v>
      </c>
      <c r="H659" t="s">
        <v>1476</v>
      </c>
      <c r="I659" t="s">
        <v>1477</v>
      </c>
      <c r="J659" t="s">
        <v>237</v>
      </c>
      <c r="K659" t="s">
        <v>99</v>
      </c>
      <c r="L659" t="s">
        <v>49</v>
      </c>
      <c r="M659" t="s">
        <v>377</v>
      </c>
      <c r="N659" t="s">
        <v>72</v>
      </c>
      <c r="O659" t="s">
        <v>40</v>
      </c>
      <c r="P659">
        <v>45</v>
      </c>
      <c r="Q659" s="2">
        <v>42329</v>
      </c>
      <c r="R659" s="2"/>
      <c r="S659">
        <v>24</v>
      </c>
      <c r="T659" s="3">
        <v>87292</v>
      </c>
      <c r="U659" s="3">
        <v>7274.333333333333</v>
      </c>
      <c r="V659" s="3">
        <v>69.945512820512818</v>
      </c>
      <c r="W659" s="3">
        <v>0.33799999999999997</v>
      </c>
      <c r="X659" s="3">
        <v>2458.7246666666665</v>
      </c>
      <c r="Y659" vm="35">
        <v>0.46100000000000002</v>
      </c>
      <c r="Z659" s="3">
        <v>3920.8656666666661</v>
      </c>
      <c r="AA659" t="s">
        <v>380</v>
      </c>
      <c r="AB659">
        <v>23.619</v>
      </c>
      <c r="AC659">
        <v>0</v>
      </c>
      <c r="AD659" s="2" t="s">
        <v>42</v>
      </c>
      <c r="AE659">
        <v>364</v>
      </c>
      <c r="AG659">
        <v>20</v>
      </c>
      <c r="AL659">
        <f>IF(AND(EE_Data_2023[[#This Row],[Hire Date]]&gt;=EE_Data_2023[[#This Row],[Start of Month]],EE_Data_2023[[#This Row],[Hire Date]]&lt;=EE_Data_2023[[#This Row],[End of Month]]),1,0)</f>
        <v>0</v>
      </c>
      <c r="AM659">
        <f>IF(AND(EE_Data_2023[[#This Row],[Exit Date]]&gt;=EE_Data_2023[[#This Row],[Start of Month]],EE_Data_2023[[#This Row],[Exit Date]]&lt;=EE_Data_2023[[#This Row],[End of Month]]),1,0)</f>
        <v>0</v>
      </c>
      <c r="AN659">
        <f>EE_Data_2023[[#This Row],[Leave balance]]*EE_Data_2023[[#This Row],[Hr_Rate]]</f>
        <v>25460.166666666664</v>
      </c>
    </row>
    <row r="660" spans="1:40" x14ac:dyDescent="0.3">
      <c r="A660" s="1" t="s">
        <v>1927</v>
      </c>
      <c r="B660" s="8">
        <v>44927</v>
      </c>
      <c r="C660" s="8">
        <v>44957</v>
      </c>
      <c r="D660">
        <v>2023</v>
      </c>
      <c r="E660" t="s">
        <v>351</v>
      </c>
      <c r="F660" t="s">
        <v>352</v>
      </c>
      <c r="G660" t="s">
        <v>54</v>
      </c>
      <c r="H660" t="s">
        <v>1478</v>
      </c>
      <c r="I660" t="s">
        <v>1479</v>
      </c>
      <c r="J660" t="s">
        <v>47</v>
      </c>
      <c r="K660" t="s">
        <v>116</v>
      </c>
      <c r="L660" t="s">
        <v>49</v>
      </c>
      <c r="M660" t="s">
        <v>352</v>
      </c>
      <c r="N660" t="s">
        <v>72</v>
      </c>
      <c r="O660" t="s">
        <v>50</v>
      </c>
      <c r="P660">
        <v>28</v>
      </c>
      <c r="Q660" s="2">
        <v>43810</v>
      </c>
      <c r="R660" s="2"/>
      <c r="S660">
        <v>40</v>
      </c>
      <c r="T660" s="3">
        <v>182321</v>
      </c>
      <c r="U660" s="3">
        <v>15193.416666666666</v>
      </c>
      <c r="V660" s="3">
        <v>87.654326923076923</v>
      </c>
      <c r="W660" s="3">
        <v>0.13</v>
      </c>
      <c r="X660" s="3">
        <v>1975.1441666666667</v>
      </c>
      <c r="Y660" vm="14">
        <v>0.55399999999999994</v>
      </c>
      <c r="Z660" s="3">
        <v>6776.2638333333343</v>
      </c>
      <c r="AA660" t="s">
        <v>355</v>
      </c>
      <c r="AB660">
        <v>12.6816</v>
      </c>
      <c r="AC660">
        <v>0.28000000000000003</v>
      </c>
      <c r="AD660" s="2" t="s">
        <v>42</v>
      </c>
      <c r="AE660">
        <v>192</v>
      </c>
      <c r="AG660">
        <v>20</v>
      </c>
      <c r="AH660">
        <v>498</v>
      </c>
      <c r="AI660">
        <v>9</v>
      </c>
      <c r="AL660">
        <f>IF(AND(EE_Data_2023[[#This Row],[Hire Date]]&gt;=EE_Data_2023[[#This Row],[Start of Month]],EE_Data_2023[[#This Row],[Hire Date]]&lt;=EE_Data_2023[[#This Row],[End of Month]]),1,0)</f>
        <v>0</v>
      </c>
      <c r="AM660">
        <f>IF(AND(EE_Data_2023[[#This Row],[Exit Date]]&gt;=EE_Data_2023[[#This Row],[Start of Month]],EE_Data_2023[[#This Row],[Exit Date]]&lt;=EE_Data_2023[[#This Row],[End of Month]]),1,0)</f>
        <v>0</v>
      </c>
      <c r="AN660">
        <f>EE_Data_2023[[#This Row],[Leave balance]]*EE_Data_2023[[#This Row],[Hr_Rate]]</f>
        <v>16829.630769230767</v>
      </c>
    </row>
    <row r="661" spans="1:40" x14ac:dyDescent="0.3">
      <c r="A661" s="1" t="s">
        <v>1927</v>
      </c>
      <c r="B661" s="8">
        <v>44927</v>
      </c>
      <c r="C661" s="8">
        <v>44957</v>
      </c>
      <c r="D661">
        <v>2023</v>
      </c>
      <c r="E661" t="s">
        <v>210</v>
      </c>
      <c r="F661" t="s">
        <v>211</v>
      </c>
      <c r="G661" t="s">
        <v>33</v>
      </c>
      <c r="H661" t="s">
        <v>1480</v>
      </c>
      <c r="I661" t="s">
        <v>1481</v>
      </c>
      <c r="J661" t="s">
        <v>115</v>
      </c>
      <c r="K661" t="s">
        <v>83</v>
      </c>
      <c r="L661" t="s">
        <v>38</v>
      </c>
      <c r="M661" t="s">
        <v>211</v>
      </c>
      <c r="N661" t="s">
        <v>72</v>
      </c>
      <c r="O661" t="s">
        <v>50</v>
      </c>
      <c r="P661">
        <v>38</v>
      </c>
      <c r="Q661" s="2">
        <v>41256</v>
      </c>
      <c r="R661" s="2"/>
      <c r="S661">
        <v>40</v>
      </c>
      <c r="T661" s="3">
        <v>191571</v>
      </c>
      <c r="U661" s="3">
        <v>15964.25</v>
      </c>
      <c r="V661" s="3">
        <v>92.101442307692309</v>
      </c>
      <c r="W661" s="3">
        <v>0.29899999999999999</v>
      </c>
      <c r="X661" s="3">
        <v>4773.3107499999996</v>
      </c>
      <c r="Y661" vm="26">
        <v>0.47</v>
      </c>
      <c r="Z661" s="3">
        <v>8461.0525000000016</v>
      </c>
      <c r="AA661" t="s">
        <v>41</v>
      </c>
      <c r="AB661">
        <v>1</v>
      </c>
      <c r="AC661">
        <v>0.32</v>
      </c>
      <c r="AD661" s="2" t="s">
        <v>42</v>
      </c>
      <c r="AE661">
        <v>360</v>
      </c>
      <c r="AG661">
        <v>20</v>
      </c>
      <c r="AH661">
        <v>360</v>
      </c>
      <c r="AI661">
        <v>15</v>
      </c>
      <c r="AL661">
        <f>IF(AND(EE_Data_2023[[#This Row],[Hire Date]]&gt;=EE_Data_2023[[#This Row],[Start of Month]],EE_Data_2023[[#This Row],[Hire Date]]&lt;=EE_Data_2023[[#This Row],[End of Month]]),1,0)</f>
        <v>0</v>
      </c>
      <c r="AM661">
        <f>IF(AND(EE_Data_2023[[#This Row],[Exit Date]]&gt;=EE_Data_2023[[#This Row],[Start of Month]],EE_Data_2023[[#This Row],[Exit Date]]&lt;=EE_Data_2023[[#This Row],[End of Month]]),1,0)</f>
        <v>0</v>
      </c>
      <c r="AN661">
        <f>EE_Data_2023[[#This Row],[Leave balance]]*EE_Data_2023[[#This Row],[Hr_Rate]]</f>
        <v>33156.519230769234</v>
      </c>
    </row>
    <row r="662" spans="1:40" x14ac:dyDescent="0.3">
      <c r="A662" s="1" t="s">
        <v>1927</v>
      </c>
      <c r="B662" s="8">
        <v>44927</v>
      </c>
      <c r="C662" s="8">
        <v>44957</v>
      </c>
      <c r="D662">
        <v>2023</v>
      </c>
      <c r="E662" t="s">
        <v>238</v>
      </c>
      <c r="F662" t="s">
        <v>239</v>
      </c>
      <c r="G662" t="s">
        <v>33</v>
      </c>
      <c r="H662" t="s">
        <v>1482</v>
      </c>
      <c r="I662" t="s">
        <v>1483</v>
      </c>
      <c r="J662" t="s">
        <v>93</v>
      </c>
      <c r="K662" t="s">
        <v>83</v>
      </c>
      <c r="L662" t="s">
        <v>71</v>
      </c>
      <c r="M662" t="s">
        <v>239</v>
      </c>
      <c r="N662" t="s">
        <v>72</v>
      </c>
      <c r="O662" t="s">
        <v>50</v>
      </c>
      <c r="P662">
        <v>62</v>
      </c>
      <c r="Q662" s="2">
        <v>39843</v>
      </c>
      <c r="R662" s="2"/>
      <c r="S662">
        <v>32</v>
      </c>
      <c r="T662" s="3">
        <v>150555</v>
      </c>
      <c r="U662" s="3">
        <v>12546.25</v>
      </c>
      <c r="V662" s="3">
        <v>90.47776442307692</v>
      </c>
      <c r="W662" s="3">
        <v>0.16500000000000001</v>
      </c>
      <c r="X662" s="3">
        <v>2070.1312499999999</v>
      </c>
      <c r="Y662" vm="27">
        <v>0.20499999999999999</v>
      </c>
      <c r="Z662" s="3">
        <v>9974.2687499999993</v>
      </c>
      <c r="AA662" t="s">
        <v>41</v>
      </c>
      <c r="AB662">
        <v>1</v>
      </c>
      <c r="AC662">
        <v>0.13</v>
      </c>
      <c r="AD662" s="2" t="s">
        <v>42</v>
      </c>
      <c r="AE662">
        <v>119</v>
      </c>
      <c r="AG662">
        <v>20</v>
      </c>
      <c r="AL662">
        <f>IF(AND(EE_Data_2023[[#This Row],[Hire Date]]&gt;=EE_Data_2023[[#This Row],[Start of Month]],EE_Data_2023[[#This Row],[Hire Date]]&lt;=EE_Data_2023[[#This Row],[End of Month]]),1,0)</f>
        <v>0</v>
      </c>
      <c r="AM662">
        <f>IF(AND(EE_Data_2023[[#This Row],[Exit Date]]&gt;=EE_Data_2023[[#This Row],[Start of Month]],EE_Data_2023[[#This Row],[Exit Date]]&lt;=EE_Data_2023[[#This Row],[End of Month]]),1,0)</f>
        <v>0</v>
      </c>
      <c r="AN662">
        <f>EE_Data_2023[[#This Row],[Leave balance]]*EE_Data_2023[[#This Row],[Hr_Rate]]</f>
        <v>10766.853966346154</v>
      </c>
    </row>
    <row r="663" spans="1:40" x14ac:dyDescent="0.3">
      <c r="A663" s="1" t="s">
        <v>1927</v>
      </c>
      <c r="B663" s="8">
        <v>44927</v>
      </c>
      <c r="C663" s="8">
        <v>44957</v>
      </c>
      <c r="D663">
        <v>2023</v>
      </c>
      <c r="E663" t="s">
        <v>172</v>
      </c>
      <c r="F663" t="s">
        <v>132</v>
      </c>
      <c r="G663" t="s">
        <v>33</v>
      </c>
      <c r="H663" t="s">
        <v>1484</v>
      </c>
      <c r="I663" t="s">
        <v>1485</v>
      </c>
      <c r="J663" t="s">
        <v>77</v>
      </c>
      <c r="K663" t="s">
        <v>48</v>
      </c>
      <c r="L663" t="s">
        <v>71</v>
      </c>
      <c r="M663" t="s">
        <v>132</v>
      </c>
      <c r="N663" t="s">
        <v>72</v>
      </c>
      <c r="O663" t="s">
        <v>40</v>
      </c>
      <c r="P663">
        <v>52</v>
      </c>
      <c r="Q663" s="2">
        <v>40091</v>
      </c>
      <c r="R663" s="2"/>
      <c r="S663">
        <v>24</v>
      </c>
      <c r="T663" s="3">
        <v>122890</v>
      </c>
      <c r="U663" s="3">
        <v>10240.833333333334</v>
      </c>
      <c r="V663" s="3">
        <v>98.469551282051285</v>
      </c>
      <c r="W663" s="3">
        <v>8.3000000000000004E-2</v>
      </c>
      <c r="X663" s="3">
        <v>849.98916666666673</v>
      </c>
      <c r="Y663" vm="19">
        <v>0.22399999999999998</v>
      </c>
      <c r="Z663" s="3">
        <v>7946.8866666666672</v>
      </c>
      <c r="AA663" t="s">
        <v>41</v>
      </c>
      <c r="AB663">
        <v>1</v>
      </c>
      <c r="AC663">
        <v>7.0000000000000007E-2</v>
      </c>
      <c r="AD663" s="2" t="s">
        <v>42</v>
      </c>
      <c r="AE663">
        <v>281</v>
      </c>
      <c r="AG663">
        <v>20</v>
      </c>
      <c r="AL663">
        <f>IF(AND(EE_Data_2023[[#This Row],[Hire Date]]&gt;=EE_Data_2023[[#This Row],[Start of Month]],EE_Data_2023[[#This Row],[Hire Date]]&lt;=EE_Data_2023[[#This Row],[End of Month]]),1,0)</f>
        <v>0</v>
      </c>
      <c r="AM663">
        <f>IF(AND(EE_Data_2023[[#This Row],[Exit Date]]&gt;=EE_Data_2023[[#This Row],[Start of Month]],EE_Data_2023[[#This Row],[Exit Date]]&lt;=EE_Data_2023[[#This Row],[End of Month]]),1,0)</f>
        <v>0</v>
      </c>
      <c r="AN663">
        <f>EE_Data_2023[[#This Row],[Leave balance]]*EE_Data_2023[[#This Row],[Hr_Rate]]</f>
        <v>27669.94391025641</v>
      </c>
    </row>
    <row r="664" spans="1:40" x14ac:dyDescent="0.3">
      <c r="A664" s="1" t="s">
        <v>1927</v>
      </c>
      <c r="B664" s="8">
        <v>44927</v>
      </c>
      <c r="C664" s="8">
        <v>44957</v>
      </c>
      <c r="D664">
        <v>2023</v>
      </c>
      <c r="E664" t="s">
        <v>262</v>
      </c>
      <c r="F664" t="s">
        <v>263</v>
      </c>
      <c r="G664" t="s">
        <v>33</v>
      </c>
      <c r="H664" t="s">
        <v>1486</v>
      </c>
      <c r="I664" t="s">
        <v>1487</v>
      </c>
      <c r="J664" t="s">
        <v>115</v>
      </c>
      <c r="K664" t="s">
        <v>48</v>
      </c>
      <c r="L664" t="s">
        <v>108</v>
      </c>
      <c r="M664" t="s">
        <v>263</v>
      </c>
      <c r="N664" t="s">
        <v>39</v>
      </c>
      <c r="O664" t="s">
        <v>40</v>
      </c>
      <c r="P664">
        <v>52</v>
      </c>
      <c r="Q664" s="2">
        <v>44707</v>
      </c>
      <c r="R664" s="2">
        <v>45072</v>
      </c>
      <c r="S664">
        <v>24</v>
      </c>
      <c r="T664" s="3">
        <v>216999</v>
      </c>
      <c r="U664" s="3">
        <v>18083.25</v>
      </c>
      <c r="V664" s="3">
        <v>173.87740384615384</v>
      </c>
      <c r="W664" s="3">
        <v>0.22</v>
      </c>
      <c r="X664" s="3">
        <v>3978.3150000000001</v>
      </c>
      <c r="Y664" vm="28">
        <v>0.45200000000000001</v>
      </c>
      <c r="Z664" s="3">
        <v>9909.6209999999992</v>
      </c>
      <c r="AA664" t="s">
        <v>267</v>
      </c>
      <c r="AB664">
        <v>39.026600000000002</v>
      </c>
      <c r="AC664">
        <v>0.37</v>
      </c>
      <c r="AD664" s="2" t="s">
        <v>42</v>
      </c>
      <c r="AE664">
        <v>367</v>
      </c>
      <c r="AG664">
        <v>20</v>
      </c>
      <c r="AL664">
        <f>IF(AND(EE_Data_2023[[#This Row],[Hire Date]]&gt;=EE_Data_2023[[#This Row],[Start of Month]],EE_Data_2023[[#This Row],[Hire Date]]&lt;=EE_Data_2023[[#This Row],[End of Month]]),1,0)</f>
        <v>0</v>
      </c>
      <c r="AM664">
        <f>IF(AND(EE_Data_2023[[#This Row],[Exit Date]]&gt;=EE_Data_2023[[#This Row],[Start of Month]],EE_Data_2023[[#This Row],[Exit Date]]&lt;=EE_Data_2023[[#This Row],[End of Month]]),1,0)</f>
        <v>0</v>
      </c>
      <c r="AN664">
        <f>EE_Data_2023[[#This Row],[Leave balance]]*EE_Data_2023[[#This Row],[Hr_Rate]]</f>
        <v>63813.007211538461</v>
      </c>
    </row>
    <row r="665" spans="1:40" x14ac:dyDescent="0.3">
      <c r="A665" s="1" t="s">
        <v>1927</v>
      </c>
      <c r="B665" s="8">
        <v>44927</v>
      </c>
      <c r="C665" s="8">
        <v>44957</v>
      </c>
      <c r="D665">
        <v>2023</v>
      </c>
      <c r="E665" t="s">
        <v>73</v>
      </c>
      <c r="F665" t="s">
        <v>74</v>
      </c>
      <c r="G665" t="s">
        <v>1916</v>
      </c>
      <c r="H665" t="s">
        <v>1488</v>
      </c>
      <c r="I665" t="s">
        <v>1489</v>
      </c>
      <c r="J665" t="s">
        <v>77</v>
      </c>
      <c r="K665" t="s">
        <v>94</v>
      </c>
      <c r="L665" t="s">
        <v>71</v>
      </c>
      <c r="M665" t="s">
        <v>74</v>
      </c>
      <c r="N665" t="s">
        <v>72</v>
      </c>
      <c r="O665" t="s">
        <v>40</v>
      </c>
      <c r="P665">
        <v>48</v>
      </c>
      <c r="Q665" s="2">
        <v>42201</v>
      </c>
      <c r="R665" s="2"/>
      <c r="S665">
        <v>24</v>
      </c>
      <c r="T665" s="3">
        <v>110565</v>
      </c>
      <c r="U665" s="3">
        <v>9213.75</v>
      </c>
      <c r="V665" s="3">
        <v>88.59375</v>
      </c>
      <c r="W665" s="3">
        <v>0.28999999999999998</v>
      </c>
      <c r="X665" s="3">
        <v>2671.9874999999997</v>
      </c>
      <c r="Y665" vm="6">
        <v>0.65099999999999991</v>
      </c>
      <c r="Z665" s="3">
        <v>3215.598750000001</v>
      </c>
      <c r="AA665" t="s">
        <v>78</v>
      </c>
      <c r="AB665">
        <v>5.4378000000000002</v>
      </c>
      <c r="AC665">
        <v>0.09</v>
      </c>
      <c r="AD665" s="2" t="s">
        <v>42</v>
      </c>
      <c r="AE665">
        <v>232</v>
      </c>
      <c r="AG665">
        <v>20</v>
      </c>
      <c r="AH665">
        <v>572</v>
      </c>
      <c r="AL665">
        <f>IF(AND(EE_Data_2023[[#This Row],[Hire Date]]&gt;=EE_Data_2023[[#This Row],[Start of Month]],EE_Data_2023[[#This Row],[Hire Date]]&lt;=EE_Data_2023[[#This Row],[End of Month]]),1,0)</f>
        <v>0</v>
      </c>
      <c r="AM665">
        <f>IF(AND(EE_Data_2023[[#This Row],[Exit Date]]&gt;=EE_Data_2023[[#This Row],[Start of Month]],EE_Data_2023[[#This Row],[Exit Date]]&lt;=EE_Data_2023[[#This Row],[End of Month]]),1,0)</f>
        <v>0</v>
      </c>
      <c r="AN665">
        <f>EE_Data_2023[[#This Row],[Leave balance]]*EE_Data_2023[[#This Row],[Hr_Rate]]</f>
        <v>20553.75</v>
      </c>
    </row>
    <row r="666" spans="1:40" x14ac:dyDescent="0.3">
      <c r="A666" s="1" t="s">
        <v>1927</v>
      </c>
      <c r="B666" s="8">
        <v>44927</v>
      </c>
      <c r="C666" s="8">
        <v>44957</v>
      </c>
      <c r="D666">
        <v>2023</v>
      </c>
      <c r="E666" t="s">
        <v>43</v>
      </c>
      <c r="F666" t="s">
        <v>44</v>
      </c>
      <c r="G666" t="s">
        <v>1919</v>
      </c>
      <c r="H666" t="s">
        <v>1490</v>
      </c>
      <c r="I666" t="s">
        <v>1491</v>
      </c>
      <c r="J666" t="s">
        <v>171</v>
      </c>
      <c r="K666" t="s">
        <v>37</v>
      </c>
      <c r="L666" t="s">
        <v>49</v>
      </c>
      <c r="M666" t="s">
        <v>44</v>
      </c>
      <c r="N666" t="s">
        <v>72</v>
      </c>
      <c r="O666" t="s">
        <v>40</v>
      </c>
      <c r="P666">
        <v>38</v>
      </c>
      <c r="Q666" s="2">
        <v>42113</v>
      </c>
      <c r="R666" s="2"/>
      <c r="S666">
        <v>40</v>
      </c>
      <c r="T666" s="3">
        <v>48762</v>
      </c>
      <c r="U666" s="3">
        <v>4063.5</v>
      </c>
      <c r="V666" s="3">
        <v>23.443269230769232</v>
      </c>
      <c r="W666" s="3">
        <v>0.17</v>
      </c>
      <c r="X666" s="3">
        <v>690.79500000000007</v>
      </c>
      <c r="Y666" vm="2">
        <v>0.21</v>
      </c>
      <c r="Z666" s="3">
        <v>3210.165</v>
      </c>
      <c r="AA666" t="s">
        <v>51</v>
      </c>
      <c r="AB666">
        <v>1.4280999999999999</v>
      </c>
      <c r="AC666">
        <v>0</v>
      </c>
      <c r="AD666" s="2" t="s">
        <v>42</v>
      </c>
      <c r="AE666">
        <v>174</v>
      </c>
      <c r="AF666">
        <v>1</v>
      </c>
      <c r="AG666">
        <v>20</v>
      </c>
      <c r="AI666">
        <v>10</v>
      </c>
      <c r="AL666">
        <f>IF(AND(EE_Data_2023[[#This Row],[Hire Date]]&gt;=EE_Data_2023[[#This Row],[Start of Month]],EE_Data_2023[[#This Row],[Hire Date]]&lt;=EE_Data_2023[[#This Row],[End of Month]]),1,0)</f>
        <v>0</v>
      </c>
      <c r="AM666">
        <f>IF(AND(EE_Data_2023[[#This Row],[Exit Date]]&gt;=EE_Data_2023[[#This Row],[Start of Month]],EE_Data_2023[[#This Row],[Exit Date]]&lt;=EE_Data_2023[[#This Row],[End of Month]]),1,0)</f>
        <v>0</v>
      </c>
      <c r="AN666">
        <f>EE_Data_2023[[#This Row],[Leave balance]]*EE_Data_2023[[#This Row],[Hr_Rate]]</f>
        <v>4079.1288461538466</v>
      </c>
    </row>
    <row r="667" spans="1:40" x14ac:dyDescent="0.3">
      <c r="A667" s="1" t="s">
        <v>1927</v>
      </c>
      <c r="B667" s="8">
        <v>44927</v>
      </c>
      <c r="C667" s="8">
        <v>44957</v>
      </c>
      <c r="D667">
        <v>2023</v>
      </c>
      <c r="E667" t="s">
        <v>79</v>
      </c>
      <c r="F667" t="s">
        <v>80</v>
      </c>
      <c r="G667" t="s">
        <v>33</v>
      </c>
      <c r="H667" t="s">
        <v>1492</v>
      </c>
      <c r="I667" t="s">
        <v>1493</v>
      </c>
      <c r="J667" t="s">
        <v>341</v>
      </c>
      <c r="K667" t="s">
        <v>99</v>
      </c>
      <c r="L667" t="s">
        <v>49</v>
      </c>
      <c r="M667" t="s">
        <v>80</v>
      </c>
      <c r="N667" t="s">
        <v>72</v>
      </c>
      <c r="O667" t="s">
        <v>50</v>
      </c>
      <c r="P667">
        <v>51</v>
      </c>
      <c r="Q667" s="2">
        <v>42777</v>
      </c>
      <c r="R667" s="2"/>
      <c r="S667">
        <v>40</v>
      </c>
      <c r="T667" s="3">
        <v>87036</v>
      </c>
      <c r="U667" s="3">
        <v>7253</v>
      </c>
      <c r="V667" s="3">
        <v>41.844230769230769</v>
      </c>
      <c r="W667" s="3">
        <v>0.23190000000000002</v>
      </c>
      <c r="X667" s="3">
        <v>1681.9707000000001</v>
      </c>
      <c r="Y667" vm="7">
        <v>0.41200000000000003</v>
      </c>
      <c r="Z667" s="3">
        <v>4264.7639999999992</v>
      </c>
      <c r="AA667" t="s">
        <v>41</v>
      </c>
      <c r="AB667">
        <v>1</v>
      </c>
      <c r="AC667">
        <v>0</v>
      </c>
      <c r="AD667" s="2" t="s">
        <v>42</v>
      </c>
      <c r="AE667">
        <v>205</v>
      </c>
      <c r="AG667">
        <v>20</v>
      </c>
      <c r="AH667">
        <v>635</v>
      </c>
      <c r="AI667">
        <v>16</v>
      </c>
      <c r="AL667">
        <f>IF(AND(EE_Data_2023[[#This Row],[Hire Date]]&gt;=EE_Data_2023[[#This Row],[Start of Month]],EE_Data_2023[[#This Row],[Hire Date]]&lt;=EE_Data_2023[[#This Row],[End of Month]]),1,0)</f>
        <v>0</v>
      </c>
      <c r="AM667">
        <f>IF(AND(EE_Data_2023[[#This Row],[Exit Date]]&gt;=EE_Data_2023[[#This Row],[Start of Month]],EE_Data_2023[[#This Row],[Exit Date]]&lt;=EE_Data_2023[[#This Row],[End of Month]]),1,0)</f>
        <v>0</v>
      </c>
      <c r="AN667">
        <f>EE_Data_2023[[#This Row],[Leave balance]]*EE_Data_2023[[#This Row],[Hr_Rate]]</f>
        <v>8578.0673076923085</v>
      </c>
    </row>
    <row r="668" spans="1:40" x14ac:dyDescent="0.3">
      <c r="A668" s="1" t="s">
        <v>1927</v>
      </c>
      <c r="B668" s="8">
        <v>44927</v>
      </c>
      <c r="C668" s="8">
        <v>44957</v>
      </c>
      <c r="D668">
        <v>2023</v>
      </c>
      <c r="E668" t="s">
        <v>79</v>
      </c>
      <c r="F668" t="s">
        <v>80</v>
      </c>
      <c r="G668" t="s">
        <v>33</v>
      </c>
      <c r="H668" t="s">
        <v>1494</v>
      </c>
      <c r="I668" t="s">
        <v>1495</v>
      </c>
      <c r="J668" t="s">
        <v>47</v>
      </c>
      <c r="K668" t="s">
        <v>116</v>
      </c>
      <c r="L668" t="s">
        <v>49</v>
      </c>
      <c r="M668" t="s">
        <v>80</v>
      </c>
      <c r="N668" t="s">
        <v>72</v>
      </c>
      <c r="O668" t="s">
        <v>40</v>
      </c>
      <c r="P668">
        <v>32</v>
      </c>
      <c r="Q668" s="2">
        <v>42702</v>
      </c>
      <c r="R668" s="2"/>
      <c r="S668">
        <v>32</v>
      </c>
      <c r="T668" s="3">
        <v>177443</v>
      </c>
      <c r="U668" s="3">
        <v>14786.916666666666</v>
      </c>
      <c r="V668" s="3">
        <v>106.63641826923077</v>
      </c>
      <c r="W668" s="3">
        <v>0.23190000000000002</v>
      </c>
      <c r="X668" s="3">
        <v>3429.0859750000004</v>
      </c>
      <c r="Y668" vm="7">
        <v>0.41200000000000003</v>
      </c>
      <c r="Z668" s="3">
        <v>8694.7069999999985</v>
      </c>
      <c r="AA668" t="s">
        <v>41</v>
      </c>
      <c r="AB668">
        <v>1</v>
      </c>
      <c r="AC668">
        <v>0.16</v>
      </c>
      <c r="AD668" s="2" t="s">
        <v>42</v>
      </c>
      <c r="AE668">
        <v>294</v>
      </c>
      <c r="AG668">
        <v>20</v>
      </c>
      <c r="AL668">
        <f>IF(AND(EE_Data_2023[[#This Row],[Hire Date]]&gt;=EE_Data_2023[[#This Row],[Start of Month]],EE_Data_2023[[#This Row],[Hire Date]]&lt;=EE_Data_2023[[#This Row],[End of Month]]),1,0)</f>
        <v>0</v>
      </c>
      <c r="AM668">
        <f>IF(AND(EE_Data_2023[[#This Row],[Exit Date]]&gt;=EE_Data_2023[[#This Row],[Start of Month]],EE_Data_2023[[#This Row],[Exit Date]]&lt;=EE_Data_2023[[#This Row],[End of Month]]),1,0)</f>
        <v>0</v>
      </c>
      <c r="AN668">
        <f>EE_Data_2023[[#This Row],[Leave balance]]*EE_Data_2023[[#This Row],[Hr_Rate]]</f>
        <v>31351.106971153848</v>
      </c>
    </row>
    <row r="669" spans="1:40" x14ac:dyDescent="0.3">
      <c r="A669" s="1" t="s">
        <v>1927</v>
      </c>
      <c r="B669" s="8">
        <v>44927</v>
      </c>
      <c r="C669" s="8">
        <v>44957</v>
      </c>
      <c r="D669">
        <v>2023</v>
      </c>
      <c r="E669" t="s">
        <v>79</v>
      </c>
      <c r="F669" t="s">
        <v>80</v>
      </c>
      <c r="G669" t="s">
        <v>33</v>
      </c>
      <c r="H669" t="s">
        <v>1496</v>
      </c>
      <c r="I669" t="s">
        <v>1497</v>
      </c>
      <c r="J669" t="s">
        <v>187</v>
      </c>
      <c r="K669" t="s">
        <v>37</v>
      </c>
      <c r="L669" t="s">
        <v>108</v>
      </c>
      <c r="M669" t="s">
        <v>80</v>
      </c>
      <c r="N669" t="s">
        <v>72</v>
      </c>
      <c r="O669" t="s">
        <v>50</v>
      </c>
      <c r="P669">
        <v>36</v>
      </c>
      <c r="Q669" s="2">
        <v>42489</v>
      </c>
      <c r="R669" s="2"/>
      <c r="S669">
        <v>24</v>
      </c>
      <c r="T669" s="3">
        <v>75862</v>
      </c>
      <c r="U669" s="3">
        <v>6321.833333333333</v>
      </c>
      <c r="V669" s="3">
        <v>60.786858974358978</v>
      </c>
      <c r="W669" s="3">
        <v>0.23190000000000002</v>
      </c>
      <c r="X669" s="3">
        <v>1466.03315</v>
      </c>
      <c r="Y669" vm="7">
        <v>0.41200000000000003</v>
      </c>
      <c r="Z669" s="3">
        <v>3717.2379999999998</v>
      </c>
      <c r="AA669" t="s">
        <v>41</v>
      </c>
      <c r="AB669">
        <v>1</v>
      </c>
      <c r="AC669">
        <v>0</v>
      </c>
      <c r="AD669" s="2" t="s">
        <v>42</v>
      </c>
      <c r="AE669">
        <v>230</v>
      </c>
      <c r="AG669">
        <v>20</v>
      </c>
      <c r="AL669">
        <f>IF(AND(EE_Data_2023[[#This Row],[Hire Date]]&gt;=EE_Data_2023[[#This Row],[Start of Month]],EE_Data_2023[[#This Row],[Hire Date]]&lt;=EE_Data_2023[[#This Row],[End of Month]]),1,0)</f>
        <v>0</v>
      </c>
      <c r="AM669">
        <f>IF(AND(EE_Data_2023[[#This Row],[Exit Date]]&gt;=EE_Data_2023[[#This Row],[Start of Month]],EE_Data_2023[[#This Row],[Exit Date]]&lt;=EE_Data_2023[[#This Row],[End of Month]]),1,0)</f>
        <v>0</v>
      </c>
      <c r="AN669">
        <f>EE_Data_2023[[#This Row],[Leave balance]]*EE_Data_2023[[#This Row],[Hr_Rate]]</f>
        <v>13980.977564102564</v>
      </c>
    </row>
    <row r="670" spans="1:40" x14ac:dyDescent="0.3">
      <c r="A670" s="1" t="s">
        <v>1927</v>
      </c>
      <c r="B670" s="8">
        <v>44927</v>
      </c>
      <c r="C670" s="8">
        <v>44957</v>
      </c>
      <c r="D670">
        <v>2023</v>
      </c>
      <c r="E670" t="s">
        <v>73</v>
      </c>
      <c r="F670" t="s">
        <v>74</v>
      </c>
      <c r="G670" t="s">
        <v>1916</v>
      </c>
      <c r="H670" t="s">
        <v>1498</v>
      </c>
      <c r="I670" t="s">
        <v>1499</v>
      </c>
      <c r="J670" t="s">
        <v>321</v>
      </c>
      <c r="K670" t="s">
        <v>94</v>
      </c>
      <c r="L670" t="s">
        <v>108</v>
      </c>
      <c r="M670" t="s">
        <v>74</v>
      </c>
      <c r="N670" t="s">
        <v>72</v>
      </c>
      <c r="O670" t="s">
        <v>50</v>
      </c>
      <c r="P670">
        <v>45</v>
      </c>
      <c r="Q670" s="2">
        <v>43581</v>
      </c>
      <c r="R670" s="2"/>
      <c r="S670">
        <v>40</v>
      </c>
      <c r="T670" s="3">
        <v>90870</v>
      </c>
      <c r="U670" s="3">
        <v>7572.5</v>
      </c>
      <c r="V670" s="3">
        <v>43.6875</v>
      </c>
      <c r="W670" s="3">
        <v>0.28999999999999998</v>
      </c>
      <c r="X670" s="3">
        <v>2196.0249999999996</v>
      </c>
      <c r="Y670" vm="6">
        <v>0.65099999999999991</v>
      </c>
      <c r="Z670" s="3">
        <v>2642.8025000000007</v>
      </c>
      <c r="AA670" t="s">
        <v>78</v>
      </c>
      <c r="AB670">
        <v>5.4378000000000002</v>
      </c>
      <c r="AC670">
        <v>0</v>
      </c>
      <c r="AD670" s="2" t="s">
        <v>42</v>
      </c>
      <c r="AE670">
        <v>57</v>
      </c>
      <c r="AG670">
        <v>20</v>
      </c>
      <c r="AH670">
        <v>243</v>
      </c>
      <c r="AI670">
        <v>15</v>
      </c>
      <c r="AL670">
        <f>IF(AND(EE_Data_2023[[#This Row],[Hire Date]]&gt;=EE_Data_2023[[#This Row],[Start of Month]],EE_Data_2023[[#This Row],[Hire Date]]&lt;=EE_Data_2023[[#This Row],[End of Month]]),1,0)</f>
        <v>0</v>
      </c>
      <c r="AM670">
        <f>IF(AND(EE_Data_2023[[#This Row],[Exit Date]]&gt;=EE_Data_2023[[#This Row],[Start of Month]],EE_Data_2023[[#This Row],[Exit Date]]&lt;=EE_Data_2023[[#This Row],[End of Month]]),1,0)</f>
        <v>0</v>
      </c>
      <c r="AN670">
        <f>EE_Data_2023[[#This Row],[Leave balance]]*EE_Data_2023[[#This Row],[Hr_Rate]]</f>
        <v>2490.1875</v>
      </c>
    </row>
    <row r="671" spans="1:40" x14ac:dyDescent="0.3">
      <c r="A671" s="1" t="s">
        <v>1927</v>
      </c>
      <c r="B671" s="8">
        <v>44927</v>
      </c>
      <c r="C671" s="8">
        <v>44957</v>
      </c>
      <c r="D671">
        <v>2023</v>
      </c>
      <c r="E671" t="s">
        <v>43</v>
      </c>
      <c r="F671" t="s">
        <v>44</v>
      </c>
      <c r="G671" t="s">
        <v>1919</v>
      </c>
      <c r="H671" t="s">
        <v>1500</v>
      </c>
      <c r="I671" t="s">
        <v>1501</v>
      </c>
      <c r="J671" t="s">
        <v>165</v>
      </c>
      <c r="K671" t="s">
        <v>99</v>
      </c>
      <c r="L671" t="s">
        <v>71</v>
      </c>
      <c r="M671" t="s">
        <v>44</v>
      </c>
      <c r="N671" t="s">
        <v>72</v>
      </c>
      <c r="O671" t="s">
        <v>50</v>
      </c>
      <c r="P671">
        <v>32</v>
      </c>
      <c r="Q671" s="2">
        <v>41977</v>
      </c>
      <c r="R671" s="2"/>
      <c r="S671">
        <v>40</v>
      </c>
      <c r="T671" s="3">
        <v>99202</v>
      </c>
      <c r="U671" s="3">
        <v>8266.8333333333339</v>
      </c>
      <c r="V671" s="3">
        <v>47.693269230769232</v>
      </c>
      <c r="W671" s="3">
        <v>0.17</v>
      </c>
      <c r="X671" s="3">
        <v>1405.3616666666669</v>
      </c>
      <c r="Y671" vm="2">
        <v>0.21</v>
      </c>
      <c r="Z671" s="3">
        <v>6530.7983333333341</v>
      </c>
      <c r="AA671" t="s">
        <v>51</v>
      </c>
      <c r="AB671">
        <v>1.4280999999999999</v>
      </c>
      <c r="AC671">
        <v>0.11</v>
      </c>
      <c r="AD671" s="2" t="s">
        <v>42</v>
      </c>
      <c r="AE671">
        <v>165</v>
      </c>
      <c r="AG671">
        <v>20</v>
      </c>
      <c r="AI671">
        <v>10</v>
      </c>
      <c r="AL671">
        <f>IF(AND(EE_Data_2023[[#This Row],[Hire Date]]&gt;=EE_Data_2023[[#This Row],[Start of Month]],EE_Data_2023[[#This Row],[Hire Date]]&lt;=EE_Data_2023[[#This Row],[End of Month]]),1,0)</f>
        <v>0</v>
      </c>
      <c r="AM671">
        <f>IF(AND(EE_Data_2023[[#This Row],[Exit Date]]&gt;=EE_Data_2023[[#This Row],[Start of Month]],EE_Data_2023[[#This Row],[Exit Date]]&lt;=EE_Data_2023[[#This Row],[End of Month]]),1,0)</f>
        <v>0</v>
      </c>
      <c r="AN671">
        <f>EE_Data_2023[[#This Row],[Leave balance]]*EE_Data_2023[[#This Row],[Hr_Rate]]</f>
        <v>7869.3894230769229</v>
      </c>
    </row>
    <row r="672" spans="1:40" x14ac:dyDescent="0.3">
      <c r="A672" s="1" t="s">
        <v>1927</v>
      </c>
      <c r="B672" s="8">
        <v>44927</v>
      </c>
      <c r="C672" s="8">
        <v>44957</v>
      </c>
      <c r="D672">
        <v>2023</v>
      </c>
      <c r="E672" t="s">
        <v>79</v>
      </c>
      <c r="F672" t="s">
        <v>80</v>
      </c>
      <c r="G672" t="s">
        <v>33</v>
      </c>
      <c r="H672" t="s">
        <v>1502</v>
      </c>
      <c r="I672" t="s">
        <v>1503</v>
      </c>
      <c r="J672" t="s">
        <v>63</v>
      </c>
      <c r="K672" t="s">
        <v>116</v>
      </c>
      <c r="L672" t="s">
        <v>71</v>
      </c>
      <c r="M672" t="s">
        <v>80</v>
      </c>
      <c r="N672" t="s">
        <v>72</v>
      </c>
      <c r="O672" t="s">
        <v>40</v>
      </c>
      <c r="P672">
        <v>45</v>
      </c>
      <c r="Q672" s="2">
        <v>39347</v>
      </c>
      <c r="R672" s="2"/>
      <c r="S672">
        <v>24</v>
      </c>
      <c r="T672" s="3">
        <v>92293</v>
      </c>
      <c r="U672" s="3">
        <v>7691.083333333333</v>
      </c>
      <c r="V672" s="3">
        <v>73.952724358974351</v>
      </c>
      <c r="W672" s="3">
        <v>0.23190000000000002</v>
      </c>
      <c r="X672" s="3">
        <v>1783.5622250000001</v>
      </c>
      <c r="Y672" vm="7">
        <v>0.41200000000000003</v>
      </c>
      <c r="Z672" s="3">
        <v>4522.357</v>
      </c>
      <c r="AA672" t="s">
        <v>41</v>
      </c>
      <c r="AB672">
        <v>1</v>
      </c>
      <c r="AC672">
        <v>0</v>
      </c>
      <c r="AD672" s="2" t="s">
        <v>42</v>
      </c>
      <c r="AE672">
        <v>120</v>
      </c>
      <c r="AG672">
        <v>20</v>
      </c>
      <c r="AH672">
        <v>240</v>
      </c>
      <c r="AL672">
        <f>IF(AND(EE_Data_2023[[#This Row],[Hire Date]]&gt;=EE_Data_2023[[#This Row],[Start of Month]],EE_Data_2023[[#This Row],[Hire Date]]&lt;=EE_Data_2023[[#This Row],[End of Month]]),1,0)</f>
        <v>0</v>
      </c>
      <c r="AM672">
        <f>IF(AND(EE_Data_2023[[#This Row],[Exit Date]]&gt;=EE_Data_2023[[#This Row],[Start of Month]],EE_Data_2023[[#This Row],[Exit Date]]&lt;=EE_Data_2023[[#This Row],[End of Month]]),1,0)</f>
        <v>0</v>
      </c>
      <c r="AN672">
        <f>EE_Data_2023[[#This Row],[Leave balance]]*EE_Data_2023[[#This Row],[Hr_Rate]]</f>
        <v>8874.326923076922</v>
      </c>
    </row>
    <row r="673" spans="1:40" x14ac:dyDescent="0.3">
      <c r="A673" s="1" t="s">
        <v>1927</v>
      </c>
      <c r="B673" s="8">
        <v>44927</v>
      </c>
      <c r="C673" s="8">
        <v>44957</v>
      </c>
      <c r="D673">
        <v>2023</v>
      </c>
      <c r="E673" t="s">
        <v>390</v>
      </c>
      <c r="F673" t="s">
        <v>391</v>
      </c>
      <c r="G673" t="s">
        <v>33</v>
      </c>
      <c r="H673" t="s">
        <v>1504</v>
      </c>
      <c r="I673" t="s">
        <v>1505</v>
      </c>
      <c r="J673" t="s">
        <v>57</v>
      </c>
      <c r="K673" t="s">
        <v>37</v>
      </c>
      <c r="L673" t="s">
        <v>38</v>
      </c>
      <c r="M673" t="s">
        <v>391</v>
      </c>
      <c r="N673" t="s">
        <v>72</v>
      </c>
      <c r="O673" t="s">
        <v>50</v>
      </c>
      <c r="P673">
        <v>46</v>
      </c>
      <c r="Q673" s="2">
        <v>42849</v>
      </c>
      <c r="R673" s="2"/>
      <c r="S673">
        <v>40</v>
      </c>
      <c r="T673" s="3">
        <v>77461</v>
      </c>
      <c r="U673" s="3">
        <v>6455.083333333333</v>
      </c>
      <c r="V673" s="3">
        <v>37.24086538461539</v>
      </c>
      <c r="W673" s="3">
        <v>0.1105</v>
      </c>
      <c r="X673" s="3">
        <v>713.28670833333331</v>
      </c>
      <c r="Y673" vm="37">
        <v>0.26100000000000001</v>
      </c>
      <c r="Z673" s="3">
        <v>4770.306583333333</v>
      </c>
      <c r="AA673" t="s">
        <v>41</v>
      </c>
      <c r="AB673">
        <v>1</v>
      </c>
      <c r="AC673">
        <v>0.09</v>
      </c>
      <c r="AD673" s="2" t="s">
        <v>42</v>
      </c>
      <c r="AE673">
        <v>205</v>
      </c>
      <c r="AG673">
        <v>20</v>
      </c>
      <c r="AI673">
        <v>16</v>
      </c>
      <c r="AL673">
        <f>IF(AND(EE_Data_2023[[#This Row],[Hire Date]]&gt;=EE_Data_2023[[#This Row],[Start of Month]],EE_Data_2023[[#This Row],[Hire Date]]&lt;=EE_Data_2023[[#This Row],[End of Month]]),1,0)</f>
        <v>0</v>
      </c>
      <c r="AM673">
        <f>IF(AND(EE_Data_2023[[#This Row],[Exit Date]]&gt;=EE_Data_2023[[#This Row],[Start of Month]],EE_Data_2023[[#This Row],[Exit Date]]&lt;=EE_Data_2023[[#This Row],[End of Month]]),1,0)</f>
        <v>0</v>
      </c>
      <c r="AN673">
        <f>EE_Data_2023[[#This Row],[Leave balance]]*EE_Data_2023[[#This Row],[Hr_Rate]]</f>
        <v>7634.3774038461552</v>
      </c>
    </row>
    <row r="674" spans="1:40" x14ac:dyDescent="0.3">
      <c r="A674" s="1" t="s">
        <v>1927</v>
      </c>
      <c r="B674" s="8">
        <v>44927</v>
      </c>
      <c r="C674" s="8">
        <v>44957</v>
      </c>
      <c r="D674">
        <v>2023</v>
      </c>
      <c r="E674" t="s">
        <v>79</v>
      </c>
      <c r="F674" t="s">
        <v>80</v>
      </c>
      <c r="G674" t="s">
        <v>33</v>
      </c>
      <c r="H674" t="s">
        <v>1506</v>
      </c>
      <c r="I674" t="s">
        <v>1507</v>
      </c>
      <c r="J674" t="s">
        <v>115</v>
      </c>
      <c r="K674" t="s">
        <v>99</v>
      </c>
      <c r="L674" t="s">
        <v>108</v>
      </c>
      <c r="M674" t="s">
        <v>80</v>
      </c>
      <c r="N674" t="s">
        <v>72</v>
      </c>
      <c r="O674" t="s">
        <v>50</v>
      </c>
      <c r="P674">
        <v>40</v>
      </c>
      <c r="Q674" s="2">
        <v>42622</v>
      </c>
      <c r="R674" s="2"/>
      <c r="S674">
        <v>40</v>
      </c>
      <c r="T674" s="3">
        <v>109680</v>
      </c>
      <c r="U674" s="3">
        <v>9140</v>
      </c>
      <c r="V674" s="3">
        <v>52.730769230769226</v>
      </c>
      <c r="W674" s="3">
        <v>0.23190000000000002</v>
      </c>
      <c r="X674" s="3">
        <v>2119.5660000000003</v>
      </c>
      <c r="Y674" vm="7">
        <v>0.41200000000000003</v>
      </c>
      <c r="Z674" s="3">
        <v>5374.32</v>
      </c>
      <c r="AA674" t="s">
        <v>41</v>
      </c>
      <c r="AB674">
        <v>1</v>
      </c>
      <c r="AC674">
        <v>0</v>
      </c>
      <c r="AD674" s="2" t="s">
        <v>42</v>
      </c>
      <c r="AE674">
        <v>126</v>
      </c>
      <c r="AG674">
        <v>20</v>
      </c>
      <c r="AI674">
        <v>17</v>
      </c>
      <c r="AL674">
        <f>IF(AND(EE_Data_2023[[#This Row],[Hire Date]]&gt;=EE_Data_2023[[#This Row],[Start of Month]],EE_Data_2023[[#This Row],[Hire Date]]&lt;=EE_Data_2023[[#This Row],[End of Month]]),1,0)</f>
        <v>0</v>
      </c>
      <c r="AM674">
        <f>IF(AND(EE_Data_2023[[#This Row],[Exit Date]]&gt;=EE_Data_2023[[#This Row],[Start of Month]],EE_Data_2023[[#This Row],[Exit Date]]&lt;=EE_Data_2023[[#This Row],[End of Month]]),1,0)</f>
        <v>0</v>
      </c>
      <c r="AN674">
        <f>EE_Data_2023[[#This Row],[Leave balance]]*EE_Data_2023[[#This Row],[Hr_Rate]]</f>
        <v>6644.0769230769229</v>
      </c>
    </row>
    <row r="675" spans="1:40" x14ac:dyDescent="0.3">
      <c r="A675" s="1" t="s">
        <v>1927</v>
      </c>
      <c r="B675" s="8">
        <v>44927</v>
      </c>
      <c r="C675" s="8">
        <v>44957</v>
      </c>
      <c r="D675">
        <v>2023</v>
      </c>
      <c r="E675" t="s">
        <v>303</v>
      </c>
      <c r="F675" t="s">
        <v>304</v>
      </c>
      <c r="G675" t="s">
        <v>112</v>
      </c>
      <c r="H675" t="s">
        <v>435</v>
      </c>
      <c r="I675" t="s">
        <v>1508</v>
      </c>
      <c r="J675" t="s">
        <v>47</v>
      </c>
      <c r="K675" t="s">
        <v>70</v>
      </c>
      <c r="L675" t="s">
        <v>38</v>
      </c>
      <c r="M675" t="s">
        <v>304</v>
      </c>
      <c r="N675" t="s">
        <v>39</v>
      </c>
      <c r="O675" t="s">
        <v>50</v>
      </c>
      <c r="P675">
        <v>61</v>
      </c>
      <c r="Q675" s="2">
        <v>44792</v>
      </c>
      <c r="R675" s="2">
        <v>45157</v>
      </c>
      <c r="S675">
        <v>40</v>
      </c>
      <c r="T675" s="3">
        <v>159567</v>
      </c>
      <c r="U675" s="3">
        <v>13297.25</v>
      </c>
      <c r="V675" s="3">
        <v>76.714903846153845</v>
      </c>
      <c r="W675" s="3">
        <v>7.5999999999999998E-2</v>
      </c>
      <c r="X675" s="3">
        <v>1010.591</v>
      </c>
      <c r="Y675" vm="32">
        <v>0.253</v>
      </c>
      <c r="Z675" s="3">
        <v>9933.0457499999993</v>
      </c>
      <c r="AA675" t="s">
        <v>307</v>
      </c>
      <c r="AB675">
        <v>3.7942999999999998</v>
      </c>
      <c r="AC675">
        <v>0.28000000000000003</v>
      </c>
      <c r="AD675" s="2" t="s">
        <v>42</v>
      </c>
      <c r="AE675">
        <v>374</v>
      </c>
      <c r="AG675">
        <v>20</v>
      </c>
      <c r="AI675">
        <v>1</v>
      </c>
      <c r="AL675">
        <f>IF(AND(EE_Data_2023[[#This Row],[Hire Date]]&gt;=EE_Data_2023[[#This Row],[Start of Month]],EE_Data_2023[[#This Row],[Hire Date]]&lt;=EE_Data_2023[[#This Row],[End of Month]]),1,0)</f>
        <v>0</v>
      </c>
      <c r="AM675">
        <f>IF(AND(EE_Data_2023[[#This Row],[Exit Date]]&gt;=EE_Data_2023[[#This Row],[Start of Month]],EE_Data_2023[[#This Row],[Exit Date]]&lt;=EE_Data_2023[[#This Row],[End of Month]]),1,0)</f>
        <v>0</v>
      </c>
      <c r="AN675">
        <f>EE_Data_2023[[#This Row],[Leave balance]]*EE_Data_2023[[#This Row],[Hr_Rate]]</f>
        <v>28691.374038461538</v>
      </c>
    </row>
    <row r="676" spans="1:40" x14ac:dyDescent="0.3">
      <c r="A676" s="1" t="s">
        <v>1927</v>
      </c>
      <c r="B676" s="8">
        <v>44927</v>
      </c>
      <c r="C676" s="8">
        <v>44957</v>
      </c>
      <c r="D676">
        <v>2023</v>
      </c>
      <c r="E676" t="s">
        <v>415</v>
      </c>
      <c r="F676" t="s">
        <v>416</v>
      </c>
      <c r="G676" t="s">
        <v>33</v>
      </c>
      <c r="H676" t="s">
        <v>1509</v>
      </c>
      <c r="I676" t="s">
        <v>1510</v>
      </c>
      <c r="J676" t="s">
        <v>341</v>
      </c>
      <c r="K676" t="s">
        <v>99</v>
      </c>
      <c r="L676" t="s">
        <v>49</v>
      </c>
      <c r="M676" t="s">
        <v>416</v>
      </c>
      <c r="N676" t="s">
        <v>72</v>
      </c>
      <c r="O676" t="s">
        <v>40</v>
      </c>
      <c r="P676">
        <v>54</v>
      </c>
      <c r="Q676" s="2">
        <v>41237</v>
      </c>
      <c r="R676" s="2"/>
      <c r="S676">
        <v>40</v>
      </c>
      <c r="T676" s="3">
        <v>94407</v>
      </c>
      <c r="U676" s="3">
        <v>7867.25</v>
      </c>
      <c r="V676" s="3">
        <v>45.387980769230765</v>
      </c>
      <c r="W676" s="3">
        <v>0</v>
      </c>
      <c r="X676" s="3">
        <v>0</v>
      </c>
      <c r="Y676" vm="38">
        <v>0.23800000000000002</v>
      </c>
      <c r="Z676" s="3">
        <v>5994.8445000000002</v>
      </c>
      <c r="AA676" t="s">
        <v>419</v>
      </c>
      <c r="AB676">
        <v>7.4398</v>
      </c>
      <c r="AC676">
        <v>0</v>
      </c>
      <c r="AD676" s="2" t="s">
        <v>42</v>
      </c>
      <c r="AE676">
        <v>266</v>
      </c>
      <c r="AG676">
        <v>20</v>
      </c>
      <c r="AI676">
        <v>20</v>
      </c>
      <c r="AL676">
        <f>IF(AND(EE_Data_2023[[#This Row],[Hire Date]]&gt;=EE_Data_2023[[#This Row],[Start of Month]],EE_Data_2023[[#This Row],[Hire Date]]&lt;=EE_Data_2023[[#This Row],[End of Month]]),1,0)</f>
        <v>0</v>
      </c>
      <c r="AM676">
        <f>IF(AND(EE_Data_2023[[#This Row],[Exit Date]]&gt;=EE_Data_2023[[#This Row],[Start of Month]],EE_Data_2023[[#This Row],[Exit Date]]&lt;=EE_Data_2023[[#This Row],[End of Month]]),1,0)</f>
        <v>0</v>
      </c>
      <c r="AN676">
        <f>EE_Data_2023[[#This Row],[Leave balance]]*EE_Data_2023[[#This Row],[Hr_Rate]]</f>
        <v>12073.202884615384</v>
      </c>
    </row>
    <row r="677" spans="1:40" x14ac:dyDescent="0.3">
      <c r="A677" s="1" t="s">
        <v>1927</v>
      </c>
      <c r="B677" s="8">
        <v>44927</v>
      </c>
      <c r="C677" s="8">
        <v>44957</v>
      </c>
      <c r="D677">
        <v>2023</v>
      </c>
      <c r="E677" t="s">
        <v>200</v>
      </c>
      <c r="F677" t="s">
        <v>201</v>
      </c>
      <c r="G677" t="s">
        <v>33</v>
      </c>
      <c r="H677" t="s">
        <v>1511</v>
      </c>
      <c r="I677" t="s">
        <v>1512</v>
      </c>
      <c r="J677" t="s">
        <v>115</v>
      </c>
      <c r="K677" t="s">
        <v>94</v>
      </c>
      <c r="L677" t="s">
        <v>71</v>
      </c>
      <c r="M677" t="s">
        <v>201</v>
      </c>
      <c r="N677" t="s">
        <v>72</v>
      </c>
      <c r="O677" t="s">
        <v>40</v>
      </c>
      <c r="P677">
        <v>62</v>
      </c>
      <c r="Q677" s="2">
        <v>37484</v>
      </c>
      <c r="R677" s="2"/>
      <c r="S677">
        <v>40</v>
      </c>
      <c r="T677" s="3">
        <v>234594</v>
      </c>
      <c r="U677" s="3">
        <v>19549.5</v>
      </c>
      <c r="V677" s="3">
        <v>112.78557692307693</v>
      </c>
      <c r="W677" s="3">
        <v>0.24809999999999999</v>
      </c>
      <c r="X677" s="3">
        <v>4850.2309500000001</v>
      </c>
      <c r="Y677" vm="25">
        <v>0.51900000000000002</v>
      </c>
      <c r="Z677" s="3">
        <v>9403.3094999999994</v>
      </c>
      <c r="AA677" t="s">
        <v>41</v>
      </c>
      <c r="AB677">
        <v>1</v>
      </c>
      <c r="AC677">
        <v>0.33</v>
      </c>
      <c r="AD677" s="2" t="s">
        <v>42</v>
      </c>
      <c r="AE677">
        <v>190</v>
      </c>
      <c r="AG677">
        <v>20</v>
      </c>
      <c r="AI677">
        <v>5</v>
      </c>
      <c r="AL677">
        <f>IF(AND(EE_Data_2023[[#This Row],[Hire Date]]&gt;=EE_Data_2023[[#This Row],[Start of Month]],EE_Data_2023[[#This Row],[Hire Date]]&lt;=EE_Data_2023[[#This Row],[End of Month]]),1,0)</f>
        <v>0</v>
      </c>
      <c r="AM677">
        <f>IF(AND(EE_Data_2023[[#This Row],[Exit Date]]&gt;=EE_Data_2023[[#This Row],[Start of Month]],EE_Data_2023[[#This Row],[Exit Date]]&lt;=EE_Data_2023[[#This Row],[End of Month]]),1,0)</f>
        <v>0</v>
      </c>
      <c r="AN677">
        <f>EE_Data_2023[[#This Row],[Leave balance]]*EE_Data_2023[[#This Row],[Hr_Rate]]</f>
        <v>21429.259615384617</v>
      </c>
    </row>
    <row r="678" spans="1:40" x14ac:dyDescent="0.3">
      <c r="A678" s="1" t="s">
        <v>1927</v>
      </c>
      <c r="B678" s="8">
        <v>44927</v>
      </c>
      <c r="C678" s="8">
        <v>44957</v>
      </c>
      <c r="D678">
        <v>2023</v>
      </c>
      <c r="E678" t="s">
        <v>59</v>
      </c>
      <c r="F678" t="s">
        <v>60</v>
      </c>
      <c r="G678" t="s">
        <v>33</v>
      </c>
      <c r="H678" t="s">
        <v>1513</v>
      </c>
      <c r="I678" t="s">
        <v>1514</v>
      </c>
      <c r="J678" t="s">
        <v>406</v>
      </c>
      <c r="K678" t="s">
        <v>37</v>
      </c>
      <c r="L678" t="s">
        <v>49</v>
      </c>
      <c r="M678" t="s">
        <v>60</v>
      </c>
      <c r="N678" t="s">
        <v>72</v>
      </c>
      <c r="O678" t="s">
        <v>40</v>
      </c>
      <c r="P678">
        <v>48</v>
      </c>
      <c r="Q678" s="2">
        <v>37298</v>
      </c>
      <c r="R678" s="2"/>
      <c r="S678">
        <v>24</v>
      </c>
      <c r="T678" s="3">
        <v>43080</v>
      </c>
      <c r="U678" s="3">
        <v>3590</v>
      </c>
      <c r="V678" s="3">
        <v>34.519230769230766</v>
      </c>
      <c r="W678" s="3">
        <v>0.22140000000000001</v>
      </c>
      <c r="X678" s="3">
        <v>794.82600000000002</v>
      </c>
      <c r="Y678" vm="4">
        <v>0.40799999999999997</v>
      </c>
      <c r="Z678" s="3">
        <v>2125.2800000000002</v>
      </c>
      <c r="AA678" t="s">
        <v>64</v>
      </c>
      <c r="AB678">
        <v>4.6844999999999999</v>
      </c>
      <c r="AC678">
        <v>0</v>
      </c>
      <c r="AD678" s="2" t="s">
        <v>42</v>
      </c>
      <c r="AE678">
        <v>387</v>
      </c>
      <c r="AG678">
        <v>20</v>
      </c>
      <c r="AH678">
        <v>243</v>
      </c>
      <c r="AL678">
        <f>IF(AND(EE_Data_2023[[#This Row],[Hire Date]]&gt;=EE_Data_2023[[#This Row],[Start of Month]],EE_Data_2023[[#This Row],[Hire Date]]&lt;=EE_Data_2023[[#This Row],[End of Month]]),1,0)</f>
        <v>0</v>
      </c>
      <c r="AM678">
        <f>IF(AND(EE_Data_2023[[#This Row],[Exit Date]]&gt;=EE_Data_2023[[#This Row],[Start of Month]],EE_Data_2023[[#This Row],[Exit Date]]&lt;=EE_Data_2023[[#This Row],[End of Month]]),1,0)</f>
        <v>0</v>
      </c>
      <c r="AN678">
        <f>EE_Data_2023[[#This Row],[Leave balance]]*EE_Data_2023[[#This Row],[Hr_Rate]]</f>
        <v>13358.942307692307</v>
      </c>
    </row>
    <row r="679" spans="1:40" x14ac:dyDescent="0.3">
      <c r="A679" s="1" t="s">
        <v>1927</v>
      </c>
      <c r="B679" s="8">
        <v>44927</v>
      </c>
      <c r="C679" s="8">
        <v>44957</v>
      </c>
      <c r="D679">
        <v>2023</v>
      </c>
      <c r="E679" t="s">
        <v>65</v>
      </c>
      <c r="F679" t="s">
        <v>66</v>
      </c>
      <c r="G679" t="s">
        <v>33</v>
      </c>
      <c r="H679" t="s">
        <v>1515</v>
      </c>
      <c r="I679" t="s">
        <v>1516</v>
      </c>
      <c r="J679" t="s">
        <v>93</v>
      </c>
      <c r="K679" t="s">
        <v>48</v>
      </c>
      <c r="L679" t="s">
        <v>49</v>
      </c>
      <c r="M679" t="s">
        <v>66</v>
      </c>
      <c r="N679" t="s">
        <v>72</v>
      </c>
      <c r="O679" t="s">
        <v>40</v>
      </c>
      <c r="P679">
        <v>44</v>
      </c>
      <c r="Q679" s="2">
        <v>40274</v>
      </c>
      <c r="R679" s="2"/>
      <c r="S679">
        <v>24</v>
      </c>
      <c r="T679" s="3">
        <v>142878</v>
      </c>
      <c r="U679" s="3">
        <v>11906.5</v>
      </c>
      <c r="V679" s="3">
        <v>114.48557692307692</v>
      </c>
      <c r="W679" s="3">
        <v>0.23749999999999999</v>
      </c>
      <c r="X679" s="3">
        <v>2827.7937499999998</v>
      </c>
      <c r="Y679" vm="5">
        <v>0.39799999999999996</v>
      </c>
      <c r="Z679" s="3">
        <v>7167.7130000000006</v>
      </c>
      <c r="AA679" t="s">
        <v>41</v>
      </c>
      <c r="AB679">
        <v>1</v>
      </c>
      <c r="AC679">
        <v>0.12</v>
      </c>
      <c r="AD679" s="2" t="s">
        <v>42</v>
      </c>
      <c r="AE679">
        <v>85</v>
      </c>
      <c r="AG679">
        <v>20</v>
      </c>
      <c r="AL679">
        <f>IF(AND(EE_Data_2023[[#This Row],[Hire Date]]&gt;=EE_Data_2023[[#This Row],[Start of Month]],EE_Data_2023[[#This Row],[Hire Date]]&lt;=EE_Data_2023[[#This Row],[End of Month]]),1,0)</f>
        <v>0</v>
      </c>
      <c r="AM679">
        <f>IF(AND(EE_Data_2023[[#This Row],[Exit Date]]&gt;=EE_Data_2023[[#This Row],[Start of Month]],EE_Data_2023[[#This Row],[Exit Date]]&lt;=EE_Data_2023[[#This Row],[End of Month]]),1,0)</f>
        <v>0</v>
      </c>
      <c r="AN679">
        <f>EE_Data_2023[[#This Row],[Leave balance]]*EE_Data_2023[[#This Row],[Hr_Rate]]</f>
        <v>9731.274038461539</v>
      </c>
    </row>
    <row r="680" spans="1:40" x14ac:dyDescent="0.3">
      <c r="A680" s="1" t="s">
        <v>1927</v>
      </c>
      <c r="B680" s="8">
        <v>44927</v>
      </c>
      <c r="C680" s="8">
        <v>44957</v>
      </c>
      <c r="D680">
        <v>2023</v>
      </c>
      <c r="E680" t="s">
        <v>43</v>
      </c>
      <c r="F680" t="s">
        <v>44</v>
      </c>
      <c r="G680" t="s">
        <v>1919</v>
      </c>
      <c r="H680" t="s">
        <v>1517</v>
      </c>
      <c r="I680" t="s">
        <v>1518</v>
      </c>
      <c r="J680" t="s">
        <v>47</v>
      </c>
      <c r="K680" t="s">
        <v>99</v>
      </c>
      <c r="L680" t="s">
        <v>38</v>
      </c>
      <c r="M680" t="s">
        <v>44</v>
      </c>
      <c r="N680" t="s">
        <v>72</v>
      </c>
      <c r="O680" t="s">
        <v>40</v>
      </c>
      <c r="P680">
        <v>52</v>
      </c>
      <c r="Q680" s="2">
        <v>39018</v>
      </c>
      <c r="R680" s="2"/>
      <c r="S680">
        <v>40</v>
      </c>
      <c r="T680" s="3">
        <v>187992</v>
      </c>
      <c r="U680" s="3">
        <v>15666</v>
      </c>
      <c r="V680" s="3">
        <v>90.380769230769232</v>
      </c>
      <c r="W680" s="3">
        <v>0.17</v>
      </c>
      <c r="X680" s="3">
        <v>2663.2200000000003</v>
      </c>
      <c r="Y680" vm="2">
        <v>0.21</v>
      </c>
      <c r="Z680" s="3">
        <v>12376.14</v>
      </c>
      <c r="AA680" t="s">
        <v>51</v>
      </c>
      <c r="AB680">
        <v>1.4280999999999999</v>
      </c>
      <c r="AC680">
        <v>0.28000000000000003</v>
      </c>
      <c r="AD680" s="2" t="s">
        <v>42</v>
      </c>
      <c r="AE680">
        <v>285</v>
      </c>
      <c r="AG680">
        <v>20</v>
      </c>
      <c r="AI680">
        <v>4</v>
      </c>
      <c r="AL680">
        <f>IF(AND(EE_Data_2023[[#This Row],[Hire Date]]&gt;=EE_Data_2023[[#This Row],[Start of Month]],EE_Data_2023[[#This Row],[Hire Date]]&lt;=EE_Data_2023[[#This Row],[End of Month]]),1,0)</f>
        <v>0</v>
      </c>
      <c r="AM680">
        <f>IF(AND(EE_Data_2023[[#This Row],[Exit Date]]&gt;=EE_Data_2023[[#This Row],[Start of Month]],EE_Data_2023[[#This Row],[Exit Date]]&lt;=EE_Data_2023[[#This Row],[End of Month]]),1,0)</f>
        <v>0</v>
      </c>
      <c r="AN680">
        <f>EE_Data_2023[[#This Row],[Leave balance]]*EE_Data_2023[[#This Row],[Hr_Rate]]</f>
        <v>25758.51923076923</v>
      </c>
    </row>
    <row r="681" spans="1:40" x14ac:dyDescent="0.3">
      <c r="A681" s="1" t="s">
        <v>1927</v>
      </c>
      <c r="B681" s="8">
        <v>44927</v>
      </c>
      <c r="C681" s="8">
        <v>44957</v>
      </c>
      <c r="D681">
        <v>2023</v>
      </c>
      <c r="E681" t="s">
        <v>31</v>
      </c>
      <c r="F681" t="s">
        <v>32</v>
      </c>
      <c r="G681" t="s">
        <v>33</v>
      </c>
      <c r="H681" t="s">
        <v>1519</v>
      </c>
      <c r="I681" t="s">
        <v>1520</v>
      </c>
      <c r="J681" t="s">
        <v>115</v>
      </c>
      <c r="K681" t="s">
        <v>94</v>
      </c>
      <c r="L681" t="s">
        <v>49</v>
      </c>
      <c r="M681" t="s">
        <v>32</v>
      </c>
      <c r="N681" t="s">
        <v>72</v>
      </c>
      <c r="O681" t="s">
        <v>50</v>
      </c>
      <c r="P681">
        <v>45</v>
      </c>
      <c r="Q681" s="2">
        <v>43521</v>
      </c>
      <c r="R681" s="2"/>
      <c r="S681">
        <v>24</v>
      </c>
      <c r="T681" s="3">
        <v>249801</v>
      </c>
      <c r="U681" s="3">
        <v>20816.75</v>
      </c>
      <c r="V681" s="3">
        <v>200.16105769230771</v>
      </c>
      <c r="W681" s="3">
        <v>0.20760000000000001</v>
      </c>
      <c r="X681" s="3">
        <v>4321.5573000000004</v>
      </c>
      <c r="Y681" vm="1">
        <v>0.36599999999999999</v>
      </c>
      <c r="Z681" s="3">
        <v>13197.819500000001</v>
      </c>
      <c r="AA681" t="s">
        <v>41</v>
      </c>
      <c r="AB681">
        <v>1</v>
      </c>
      <c r="AC681">
        <v>0.39</v>
      </c>
      <c r="AD681" s="2" t="s">
        <v>42</v>
      </c>
      <c r="AE681">
        <v>196</v>
      </c>
      <c r="AG681">
        <v>20</v>
      </c>
      <c r="AL681">
        <f>IF(AND(EE_Data_2023[[#This Row],[Hire Date]]&gt;=EE_Data_2023[[#This Row],[Start of Month]],EE_Data_2023[[#This Row],[Hire Date]]&lt;=EE_Data_2023[[#This Row],[End of Month]]),1,0)</f>
        <v>0</v>
      </c>
      <c r="AM681">
        <f>IF(AND(EE_Data_2023[[#This Row],[Exit Date]]&gt;=EE_Data_2023[[#This Row],[Start of Month]],EE_Data_2023[[#This Row],[Exit Date]]&lt;=EE_Data_2023[[#This Row],[End of Month]]),1,0)</f>
        <v>0</v>
      </c>
      <c r="AN681">
        <f>EE_Data_2023[[#This Row],[Leave balance]]*EE_Data_2023[[#This Row],[Hr_Rate]]</f>
        <v>39231.567307692312</v>
      </c>
    </row>
    <row r="682" spans="1:40" x14ac:dyDescent="0.3">
      <c r="A682" s="1" t="s">
        <v>1927</v>
      </c>
      <c r="B682" s="8">
        <v>44927</v>
      </c>
      <c r="C682" s="8">
        <v>44957</v>
      </c>
      <c r="D682">
        <v>2023</v>
      </c>
      <c r="E682" t="s">
        <v>322</v>
      </c>
      <c r="F682" t="s">
        <v>323</v>
      </c>
      <c r="G682" t="s">
        <v>1919</v>
      </c>
      <c r="H682" t="s">
        <v>1521</v>
      </c>
      <c r="I682" t="s">
        <v>1522</v>
      </c>
      <c r="J682" t="s">
        <v>547</v>
      </c>
      <c r="K682" t="s">
        <v>37</v>
      </c>
      <c r="L682" t="s">
        <v>71</v>
      </c>
      <c r="M682" t="s">
        <v>323</v>
      </c>
      <c r="N682" t="s">
        <v>72</v>
      </c>
      <c r="O682" t="s">
        <v>40</v>
      </c>
      <c r="P682">
        <v>39</v>
      </c>
      <c r="Q682" s="2">
        <v>42664</v>
      </c>
      <c r="R682" s="2"/>
      <c r="S682">
        <v>40</v>
      </c>
      <c r="T682" s="3">
        <v>84297</v>
      </c>
      <c r="U682" s="3">
        <v>7024.75</v>
      </c>
      <c r="V682" s="3">
        <v>40.527403846153845</v>
      </c>
      <c r="W682" s="3">
        <v>0.15490000000000001</v>
      </c>
      <c r="X682" s="3">
        <v>1088.133775</v>
      </c>
      <c r="Y682" vm="33">
        <v>0.46700000000000003</v>
      </c>
      <c r="Z682" s="3">
        <v>3744.19175</v>
      </c>
      <c r="AA682" t="s">
        <v>326</v>
      </c>
      <c r="AB682">
        <v>143.86000000000001</v>
      </c>
      <c r="AC682">
        <v>0</v>
      </c>
      <c r="AD682" s="2" t="s">
        <v>42</v>
      </c>
      <c r="AE682">
        <v>276</v>
      </c>
      <c r="AG682">
        <v>20</v>
      </c>
      <c r="AI682">
        <v>5</v>
      </c>
      <c r="AL682">
        <f>IF(AND(EE_Data_2023[[#This Row],[Hire Date]]&gt;=EE_Data_2023[[#This Row],[Start of Month]],EE_Data_2023[[#This Row],[Hire Date]]&lt;=EE_Data_2023[[#This Row],[End of Month]]),1,0)</f>
        <v>0</v>
      </c>
      <c r="AM682">
        <f>IF(AND(EE_Data_2023[[#This Row],[Exit Date]]&gt;=EE_Data_2023[[#This Row],[Start of Month]],EE_Data_2023[[#This Row],[Exit Date]]&lt;=EE_Data_2023[[#This Row],[End of Month]]),1,0)</f>
        <v>0</v>
      </c>
      <c r="AN682">
        <f>EE_Data_2023[[#This Row],[Leave balance]]*EE_Data_2023[[#This Row],[Hr_Rate]]</f>
        <v>11185.563461538461</v>
      </c>
    </row>
    <row r="683" spans="1:40" x14ac:dyDescent="0.3">
      <c r="A683" s="1" t="s">
        <v>1927</v>
      </c>
      <c r="B683" s="8">
        <v>44927</v>
      </c>
      <c r="C683" s="8">
        <v>44957</v>
      </c>
      <c r="D683">
        <v>2023</v>
      </c>
      <c r="E683" t="s">
        <v>180</v>
      </c>
      <c r="F683" t="s">
        <v>181</v>
      </c>
      <c r="G683" t="s">
        <v>33</v>
      </c>
      <c r="H683" t="s">
        <v>260</v>
      </c>
      <c r="I683" t="s">
        <v>1523</v>
      </c>
      <c r="J683" t="s">
        <v>115</v>
      </c>
      <c r="K683" t="s">
        <v>83</v>
      </c>
      <c r="L683" t="s">
        <v>49</v>
      </c>
      <c r="M683" t="s">
        <v>181</v>
      </c>
      <c r="N683" t="s">
        <v>72</v>
      </c>
      <c r="O683" t="s">
        <v>40</v>
      </c>
      <c r="P683">
        <v>41</v>
      </c>
      <c r="Q683" s="2">
        <v>41503</v>
      </c>
      <c r="R683" s="2"/>
      <c r="S683">
        <v>24</v>
      </c>
      <c r="T683" s="3">
        <v>235619</v>
      </c>
      <c r="U683" s="3">
        <v>19634.916666666668</v>
      </c>
      <c r="V683" s="3">
        <v>188.79727564102564</v>
      </c>
      <c r="W683" s="3">
        <v>0.31420000000000003</v>
      </c>
      <c r="X683" s="3">
        <v>6169.2908166666675</v>
      </c>
      <c r="Y683" vm="22">
        <v>0.49099999999999999</v>
      </c>
      <c r="Z683" s="3">
        <v>9994.1725833333348</v>
      </c>
      <c r="AA683" t="s">
        <v>184</v>
      </c>
      <c r="AB683">
        <v>11.300800000000001</v>
      </c>
      <c r="AC683">
        <v>0.3</v>
      </c>
      <c r="AD683" s="2" t="s">
        <v>42</v>
      </c>
      <c r="AE683">
        <v>151</v>
      </c>
      <c r="AG683">
        <v>20</v>
      </c>
      <c r="AL683">
        <f>IF(AND(EE_Data_2023[[#This Row],[Hire Date]]&gt;=EE_Data_2023[[#This Row],[Start of Month]],EE_Data_2023[[#This Row],[Hire Date]]&lt;=EE_Data_2023[[#This Row],[End of Month]]),1,0)</f>
        <v>0</v>
      </c>
      <c r="AM683">
        <f>IF(AND(EE_Data_2023[[#This Row],[Exit Date]]&gt;=EE_Data_2023[[#This Row],[Start of Month]],EE_Data_2023[[#This Row],[Exit Date]]&lt;=EE_Data_2023[[#This Row],[End of Month]]),1,0)</f>
        <v>0</v>
      </c>
      <c r="AN683">
        <f>EE_Data_2023[[#This Row],[Leave balance]]*EE_Data_2023[[#This Row],[Hr_Rate]]</f>
        <v>28508.388621794871</v>
      </c>
    </row>
    <row r="684" spans="1:40" x14ac:dyDescent="0.3">
      <c r="A684" s="1" t="s">
        <v>1927</v>
      </c>
      <c r="B684" s="8">
        <v>44927</v>
      </c>
      <c r="C684" s="8">
        <v>44957</v>
      </c>
      <c r="D684">
        <v>2023</v>
      </c>
      <c r="E684" t="s">
        <v>139</v>
      </c>
      <c r="F684" t="s">
        <v>140</v>
      </c>
      <c r="G684" t="s">
        <v>33</v>
      </c>
      <c r="H684" t="s">
        <v>1524</v>
      </c>
      <c r="I684" t="s">
        <v>1525</v>
      </c>
      <c r="J684" t="s">
        <v>47</v>
      </c>
      <c r="K684" t="s">
        <v>99</v>
      </c>
      <c r="L684" t="s">
        <v>49</v>
      </c>
      <c r="M684" t="s">
        <v>140</v>
      </c>
      <c r="N684" t="s">
        <v>39</v>
      </c>
      <c r="O684" t="s">
        <v>40</v>
      </c>
      <c r="P684">
        <v>40</v>
      </c>
      <c r="Q684" s="2">
        <v>43868</v>
      </c>
      <c r="R684" s="2">
        <v>44963</v>
      </c>
      <c r="S684">
        <v>24</v>
      </c>
      <c r="T684" s="3">
        <v>187187</v>
      </c>
      <c r="U684" s="3">
        <v>15598.916666666666</v>
      </c>
      <c r="V684" s="3">
        <v>149.98958333333334</v>
      </c>
      <c r="W684" s="3">
        <v>0.19879999999999998</v>
      </c>
      <c r="X684" s="3">
        <v>3101.0646333333329</v>
      </c>
      <c r="Y684" vm="16">
        <v>0.48799999999999999</v>
      </c>
      <c r="Z684" s="3">
        <v>7986.6453333333329</v>
      </c>
      <c r="AA684" t="s">
        <v>41</v>
      </c>
      <c r="AB684">
        <v>1</v>
      </c>
      <c r="AC684">
        <v>0.18</v>
      </c>
      <c r="AD684" s="2" t="s">
        <v>42</v>
      </c>
      <c r="AE684">
        <v>342</v>
      </c>
      <c r="AG684">
        <v>20</v>
      </c>
      <c r="AL684">
        <f>IF(AND(EE_Data_2023[[#This Row],[Hire Date]]&gt;=EE_Data_2023[[#This Row],[Start of Month]],EE_Data_2023[[#This Row],[Hire Date]]&lt;=EE_Data_2023[[#This Row],[End of Month]]),1,0)</f>
        <v>0</v>
      </c>
      <c r="AM684">
        <f>IF(AND(EE_Data_2023[[#This Row],[Exit Date]]&gt;=EE_Data_2023[[#This Row],[Start of Month]],EE_Data_2023[[#This Row],[Exit Date]]&lt;=EE_Data_2023[[#This Row],[End of Month]]),1,0)</f>
        <v>0</v>
      </c>
      <c r="AN684">
        <f>EE_Data_2023[[#This Row],[Leave balance]]*EE_Data_2023[[#This Row],[Hr_Rate]]</f>
        <v>51296.4375</v>
      </c>
    </row>
    <row r="685" spans="1:40" x14ac:dyDescent="0.3">
      <c r="A685" s="1" t="s">
        <v>1927</v>
      </c>
      <c r="B685" s="8">
        <v>44927</v>
      </c>
      <c r="C685" s="8">
        <v>44957</v>
      </c>
      <c r="D685">
        <v>2023</v>
      </c>
      <c r="E685" t="s">
        <v>43</v>
      </c>
      <c r="F685" t="s">
        <v>44</v>
      </c>
      <c r="G685" t="s">
        <v>1919</v>
      </c>
      <c r="H685" t="s">
        <v>1526</v>
      </c>
      <c r="I685" t="s">
        <v>1527</v>
      </c>
      <c r="J685" t="s">
        <v>63</v>
      </c>
      <c r="K685" t="s">
        <v>83</v>
      </c>
      <c r="L685" t="s">
        <v>49</v>
      </c>
      <c r="M685" t="s">
        <v>44</v>
      </c>
      <c r="N685" t="s">
        <v>72</v>
      </c>
      <c r="O685" t="s">
        <v>40</v>
      </c>
      <c r="P685">
        <v>54</v>
      </c>
      <c r="Q685" s="2">
        <v>42494</v>
      </c>
      <c r="R685" s="2"/>
      <c r="S685">
        <v>40</v>
      </c>
      <c r="T685" s="3">
        <v>93668</v>
      </c>
      <c r="U685" s="3">
        <v>7805.666666666667</v>
      </c>
      <c r="V685" s="3">
        <v>45.032692307692308</v>
      </c>
      <c r="W685" s="3">
        <v>0.17</v>
      </c>
      <c r="X685" s="3">
        <v>1326.9633333333334</v>
      </c>
      <c r="Y685" vm="2">
        <v>0.21</v>
      </c>
      <c r="Z685" s="3">
        <v>6166.4766666666674</v>
      </c>
      <c r="AA685" t="s">
        <v>51</v>
      </c>
      <c r="AB685">
        <v>1.4280999999999999</v>
      </c>
      <c r="AC685">
        <v>0</v>
      </c>
      <c r="AD685" s="2" t="s">
        <v>42</v>
      </c>
      <c r="AE685">
        <v>27</v>
      </c>
      <c r="AG685">
        <v>20</v>
      </c>
      <c r="AI685">
        <v>16</v>
      </c>
      <c r="AL685">
        <f>IF(AND(EE_Data_2023[[#This Row],[Hire Date]]&gt;=EE_Data_2023[[#This Row],[Start of Month]],EE_Data_2023[[#This Row],[Hire Date]]&lt;=EE_Data_2023[[#This Row],[End of Month]]),1,0)</f>
        <v>0</v>
      </c>
      <c r="AM685">
        <f>IF(AND(EE_Data_2023[[#This Row],[Exit Date]]&gt;=EE_Data_2023[[#This Row],[Start of Month]],EE_Data_2023[[#This Row],[Exit Date]]&lt;=EE_Data_2023[[#This Row],[End of Month]]),1,0)</f>
        <v>0</v>
      </c>
      <c r="AN685">
        <f>EE_Data_2023[[#This Row],[Leave balance]]*EE_Data_2023[[#This Row],[Hr_Rate]]</f>
        <v>1215.8826923076924</v>
      </c>
    </row>
    <row r="686" spans="1:40" x14ac:dyDescent="0.3">
      <c r="A686" s="1" t="s">
        <v>1927</v>
      </c>
      <c r="B686" s="8">
        <v>44927</v>
      </c>
      <c r="C686" s="8">
        <v>44957</v>
      </c>
      <c r="D686">
        <v>2023</v>
      </c>
      <c r="E686" t="s">
        <v>920</v>
      </c>
      <c r="F686" t="s">
        <v>921</v>
      </c>
      <c r="G686" t="s">
        <v>33</v>
      </c>
      <c r="H686" t="s">
        <v>1528</v>
      </c>
      <c r="I686" t="s">
        <v>1529</v>
      </c>
      <c r="J686" t="s">
        <v>367</v>
      </c>
      <c r="K686" t="s">
        <v>37</v>
      </c>
      <c r="L686" t="s">
        <v>71</v>
      </c>
      <c r="M686" t="s">
        <v>921</v>
      </c>
      <c r="N686" t="s">
        <v>72</v>
      </c>
      <c r="O686" t="s">
        <v>40</v>
      </c>
      <c r="P686">
        <v>57</v>
      </c>
      <c r="Q686" s="2">
        <v>37798</v>
      </c>
      <c r="R686" s="2"/>
      <c r="S686">
        <v>32</v>
      </c>
      <c r="T686" s="3">
        <v>63318</v>
      </c>
      <c r="U686" s="3">
        <v>5276.5</v>
      </c>
      <c r="V686" s="3">
        <v>38.051682692307693</v>
      </c>
      <c r="W686" s="3">
        <v>0.3</v>
      </c>
      <c r="X686" s="3">
        <v>1582.95</v>
      </c>
      <c r="Y686" vm="43">
        <v>0.59099999999999997</v>
      </c>
      <c r="Z686" s="3">
        <v>2158.0885000000003</v>
      </c>
      <c r="AA686" t="s">
        <v>41</v>
      </c>
      <c r="AB686">
        <v>1</v>
      </c>
      <c r="AC686">
        <v>0</v>
      </c>
      <c r="AD686" s="2" t="s">
        <v>42</v>
      </c>
      <c r="AE686">
        <v>219</v>
      </c>
      <c r="AG686">
        <v>20</v>
      </c>
      <c r="AL686">
        <f>IF(AND(EE_Data_2023[[#This Row],[Hire Date]]&gt;=EE_Data_2023[[#This Row],[Start of Month]],EE_Data_2023[[#This Row],[Hire Date]]&lt;=EE_Data_2023[[#This Row],[End of Month]]),1,0)</f>
        <v>0</v>
      </c>
      <c r="AM686">
        <f>IF(AND(EE_Data_2023[[#This Row],[Exit Date]]&gt;=EE_Data_2023[[#This Row],[Start of Month]],EE_Data_2023[[#This Row],[Exit Date]]&lt;=EE_Data_2023[[#This Row],[End of Month]]),1,0)</f>
        <v>0</v>
      </c>
      <c r="AN686">
        <f>EE_Data_2023[[#This Row],[Leave balance]]*EE_Data_2023[[#This Row],[Hr_Rate]]</f>
        <v>8333.3185096153848</v>
      </c>
    </row>
    <row r="687" spans="1:40" x14ac:dyDescent="0.3">
      <c r="A687" s="1" t="s">
        <v>1927</v>
      </c>
      <c r="B687" s="8">
        <v>44927</v>
      </c>
      <c r="C687" s="8">
        <v>44957</v>
      </c>
      <c r="D687">
        <v>2023</v>
      </c>
      <c r="E687" t="s">
        <v>721</v>
      </c>
      <c r="F687" t="s">
        <v>722</v>
      </c>
      <c r="G687" t="s">
        <v>54</v>
      </c>
      <c r="H687" t="s">
        <v>1530</v>
      </c>
      <c r="I687" t="s">
        <v>1531</v>
      </c>
      <c r="J687" t="s">
        <v>63</v>
      </c>
      <c r="K687" t="s">
        <v>116</v>
      </c>
      <c r="L687" t="s">
        <v>38</v>
      </c>
      <c r="M687" t="s">
        <v>722</v>
      </c>
      <c r="N687" t="s">
        <v>72</v>
      </c>
      <c r="O687" t="s">
        <v>40</v>
      </c>
      <c r="P687">
        <v>63</v>
      </c>
      <c r="Q687" s="2">
        <v>42778</v>
      </c>
      <c r="R687" s="2"/>
      <c r="S687">
        <v>40</v>
      </c>
      <c r="T687" s="3">
        <v>77629</v>
      </c>
      <c r="U687" s="3">
        <v>6469.083333333333</v>
      </c>
      <c r="V687" s="3">
        <v>37.32163461538461</v>
      </c>
      <c r="W687" s="3">
        <v>0.1</v>
      </c>
      <c r="X687" s="3">
        <v>646.9083333333333</v>
      </c>
      <c r="Y687" vm="42">
        <v>0.34799999999999998</v>
      </c>
      <c r="Z687" s="3">
        <v>4217.842333333334</v>
      </c>
      <c r="AA687" t="s">
        <v>725</v>
      </c>
      <c r="AB687">
        <v>486.12</v>
      </c>
      <c r="AC687">
        <v>0</v>
      </c>
      <c r="AD687" s="2" t="s">
        <v>42</v>
      </c>
      <c r="AE687">
        <v>93</v>
      </c>
      <c r="AG687">
        <v>20</v>
      </c>
      <c r="AH687">
        <v>445</v>
      </c>
      <c r="AI687">
        <v>3</v>
      </c>
      <c r="AL687">
        <f>IF(AND(EE_Data_2023[[#This Row],[Hire Date]]&gt;=EE_Data_2023[[#This Row],[Start of Month]],EE_Data_2023[[#This Row],[Hire Date]]&lt;=EE_Data_2023[[#This Row],[End of Month]]),1,0)</f>
        <v>0</v>
      </c>
      <c r="AM687">
        <f>IF(AND(EE_Data_2023[[#This Row],[Exit Date]]&gt;=EE_Data_2023[[#This Row],[Start of Month]],EE_Data_2023[[#This Row],[Exit Date]]&lt;=EE_Data_2023[[#This Row],[End of Month]]),1,0)</f>
        <v>0</v>
      </c>
      <c r="AN687">
        <f>EE_Data_2023[[#This Row],[Leave balance]]*EE_Data_2023[[#This Row],[Hr_Rate]]</f>
        <v>3470.9120192307687</v>
      </c>
    </row>
    <row r="688" spans="1:40" x14ac:dyDescent="0.3">
      <c r="A688" s="1" t="s">
        <v>1927</v>
      </c>
      <c r="B688" s="8">
        <v>44927</v>
      </c>
      <c r="C688" s="8">
        <v>44957</v>
      </c>
      <c r="D688">
        <v>2023</v>
      </c>
      <c r="E688" t="s">
        <v>262</v>
      </c>
      <c r="F688" t="s">
        <v>263</v>
      </c>
      <c r="G688" t="s">
        <v>33</v>
      </c>
      <c r="H688" t="s">
        <v>1532</v>
      </c>
      <c r="I688" t="s">
        <v>1533</v>
      </c>
      <c r="J688" t="s">
        <v>93</v>
      </c>
      <c r="K688" t="s">
        <v>94</v>
      </c>
      <c r="L688" t="s">
        <v>38</v>
      </c>
      <c r="M688" t="s">
        <v>263</v>
      </c>
      <c r="N688" t="s">
        <v>72</v>
      </c>
      <c r="O688" t="s">
        <v>40</v>
      </c>
      <c r="P688">
        <v>62</v>
      </c>
      <c r="Q688" s="2">
        <v>43061</v>
      </c>
      <c r="R688" s="2"/>
      <c r="S688">
        <v>40</v>
      </c>
      <c r="T688" s="3">
        <v>138808</v>
      </c>
      <c r="U688" s="3">
        <v>11567.333333333334</v>
      </c>
      <c r="V688" s="3">
        <v>66.734615384615381</v>
      </c>
      <c r="W688" s="3">
        <v>0.22</v>
      </c>
      <c r="X688" s="3">
        <v>2544.8133333333335</v>
      </c>
      <c r="Y688" vm="28">
        <v>0.45200000000000001</v>
      </c>
      <c r="Z688" s="3">
        <v>6338.8986666666669</v>
      </c>
      <c r="AA688" t="s">
        <v>267</v>
      </c>
      <c r="AB688">
        <v>39.026600000000002</v>
      </c>
      <c r="AC688">
        <v>0.15</v>
      </c>
      <c r="AD688" s="2" t="s">
        <v>42</v>
      </c>
      <c r="AE688">
        <v>345</v>
      </c>
      <c r="AG688">
        <v>20</v>
      </c>
      <c r="AI688">
        <v>14</v>
      </c>
      <c r="AL688">
        <f>IF(AND(EE_Data_2023[[#This Row],[Hire Date]]&gt;=EE_Data_2023[[#This Row],[Start of Month]],EE_Data_2023[[#This Row],[Hire Date]]&lt;=EE_Data_2023[[#This Row],[End of Month]]),1,0)</f>
        <v>0</v>
      </c>
      <c r="AM688">
        <f>IF(AND(EE_Data_2023[[#This Row],[Exit Date]]&gt;=EE_Data_2023[[#This Row],[Start of Month]],EE_Data_2023[[#This Row],[Exit Date]]&lt;=EE_Data_2023[[#This Row],[End of Month]]),1,0)</f>
        <v>0</v>
      </c>
      <c r="AN688">
        <f>EE_Data_2023[[#This Row],[Leave balance]]*EE_Data_2023[[#This Row],[Hr_Rate]]</f>
        <v>23023.442307692305</v>
      </c>
    </row>
    <row r="689" spans="1:40" x14ac:dyDescent="0.3">
      <c r="A689" s="1" t="s">
        <v>1927</v>
      </c>
      <c r="B689" s="8">
        <v>44927</v>
      </c>
      <c r="C689" s="8">
        <v>44957</v>
      </c>
      <c r="D689">
        <v>2023</v>
      </c>
      <c r="E689" t="s">
        <v>31</v>
      </c>
      <c r="F689" t="s">
        <v>32</v>
      </c>
      <c r="G689" t="s">
        <v>33</v>
      </c>
      <c r="H689" t="s">
        <v>1534</v>
      </c>
      <c r="I689" t="s">
        <v>1535</v>
      </c>
      <c r="J689" t="s">
        <v>187</v>
      </c>
      <c r="K689" t="s">
        <v>37</v>
      </c>
      <c r="L689" t="s">
        <v>108</v>
      </c>
      <c r="M689" t="s">
        <v>32</v>
      </c>
      <c r="N689" t="s">
        <v>72</v>
      </c>
      <c r="O689" t="s">
        <v>50</v>
      </c>
      <c r="P689">
        <v>49</v>
      </c>
      <c r="Q689" s="2">
        <v>41703</v>
      </c>
      <c r="R689" s="2"/>
      <c r="S689">
        <v>40</v>
      </c>
      <c r="T689" s="3">
        <v>88777</v>
      </c>
      <c r="U689" s="3">
        <v>7398.083333333333</v>
      </c>
      <c r="V689" s="3">
        <v>42.681249999999999</v>
      </c>
      <c r="W689" s="3">
        <v>0.20760000000000001</v>
      </c>
      <c r="X689" s="3">
        <v>1535.8421000000001</v>
      </c>
      <c r="Y689" vm="1">
        <v>0.36599999999999999</v>
      </c>
      <c r="Z689" s="3">
        <v>4690.3848333333335</v>
      </c>
      <c r="AA689" t="s">
        <v>41</v>
      </c>
      <c r="AB689">
        <v>1</v>
      </c>
      <c r="AC689">
        <v>0</v>
      </c>
      <c r="AD689" s="2" t="s">
        <v>42</v>
      </c>
      <c r="AE689">
        <v>384</v>
      </c>
      <c r="AF689">
        <v>1</v>
      </c>
      <c r="AG689">
        <v>20</v>
      </c>
      <c r="AH689">
        <v>367</v>
      </c>
      <c r="AI689">
        <v>9</v>
      </c>
      <c r="AL689">
        <f>IF(AND(EE_Data_2023[[#This Row],[Hire Date]]&gt;=EE_Data_2023[[#This Row],[Start of Month]],EE_Data_2023[[#This Row],[Hire Date]]&lt;=EE_Data_2023[[#This Row],[End of Month]]),1,0)</f>
        <v>0</v>
      </c>
      <c r="AM689">
        <f>IF(AND(EE_Data_2023[[#This Row],[Exit Date]]&gt;=EE_Data_2023[[#This Row],[Start of Month]],EE_Data_2023[[#This Row],[Exit Date]]&lt;=EE_Data_2023[[#This Row],[End of Month]]),1,0)</f>
        <v>0</v>
      </c>
      <c r="AN689">
        <f>EE_Data_2023[[#This Row],[Leave balance]]*EE_Data_2023[[#This Row],[Hr_Rate]]</f>
        <v>16389.599999999999</v>
      </c>
    </row>
    <row r="690" spans="1:40" x14ac:dyDescent="0.3">
      <c r="A690" s="1" t="s">
        <v>1927</v>
      </c>
      <c r="B690" s="8">
        <v>44927</v>
      </c>
      <c r="C690" s="8">
        <v>44957</v>
      </c>
      <c r="D690">
        <v>2023</v>
      </c>
      <c r="E690" t="s">
        <v>351</v>
      </c>
      <c r="F690" t="s">
        <v>352</v>
      </c>
      <c r="G690" t="s">
        <v>54</v>
      </c>
      <c r="H690" t="s">
        <v>1536</v>
      </c>
      <c r="I690" t="s">
        <v>1537</v>
      </c>
      <c r="J690" t="s">
        <v>47</v>
      </c>
      <c r="K690" t="s">
        <v>83</v>
      </c>
      <c r="L690" t="s">
        <v>71</v>
      </c>
      <c r="M690" t="s">
        <v>352</v>
      </c>
      <c r="N690" t="s">
        <v>72</v>
      </c>
      <c r="O690" t="s">
        <v>50</v>
      </c>
      <c r="P690">
        <v>60</v>
      </c>
      <c r="Q690" s="2">
        <v>38121</v>
      </c>
      <c r="R690" s="2"/>
      <c r="S690">
        <v>40</v>
      </c>
      <c r="T690" s="3">
        <v>186378</v>
      </c>
      <c r="U690" s="3">
        <v>15531.5</v>
      </c>
      <c r="V690" s="3">
        <v>89.604807692307688</v>
      </c>
      <c r="W690" s="3">
        <v>0.13</v>
      </c>
      <c r="X690" s="3">
        <v>2019.095</v>
      </c>
      <c r="Y690" vm="14">
        <v>0.55399999999999994</v>
      </c>
      <c r="Z690" s="3">
        <v>6927.0490000000009</v>
      </c>
      <c r="AA690" t="s">
        <v>355</v>
      </c>
      <c r="AB690">
        <v>12.6816</v>
      </c>
      <c r="AC690">
        <v>0.26</v>
      </c>
      <c r="AD690" s="2" t="s">
        <v>42</v>
      </c>
      <c r="AE690">
        <v>67</v>
      </c>
      <c r="AG690">
        <v>20</v>
      </c>
      <c r="AI690">
        <v>4</v>
      </c>
      <c r="AL690">
        <f>IF(AND(EE_Data_2023[[#This Row],[Hire Date]]&gt;=EE_Data_2023[[#This Row],[Start of Month]],EE_Data_2023[[#This Row],[Hire Date]]&lt;=EE_Data_2023[[#This Row],[End of Month]]),1,0)</f>
        <v>0</v>
      </c>
      <c r="AM690">
        <f>IF(AND(EE_Data_2023[[#This Row],[Exit Date]]&gt;=EE_Data_2023[[#This Row],[Start of Month]],EE_Data_2023[[#This Row],[Exit Date]]&lt;=EE_Data_2023[[#This Row],[End of Month]]),1,0)</f>
        <v>0</v>
      </c>
      <c r="AN690">
        <f>EE_Data_2023[[#This Row],[Leave balance]]*EE_Data_2023[[#This Row],[Hr_Rate]]</f>
        <v>6003.5221153846151</v>
      </c>
    </row>
    <row r="691" spans="1:40" x14ac:dyDescent="0.3">
      <c r="A691" s="1" t="s">
        <v>1927</v>
      </c>
      <c r="B691" s="8">
        <v>44927</v>
      </c>
      <c r="C691" s="8">
        <v>44957</v>
      </c>
      <c r="D691">
        <v>2023</v>
      </c>
      <c r="E691" t="s">
        <v>920</v>
      </c>
      <c r="F691" t="s">
        <v>921</v>
      </c>
      <c r="G691" t="s">
        <v>33</v>
      </c>
      <c r="H691" t="s">
        <v>1538</v>
      </c>
      <c r="I691" t="s">
        <v>1539</v>
      </c>
      <c r="J691" t="s">
        <v>158</v>
      </c>
      <c r="K691" t="s">
        <v>99</v>
      </c>
      <c r="L691" t="s">
        <v>108</v>
      </c>
      <c r="M691" t="s">
        <v>921</v>
      </c>
      <c r="N691" t="s">
        <v>72</v>
      </c>
      <c r="O691" t="s">
        <v>50</v>
      </c>
      <c r="P691">
        <v>45</v>
      </c>
      <c r="Q691" s="2">
        <v>42117</v>
      </c>
      <c r="R691" s="2"/>
      <c r="S691">
        <v>24</v>
      </c>
      <c r="T691" s="3">
        <v>60017</v>
      </c>
      <c r="U691" s="3">
        <v>5001.416666666667</v>
      </c>
      <c r="V691" s="3">
        <v>48.090544871794869</v>
      </c>
      <c r="W691" s="3">
        <v>0.3</v>
      </c>
      <c r="X691" s="3">
        <v>1500.425</v>
      </c>
      <c r="Y691" vm="43">
        <v>0.59099999999999997</v>
      </c>
      <c r="Z691" s="3">
        <v>2045.5794166666669</v>
      </c>
      <c r="AA691" t="s">
        <v>41</v>
      </c>
      <c r="AB691">
        <v>1</v>
      </c>
      <c r="AC691">
        <v>0</v>
      </c>
      <c r="AD691" s="2" t="s">
        <v>42</v>
      </c>
      <c r="AE691">
        <v>114</v>
      </c>
      <c r="AG691">
        <v>20</v>
      </c>
      <c r="AL691">
        <f>IF(AND(EE_Data_2023[[#This Row],[Hire Date]]&gt;=EE_Data_2023[[#This Row],[Start of Month]],EE_Data_2023[[#This Row],[Hire Date]]&lt;=EE_Data_2023[[#This Row],[End of Month]]),1,0)</f>
        <v>0</v>
      </c>
      <c r="AM691">
        <f>IF(AND(EE_Data_2023[[#This Row],[Exit Date]]&gt;=EE_Data_2023[[#This Row],[Start of Month]],EE_Data_2023[[#This Row],[Exit Date]]&lt;=EE_Data_2023[[#This Row],[End of Month]]),1,0)</f>
        <v>0</v>
      </c>
      <c r="AN691">
        <f>EE_Data_2023[[#This Row],[Leave balance]]*EE_Data_2023[[#This Row],[Hr_Rate]]</f>
        <v>5482.3221153846152</v>
      </c>
    </row>
    <row r="692" spans="1:40" x14ac:dyDescent="0.3">
      <c r="A692" s="1" t="s">
        <v>1927</v>
      </c>
      <c r="B692" s="8">
        <v>44927</v>
      </c>
      <c r="C692" s="8">
        <v>44957</v>
      </c>
      <c r="D692">
        <v>2023</v>
      </c>
      <c r="E692" t="s">
        <v>193</v>
      </c>
      <c r="F692" t="s">
        <v>194</v>
      </c>
      <c r="G692" t="s">
        <v>33</v>
      </c>
      <c r="H692" t="s">
        <v>1540</v>
      </c>
      <c r="I692" t="s">
        <v>1541</v>
      </c>
      <c r="J692" t="s">
        <v>93</v>
      </c>
      <c r="K692" t="s">
        <v>70</v>
      </c>
      <c r="L692" t="s">
        <v>49</v>
      </c>
      <c r="M692" t="s">
        <v>194</v>
      </c>
      <c r="N692" t="s">
        <v>72</v>
      </c>
      <c r="O692" t="s">
        <v>50</v>
      </c>
      <c r="P692">
        <v>45</v>
      </c>
      <c r="Q692" s="2">
        <v>43305</v>
      </c>
      <c r="R692" s="2"/>
      <c r="S692">
        <v>40</v>
      </c>
      <c r="T692" s="3">
        <v>148991</v>
      </c>
      <c r="U692" s="3">
        <v>12415.916666666666</v>
      </c>
      <c r="V692" s="3">
        <v>71.63028846153847</v>
      </c>
      <c r="W692" s="3">
        <v>6.3500000000000001E-2</v>
      </c>
      <c r="X692" s="3">
        <v>788.41070833333333</v>
      </c>
      <c r="Y692" vm="24">
        <v>0.31900000000000001</v>
      </c>
      <c r="Z692" s="3">
        <v>8455.2392499999987</v>
      </c>
      <c r="AA692" t="s">
        <v>197</v>
      </c>
      <c r="AB692">
        <v>149.69999999999999</v>
      </c>
      <c r="AC692">
        <v>0.12</v>
      </c>
      <c r="AD692" s="2" t="s">
        <v>42</v>
      </c>
      <c r="AE692">
        <v>301</v>
      </c>
      <c r="AG692">
        <v>20</v>
      </c>
      <c r="AI692">
        <v>17</v>
      </c>
      <c r="AL692">
        <f>IF(AND(EE_Data_2023[[#This Row],[Hire Date]]&gt;=EE_Data_2023[[#This Row],[Start of Month]],EE_Data_2023[[#This Row],[Hire Date]]&lt;=EE_Data_2023[[#This Row],[End of Month]]),1,0)</f>
        <v>0</v>
      </c>
      <c r="AM692">
        <f>IF(AND(EE_Data_2023[[#This Row],[Exit Date]]&gt;=EE_Data_2023[[#This Row],[Start of Month]],EE_Data_2023[[#This Row],[Exit Date]]&lt;=EE_Data_2023[[#This Row],[End of Month]]),1,0)</f>
        <v>0</v>
      </c>
      <c r="AN692">
        <f>EE_Data_2023[[#This Row],[Leave balance]]*EE_Data_2023[[#This Row],[Hr_Rate]]</f>
        <v>21560.716826923079</v>
      </c>
    </row>
    <row r="693" spans="1:40" x14ac:dyDescent="0.3">
      <c r="A693" s="1" t="s">
        <v>1927</v>
      </c>
      <c r="B693" s="8">
        <v>44927</v>
      </c>
      <c r="C693" s="8">
        <v>44957</v>
      </c>
      <c r="D693">
        <v>2023</v>
      </c>
      <c r="E693" t="s">
        <v>390</v>
      </c>
      <c r="F693" t="s">
        <v>391</v>
      </c>
      <c r="G693" t="s">
        <v>33</v>
      </c>
      <c r="H693" t="s">
        <v>1542</v>
      </c>
      <c r="I693" t="s">
        <v>1543</v>
      </c>
      <c r="J693" t="s">
        <v>237</v>
      </c>
      <c r="K693" t="s">
        <v>99</v>
      </c>
      <c r="L693" t="s">
        <v>49</v>
      </c>
      <c r="M693" t="s">
        <v>391</v>
      </c>
      <c r="N693" t="s">
        <v>72</v>
      </c>
      <c r="O693" t="s">
        <v>50</v>
      </c>
      <c r="P693">
        <v>52</v>
      </c>
      <c r="Q693" s="2">
        <v>39532</v>
      </c>
      <c r="R693" s="2"/>
      <c r="S693">
        <v>40</v>
      </c>
      <c r="T693" s="3">
        <v>97398</v>
      </c>
      <c r="U693" s="3">
        <v>8116.5</v>
      </c>
      <c r="V693" s="3">
        <v>46.825961538461534</v>
      </c>
      <c r="W693" s="3">
        <v>0.1105</v>
      </c>
      <c r="X693" s="3">
        <v>896.87324999999998</v>
      </c>
      <c r="Y693" vm="37">
        <v>0.26100000000000001</v>
      </c>
      <c r="Z693" s="3">
        <v>5998.0934999999999</v>
      </c>
      <c r="AA693" t="s">
        <v>41</v>
      </c>
      <c r="AB693">
        <v>1</v>
      </c>
      <c r="AC693">
        <v>0</v>
      </c>
      <c r="AD693" s="2" t="s">
        <v>42</v>
      </c>
      <c r="AE693">
        <v>190</v>
      </c>
      <c r="AG693">
        <v>20</v>
      </c>
      <c r="AI693">
        <v>19</v>
      </c>
      <c r="AL693">
        <f>IF(AND(EE_Data_2023[[#This Row],[Hire Date]]&gt;=EE_Data_2023[[#This Row],[Start of Month]],EE_Data_2023[[#This Row],[Hire Date]]&lt;=EE_Data_2023[[#This Row],[End of Month]]),1,0)</f>
        <v>0</v>
      </c>
      <c r="AM693">
        <f>IF(AND(EE_Data_2023[[#This Row],[Exit Date]]&gt;=EE_Data_2023[[#This Row],[Start of Month]],EE_Data_2023[[#This Row],[Exit Date]]&lt;=EE_Data_2023[[#This Row],[End of Month]]),1,0)</f>
        <v>0</v>
      </c>
      <c r="AN693">
        <f>EE_Data_2023[[#This Row],[Leave balance]]*EE_Data_2023[[#This Row],[Hr_Rate]]</f>
        <v>8896.9326923076915</v>
      </c>
    </row>
    <row r="694" spans="1:40" x14ac:dyDescent="0.3">
      <c r="A694" s="1" t="s">
        <v>1927</v>
      </c>
      <c r="B694" s="8">
        <v>44927</v>
      </c>
      <c r="C694" s="8">
        <v>44957</v>
      </c>
      <c r="D694">
        <v>2023</v>
      </c>
      <c r="E694" t="s">
        <v>73</v>
      </c>
      <c r="F694" t="s">
        <v>74</v>
      </c>
      <c r="G694" t="s">
        <v>1916</v>
      </c>
      <c r="H694" t="s">
        <v>1544</v>
      </c>
      <c r="I694" t="s">
        <v>1545</v>
      </c>
      <c r="J694" t="s">
        <v>321</v>
      </c>
      <c r="K694" t="s">
        <v>94</v>
      </c>
      <c r="L694" t="s">
        <v>38</v>
      </c>
      <c r="M694" t="s">
        <v>74</v>
      </c>
      <c r="N694" t="s">
        <v>72</v>
      </c>
      <c r="O694" t="s">
        <v>50</v>
      </c>
      <c r="P694">
        <v>63</v>
      </c>
      <c r="Q694" s="2">
        <v>39204</v>
      </c>
      <c r="R694" s="2"/>
      <c r="S694">
        <v>24</v>
      </c>
      <c r="T694" s="3">
        <v>72805</v>
      </c>
      <c r="U694" s="3">
        <v>6067.083333333333</v>
      </c>
      <c r="V694" s="3">
        <v>58.337339743589745</v>
      </c>
      <c r="W694" s="3">
        <v>0.28999999999999998</v>
      </c>
      <c r="X694" s="3">
        <v>1759.4541666666664</v>
      </c>
      <c r="Y694" vm="6">
        <v>0.65099999999999991</v>
      </c>
      <c r="Z694" s="3">
        <v>2117.4120833333336</v>
      </c>
      <c r="AA694" t="s">
        <v>78</v>
      </c>
      <c r="AB694">
        <v>5.4378000000000002</v>
      </c>
      <c r="AC694">
        <v>0</v>
      </c>
      <c r="AD694" s="2" t="s">
        <v>42</v>
      </c>
      <c r="AE694">
        <v>259</v>
      </c>
      <c r="AG694">
        <v>20</v>
      </c>
      <c r="AL694">
        <f>IF(AND(EE_Data_2023[[#This Row],[Hire Date]]&gt;=EE_Data_2023[[#This Row],[Start of Month]],EE_Data_2023[[#This Row],[Hire Date]]&lt;=EE_Data_2023[[#This Row],[End of Month]]),1,0)</f>
        <v>0</v>
      </c>
      <c r="AM694">
        <f>IF(AND(EE_Data_2023[[#This Row],[Exit Date]]&gt;=EE_Data_2023[[#This Row],[Start of Month]],EE_Data_2023[[#This Row],[Exit Date]]&lt;=EE_Data_2023[[#This Row],[End of Month]]),1,0)</f>
        <v>0</v>
      </c>
      <c r="AN694">
        <f>EE_Data_2023[[#This Row],[Leave balance]]*EE_Data_2023[[#This Row],[Hr_Rate]]</f>
        <v>15109.370993589744</v>
      </c>
    </row>
    <row r="695" spans="1:40" x14ac:dyDescent="0.3">
      <c r="A695" s="1" t="s">
        <v>1927</v>
      </c>
      <c r="B695" s="8">
        <v>44927</v>
      </c>
      <c r="C695" s="8">
        <v>44957</v>
      </c>
      <c r="D695">
        <v>2023</v>
      </c>
      <c r="E695" t="s">
        <v>346</v>
      </c>
      <c r="F695" t="s">
        <v>347</v>
      </c>
      <c r="G695" t="s">
        <v>54</v>
      </c>
      <c r="H695" t="s">
        <v>1546</v>
      </c>
      <c r="I695" t="s">
        <v>1547</v>
      </c>
      <c r="J695" t="s">
        <v>362</v>
      </c>
      <c r="K695" t="s">
        <v>70</v>
      </c>
      <c r="L695" t="s">
        <v>108</v>
      </c>
      <c r="M695" t="s">
        <v>347</v>
      </c>
      <c r="N695" t="s">
        <v>39</v>
      </c>
      <c r="O695" t="s">
        <v>50</v>
      </c>
      <c r="P695">
        <v>46</v>
      </c>
      <c r="Q695" s="2">
        <v>44213</v>
      </c>
      <c r="R695" s="2">
        <v>44943</v>
      </c>
      <c r="S695">
        <v>40</v>
      </c>
      <c r="T695" s="3">
        <v>72131</v>
      </c>
      <c r="U695" s="3">
        <v>6010.916666666667</v>
      </c>
      <c r="V695" s="3">
        <v>34.67836538461539</v>
      </c>
      <c r="W695" s="3">
        <v>0.2109</v>
      </c>
      <c r="X695" s="3">
        <v>1267.7023250000002</v>
      </c>
      <c r="Y695" vm="34">
        <v>0.45799999999999996</v>
      </c>
      <c r="Z695" s="3">
        <v>3257.9168333333337</v>
      </c>
      <c r="AA695" t="s">
        <v>350</v>
      </c>
      <c r="AB695">
        <v>11.0573</v>
      </c>
      <c r="AC695">
        <v>0</v>
      </c>
      <c r="AD695" s="2" t="s">
        <v>42</v>
      </c>
      <c r="AE695">
        <v>278</v>
      </c>
      <c r="AG695">
        <v>20</v>
      </c>
      <c r="AI695">
        <v>7</v>
      </c>
      <c r="AL695">
        <f>IF(AND(EE_Data_2023[[#This Row],[Hire Date]]&gt;=EE_Data_2023[[#This Row],[Start of Month]],EE_Data_2023[[#This Row],[Hire Date]]&lt;=EE_Data_2023[[#This Row],[End of Month]]),1,0)</f>
        <v>0</v>
      </c>
      <c r="AM695">
        <f>IF(AND(EE_Data_2023[[#This Row],[Exit Date]]&gt;=EE_Data_2023[[#This Row],[Start of Month]],EE_Data_2023[[#This Row],[Exit Date]]&lt;=EE_Data_2023[[#This Row],[End of Month]]),1,0)</f>
        <v>0</v>
      </c>
      <c r="AN695">
        <f>EE_Data_2023[[#This Row],[Leave balance]]*EE_Data_2023[[#This Row],[Hr_Rate]]</f>
        <v>9640.5855769230784</v>
      </c>
    </row>
    <row r="696" spans="1:40" x14ac:dyDescent="0.3">
      <c r="A696" s="1" t="s">
        <v>1927</v>
      </c>
      <c r="B696" s="8">
        <v>44927</v>
      </c>
      <c r="C696" s="8">
        <v>44957</v>
      </c>
      <c r="D696">
        <v>2023</v>
      </c>
      <c r="E696" t="s">
        <v>59</v>
      </c>
      <c r="F696" t="s">
        <v>60</v>
      </c>
      <c r="G696" t="s">
        <v>33</v>
      </c>
      <c r="H696" t="s">
        <v>1548</v>
      </c>
      <c r="I696" t="s">
        <v>1549</v>
      </c>
      <c r="J696" t="s">
        <v>77</v>
      </c>
      <c r="K696" t="s">
        <v>94</v>
      </c>
      <c r="L696" t="s">
        <v>38</v>
      </c>
      <c r="M696" t="s">
        <v>60</v>
      </c>
      <c r="N696" t="s">
        <v>72</v>
      </c>
      <c r="O696" t="s">
        <v>40</v>
      </c>
      <c r="P696">
        <v>64</v>
      </c>
      <c r="Q696" s="2">
        <v>44556</v>
      </c>
      <c r="R696" s="2"/>
      <c r="S696">
        <v>24</v>
      </c>
      <c r="T696" s="3">
        <v>104668</v>
      </c>
      <c r="U696" s="3">
        <v>8722.3333333333339</v>
      </c>
      <c r="V696" s="3">
        <v>83.868589743589737</v>
      </c>
      <c r="W696" s="3">
        <v>0.22140000000000001</v>
      </c>
      <c r="X696" s="3">
        <v>1931.1246000000003</v>
      </c>
      <c r="Y696" vm="4">
        <v>0.40799999999999997</v>
      </c>
      <c r="Z696" s="3">
        <v>5163.6213333333344</v>
      </c>
      <c r="AA696" t="s">
        <v>64</v>
      </c>
      <c r="AB696">
        <v>4.6844999999999999</v>
      </c>
      <c r="AC696">
        <v>0.08</v>
      </c>
      <c r="AD696" s="2" t="s">
        <v>42</v>
      </c>
      <c r="AE696">
        <v>100</v>
      </c>
      <c r="AG696">
        <v>20</v>
      </c>
      <c r="AH696">
        <v>641</v>
      </c>
      <c r="AL696">
        <f>IF(AND(EE_Data_2023[[#This Row],[Hire Date]]&gt;=EE_Data_2023[[#This Row],[Start of Month]],EE_Data_2023[[#This Row],[Hire Date]]&lt;=EE_Data_2023[[#This Row],[End of Month]]),1,0)</f>
        <v>0</v>
      </c>
      <c r="AM696">
        <f>IF(AND(EE_Data_2023[[#This Row],[Exit Date]]&gt;=EE_Data_2023[[#This Row],[Start of Month]],EE_Data_2023[[#This Row],[Exit Date]]&lt;=EE_Data_2023[[#This Row],[End of Month]]),1,0)</f>
        <v>0</v>
      </c>
      <c r="AN696">
        <f>EE_Data_2023[[#This Row],[Leave balance]]*EE_Data_2023[[#This Row],[Hr_Rate]]</f>
        <v>8386.8589743589746</v>
      </c>
    </row>
    <row r="697" spans="1:40" x14ac:dyDescent="0.3">
      <c r="A697" s="1" t="s">
        <v>1927</v>
      </c>
      <c r="B697" s="8">
        <v>44927</v>
      </c>
      <c r="C697" s="8">
        <v>44957</v>
      </c>
      <c r="D697">
        <v>2023</v>
      </c>
      <c r="E697" t="s">
        <v>180</v>
      </c>
      <c r="F697" t="s">
        <v>181</v>
      </c>
      <c r="G697" t="s">
        <v>33</v>
      </c>
      <c r="H697" t="s">
        <v>1550</v>
      </c>
      <c r="I697" t="s">
        <v>1551</v>
      </c>
      <c r="J697" t="s">
        <v>63</v>
      </c>
      <c r="K697" t="s">
        <v>70</v>
      </c>
      <c r="L697" t="s">
        <v>38</v>
      </c>
      <c r="M697" t="s">
        <v>181</v>
      </c>
      <c r="N697" t="s">
        <v>72</v>
      </c>
      <c r="O697" t="s">
        <v>50</v>
      </c>
      <c r="P697">
        <v>53</v>
      </c>
      <c r="Q697" s="2">
        <v>42952</v>
      </c>
      <c r="R697" s="2"/>
      <c r="S697">
        <v>24</v>
      </c>
      <c r="T697" s="3">
        <v>89769</v>
      </c>
      <c r="U697" s="3">
        <v>7480.75</v>
      </c>
      <c r="V697" s="3">
        <v>71.930288461538467</v>
      </c>
      <c r="W697" s="3">
        <v>0.31420000000000003</v>
      </c>
      <c r="X697" s="3">
        <v>2350.4516500000004</v>
      </c>
      <c r="Y697" vm="22">
        <v>0.49099999999999999</v>
      </c>
      <c r="Z697" s="3">
        <v>3807.7017500000002</v>
      </c>
      <c r="AA697" t="s">
        <v>184</v>
      </c>
      <c r="AB697">
        <v>11.300800000000001</v>
      </c>
      <c r="AC697">
        <v>0</v>
      </c>
      <c r="AD697" s="2" t="s">
        <v>42</v>
      </c>
      <c r="AE697">
        <v>367</v>
      </c>
      <c r="AG697">
        <v>20</v>
      </c>
      <c r="AL697">
        <f>IF(AND(EE_Data_2023[[#This Row],[Hire Date]]&gt;=EE_Data_2023[[#This Row],[Start of Month]],EE_Data_2023[[#This Row],[Hire Date]]&lt;=EE_Data_2023[[#This Row],[End of Month]]),1,0)</f>
        <v>0</v>
      </c>
      <c r="AM697">
        <f>IF(AND(EE_Data_2023[[#This Row],[Exit Date]]&gt;=EE_Data_2023[[#This Row],[Start of Month]],EE_Data_2023[[#This Row],[Exit Date]]&lt;=EE_Data_2023[[#This Row],[End of Month]]),1,0)</f>
        <v>0</v>
      </c>
      <c r="AN697">
        <f>EE_Data_2023[[#This Row],[Leave balance]]*EE_Data_2023[[#This Row],[Hr_Rate]]</f>
        <v>26398.415865384617</v>
      </c>
    </row>
    <row r="698" spans="1:40" x14ac:dyDescent="0.3">
      <c r="A698" s="1" t="s">
        <v>1927</v>
      </c>
      <c r="B698" s="8">
        <v>44927</v>
      </c>
      <c r="C698" s="8">
        <v>44957</v>
      </c>
      <c r="D698">
        <v>2023</v>
      </c>
      <c r="E698" t="s">
        <v>278</v>
      </c>
      <c r="F698" t="s">
        <v>279</v>
      </c>
      <c r="G698" t="s">
        <v>33</v>
      </c>
      <c r="H698" t="s">
        <v>1552</v>
      </c>
      <c r="I698" t="s">
        <v>1553</v>
      </c>
      <c r="J698" t="s">
        <v>77</v>
      </c>
      <c r="K698" t="s">
        <v>70</v>
      </c>
      <c r="L698" t="s">
        <v>71</v>
      </c>
      <c r="M698" t="s">
        <v>279</v>
      </c>
      <c r="N698" t="s">
        <v>72</v>
      </c>
      <c r="O698" t="s">
        <v>50</v>
      </c>
      <c r="P698">
        <v>27</v>
      </c>
      <c r="Q698" s="2">
        <v>43358</v>
      </c>
      <c r="R698" s="2"/>
      <c r="S698">
        <v>24</v>
      </c>
      <c r="T698" s="3">
        <v>127616</v>
      </c>
      <c r="U698" s="3">
        <v>10634.666666666666</v>
      </c>
      <c r="V698" s="3">
        <v>102.25641025641026</v>
      </c>
      <c r="W698" s="3">
        <v>0.13800000000000001</v>
      </c>
      <c r="X698" s="3">
        <v>1467.5840000000001</v>
      </c>
      <c r="Y698" vm="29">
        <v>0.30599999999999999</v>
      </c>
      <c r="Z698" s="3">
        <v>7380.4586666666664</v>
      </c>
      <c r="AA698" t="s">
        <v>282</v>
      </c>
      <c r="AB698">
        <v>0.88870000000000005</v>
      </c>
      <c r="AC698">
        <v>7.0000000000000007E-2</v>
      </c>
      <c r="AD698" s="2" t="s">
        <v>42</v>
      </c>
      <c r="AE698">
        <v>317</v>
      </c>
      <c r="AG698">
        <v>20</v>
      </c>
      <c r="AL698">
        <f>IF(AND(EE_Data_2023[[#This Row],[Hire Date]]&gt;=EE_Data_2023[[#This Row],[Start of Month]],EE_Data_2023[[#This Row],[Hire Date]]&lt;=EE_Data_2023[[#This Row],[End of Month]]),1,0)</f>
        <v>0</v>
      </c>
      <c r="AM698">
        <f>IF(AND(EE_Data_2023[[#This Row],[Exit Date]]&gt;=EE_Data_2023[[#This Row],[Start of Month]],EE_Data_2023[[#This Row],[Exit Date]]&lt;=EE_Data_2023[[#This Row],[End of Month]]),1,0)</f>
        <v>0</v>
      </c>
      <c r="AN698">
        <f>EE_Data_2023[[#This Row],[Leave balance]]*EE_Data_2023[[#This Row],[Hr_Rate]]</f>
        <v>32415.282051282054</v>
      </c>
    </row>
    <row r="699" spans="1:40" x14ac:dyDescent="0.3">
      <c r="A699" s="1" t="s">
        <v>1927</v>
      </c>
      <c r="B699" s="8">
        <v>44927</v>
      </c>
      <c r="C699" s="8">
        <v>44957</v>
      </c>
      <c r="D699">
        <v>2023</v>
      </c>
      <c r="E699" t="s">
        <v>1554</v>
      </c>
      <c r="F699" t="s">
        <v>1555</v>
      </c>
      <c r="G699" t="s">
        <v>33</v>
      </c>
      <c r="H699" t="s">
        <v>1340</v>
      </c>
      <c r="I699" t="s">
        <v>1556</v>
      </c>
      <c r="J699" t="s">
        <v>77</v>
      </c>
      <c r="K699" t="s">
        <v>94</v>
      </c>
      <c r="L699" t="s">
        <v>71</v>
      </c>
      <c r="M699" t="s">
        <v>1555</v>
      </c>
      <c r="N699" t="s">
        <v>72</v>
      </c>
      <c r="O699" t="s">
        <v>40</v>
      </c>
      <c r="P699">
        <v>45</v>
      </c>
      <c r="Q699" s="2">
        <v>41099</v>
      </c>
      <c r="R699" s="2"/>
      <c r="S699">
        <v>32</v>
      </c>
      <c r="T699" s="3">
        <v>109883</v>
      </c>
      <c r="U699" s="3">
        <v>9156.9166666666661</v>
      </c>
      <c r="V699" s="3">
        <v>66.035456730769226</v>
      </c>
      <c r="W699" s="3">
        <v>0.06</v>
      </c>
      <c r="X699" s="3">
        <v>549.41499999999996</v>
      </c>
      <c r="Y699" vm="45">
        <v>0.28800000000000003</v>
      </c>
      <c r="Z699" s="3">
        <v>6519.7246666666661</v>
      </c>
      <c r="AA699" t="s">
        <v>1557</v>
      </c>
      <c r="AB699">
        <v>0.99060000000000004</v>
      </c>
      <c r="AC699">
        <v>7.0000000000000007E-2</v>
      </c>
      <c r="AD699" s="2" t="s">
        <v>42</v>
      </c>
      <c r="AE699">
        <v>106</v>
      </c>
      <c r="AG699">
        <v>20</v>
      </c>
      <c r="AL699">
        <f>IF(AND(EE_Data_2023[[#This Row],[Hire Date]]&gt;=EE_Data_2023[[#This Row],[Start of Month]],EE_Data_2023[[#This Row],[Hire Date]]&lt;=EE_Data_2023[[#This Row],[End of Month]]),1,0)</f>
        <v>0</v>
      </c>
      <c r="AM699">
        <f>IF(AND(EE_Data_2023[[#This Row],[Exit Date]]&gt;=EE_Data_2023[[#This Row],[Start of Month]],EE_Data_2023[[#This Row],[Exit Date]]&lt;=EE_Data_2023[[#This Row],[End of Month]]),1,0)</f>
        <v>0</v>
      </c>
      <c r="AN699">
        <f>EE_Data_2023[[#This Row],[Leave balance]]*EE_Data_2023[[#This Row],[Hr_Rate]]</f>
        <v>6999.7584134615381</v>
      </c>
    </row>
    <row r="700" spans="1:40" x14ac:dyDescent="0.3">
      <c r="A700" s="1" t="s">
        <v>1927</v>
      </c>
      <c r="B700" s="8">
        <v>44927</v>
      </c>
      <c r="C700" s="8">
        <v>44957</v>
      </c>
      <c r="D700">
        <v>2023</v>
      </c>
      <c r="E700" t="s">
        <v>123</v>
      </c>
      <c r="F700" t="s">
        <v>124</v>
      </c>
      <c r="G700" t="s">
        <v>33</v>
      </c>
      <c r="H700" t="s">
        <v>1558</v>
      </c>
      <c r="I700" t="s">
        <v>1559</v>
      </c>
      <c r="J700" t="s">
        <v>247</v>
      </c>
      <c r="K700" t="s">
        <v>94</v>
      </c>
      <c r="L700" t="s">
        <v>38</v>
      </c>
      <c r="M700" t="s">
        <v>124</v>
      </c>
      <c r="N700" t="s">
        <v>72</v>
      </c>
      <c r="O700" t="s">
        <v>50</v>
      </c>
      <c r="P700">
        <v>25</v>
      </c>
      <c r="Q700" s="2">
        <v>44270</v>
      </c>
      <c r="R700" s="2"/>
      <c r="S700">
        <v>24</v>
      </c>
      <c r="T700" s="3">
        <v>47974</v>
      </c>
      <c r="U700" s="3">
        <v>3997.8333333333335</v>
      </c>
      <c r="V700" s="3">
        <v>38.440705128205131</v>
      </c>
      <c r="W700" s="3">
        <v>2.2499999999999999E-2</v>
      </c>
      <c r="X700" s="3">
        <v>89.951250000000002</v>
      </c>
      <c r="Y700" vm="13">
        <v>0.2</v>
      </c>
      <c r="Z700" s="3">
        <v>3198.2666666666669</v>
      </c>
      <c r="AA700" t="s">
        <v>127</v>
      </c>
      <c r="AB700">
        <v>4.9107000000000003</v>
      </c>
      <c r="AC700">
        <v>0</v>
      </c>
      <c r="AD700" s="2" t="s">
        <v>42</v>
      </c>
      <c r="AE700">
        <v>192</v>
      </c>
      <c r="AG700">
        <v>20</v>
      </c>
      <c r="AH700">
        <v>365</v>
      </c>
      <c r="AL700">
        <f>IF(AND(EE_Data_2023[[#This Row],[Hire Date]]&gt;=EE_Data_2023[[#This Row],[Start of Month]],EE_Data_2023[[#This Row],[Hire Date]]&lt;=EE_Data_2023[[#This Row],[End of Month]]),1,0)</f>
        <v>0</v>
      </c>
      <c r="AM700">
        <f>IF(AND(EE_Data_2023[[#This Row],[Exit Date]]&gt;=EE_Data_2023[[#This Row],[Start of Month]],EE_Data_2023[[#This Row],[Exit Date]]&lt;=EE_Data_2023[[#This Row],[End of Month]]),1,0)</f>
        <v>0</v>
      </c>
      <c r="AN700">
        <f>EE_Data_2023[[#This Row],[Leave balance]]*EE_Data_2023[[#This Row],[Hr_Rate]]</f>
        <v>7380.6153846153848</v>
      </c>
    </row>
    <row r="701" spans="1:40" x14ac:dyDescent="0.3">
      <c r="A701" s="1" t="s">
        <v>1927</v>
      </c>
      <c r="B701" s="8">
        <v>44927</v>
      </c>
      <c r="C701" s="8">
        <v>44957</v>
      </c>
      <c r="D701">
        <v>2023</v>
      </c>
      <c r="E701" t="s">
        <v>390</v>
      </c>
      <c r="F701" t="s">
        <v>391</v>
      </c>
      <c r="G701" t="s">
        <v>33</v>
      </c>
      <c r="H701" t="s">
        <v>1560</v>
      </c>
      <c r="I701" t="s">
        <v>1561</v>
      </c>
      <c r="J701" t="s">
        <v>93</v>
      </c>
      <c r="K701" t="s">
        <v>37</v>
      </c>
      <c r="L701" t="s">
        <v>49</v>
      </c>
      <c r="M701" t="s">
        <v>391</v>
      </c>
      <c r="N701" t="s">
        <v>72</v>
      </c>
      <c r="O701" t="s">
        <v>50</v>
      </c>
      <c r="P701">
        <v>43</v>
      </c>
      <c r="Q701" s="2">
        <v>42090</v>
      </c>
      <c r="R701" s="2"/>
      <c r="S701">
        <v>24</v>
      </c>
      <c r="T701" s="3">
        <v>120321</v>
      </c>
      <c r="U701" s="3">
        <v>10026.75</v>
      </c>
      <c r="V701" s="3">
        <v>96.411057692307693</v>
      </c>
      <c r="W701" s="3">
        <v>0.1105</v>
      </c>
      <c r="X701" s="3">
        <v>1107.9558750000001</v>
      </c>
      <c r="Y701" vm="37">
        <v>0.26100000000000001</v>
      </c>
      <c r="Z701" s="3">
        <v>7409.7682500000001</v>
      </c>
      <c r="AA701" t="s">
        <v>41</v>
      </c>
      <c r="AB701">
        <v>1</v>
      </c>
      <c r="AC701">
        <v>0.12</v>
      </c>
      <c r="AD701" s="2" t="s">
        <v>42</v>
      </c>
      <c r="AE701">
        <v>116</v>
      </c>
      <c r="AG701">
        <v>20</v>
      </c>
      <c r="AL701">
        <f>IF(AND(EE_Data_2023[[#This Row],[Hire Date]]&gt;=EE_Data_2023[[#This Row],[Start of Month]],EE_Data_2023[[#This Row],[Hire Date]]&lt;=EE_Data_2023[[#This Row],[End of Month]]),1,0)</f>
        <v>0</v>
      </c>
      <c r="AM701">
        <f>IF(AND(EE_Data_2023[[#This Row],[Exit Date]]&gt;=EE_Data_2023[[#This Row],[Start of Month]],EE_Data_2023[[#This Row],[Exit Date]]&lt;=EE_Data_2023[[#This Row],[End of Month]]),1,0)</f>
        <v>0</v>
      </c>
      <c r="AN701">
        <f>EE_Data_2023[[#This Row],[Leave balance]]*EE_Data_2023[[#This Row],[Hr_Rate]]</f>
        <v>11183.682692307693</v>
      </c>
    </row>
    <row r="702" spans="1:40" x14ac:dyDescent="0.3">
      <c r="A702" s="1" t="s">
        <v>1927</v>
      </c>
      <c r="B702" s="8">
        <v>44927</v>
      </c>
      <c r="C702" s="8">
        <v>44957</v>
      </c>
      <c r="D702">
        <v>2023</v>
      </c>
      <c r="E702" t="s">
        <v>79</v>
      </c>
      <c r="F702" t="s">
        <v>80</v>
      </c>
      <c r="G702" t="s">
        <v>33</v>
      </c>
      <c r="H702" t="s">
        <v>1562</v>
      </c>
      <c r="I702" t="s">
        <v>1563</v>
      </c>
      <c r="J702" t="s">
        <v>171</v>
      </c>
      <c r="K702" t="s">
        <v>37</v>
      </c>
      <c r="L702" t="s">
        <v>38</v>
      </c>
      <c r="M702" t="s">
        <v>80</v>
      </c>
      <c r="N702" t="s">
        <v>72</v>
      </c>
      <c r="O702" t="s">
        <v>50</v>
      </c>
      <c r="P702">
        <v>61</v>
      </c>
      <c r="Q702" s="2">
        <v>41861</v>
      </c>
      <c r="R702" s="2"/>
      <c r="S702">
        <v>32</v>
      </c>
      <c r="T702" s="3">
        <v>57446</v>
      </c>
      <c r="U702" s="3">
        <v>4787.166666666667</v>
      </c>
      <c r="V702" s="3">
        <v>34.52283653846154</v>
      </c>
      <c r="W702" s="3">
        <v>0.23190000000000002</v>
      </c>
      <c r="X702" s="3">
        <v>1110.1439500000001</v>
      </c>
      <c r="Y702" vm="7">
        <v>0.41200000000000003</v>
      </c>
      <c r="Z702" s="3">
        <v>2814.8540000000003</v>
      </c>
      <c r="AA702" t="s">
        <v>41</v>
      </c>
      <c r="AB702">
        <v>1</v>
      </c>
      <c r="AC702">
        <v>0</v>
      </c>
      <c r="AD702" s="2" t="s">
        <v>42</v>
      </c>
      <c r="AE702">
        <v>200</v>
      </c>
      <c r="AG702">
        <v>20</v>
      </c>
      <c r="AL702">
        <f>IF(AND(EE_Data_2023[[#This Row],[Hire Date]]&gt;=EE_Data_2023[[#This Row],[Start of Month]],EE_Data_2023[[#This Row],[Hire Date]]&lt;=EE_Data_2023[[#This Row],[End of Month]]),1,0)</f>
        <v>0</v>
      </c>
      <c r="AM702">
        <f>IF(AND(EE_Data_2023[[#This Row],[Exit Date]]&gt;=EE_Data_2023[[#This Row],[Start of Month]],EE_Data_2023[[#This Row],[Exit Date]]&lt;=EE_Data_2023[[#This Row],[End of Month]]),1,0)</f>
        <v>0</v>
      </c>
      <c r="AN702">
        <f>EE_Data_2023[[#This Row],[Leave balance]]*EE_Data_2023[[#This Row],[Hr_Rate]]</f>
        <v>6904.5673076923076</v>
      </c>
    </row>
    <row r="703" spans="1:40" x14ac:dyDescent="0.3">
      <c r="A703" s="1" t="s">
        <v>1927</v>
      </c>
      <c r="B703" s="8">
        <v>44927</v>
      </c>
      <c r="C703" s="8">
        <v>44957</v>
      </c>
      <c r="D703">
        <v>2023</v>
      </c>
      <c r="E703" t="s">
        <v>1035</v>
      </c>
      <c r="F703" t="s">
        <v>1036</v>
      </c>
      <c r="G703" t="s">
        <v>1918</v>
      </c>
      <c r="H703" t="s">
        <v>1564</v>
      </c>
      <c r="I703" t="s">
        <v>1565</v>
      </c>
      <c r="J703" t="s">
        <v>47</v>
      </c>
      <c r="K703" t="s">
        <v>83</v>
      </c>
      <c r="L703" t="s">
        <v>108</v>
      </c>
      <c r="M703" t="s">
        <v>135</v>
      </c>
      <c r="N703" t="s">
        <v>72</v>
      </c>
      <c r="O703" t="s">
        <v>50</v>
      </c>
      <c r="P703">
        <v>42</v>
      </c>
      <c r="Q703" s="2">
        <v>39968</v>
      </c>
      <c r="R703" s="2"/>
      <c r="S703">
        <v>40</v>
      </c>
      <c r="T703" s="3">
        <v>174099</v>
      </c>
      <c r="U703" s="3">
        <v>14508.25</v>
      </c>
      <c r="V703" s="3">
        <v>83.701442307692304</v>
      </c>
      <c r="W703" s="3">
        <v>0.25</v>
      </c>
      <c r="X703" s="3">
        <v>3627.0625</v>
      </c>
      <c r="Y703" vm="15">
        <v>0.34600000000000003</v>
      </c>
      <c r="Z703" s="3">
        <v>9488.3954999999987</v>
      </c>
      <c r="AA703" t="s">
        <v>138</v>
      </c>
      <c r="AB703">
        <v>1.7225999999999999</v>
      </c>
      <c r="AC703">
        <v>0.26</v>
      </c>
      <c r="AD703" s="2" t="s">
        <v>42</v>
      </c>
      <c r="AE703">
        <v>213</v>
      </c>
      <c r="AG703">
        <v>20</v>
      </c>
      <c r="AI703">
        <v>20</v>
      </c>
      <c r="AL703">
        <f>IF(AND(EE_Data_2023[[#This Row],[Hire Date]]&gt;=EE_Data_2023[[#This Row],[Start of Month]],EE_Data_2023[[#This Row],[Hire Date]]&lt;=EE_Data_2023[[#This Row],[End of Month]]),1,0)</f>
        <v>0</v>
      </c>
      <c r="AM703">
        <f>IF(AND(EE_Data_2023[[#This Row],[Exit Date]]&gt;=EE_Data_2023[[#This Row],[Start of Month]],EE_Data_2023[[#This Row],[Exit Date]]&lt;=EE_Data_2023[[#This Row],[End of Month]]),1,0)</f>
        <v>0</v>
      </c>
      <c r="AN703">
        <f>EE_Data_2023[[#This Row],[Leave balance]]*EE_Data_2023[[#This Row],[Hr_Rate]]</f>
        <v>17828.407211538462</v>
      </c>
    </row>
    <row r="704" spans="1:40" x14ac:dyDescent="0.3">
      <c r="A704" s="1" t="s">
        <v>1927</v>
      </c>
      <c r="B704" s="8">
        <v>44927</v>
      </c>
      <c r="C704" s="8">
        <v>44957</v>
      </c>
      <c r="D704">
        <v>2023</v>
      </c>
      <c r="E704" t="s">
        <v>502</v>
      </c>
      <c r="F704" t="s">
        <v>120</v>
      </c>
      <c r="G704" t="s">
        <v>1917</v>
      </c>
      <c r="H704" t="s">
        <v>1566</v>
      </c>
      <c r="I704" t="s">
        <v>1567</v>
      </c>
      <c r="J704" t="s">
        <v>93</v>
      </c>
      <c r="K704" t="s">
        <v>48</v>
      </c>
      <c r="L704" t="s">
        <v>38</v>
      </c>
      <c r="M704" t="s">
        <v>120</v>
      </c>
      <c r="N704" t="s">
        <v>72</v>
      </c>
      <c r="O704" t="s">
        <v>40</v>
      </c>
      <c r="P704">
        <v>63</v>
      </c>
      <c r="Q704" s="2">
        <v>37295</v>
      </c>
      <c r="R704" s="2"/>
      <c r="S704">
        <v>24</v>
      </c>
      <c r="T704" s="3">
        <v>128703</v>
      </c>
      <c r="U704" s="3">
        <v>10725.25</v>
      </c>
      <c r="V704" s="3">
        <v>103.12740384615385</v>
      </c>
      <c r="W704" s="3">
        <v>7.6499999999999999E-2</v>
      </c>
      <c r="X704" s="3">
        <v>820.48162500000001</v>
      </c>
      <c r="Y704" vm="1">
        <v>0.36599999999999999</v>
      </c>
      <c r="Z704" s="3">
        <v>6799.8085000000001</v>
      </c>
      <c r="AA704" t="s">
        <v>505</v>
      </c>
      <c r="AB704">
        <v>1.0568</v>
      </c>
      <c r="AC704">
        <v>0.13</v>
      </c>
      <c r="AD704" s="2" t="s">
        <v>42</v>
      </c>
      <c r="AE704">
        <v>335</v>
      </c>
      <c r="AG704">
        <v>20</v>
      </c>
      <c r="AL704">
        <f>IF(AND(EE_Data_2023[[#This Row],[Hire Date]]&gt;=EE_Data_2023[[#This Row],[Start of Month]],EE_Data_2023[[#This Row],[Hire Date]]&lt;=EE_Data_2023[[#This Row],[End of Month]]),1,0)</f>
        <v>0</v>
      </c>
      <c r="AM704">
        <f>IF(AND(EE_Data_2023[[#This Row],[Exit Date]]&gt;=EE_Data_2023[[#This Row],[Start of Month]],EE_Data_2023[[#This Row],[Exit Date]]&lt;=EE_Data_2023[[#This Row],[End of Month]]),1,0)</f>
        <v>0</v>
      </c>
      <c r="AN704">
        <f>EE_Data_2023[[#This Row],[Leave balance]]*EE_Data_2023[[#This Row],[Hr_Rate]]</f>
        <v>34547.680288461539</v>
      </c>
    </row>
    <row r="705" spans="1:40" x14ac:dyDescent="0.3">
      <c r="A705" s="1" t="s">
        <v>1927</v>
      </c>
      <c r="B705" s="8">
        <v>44927</v>
      </c>
      <c r="C705" s="8">
        <v>44957</v>
      </c>
      <c r="D705">
        <v>2023</v>
      </c>
      <c r="E705" t="s">
        <v>502</v>
      </c>
      <c r="F705" t="s">
        <v>120</v>
      </c>
      <c r="G705" t="s">
        <v>1917</v>
      </c>
      <c r="H705" t="s">
        <v>1568</v>
      </c>
      <c r="I705" t="s">
        <v>1569</v>
      </c>
      <c r="J705" t="s">
        <v>237</v>
      </c>
      <c r="K705" t="s">
        <v>99</v>
      </c>
      <c r="L705" t="s">
        <v>71</v>
      </c>
      <c r="M705" t="s">
        <v>120</v>
      </c>
      <c r="N705" t="s">
        <v>72</v>
      </c>
      <c r="O705" t="s">
        <v>50</v>
      </c>
      <c r="P705">
        <v>32</v>
      </c>
      <c r="Q705" s="2">
        <v>42317</v>
      </c>
      <c r="R705" s="2"/>
      <c r="S705">
        <v>24</v>
      </c>
      <c r="T705" s="3">
        <v>65247</v>
      </c>
      <c r="U705" s="3">
        <v>5437.25</v>
      </c>
      <c r="V705" s="3">
        <v>52.28125</v>
      </c>
      <c r="W705" s="3">
        <v>7.6499999999999999E-2</v>
      </c>
      <c r="X705" s="3">
        <v>415.94962499999997</v>
      </c>
      <c r="Y705" vm="1">
        <v>0.36599999999999999</v>
      </c>
      <c r="Z705" s="3">
        <v>3447.2165</v>
      </c>
      <c r="AA705" t="s">
        <v>505</v>
      </c>
      <c r="AB705">
        <v>1.0568</v>
      </c>
      <c r="AC705">
        <v>0</v>
      </c>
      <c r="AD705" s="2" t="s">
        <v>42</v>
      </c>
      <c r="AE705">
        <v>338</v>
      </c>
      <c r="AG705">
        <v>20</v>
      </c>
      <c r="AL705">
        <f>IF(AND(EE_Data_2023[[#This Row],[Hire Date]]&gt;=EE_Data_2023[[#This Row],[Start of Month]],EE_Data_2023[[#This Row],[Hire Date]]&lt;=EE_Data_2023[[#This Row],[End of Month]]),1,0)</f>
        <v>0</v>
      </c>
      <c r="AM705">
        <f>IF(AND(EE_Data_2023[[#This Row],[Exit Date]]&gt;=EE_Data_2023[[#This Row],[Start of Month]],EE_Data_2023[[#This Row],[Exit Date]]&lt;=EE_Data_2023[[#This Row],[End of Month]]),1,0)</f>
        <v>0</v>
      </c>
      <c r="AN705">
        <f>EE_Data_2023[[#This Row],[Leave balance]]*EE_Data_2023[[#This Row],[Hr_Rate]]</f>
        <v>17671.0625</v>
      </c>
    </row>
    <row r="706" spans="1:40" x14ac:dyDescent="0.3">
      <c r="A706" s="1" t="s">
        <v>1927</v>
      </c>
      <c r="B706" s="8">
        <v>44927</v>
      </c>
      <c r="C706" s="8">
        <v>44957</v>
      </c>
      <c r="D706">
        <v>2023</v>
      </c>
      <c r="E706" t="s">
        <v>128</v>
      </c>
      <c r="F706" t="s">
        <v>129</v>
      </c>
      <c r="G706" t="s">
        <v>33</v>
      </c>
      <c r="H706" t="s">
        <v>1570</v>
      </c>
      <c r="I706" t="s">
        <v>1571</v>
      </c>
      <c r="J706" t="s">
        <v>158</v>
      </c>
      <c r="K706" t="s">
        <v>99</v>
      </c>
      <c r="L706" t="s">
        <v>108</v>
      </c>
      <c r="M706" t="s">
        <v>129</v>
      </c>
      <c r="N706" t="s">
        <v>72</v>
      </c>
      <c r="O706" t="s">
        <v>40</v>
      </c>
      <c r="P706">
        <v>27</v>
      </c>
      <c r="Q706" s="2">
        <v>43371</v>
      </c>
      <c r="R706" s="2"/>
      <c r="S706">
        <v>24</v>
      </c>
      <c r="T706" s="3">
        <v>64247</v>
      </c>
      <c r="U706" s="3">
        <v>5353.916666666667</v>
      </c>
      <c r="V706" s="3">
        <v>51.479967948717949</v>
      </c>
      <c r="W706" s="3">
        <v>0.27500000000000002</v>
      </c>
      <c r="X706" s="3">
        <v>1472.3270833333336</v>
      </c>
      <c r="Y706" vm="14">
        <v>0.55399999999999994</v>
      </c>
      <c r="Z706" s="3">
        <v>2387.846833333334</v>
      </c>
      <c r="AA706" t="s">
        <v>41</v>
      </c>
      <c r="AB706">
        <v>1</v>
      </c>
      <c r="AC706">
        <v>0</v>
      </c>
      <c r="AD706" s="2" t="s">
        <v>42</v>
      </c>
      <c r="AE706">
        <v>264</v>
      </c>
      <c r="AG706">
        <v>20</v>
      </c>
      <c r="AL706">
        <f>IF(AND(EE_Data_2023[[#This Row],[Hire Date]]&gt;=EE_Data_2023[[#This Row],[Start of Month]],EE_Data_2023[[#This Row],[Hire Date]]&lt;=EE_Data_2023[[#This Row],[End of Month]]),1,0)</f>
        <v>0</v>
      </c>
      <c r="AM706">
        <f>IF(AND(EE_Data_2023[[#This Row],[Exit Date]]&gt;=EE_Data_2023[[#This Row],[Start of Month]],EE_Data_2023[[#This Row],[Exit Date]]&lt;=EE_Data_2023[[#This Row],[End of Month]]),1,0)</f>
        <v>0</v>
      </c>
      <c r="AN706">
        <f>EE_Data_2023[[#This Row],[Leave balance]]*EE_Data_2023[[#This Row],[Hr_Rate]]</f>
        <v>13590.711538461539</v>
      </c>
    </row>
    <row r="707" spans="1:40" x14ac:dyDescent="0.3">
      <c r="A707" s="1" t="s">
        <v>1927</v>
      </c>
      <c r="B707" s="8">
        <v>44927</v>
      </c>
      <c r="C707" s="8">
        <v>44957</v>
      </c>
      <c r="D707">
        <v>2023</v>
      </c>
      <c r="E707" t="s">
        <v>920</v>
      </c>
      <c r="F707" t="s">
        <v>921</v>
      </c>
      <c r="G707" t="s">
        <v>33</v>
      </c>
      <c r="H707" t="s">
        <v>1572</v>
      </c>
      <c r="I707" t="s">
        <v>1573</v>
      </c>
      <c r="J707" t="s">
        <v>77</v>
      </c>
      <c r="K707" t="s">
        <v>94</v>
      </c>
      <c r="L707" t="s">
        <v>108</v>
      </c>
      <c r="M707" t="s">
        <v>921</v>
      </c>
      <c r="N707" t="s">
        <v>72</v>
      </c>
      <c r="O707" t="s">
        <v>50</v>
      </c>
      <c r="P707">
        <v>33</v>
      </c>
      <c r="Q707" s="2">
        <v>41071</v>
      </c>
      <c r="R707" s="2"/>
      <c r="S707">
        <v>40</v>
      </c>
      <c r="T707" s="3">
        <v>118253</v>
      </c>
      <c r="U707" s="3">
        <v>9854.4166666666661</v>
      </c>
      <c r="V707" s="3">
        <v>56.852403846153848</v>
      </c>
      <c r="W707" s="3">
        <v>0.3</v>
      </c>
      <c r="X707" s="3">
        <v>2956.3249999999998</v>
      </c>
      <c r="Y707" vm="43">
        <v>0.59099999999999997</v>
      </c>
      <c r="Z707" s="3">
        <v>4030.4564166666669</v>
      </c>
      <c r="AA707" t="s">
        <v>41</v>
      </c>
      <c r="AB707">
        <v>1</v>
      </c>
      <c r="AC707">
        <v>0.08</v>
      </c>
      <c r="AD707" s="2" t="s">
        <v>42</v>
      </c>
      <c r="AE707">
        <v>272</v>
      </c>
      <c r="AG707">
        <v>20</v>
      </c>
      <c r="AI707">
        <v>13</v>
      </c>
      <c r="AL707">
        <f>IF(AND(EE_Data_2023[[#This Row],[Hire Date]]&gt;=EE_Data_2023[[#This Row],[Start of Month]],EE_Data_2023[[#This Row],[Hire Date]]&lt;=EE_Data_2023[[#This Row],[End of Month]]),1,0)</f>
        <v>0</v>
      </c>
      <c r="AM707">
        <f>IF(AND(EE_Data_2023[[#This Row],[Exit Date]]&gt;=EE_Data_2023[[#This Row],[Start of Month]],EE_Data_2023[[#This Row],[Exit Date]]&lt;=EE_Data_2023[[#This Row],[End of Month]]),1,0)</f>
        <v>0</v>
      </c>
      <c r="AN707">
        <f>EE_Data_2023[[#This Row],[Leave balance]]*EE_Data_2023[[#This Row],[Hr_Rate]]</f>
        <v>15463.853846153846</v>
      </c>
    </row>
    <row r="708" spans="1:40" x14ac:dyDescent="0.3">
      <c r="A708" s="1" t="s">
        <v>1927</v>
      </c>
      <c r="B708" s="8">
        <v>44927</v>
      </c>
      <c r="C708" s="8">
        <v>44957</v>
      </c>
      <c r="D708">
        <v>2023</v>
      </c>
      <c r="E708" t="s">
        <v>322</v>
      </c>
      <c r="F708" t="s">
        <v>323</v>
      </c>
      <c r="G708" t="s">
        <v>1919</v>
      </c>
      <c r="H708" t="s">
        <v>1574</v>
      </c>
      <c r="I708" t="s">
        <v>1575</v>
      </c>
      <c r="J708" t="s">
        <v>115</v>
      </c>
      <c r="K708" t="s">
        <v>99</v>
      </c>
      <c r="L708" t="s">
        <v>38</v>
      </c>
      <c r="M708" t="s">
        <v>323</v>
      </c>
      <c r="N708" t="s">
        <v>72</v>
      </c>
      <c r="O708" t="s">
        <v>50</v>
      </c>
      <c r="P708">
        <v>45</v>
      </c>
      <c r="Q708" s="2">
        <v>38057</v>
      </c>
      <c r="R708" s="2"/>
      <c r="S708">
        <v>40</v>
      </c>
      <c r="T708" s="3">
        <v>109422</v>
      </c>
      <c r="U708" s="3">
        <v>9118.5</v>
      </c>
      <c r="V708" s="3">
        <v>52.606730769230772</v>
      </c>
      <c r="W708" s="3">
        <v>0.15490000000000001</v>
      </c>
      <c r="X708" s="3">
        <v>1412.4556500000001</v>
      </c>
      <c r="Y708" vm="33">
        <v>0.46700000000000003</v>
      </c>
      <c r="Z708" s="3">
        <v>4860.1605</v>
      </c>
      <c r="AA708" t="s">
        <v>326</v>
      </c>
      <c r="AB708">
        <v>143.86000000000001</v>
      </c>
      <c r="AC708">
        <v>0</v>
      </c>
      <c r="AD708" s="2" t="s">
        <v>42</v>
      </c>
      <c r="AE708">
        <v>209</v>
      </c>
      <c r="AG708">
        <v>20</v>
      </c>
      <c r="AI708">
        <v>2</v>
      </c>
      <c r="AL708">
        <f>IF(AND(EE_Data_2023[[#This Row],[Hire Date]]&gt;=EE_Data_2023[[#This Row],[Start of Month]],EE_Data_2023[[#This Row],[Hire Date]]&lt;=EE_Data_2023[[#This Row],[End of Month]]),1,0)</f>
        <v>0</v>
      </c>
      <c r="AM708">
        <f>IF(AND(EE_Data_2023[[#This Row],[Exit Date]]&gt;=EE_Data_2023[[#This Row],[Start of Month]],EE_Data_2023[[#This Row],[Exit Date]]&lt;=EE_Data_2023[[#This Row],[End of Month]]),1,0)</f>
        <v>0</v>
      </c>
      <c r="AN708">
        <f>EE_Data_2023[[#This Row],[Leave balance]]*EE_Data_2023[[#This Row],[Hr_Rate]]</f>
        <v>10994.806730769231</v>
      </c>
    </row>
    <row r="709" spans="1:40" x14ac:dyDescent="0.3">
      <c r="A709" s="1" t="s">
        <v>1927</v>
      </c>
      <c r="B709" s="8">
        <v>44927</v>
      </c>
      <c r="C709" s="8">
        <v>44957</v>
      </c>
      <c r="D709">
        <v>2023</v>
      </c>
      <c r="E709" t="s">
        <v>172</v>
      </c>
      <c r="F709" t="s">
        <v>132</v>
      </c>
      <c r="G709" t="s">
        <v>33</v>
      </c>
      <c r="H709" t="s">
        <v>1576</v>
      </c>
      <c r="I709" t="s">
        <v>1577</v>
      </c>
      <c r="J709" t="s">
        <v>77</v>
      </c>
      <c r="K709" t="s">
        <v>94</v>
      </c>
      <c r="L709" t="s">
        <v>71</v>
      </c>
      <c r="M709" t="s">
        <v>132</v>
      </c>
      <c r="N709" t="s">
        <v>72</v>
      </c>
      <c r="O709" t="s">
        <v>40</v>
      </c>
      <c r="P709">
        <v>41</v>
      </c>
      <c r="Q709" s="2">
        <v>43502</v>
      </c>
      <c r="R709" s="2"/>
      <c r="S709">
        <v>24</v>
      </c>
      <c r="T709" s="3">
        <v>126950</v>
      </c>
      <c r="U709" s="3">
        <v>10579.166666666666</v>
      </c>
      <c r="V709" s="3">
        <v>101.72275641025641</v>
      </c>
      <c r="W709" s="3">
        <v>0.45</v>
      </c>
      <c r="X709" s="3">
        <v>4760.625</v>
      </c>
      <c r="Y709" vm="21">
        <v>0.60699999999999998</v>
      </c>
      <c r="Z709" s="3">
        <v>4157.6125000000002</v>
      </c>
      <c r="AA709" t="s">
        <v>41</v>
      </c>
      <c r="AB709">
        <v>1</v>
      </c>
      <c r="AC709">
        <v>0.1</v>
      </c>
      <c r="AD709" s="2" t="s">
        <v>42</v>
      </c>
      <c r="AE709">
        <v>203</v>
      </c>
      <c r="AG709">
        <v>20</v>
      </c>
      <c r="AL709">
        <f>IF(AND(EE_Data_2023[[#This Row],[Hire Date]]&gt;=EE_Data_2023[[#This Row],[Start of Month]],EE_Data_2023[[#This Row],[Hire Date]]&lt;=EE_Data_2023[[#This Row],[End of Month]]),1,0)</f>
        <v>0</v>
      </c>
      <c r="AM709">
        <f>IF(AND(EE_Data_2023[[#This Row],[Exit Date]]&gt;=EE_Data_2023[[#This Row],[Start of Month]],EE_Data_2023[[#This Row],[Exit Date]]&lt;=EE_Data_2023[[#This Row],[End of Month]]),1,0)</f>
        <v>0</v>
      </c>
      <c r="AN709">
        <f>EE_Data_2023[[#This Row],[Leave balance]]*EE_Data_2023[[#This Row],[Hr_Rate]]</f>
        <v>20649.719551282051</v>
      </c>
    </row>
    <row r="710" spans="1:40" x14ac:dyDescent="0.3">
      <c r="A710" s="1" t="s">
        <v>1927</v>
      </c>
      <c r="B710" s="8">
        <v>44927</v>
      </c>
      <c r="C710" s="8">
        <v>44957</v>
      </c>
      <c r="D710">
        <v>2023</v>
      </c>
      <c r="E710" t="s">
        <v>238</v>
      </c>
      <c r="F710" t="s">
        <v>239</v>
      </c>
      <c r="G710" t="s">
        <v>33</v>
      </c>
      <c r="H710" t="s">
        <v>1578</v>
      </c>
      <c r="I710" t="s">
        <v>1579</v>
      </c>
      <c r="J710" t="s">
        <v>187</v>
      </c>
      <c r="K710" t="s">
        <v>37</v>
      </c>
      <c r="L710" t="s">
        <v>38</v>
      </c>
      <c r="M710" t="s">
        <v>239</v>
      </c>
      <c r="N710" t="s">
        <v>72</v>
      </c>
      <c r="O710" t="s">
        <v>50</v>
      </c>
      <c r="P710">
        <v>36</v>
      </c>
      <c r="Q710" s="2">
        <v>41964</v>
      </c>
      <c r="R710" s="2"/>
      <c r="S710">
        <v>32</v>
      </c>
      <c r="T710" s="3">
        <v>97500</v>
      </c>
      <c r="U710" s="3">
        <v>8125</v>
      </c>
      <c r="V710" s="3">
        <v>58.59375</v>
      </c>
      <c r="W710" s="3">
        <v>0.16500000000000001</v>
      </c>
      <c r="X710" s="3">
        <v>1340.625</v>
      </c>
      <c r="Y710" vm="27">
        <v>0.20499999999999999</v>
      </c>
      <c r="Z710" s="3">
        <v>6459.375</v>
      </c>
      <c r="AA710" t="s">
        <v>41</v>
      </c>
      <c r="AB710">
        <v>1</v>
      </c>
      <c r="AC710">
        <v>0</v>
      </c>
      <c r="AD710" s="2" t="s">
        <v>42</v>
      </c>
      <c r="AE710">
        <v>61</v>
      </c>
      <c r="AG710">
        <v>20</v>
      </c>
      <c r="AL710">
        <f>IF(AND(EE_Data_2023[[#This Row],[Hire Date]]&gt;=EE_Data_2023[[#This Row],[Start of Month]],EE_Data_2023[[#This Row],[Hire Date]]&lt;=EE_Data_2023[[#This Row],[End of Month]]),1,0)</f>
        <v>0</v>
      </c>
      <c r="AM710">
        <f>IF(AND(EE_Data_2023[[#This Row],[Exit Date]]&gt;=EE_Data_2023[[#This Row],[Start of Month]],EE_Data_2023[[#This Row],[Exit Date]]&lt;=EE_Data_2023[[#This Row],[End of Month]]),1,0)</f>
        <v>0</v>
      </c>
      <c r="AN710">
        <f>EE_Data_2023[[#This Row],[Leave balance]]*EE_Data_2023[[#This Row],[Hr_Rate]]</f>
        <v>3574.21875</v>
      </c>
    </row>
    <row r="711" spans="1:40" x14ac:dyDescent="0.3">
      <c r="A711" s="1" t="s">
        <v>1927</v>
      </c>
      <c r="B711" s="8">
        <v>44927</v>
      </c>
      <c r="C711" s="8">
        <v>44957</v>
      </c>
      <c r="D711">
        <v>2023</v>
      </c>
      <c r="E711" t="s">
        <v>79</v>
      </c>
      <c r="F711" t="s">
        <v>80</v>
      </c>
      <c r="G711" t="s">
        <v>33</v>
      </c>
      <c r="H711" t="s">
        <v>1580</v>
      </c>
      <c r="I711" t="s">
        <v>1581</v>
      </c>
      <c r="J711" t="s">
        <v>171</v>
      </c>
      <c r="K711" t="s">
        <v>37</v>
      </c>
      <c r="L711" t="s">
        <v>38</v>
      </c>
      <c r="M711" t="s">
        <v>80</v>
      </c>
      <c r="N711" t="s">
        <v>39</v>
      </c>
      <c r="O711" t="s">
        <v>40</v>
      </c>
      <c r="P711">
        <v>25</v>
      </c>
      <c r="Q711" s="2">
        <v>44213</v>
      </c>
      <c r="R711" s="2">
        <v>44943</v>
      </c>
      <c r="S711">
        <v>40</v>
      </c>
      <c r="T711" s="3">
        <v>41844</v>
      </c>
      <c r="U711" s="3">
        <v>3487</v>
      </c>
      <c r="V711" s="3">
        <v>20.117307692307694</v>
      </c>
      <c r="W711" s="3">
        <v>0.23190000000000002</v>
      </c>
      <c r="X711" s="3">
        <v>808.63530000000003</v>
      </c>
      <c r="Y711" vm="7">
        <v>0.41200000000000003</v>
      </c>
      <c r="Z711" s="3">
        <v>2050.3559999999998</v>
      </c>
      <c r="AA711" t="s">
        <v>41</v>
      </c>
      <c r="AB711">
        <v>1</v>
      </c>
      <c r="AC711">
        <v>0</v>
      </c>
      <c r="AD711" s="2" t="s">
        <v>42</v>
      </c>
      <c r="AE711">
        <v>398</v>
      </c>
      <c r="AG711">
        <v>20</v>
      </c>
      <c r="AL711">
        <f>IF(AND(EE_Data_2023[[#This Row],[Hire Date]]&gt;=EE_Data_2023[[#This Row],[Start of Month]],EE_Data_2023[[#This Row],[Hire Date]]&lt;=EE_Data_2023[[#This Row],[End of Month]]),1,0)</f>
        <v>0</v>
      </c>
      <c r="AM711">
        <f>IF(AND(EE_Data_2023[[#This Row],[Exit Date]]&gt;=EE_Data_2023[[#This Row],[Start of Month]],EE_Data_2023[[#This Row],[Exit Date]]&lt;=EE_Data_2023[[#This Row],[End of Month]]),1,0)</f>
        <v>0</v>
      </c>
      <c r="AN711">
        <f>EE_Data_2023[[#This Row],[Leave balance]]*EE_Data_2023[[#This Row],[Hr_Rate]]</f>
        <v>8006.6884615384624</v>
      </c>
    </row>
    <row r="712" spans="1:40" x14ac:dyDescent="0.3">
      <c r="A712" s="1" t="s">
        <v>1927</v>
      </c>
      <c r="B712" s="8">
        <v>44927</v>
      </c>
      <c r="C712" s="8">
        <v>44957</v>
      </c>
      <c r="D712">
        <v>2023</v>
      </c>
      <c r="E712" t="s">
        <v>128</v>
      </c>
      <c r="F712" t="s">
        <v>129</v>
      </c>
      <c r="G712" t="s">
        <v>33</v>
      </c>
      <c r="H712" t="s">
        <v>1582</v>
      </c>
      <c r="I712" t="s">
        <v>1583</v>
      </c>
      <c r="J712" t="s">
        <v>177</v>
      </c>
      <c r="K712" t="s">
        <v>83</v>
      </c>
      <c r="L712" t="s">
        <v>108</v>
      </c>
      <c r="M712" t="s">
        <v>129</v>
      </c>
      <c r="N712" t="s">
        <v>72</v>
      </c>
      <c r="O712" t="s">
        <v>40</v>
      </c>
      <c r="P712">
        <v>43</v>
      </c>
      <c r="Q712" s="2">
        <v>41680</v>
      </c>
      <c r="R712" s="2"/>
      <c r="S712">
        <v>40</v>
      </c>
      <c r="T712" s="3">
        <v>58875</v>
      </c>
      <c r="U712" s="3">
        <v>4906.25</v>
      </c>
      <c r="V712" s="3">
        <v>28.305288461538463</v>
      </c>
      <c r="W712" s="3">
        <v>0.27500000000000002</v>
      </c>
      <c r="X712" s="3">
        <v>1349.21875</v>
      </c>
      <c r="Y712" vm="14">
        <v>0.55399999999999994</v>
      </c>
      <c r="Z712" s="3">
        <v>2188.1875000000005</v>
      </c>
      <c r="AA712" t="s">
        <v>41</v>
      </c>
      <c r="AB712">
        <v>1</v>
      </c>
      <c r="AC712">
        <v>0</v>
      </c>
      <c r="AD712" s="2" t="s">
        <v>42</v>
      </c>
      <c r="AE712">
        <v>179</v>
      </c>
      <c r="AG712">
        <v>20</v>
      </c>
      <c r="AL712">
        <f>IF(AND(EE_Data_2023[[#This Row],[Hire Date]]&gt;=EE_Data_2023[[#This Row],[Start of Month]],EE_Data_2023[[#This Row],[Hire Date]]&lt;=EE_Data_2023[[#This Row],[End of Month]]),1,0)</f>
        <v>0</v>
      </c>
      <c r="AM712">
        <f>IF(AND(EE_Data_2023[[#This Row],[Exit Date]]&gt;=EE_Data_2023[[#This Row],[Start of Month]],EE_Data_2023[[#This Row],[Exit Date]]&lt;=EE_Data_2023[[#This Row],[End of Month]]),1,0)</f>
        <v>0</v>
      </c>
      <c r="AN712">
        <f>EE_Data_2023[[#This Row],[Leave balance]]*EE_Data_2023[[#This Row],[Hr_Rate]]</f>
        <v>5066.6466346153848</v>
      </c>
    </row>
    <row r="713" spans="1:40" x14ac:dyDescent="0.3">
      <c r="A713" s="1" t="s">
        <v>1927</v>
      </c>
      <c r="B713" s="8">
        <v>44927</v>
      </c>
      <c r="C713" s="8">
        <v>44957</v>
      </c>
      <c r="D713">
        <v>2023</v>
      </c>
      <c r="E713" t="s">
        <v>188</v>
      </c>
      <c r="F713" t="s">
        <v>189</v>
      </c>
      <c r="G713" t="s">
        <v>33</v>
      </c>
      <c r="H713" t="s">
        <v>1584</v>
      </c>
      <c r="I713" t="s">
        <v>1276</v>
      </c>
      <c r="J713" t="s">
        <v>362</v>
      </c>
      <c r="K713" t="s">
        <v>70</v>
      </c>
      <c r="L713" t="s">
        <v>49</v>
      </c>
      <c r="M713" t="s">
        <v>189</v>
      </c>
      <c r="N713" t="s">
        <v>39</v>
      </c>
      <c r="O713" t="s">
        <v>50</v>
      </c>
      <c r="P713">
        <v>60</v>
      </c>
      <c r="Q713" s="2">
        <v>44772</v>
      </c>
      <c r="R713" s="2">
        <v>45137</v>
      </c>
      <c r="S713">
        <v>32</v>
      </c>
      <c r="T713" s="3">
        <v>71677</v>
      </c>
      <c r="U713" s="3">
        <v>5973.083333333333</v>
      </c>
      <c r="V713" s="3">
        <v>43.075120192307693</v>
      </c>
      <c r="W713" s="3">
        <v>0.14099999999999999</v>
      </c>
      <c r="X713" s="3">
        <v>842.20474999999988</v>
      </c>
      <c r="Y713" vm="23">
        <v>0.36200000000000004</v>
      </c>
      <c r="Z713" s="3">
        <v>3810.827166666666</v>
      </c>
      <c r="AA713" t="s">
        <v>192</v>
      </c>
      <c r="AB713">
        <v>11.2597</v>
      </c>
      <c r="AC713">
        <v>0</v>
      </c>
      <c r="AD713" s="2" t="s">
        <v>42</v>
      </c>
      <c r="AE713">
        <v>254</v>
      </c>
      <c r="AG713">
        <v>20</v>
      </c>
      <c r="AL713">
        <f>IF(AND(EE_Data_2023[[#This Row],[Hire Date]]&gt;=EE_Data_2023[[#This Row],[Start of Month]],EE_Data_2023[[#This Row],[Hire Date]]&lt;=EE_Data_2023[[#This Row],[End of Month]]),1,0)</f>
        <v>0</v>
      </c>
      <c r="AM713">
        <f>IF(AND(EE_Data_2023[[#This Row],[Exit Date]]&gt;=EE_Data_2023[[#This Row],[Start of Month]],EE_Data_2023[[#This Row],[Exit Date]]&lt;=EE_Data_2023[[#This Row],[End of Month]]),1,0)</f>
        <v>0</v>
      </c>
      <c r="AN713">
        <f>EE_Data_2023[[#This Row],[Leave balance]]*EE_Data_2023[[#This Row],[Hr_Rate]]</f>
        <v>10941.080528846154</v>
      </c>
    </row>
    <row r="714" spans="1:40" x14ac:dyDescent="0.3">
      <c r="A714" s="1" t="s">
        <v>1927</v>
      </c>
      <c r="B714" s="8">
        <v>44927</v>
      </c>
      <c r="C714" s="8">
        <v>44957</v>
      </c>
      <c r="D714">
        <v>2023</v>
      </c>
      <c r="E714" t="s">
        <v>385</v>
      </c>
      <c r="F714" t="s">
        <v>386</v>
      </c>
      <c r="G714" t="s">
        <v>33</v>
      </c>
      <c r="H714" t="s">
        <v>1585</v>
      </c>
      <c r="I714" t="s">
        <v>1586</v>
      </c>
      <c r="J714" t="s">
        <v>171</v>
      </c>
      <c r="K714" t="s">
        <v>37</v>
      </c>
      <c r="L714" t="s">
        <v>49</v>
      </c>
      <c r="M714" t="s">
        <v>386</v>
      </c>
      <c r="N714" t="s">
        <v>72</v>
      </c>
      <c r="O714" t="s">
        <v>40</v>
      </c>
      <c r="P714">
        <v>61</v>
      </c>
      <c r="Q714" s="2">
        <v>36793</v>
      </c>
      <c r="R714" s="2"/>
      <c r="S714">
        <v>32</v>
      </c>
      <c r="T714" s="3">
        <v>40063</v>
      </c>
      <c r="U714" s="3">
        <v>3338.5833333333335</v>
      </c>
      <c r="V714" s="3">
        <v>24.076322115384617</v>
      </c>
      <c r="W714" s="3">
        <v>0.19020000000000001</v>
      </c>
      <c r="X714" s="3">
        <v>634.99855000000002</v>
      </c>
      <c r="Y714" vm="36">
        <v>0.28300000000000003</v>
      </c>
      <c r="Z714" s="3">
        <v>2393.7642500000002</v>
      </c>
      <c r="AA714" t="s">
        <v>389</v>
      </c>
      <c r="AB714">
        <v>1.9574</v>
      </c>
      <c r="AC714">
        <v>0</v>
      </c>
      <c r="AD714" s="2" t="s">
        <v>42</v>
      </c>
      <c r="AE714">
        <v>25</v>
      </c>
      <c r="AG714">
        <v>20</v>
      </c>
      <c r="AL714">
        <f>IF(AND(EE_Data_2023[[#This Row],[Hire Date]]&gt;=EE_Data_2023[[#This Row],[Start of Month]],EE_Data_2023[[#This Row],[Hire Date]]&lt;=EE_Data_2023[[#This Row],[End of Month]]),1,0)</f>
        <v>0</v>
      </c>
      <c r="AM714">
        <f>IF(AND(EE_Data_2023[[#This Row],[Exit Date]]&gt;=EE_Data_2023[[#This Row],[Start of Month]],EE_Data_2023[[#This Row],[Exit Date]]&lt;=EE_Data_2023[[#This Row],[End of Month]]),1,0)</f>
        <v>0</v>
      </c>
      <c r="AN714">
        <f>EE_Data_2023[[#This Row],[Leave balance]]*EE_Data_2023[[#This Row],[Hr_Rate]]</f>
        <v>601.90805288461547</v>
      </c>
    </row>
    <row r="715" spans="1:40" x14ac:dyDescent="0.3">
      <c r="A715" s="1" t="s">
        <v>1927</v>
      </c>
      <c r="B715" s="8">
        <v>44927</v>
      </c>
      <c r="C715" s="8">
        <v>44957</v>
      </c>
      <c r="D715">
        <v>2023</v>
      </c>
      <c r="E715" t="s">
        <v>110</v>
      </c>
      <c r="F715" t="s">
        <v>111</v>
      </c>
      <c r="G715" t="s">
        <v>112</v>
      </c>
      <c r="H715" t="s">
        <v>1587</v>
      </c>
      <c r="I715" t="s">
        <v>1588</v>
      </c>
      <c r="J715" t="s">
        <v>171</v>
      </c>
      <c r="K715" t="s">
        <v>37</v>
      </c>
      <c r="L715" t="s">
        <v>38</v>
      </c>
      <c r="M715" t="s">
        <v>111</v>
      </c>
      <c r="N715" t="s">
        <v>72</v>
      </c>
      <c r="O715" t="s">
        <v>50</v>
      </c>
      <c r="P715">
        <v>55</v>
      </c>
      <c r="Q715" s="2">
        <v>38107</v>
      </c>
      <c r="R715" s="2"/>
      <c r="S715">
        <v>40</v>
      </c>
      <c r="T715" s="3">
        <v>40124</v>
      </c>
      <c r="U715" s="3">
        <v>3343.6666666666665</v>
      </c>
      <c r="V715" s="3">
        <v>19.290384615384617</v>
      </c>
      <c r="W715" s="3">
        <v>0</v>
      </c>
      <c r="X715" s="3">
        <v>0</v>
      </c>
      <c r="Y715" vm="12">
        <v>0.113</v>
      </c>
      <c r="Z715" s="3">
        <v>2965.8323333333333</v>
      </c>
      <c r="AA715" t="s">
        <v>117</v>
      </c>
      <c r="AB715">
        <v>3.8468</v>
      </c>
      <c r="AC715">
        <v>0</v>
      </c>
      <c r="AD715" s="2" t="s">
        <v>42</v>
      </c>
      <c r="AE715">
        <v>43</v>
      </c>
      <c r="AG715">
        <v>20</v>
      </c>
      <c r="AH715">
        <v>154</v>
      </c>
      <c r="AI715">
        <v>8</v>
      </c>
      <c r="AL715">
        <f>IF(AND(EE_Data_2023[[#This Row],[Hire Date]]&gt;=EE_Data_2023[[#This Row],[Start of Month]],EE_Data_2023[[#This Row],[Hire Date]]&lt;=EE_Data_2023[[#This Row],[End of Month]]),1,0)</f>
        <v>0</v>
      </c>
      <c r="AM715">
        <f>IF(AND(EE_Data_2023[[#This Row],[Exit Date]]&gt;=EE_Data_2023[[#This Row],[Start of Month]],EE_Data_2023[[#This Row],[Exit Date]]&lt;=EE_Data_2023[[#This Row],[End of Month]]),1,0)</f>
        <v>0</v>
      </c>
      <c r="AN715">
        <f>EE_Data_2023[[#This Row],[Leave balance]]*EE_Data_2023[[#This Row],[Hr_Rate]]</f>
        <v>829.48653846153854</v>
      </c>
    </row>
    <row r="716" spans="1:40" x14ac:dyDescent="0.3">
      <c r="A716" s="1" t="s">
        <v>1927</v>
      </c>
      <c r="B716" s="8">
        <v>44927</v>
      </c>
      <c r="C716" s="8">
        <v>44957</v>
      </c>
      <c r="D716">
        <v>2023</v>
      </c>
      <c r="E716" t="s">
        <v>920</v>
      </c>
      <c r="F716" t="s">
        <v>921</v>
      </c>
      <c r="G716" t="s">
        <v>33</v>
      </c>
      <c r="H716" t="s">
        <v>1589</v>
      </c>
      <c r="I716" t="s">
        <v>1590</v>
      </c>
      <c r="J716" t="s">
        <v>367</v>
      </c>
      <c r="K716" t="s">
        <v>37</v>
      </c>
      <c r="L716" t="s">
        <v>71</v>
      </c>
      <c r="M716" t="s">
        <v>921</v>
      </c>
      <c r="N716" t="s">
        <v>39</v>
      </c>
      <c r="O716" t="s">
        <v>40</v>
      </c>
      <c r="P716">
        <v>54</v>
      </c>
      <c r="Q716" s="2">
        <v>44727</v>
      </c>
      <c r="R716" s="2">
        <v>45092</v>
      </c>
      <c r="S716">
        <v>32</v>
      </c>
      <c r="T716" s="3">
        <v>95239</v>
      </c>
      <c r="U716" s="3">
        <v>7936.583333333333</v>
      </c>
      <c r="V716" s="3">
        <v>57.23497596153846</v>
      </c>
      <c r="W716" s="3">
        <v>0.3</v>
      </c>
      <c r="X716" s="3">
        <v>2380.9749999999999</v>
      </c>
      <c r="Y716" vm="43">
        <v>0.59099999999999997</v>
      </c>
      <c r="Z716" s="3">
        <v>3246.0625833333334</v>
      </c>
      <c r="AA716" t="s">
        <v>41</v>
      </c>
      <c r="AB716">
        <v>1</v>
      </c>
      <c r="AC716">
        <v>0</v>
      </c>
      <c r="AD716" s="2" t="s">
        <v>42</v>
      </c>
      <c r="AE716">
        <v>354</v>
      </c>
      <c r="AG716">
        <v>20</v>
      </c>
      <c r="AL716">
        <f>IF(AND(EE_Data_2023[[#This Row],[Hire Date]]&gt;=EE_Data_2023[[#This Row],[Start of Month]],EE_Data_2023[[#This Row],[Hire Date]]&lt;=EE_Data_2023[[#This Row],[End of Month]]),1,0)</f>
        <v>0</v>
      </c>
      <c r="AM716">
        <f>IF(AND(EE_Data_2023[[#This Row],[Exit Date]]&gt;=EE_Data_2023[[#This Row],[Start of Month]],EE_Data_2023[[#This Row],[Exit Date]]&lt;=EE_Data_2023[[#This Row],[End of Month]]),1,0)</f>
        <v>0</v>
      </c>
      <c r="AN716">
        <f>EE_Data_2023[[#This Row],[Leave balance]]*EE_Data_2023[[#This Row],[Hr_Rate]]</f>
        <v>20261.181490384613</v>
      </c>
    </row>
    <row r="717" spans="1:40" x14ac:dyDescent="0.3">
      <c r="A717" s="1" t="s">
        <v>1927</v>
      </c>
      <c r="B717" s="8">
        <v>44927</v>
      </c>
      <c r="C717" s="8">
        <v>44957</v>
      </c>
      <c r="D717">
        <v>2023</v>
      </c>
      <c r="E717" t="s">
        <v>346</v>
      </c>
      <c r="F717" t="s">
        <v>347</v>
      </c>
      <c r="G717" t="s">
        <v>54</v>
      </c>
      <c r="H717" t="s">
        <v>1591</v>
      </c>
      <c r="I717" t="s">
        <v>1346</v>
      </c>
      <c r="J717" t="s">
        <v>341</v>
      </c>
      <c r="K717" t="s">
        <v>99</v>
      </c>
      <c r="L717" t="s">
        <v>38</v>
      </c>
      <c r="M717" t="s">
        <v>347</v>
      </c>
      <c r="N717" t="s">
        <v>72</v>
      </c>
      <c r="O717" t="s">
        <v>50</v>
      </c>
      <c r="P717">
        <v>29</v>
      </c>
      <c r="Q717" s="2">
        <v>43778</v>
      </c>
      <c r="R717" s="2"/>
      <c r="S717">
        <v>40</v>
      </c>
      <c r="T717" s="3">
        <v>75012</v>
      </c>
      <c r="U717" s="3">
        <v>6251</v>
      </c>
      <c r="V717" s="3">
        <v>36.063461538461539</v>
      </c>
      <c r="W717" s="3">
        <v>0.2109</v>
      </c>
      <c r="X717" s="3">
        <v>1318.3359</v>
      </c>
      <c r="Y717" vm="34">
        <v>0.45799999999999996</v>
      </c>
      <c r="Z717" s="3">
        <v>3388.0420000000004</v>
      </c>
      <c r="AA717" t="s">
        <v>350</v>
      </c>
      <c r="AB717">
        <v>11.0573</v>
      </c>
      <c r="AC717">
        <v>0</v>
      </c>
      <c r="AD717" s="2" t="s">
        <v>42</v>
      </c>
      <c r="AE717">
        <v>66</v>
      </c>
      <c r="AG717">
        <v>20</v>
      </c>
      <c r="AH717">
        <v>127</v>
      </c>
      <c r="AI717">
        <v>18</v>
      </c>
      <c r="AL717">
        <f>IF(AND(EE_Data_2023[[#This Row],[Hire Date]]&gt;=EE_Data_2023[[#This Row],[Start of Month]],EE_Data_2023[[#This Row],[Hire Date]]&lt;=EE_Data_2023[[#This Row],[End of Month]]),1,0)</f>
        <v>0</v>
      </c>
      <c r="AM717">
        <f>IF(AND(EE_Data_2023[[#This Row],[Exit Date]]&gt;=EE_Data_2023[[#This Row],[Start of Month]],EE_Data_2023[[#This Row],[Exit Date]]&lt;=EE_Data_2023[[#This Row],[End of Month]]),1,0)</f>
        <v>0</v>
      </c>
      <c r="AN717">
        <f>EE_Data_2023[[#This Row],[Leave balance]]*EE_Data_2023[[#This Row],[Hr_Rate]]</f>
        <v>2380.1884615384615</v>
      </c>
    </row>
    <row r="718" spans="1:40" x14ac:dyDescent="0.3">
      <c r="A718" s="1" t="s">
        <v>1927</v>
      </c>
      <c r="B718" s="8">
        <v>44927</v>
      </c>
      <c r="C718" s="8">
        <v>44957</v>
      </c>
      <c r="D718">
        <v>2023</v>
      </c>
      <c r="E718" t="s">
        <v>79</v>
      </c>
      <c r="F718" t="s">
        <v>80</v>
      </c>
      <c r="G718" t="s">
        <v>33</v>
      </c>
      <c r="H718" t="s">
        <v>1592</v>
      </c>
      <c r="I718" t="s">
        <v>1593</v>
      </c>
      <c r="J718" t="s">
        <v>310</v>
      </c>
      <c r="K718" t="s">
        <v>37</v>
      </c>
      <c r="L718" t="s">
        <v>38</v>
      </c>
      <c r="M718" t="s">
        <v>80</v>
      </c>
      <c r="N718" t="s">
        <v>72</v>
      </c>
      <c r="O718" t="s">
        <v>50</v>
      </c>
      <c r="P718">
        <v>33</v>
      </c>
      <c r="Q718" s="2">
        <v>41819</v>
      </c>
      <c r="R718" s="2"/>
      <c r="S718">
        <v>32</v>
      </c>
      <c r="T718" s="3">
        <v>96366</v>
      </c>
      <c r="U718" s="3">
        <v>8030.5</v>
      </c>
      <c r="V718" s="3">
        <v>57.912259615384613</v>
      </c>
      <c r="W718" s="3">
        <v>0.23190000000000002</v>
      </c>
      <c r="X718" s="3">
        <v>1862.2729500000003</v>
      </c>
      <c r="Y718" vm="7">
        <v>0.41200000000000003</v>
      </c>
      <c r="Z718" s="3">
        <v>4721.9339999999993</v>
      </c>
      <c r="AA718" t="s">
        <v>41</v>
      </c>
      <c r="AB718">
        <v>1</v>
      </c>
      <c r="AC718">
        <v>0</v>
      </c>
      <c r="AD718" s="2" t="s">
        <v>42</v>
      </c>
      <c r="AE718">
        <v>275</v>
      </c>
      <c r="AG718">
        <v>20</v>
      </c>
      <c r="AL718">
        <f>IF(AND(EE_Data_2023[[#This Row],[Hire Date]]&gt;=EE_Data_2023[[#This Row],[Start of Month]],EE_Data_2023[[#This Row],[Hire Date]]&lt;=EE_Data_2023[[#This Row],[End of Month]]),1,0)</f>
        <v>0</v>
      </c>
      <c r="AM718">
        <f>IF(AND(EE_Data_2023[[#This Row],[Exit Date]]&gt;=EE_Data_2023[[#This Row],[Start of Month]],EE_Data_2023[[#This Row],[Exit Date]]&lt;=EE_Data_2023[[#This Row],[End of Month]]),1,0)</f>
        <v>0</v>
      </c>
      <c r="AN718">
        <f>EE_Data_2023[[#This Row],[Leave balance]]*EE_Data_2023[[#This Row],[Hr_Rate]]</f>
        <v>15925.87139423077</v>
      </c>
    </row>
    <row r="719" spans="1:40" x14ac:dyDescent="0.3">
      <c r="A719" s="1" t="s">
        <v>1927</v>
      </c>
      <c r="B719" s="8">
        <v>44927</v>
      </c>
      <c r="C719" s="8">
        <v>44957</v>
      </c>
      <c r="D719">
        <v>2023</v>
      </c>
      <c r="E719" t="s">
        <v>721</v>
      </c>
      <c r="F719" t="s">
        <v>722</v>
      </c>
      <c r="G719" t="s">
        <v>54</v>
      </c>
      <c r="H719" t="s">
        <v>1594</v>
      </c>
      <c r="I719" t="s">
        <v>1595</v>
      </c>
      <c r="J719" t="s">
        <v>145</v>
      </c>
      <c r="K719" t="s">
        <v>116</v>
      </c>
      <c r="L719" t="s">
        <v>71</v>
      </c>
      <c r="M719" t="s">
        <v>722</v>
      </c>
      <c r="N719" t="s">
        <v>72</v>
      </c>
      <c r="O719" t="s">
        <v>50</v>
      </c>
      <c r="P719">
        <v>39</v>
      </c>
      <c r="Q719" s="2">
        <v>41849</v>
      </c>
      <c r="R719" s="2"/>
      <c r="S719">
        <v>40</v>
      </c>
      <c r="T719" s="3">
        <v>40897</v>
      </c>
      <c r="U719" s="3">
        <v>3408.0833333333335</v>
      </c>
      <c r="V719" s="3">
        <v>19.662019230769232</v>
      </c>
      <c r="W719" s="3">
        <v>0.1</v>
      </c>
      <c r="X719" s="3">
        <v>340.80833333333339</v>
      </c>
      <c r="Y719" vm="42">
        <v>0.34799999999999998</v>
      </c>
      <c r="Z719" s="3">
        <v>2222.0703333333336</v>
      </c>
      <c r="AA719" t="s">
        <v>725</v>
      </c>
      <c r="AB719">
        <v>486.12</v>
      </c>
      <c r="AC719">
        <v>0</v>
      </c>
      <c r="AD719" s="2" t="s">
        <v>42</v>
      </c>
      <c r="AE719">
        <v>39</v>
      </c>
      <c r="AG719">
        <v>20</v>
      </c>
      <c r="AI719">
        <v>5</v>
      </c>
      <c r="AL719">
        <f>IF(AND(EE_Data_2023[[#This Row],[Hire Date]]&gt;=EE_Data_2023[[#This Row],[Start of Month]],EE_Data_2023[[#This Row],[Hire Date]]&lt;=EE_Data_2023[[#This Row],[End of Month]]),1,0)</f>
        <v>0</v>
      </c>
      <c r="AM719">
        <f>IF(AND(EE_Data_2023[[#This Row],[Exit Date]]&gt;=EE_Data_2023[[#This Row],[Start of Month]],EE_Data_2023[[#This Row],[Exit Date]]&lt;=EE_Data_2023[[#This Row],[End of Month]]),1,0)</f>
        <v>0</v>
      </c>
      <c r="AN719">
        <f>EE_Data_2023[[#This Row],[Leave balance]]*EE_Data_2023[[#This Row],[Hr_Rate]]</f>
        <v>766.81875000000002</v>
      </c>
    </row>
    <row r="720" spans="1:40" x14ac:dyDescent="0.3">
      <c r="A720" s="1" t="s">
        <v>1927</v>
      </c>
      <c r="B720" s="8">
        <v>44927</v>
      </c>
      <c r="C720" s="8">
        <v>44957</v>
      </c>
      <c r="D720">
        <v>2023</v>
      </c>
      <c r="E720" t="s">
        <v>322</v>
      </c>
      <c r="F720" t="s">
        <v>323</v>
      </c>
      <c r="G720" t="s">
        <v>1919</v>
      </c>
      <c r="H720" t="s">
        <v>1596</v>
      </c>
      <c r="I720" t="s">
        <v>1597</v>
      </c>
      <c r="J720" t="s">
        <v>77</v>
      </c>
      <c r="K720" t="s">
        <v>48</v>
      </c>
      <c r="L720" t="s">
        <v>108</v>
      </c>
      <c r="M720" t="s">
        <v>323</v>
      </c>
      <c r="N720" t="s">
        <v>72</v>
      </c>
      <c r="O720" t="s">
        <v>50</v>
      </c>
      <c r="P720">
        <v>37</v>
      </c>
      <c r="Q720" s="2">
        <v>42605</v>
      </c>
      <c r="R720" s="2"/>
      <c r="S720">
        <v>40</v>
      </c>
      <c r="T720" s="3">
        <v>124928</v>
      </c>
      <c r="U720" s="3">
        <v>10410.666666666666</v>
      </c>
      <c r="V720" s="3">
        <v>60.061538461538461</v>
      </c>
      <c r="W720" s="3">
        <v>0.15490000000000001</v>
      </c>
      <c r="X720" s="3">
        <v>1612.6122666666668</v>
      </c>
      <c r="Y720" vm="33">
        <v>0.46700000000000003</v>
      </c>
      <c r="Z720" s="3">
        <v>5548.8853333333327</v>
      </c>
      <c r="AA720" t="s">
        <v>326</v>
      </c>
      <c r="AB720">
        <v>143.86000000000001</v>
      </c>
      <c r="AC720">
        <v>0.06</v>
      </c>
      <c r="AD720" s="2" t="s">
        <v>42</v>
      </c>
      <c r="AE720">
        <v>389</v>
      </c>
      <c r="AG720">
        <v>20</v>
      </c>
      <c r="AI720">
        <v>5</v>
      </c>
      <c r="AL720">
        <f>IF(AND(EE_Data_2023[[#This Row],[Hire Date]]&gt;=EE_Data_2023[[#This Row],[Start of Month]],EE_Data_2023[[#This Row],[Hire Date]]&lt;=EE_Data_2023[[#This Row],[End of Month]]),1,0)</f>
        <v>0</v>
      </c>
      <c r="AM720">
        <f>IF(AND(EE_Data_2023[[#This Row],[Exit Date]]&gt;=EE_Data_2023[[#This Row],[Start of Month]],EE_Data_2023[[#This Row],[Exit Date]]&lt;=EE_Data_2023[[#This Row],[End of Month]]),1,0)</f>
        <v>0</v>
      </c>
      <c r="AN720">
        <f>EE_Data_2023[[#This Row],[Leave balance]]*EE_Data_2023[[#This Row],[Hr_Rate]]</f>
        <v>23363.938461538462</v>
      </c>
    </row>
    <row r="721" spans="1:40" x14ac:dyDescent="0.3">
      <c r="A721" s="1" t="s">
        <v>1927</v>
      </c>
      <c r="B721" s="8">
        <v>44927</v>
      </c>
      <c r="C721" s="8">
        <v>44957</v>
      </c>
      <c r="D721">
        <v>2023</v>
      </c>
      <c r="E721" t="s">
        <v>59</v>
      </c>
      <c r="F721" t="s">
        <v>60</v>
      </c>
      <c r="G721" t="s">
        <v>33</v>
      </c>
      <c r="H721" t="s">
        <v>1598</v>
      </c>
      <c r="I721" t="s">
        <v>1599</v>
      </c>
      <c r="J721" t="s">
        <v>77</v>
      </c>
      <c r="K721" t="s">
        <v>48</v>
      </c>
      <c r="L721" t="s">
        <v>49</v>
      </c>
      <c r="M721" t="s">
        <v>60</v>
      </c>
      <c r="N721" t="s">
        <v>72</v>
      </c>
      <c r="O721" t="s">
        <v>50</v>
      </c>
      <c r="P721">
        <v>51</v>
      </c>
      <c r="Q721" s="2">
        <v>41439</v>
      </c>
      <c r="R721" s="2"/>
      <c r="S721">
        <v>24</v>
      </c>
      <c r="T721" s="3">
        <v>108221</v>
      </c>
      <c r="U721" s="3">
        <v>9018.4166666666661</v>
      </c>
      <c r="V721" s="3">
        <v>86.715544871794876</v>
      </c>
      <c r="W721" s="3">
        <v>0.22140000000000001</v>
      </c>
      <c r="X721" s="3">
        <v>1996.6774499999999</v>
      </c>
      <c r="Y721" vm="4">
        <v>0.40799999999999997</v>
      </c>
      <c r="Z721" s="3">
        <v>5338.9026666666668</v>
      </c>
      <c r="AA721" t="s">
        <v>64</v>
      </c>
      <c r="AB721">
        <v>4.6844999999999999</v>
      </c>
      <c r="AC721">
        <v>0.05</v>
      </c>
      <c r="AD721" s="2" t="s">
        <v>42</v>
      </c>
      <c r="AE721">
        <v>151</v>
      </c>
      <c r="AG721">
        <v>20</v>
      </c>
      <c r="AL721">
        <f>IF(AND(EE_Data_2023[[#This Row],[Hire Date]]&gt;=EE_Data_2023[[#This Row],[Start of Month]],EE_Data_2023[[#This Row],[Hire Date]]&lt;=EE_Data_2023[[#This Row],[End of Month]]),1,0)</f>
        <v>0</v>
      </c>
      <c r="AM721">
        <f>IF(AND(EE_Data_2023[[#This Row],[Exit Date]]&gt;=EE_Data_2023[[#This Row],[Start of Month]],EE_Data_2023[[#This Row],[Exit Date]]&lt;=EE_Data_2023[[#This Row],[End of Month]]),1,0)</f>
        <v>0</v>
      </c>
      <c r="AN721">
        <f>EE_Data_2023[[#This Row],[Leave balance]]*EE_Data_2023[[#This Row],[Hr_Rate]]</f>
        <v>13094.047275641025</v>
      </c>
    </row>
    <row r="722" spans="1:40" x14ac:dyDescent="0.3">
      <c r="A722" s="1" t="s">
        <v>1927</v>
      </c>
      <c r="B722" s="8">
        <v>44927</v>
      </c>
      <c r="C722" s="8">
        <v>44957</v>
      </c>
      <c r="D722">
        <v>2023</v>
      </c>
      <c r="E722" t="s">
        <v>110</v>
      </c>
      <c r="F722" t="s">
        <v>111</v>
      </c>
      <c r="G722" t="s">
        <v>112</v>
      </c>
      <c r="H722" t="s">
        <v>587</v>
      </c>
      <c r="I722" t="s">
        <v>1600</v>
      </c>
      <c r="J722" t="s">
        <v>321</v>
      </c>
      <c r="K722" t="s">
        <v>94</v>
      </c>
      <c r="L722" t="s">
        <v>71</v>
      </c>
      <c r="M722" t="s">
        <v>111</v>
      </c>
      <c r="N722" t="s">
        <v>72</v>
      </c>
      <c r="O722" t="s">
        <v>40</v>
      </c>
      <c r="P722">
        <v>46</v>
      </c>
      <c r="Q722" s="2">
        <v>39133</v>
      </c>
      <c r="R722" s="2"/>
      <c r="S722">
        <v>40</v>
      </c>
      <c r="T722" s="3">
        <v>75579</v>
      </c>
      <c r="U722" s="3">
        <v>6298.25</v>
      </c>
      <c r="V722" s="3">
        <v>36.336057692307691</v>
      </c>
      <c r="W722" s="3">
        <v>0</v>
      </c>
      <c r="X722" s="3">
        <v>0</v>
      </c>
      <c r="Y722" vm="12">
        <v>0.113</v>
      </c>
      <c r="Z722" s="3">
        <v>5586.5477499999997</v>
      </c>
      <c r="AA722" t="s">
        <v>117</v>
      </c>
      <c r="AB722">
        <v>3.8468</v>
      </c>
      <c r="AC722">
        <v>0</v>
      </c>
      <c r="AD722" s="2" t="s">
        <v>42</v>
      </c>
      <c r="AE722">
        <v>284</v>
      </c>
      <c r="AG722">
        <v>20</v>
      </c>
      <c r="AH722">
        <v>556</v>
      </c>
      <c r="AI722">
        <v>1</v>
      </c>
      <c r="AL722">
        <f>IF(AND(EE_Data_2023[[#This Row],[Hire Date]]&gt;=EE_Data_2023[[#This Row],[Start of Month]],EE_Data_2023[[#This Row],[Hire Date]]&lt;=EE_Data_2023[[#This Row],[End of Month]]),1,0)</f>
        <v>0</v>
      </c>
      <c r="AM722">
        <f>IF(AND(EE_Data_2023[[#This Row],[Exit Date]]&gt;=EE_Data_2023[[#This Row],[Start of Month]],EE_Data_2023[[#This Row],[Exit Date]]&lt;=EE_Data_2023[[#This Row],[End of Month]]),1,0)</f>
        <v>0</v>
      </c>
      <c r="AN722">
        <f>EE_Data_2023[[#This Row],[Leave balance]]*EE_Data_2023[[#This Row],[Hr_Rate]]</f>
        <v>10319.440384615384</v>
      </c>
    </row>
    <row r="723" spans="1:40" x14ac:dyDescent="0.3">
      <c r="A723" s="1" t="s">
        <v>1927</v>
      </c>
      <c r="B723" s="8">
        <v>44927</v>
      </c>
      <c r="C723" s="8">
        <v>44957</v>
      </c>
      <c r="D723">
        <v>2023</v>
      </c>
      <c r="E723" t="s">
        <v>79</v>
      </c>
      <c r="F723" t="s">
        <v>80</v>
      </c>
      <c r="G723" t="s">
        <v>33</v>
      </c>
      <c r="H723" t="s">
        <v>1601</v>
      </c>
      <c r="I723" t="s">
        <v>1602</v>
      </c>
      <c r="J723" t="s">
        <v>93</v>
      </c>
      <c r="K723" t="s">
        <v>94</v>
      </c>
      <c r="L723" t="s">
        <v>38</v>
      </c>
      <c r="M723" t="s">
        <v>80</v>
      </c>
      <c r="N723" t="s">
        <v>72</v>
      </c>
      <c r="O723" t="s">
        <v>40</v>
      </c>
      <c r="P723">
        <v>41</v>
      </c>
      <c r="Q723" s="2">
        <v>42365</v>
      </c>
      <c r="R723" s="2"/>
      <c r="S723">
        <v>32</v>
      </c>
      <c r="T723" s="3">
        <v>129903</v>
      </c>
      <c r="U723" s="3">
        <v>10825.25</v>
      </c>
      <c r="V723" s="3">
        <v>78.066706730769226</v>
      </c>
      <c r="W723" s="3">
        <v>0.23190000000000002</v>
      </c>
      <c r="X723" s="3">
        <v>2510.3754750000003</v>
      </c>
      <c r="Y723" vm="7">
        <v>0.41200000000000003</v>
      </c>
      <c r="Z723" s="3">
        <v>6365.2469999999994</v>
      </c>
      <c r="AA723" t="s">
        <v>41</v>
      </c>
      <c r="AB723">
        <v>1</v>
      </c>
      <c r="AC723">
        <v>0.13</v>
      </c>
      <c r="AD723" s="2" t="s">
        <v>42</v>
      </c>
      <c r="AE723">
        <v>41</v>
      </c>
      <c r="AG723">
        <v>20</v>
      </c>
      <c r="AL723">
        <f>IF(AND(EE_Data_2023[[#This Row],[Hire Date]]&gt;=EE_Data_2023[[#This Row],[Start of Month]],EE_Data_2023[[#This Row],[Hire Date]]&lt;=EE_Data_2023[[#This Row],[End of Month]]),1,0)</f>
        <v>0</v>
      </c>
      <c r="AM723">
        <f>IF(AND(EE_Data_2023[[#This Row],[Exit Date]]&gt;=EE_Data_2023[[#This Row],[Start of Month]],EE_Data_2023[[#This Row],[Exit Date]]&lt;=EE_Data_2023[[#This Row],[End of Month]]),1,0)</f>
        <v>0</v>
      </c>
      <c r="AN723">
        <f>EE_Data_2023[[#This Row],[Leave balance]]*EE_Data_2023[[#This Row],[Hr_Rate]]</f>
        <v>3200.7349759615381</v>
      </c>
    </row>
    <row r="724" spans="1:40" x14ac:dyDescent="0.3">
      <c r="A724" s="1" t="s">
        <v>1927</v>
      </c>
      <c r="B724" s="8">
        <v>44927</v>
      </c>
      <c r="C724" s="8">
        <v>44957</v>
      </c>
      <c r="D724">
        <v>2023</v>
      </c>
      <c r="E724" t="s">
        <v>110</v>
      </c>
      <c r="F724" t="s">
        <v>111</v>
      </c>
      <c r="G724" t="s">
        <v>112</v>
      </c>
      <c r="H724" t="s">
        <v>1603</v>
      </c>
      <c r="I724" t="s">
        <v>1604</v>
      </c>
      <c r="J724" t="s">
        <v>47</v>
      </c>
      <c r="K724" t="s">
        <v>48</v>
      </c>
      <c r="L724" t="s">
        <v>108</v>
      </c>
      <c r="M724" t="s">
        <v>111</v>
      </c>
      <c r="N724" t="s">
        <v>72</v>
      </c>
      <c r="O724" t="s">
        <v>50</v>
      </c>
      <c r="P724">
        <v>25</v>
      </c>
      <c r="Q724" s="2">
        <v>44303</v>
      </c>
      <c r="R724" s="2"/>
      <c r="S724">
        <v>40</v>
      </c>
      <c r="T724" s="3">
        <v>186870</v>
      </c>
      <c r="U724" s="3">
        <v>15572.5</v>
      </c>
      <c r="V724" s="3">
        <v>89.84134615384616</v>
      </c>
      <c r="W724" s="3">
        <v>0</v>
      </c>
      <c r="X724" s="3">
        <v>0</v>
      </c>
      <c r="Y724" vm="12">
        <v>0.113</v>
      </c>
      <c r="Z724" s="3">
        <v>13812.807499999999</v>
      </c>
      <c r="AA724" t="s">
        <v>117</v>
      </c>
      <c r="AB724">
        <v>3.8468</v>
      </c>
      <c r="AC724">
        <v>0.2</v>
      </c>
      <c r="AD724" s="2" t="s">
        <v>42</v>
      </c>
      <c r="AE724">
        <v>103</v>
      </c>
      <c r="AG724">
        <v>20</v>
      </c>
      <c r="AH724">
        <v>555</v>
      </c>
      <c r="AI724">
        <v>14</v>
      </c>
      <c r="AL724">
        <f>IF(AND(EE_Data_2023[[#This Row],[Hire Date]]&gt;=EE_Data_2023[[#This Row],[Start of Month]],EE_Data_2023[[#This Row],[Hire Date]]&lt;=EE_Data_2023[[#This Row],[End of Month]]),1,0)</f>
        <v>0</v>
      </c>
      <c r="AM724">
        <f>IF(AND(EE_Data_2023[[#This Row],[Exit Date]]&gt;=EE_Data_2023[[#This Row],[Start of Month]],EE_Data_2023[[#This Row],[Exit Date]]&lt;=EE_Data_2023[[#This Row],[End of Month]]),1,0)</f>
        <v>0</v>
      </c>
      <c r="AN724">
        <f>EE_Data_2023[[#This Row],[Leave balance]]*EE_Data_2023[[#This Row],[Hr_Rate]]</f>
        <v>9253.6586538461543</v>
      </c>
    </row>
    <row r="725" spans="1:40" x14ac:dyDescent="0.3">
      <c r="A725" s="1" t="s">
        <v>1927</v>
      </c>
      <c r="B725" s="8">
        <v>44927</v>
      </c>
      <c r="C725" s="8">
        <v>44957</v>
      </c>
      <c r="D725">
        <v>2023</v>
      </c>
      <c r="E725" t="s">
        <v>1554</v>
      </c>
      <c r="F725" t="s">
        <v>1555</v>
      </c>
      <c r="G725" t="s">
        <v>33</v>
      </c>
      <c r="H725" t="s">
        <v>1605</v>
      </c>
      <c r="I725" t="s">
        <v>1606</v>
      </c>
      <c r="J725" t="s">
        <v>177</v>
      </c>
      <c r="K725" t="s">
        <v>70</v>
      </c>
      <c r="L725" t="s">
        <v>108</v>
      </c>
      <c r="M725" t="s">
        <v>1555</v>
      </c>
      <c r="N725" t="s">
        <v>72</v>
      </c>
      <c r="O725" t="s">
        <v>40</v>
      </c>
      <c r="P725">
        <v>37</v>
      </c>
      <c r="Q725" s="2">
        <v>40291</v>
      </c>
      <c r="R725" s="2"/>
      <c r="S725">
        <v>32</v>
      </c>
      <c r="T725" s="3">
        <v>57531</v>
      </c>
      <c r="U725" s="3">
        <v>4794.25</v>
      </c>
      <c r="V725" s="3">
        <v>34.573918269230766</v>
      </c>
      <c r="W725" s="3">
        <v>0.06</v>
      </c>
      <c r="X725" s="3">
        <v>287.65499999999997</v>
      </c>
      <c r="Y725" vm="45">
        <v>0.28800000000000003</v>
      </c>
      <c r="Z725" s="3">
        <v>3413.5059999999999</v>
      </c>
      <c r="AA725" t="s">
        <v>1557</v>
      </c>
      <c r="AB725">
        <v>0.99060000000000004</v>
      </c>
      <c r="AC725">
        <v>0</v>
      </c>
      <c r="AD725" s="2" t="s">
        <v>42</v>
      </c>
      <c r="AE725">
        <v>93</v>
      </c>
      <c r="AG725">
        <v>20</v>
      </c>
      <c r="AH725">
        <v>444</v>
      </c>
      <c r="AL725">
        <f>IF(AND(EE_Data_2023[[#This Row],[Hire Date]]&gt;=EE_Data_2023[[#This Row],[Start of Month]],EE_Data_2023[[#This Row],[Hire Date]]&lt;=EE_Data_2023[[#This Row],[End of Month]]),1,0)</f>
        <v>0</v>
      </c>
      <c r="AM725">
        <f>IF(AND(EE_Data_2023[[#This Row],[Exit Date]]&gt;=EE_Data_2023[[#This Row],[Start of Month]],EE_Data_2023[[#This Row],[Exit Date]]&lt;=EE_Data_2023[[#This Row],[End of Month]]),1,0)</f>
        <v>0</v>
      </c>
      <c r="AN725">
        <f>EE_Data_2023[[#This Row],[Leave balance]]*EE_Data_2023[[#This Row],[Hr_Rate]]</f>
        <v>3215.3743990384614</v>
      </c>
    </row>
    <row r="726" spans="1:40" x14ac:dyDescent="0.3">
      <c r="A726" s="1" t="s">
        <v>1927</v>
      </c>
      <c r="B726" s="8">
        <v>44927</v>
      </c>
      <c r="C726" s="8">
        <v>44957</v>
      </c>
      <c r="D726">
        <v>2023</v>
      </c>
      <c r="E726" t="s">
        <v>59</v>
      </c>
      <c r="F726" t="s">
        <v>60</v>
      </c>
      <c r="G726" t="s">
        <v>33</v>
      </c>
      <c r="H726" t="s">
        <v>1607</v>
      </c>
      <c r="I726" t="s">
        <v>1608</v>
      </c>
      <c r="J726" t="s">
        <v>145</v>
      </c>
      <c r="K726" t="s">
        <v>48</v>
      </c>
      <c r="L726" t="s">
        <v>108</v>
      </c>
      <c r="M726" t="s">
        <v>60</v>
      </c>
      <c r="N726" t="s">
        <v>72</v>
      </c>
      <c r="O726" t="s">
        <v>40</v>
      </c>
      <c r="P726">
        <v>46</v>
      </c>
      <c r="Q726" s="2">
        <v>40657</v>
      </c>
      <c r="R726" s="2"/>
      <c r="S726">
        <v>24</v>
      </c>
      <c r="T726" s="3">
        <v>55894</v>
      </c>
      <c r="U726" s="3">
        <v>4657.833333333333</v>
      </c>
      <c r="V726" s="3">
        <v>44.786858974358978</v>
      </c>
      <c r="W726" s="3">
        <v>0.22140000000000001</v>
      </c>
      <c r="X726" s="3">
        <v>1031.2443000000001</v>
      </c>
      <c r="Y726" vm="4">
        <v>0.40799999999999997</v>
      </c>
      <c r="Z726" s="3">
        <v>2757.4373333333333</v>
      </c>
      <c r="AA726" t="s">
        <v>64</v>
      </c>
      <c r="AB726">
        <v>4.6844999999999999</v>
      </c>
      <c r="AC726">
        <v>0</v>
      </c>
      <c r="AD726" s="2" t="s">
        <v>42</v>
      </c>
      <c r="AE726">
        <v>397</v>
      </c>
      <c r="AG726">
        <v>20</v>
      </c>
      <c r="AL726">
        <f>IF(AND(EE_Data_2023[[#This Row],[Hire Date]]&gt;=EE_Data_2023[[#This Row],[Start of Month]],EE_Data_2023[[#This Row],[Hire Date]]&lt;=EE_Data_2023[[#This Row],[End of Month]]),1,0)</f>
        <v>0</v>
      </c>
      <c r="AM726">
        <f>IF(AND(EE_Data_2023[[#This Row],[Exit Date]]&gt;=EE_Data_2023[[#This Row],[Start of Month]],EE_Data_2023[[#This Row],[Exit Date]]&lt;=EE_Data_2023[[#This Row],[End of Month]]),1,0)</f>
        <v>0</v>
      </c>
      <c r="AN726">
        <f>EE_Data_2023[[#This Row],[Leave balance]]*EE_Data_2023[[#This Row],[Hr_Rate]]</f>
        <v>17780.383012820515</v>
      </c>
    </row>
    <row r="727" spans="1:40" x14ac:dyDescent="0.3">
      <c r="A727" s="1" t="s">
        <v>1927</v>
      </c>
      <c r="B727" s="8">
        <v>44927</v>
      </c>
      <c r="C727" s="8">
        <v>44957</v>
      </c>
      <c r="D727">
        <v>2023</v>
      </c>
      <c r="E727" t="s">
        <v>188</v>
      </c>
      <c r="F727" t="s">
        <v>189</v>
      </c>
      <c r="G727" t="s">
        <v>33</v>
      </c>
      <c r="H727" t="s">
        <v>1609</v>
      </c>
      <c r="I727" t="s">
        <v>1610</v>
      </c>
      <c r="J727" t="s">
        <v>237</v>
      </c>
      <c r="K727" t="s">
        <v>99</v>
      </c>
      <c r="L727" t="s">
        <v>38</v>
      </c>
      <c r="M727" t="s">
        <v>189</v>
      </c>
      <c r="N727" t="s">
        <v>72</v>
      </c>
      <c r="O727" t="s">
        <v>50</v>
      </c>
      <c r="P727">
        <v>42</v>
      </c>
      <c r="Q727" s="2">
        <v>41026</v>
      </c>
      <c r="R727" s="2"/>
      <c r="S727">
        <v>32</v>
      </c>
      <c r="T727" s="3">
        <v>72903</v>
      </c>
      <c r="U727" s="3">
        <v>6075.25</v>
      </c>
      <c r="V727" s="3">
        <v>43.81189903846154</v>
      </c>
      <c r="W727" s="3">
        <v>0.14099999999999999</v>
      </c>
      <c r="X727" s="3">
        <v>856.61024999999995</v>
      </c>
      <c r="Y727" vm="23">
        <v>0.36200000000000004</v>
      </c>
      <c r="Z727" s="3">
        <v>3876.0094999999997</v>
      </c>
      <c r="AA727" t="s">
        <v>192</v>
      </c>
      <c r="AB727">
        <v>11.2597</v>
      </c>
      <c r="AC727">
        <v>0</v>
      </c>
      <c r="AD727" s="2" t="s">
        <v>42</v>
      </c>
      <c r="AE727">
        <v>202</v>
      </c>
      <c r="AG727">
        <v>20</v>
      </c>
      <c r="AH727">
        <v>111</v>
      </c>
      <c r="AL727">
        <f>IF(AND(EE_Data_2023[[#This Row],[Hire Date]]&gt;=EE_Data_2023[[#This Row],[Start of Month]],EE_Data_2023[[#This Row],[Hire Date]]&lt;=EE_Data_2023[[#This Row],[End of Month]]),1,0)</f>
        <v>0</v>
      </c>
      <c r="AM727">
        <f>IF(AND(EE_Data_2023[[#This Row],[Exit Date]]&gt;=EE_Data_2023[[#This Row],[Start of Month]],EE_Data_2023[[#This Row],[Exit Date]]&lt;=EE_Data_2023[[#This Row],[End of Month]]),1,0)</f>
        <v>0</v>
      </c>
      <c r="AN727">
        <f>EE_Data_2023[[#This Row],[Leave balance]]*EE_Data_2023[[#This Row],[Hr_Rate]]</f>
        <v>8850.0036057692305</v>
      </c>
    </row>
    <row r="728" spans="1:40" x14ac:dyDescent="0.3">
      <c r="A728" s="1" t="s">
        <v>1927</v>
      </c>
      <c r="B728" s="8">
        <v>44927</v>
      </c>
      <c r="C728" s="8">
        <v>44957</v>
      </c>
      <c r="D728">
        <v>2023</v>
      </c>
      <c r="E728" t="s">
        <v>180</v>
      </c>
      <c r="F728" t="s">
        <v>181</v>
      </c>
      <c r="G728" t="s">
        <v>33</v>
      </c>
      <c r="H728" t="s">
        <v>1611</v>
      </c>
      <c r="I728" t="s">
        <v>1612</v>
      </c>
      <c r="J728" t="s">
        <v>145</v>
      </c>
      <c r="K728" t="s">
        <v>48</v>
      </c>
      <c r="L728" t="s">
        <v>71</v>
      </c>
      <c r="M728" t="s">
        <v>181</v>
      </c>
      <c r="N728" t="s">
        <v>72</v>
      </c>
      <c r="O728" t="s">
        <v>40</v>
      </c>
      <c r="P728">
        <v>37</v>
      </c>
      <c r="Q728" s="2">
        <v>42317</v>
      </c>
      <c r="R728" s="2"/>
      <c r="S728">
        <v>32</v>
      </c>
      <c r="T728" s="3">
        <v>45369</v>
      </c>
      <c r="U728" s="3">
        <v>3780.75</v>
      </c>
      <c r="V728" s="3">
        <v>27.26502403846154</v>
      </c>
      <c r="W728" s="3">
        <v>0.31420000000000003</v>
      </c>
      <c r="X728" s="3">
        <v>1187.9116500000002</v>
      </c>
      <c r="Y728" vm="22">
        <v>0.49099999999999999</v>
      </c>
      <c r="Z728" s="3">
        <v>1924.40175</v>
      </c>
      <c r="AA728" t="s">
        <v>184</v>
      </c>
      <c r="AB728">
        <v>11.300800000000001</v>
      </c>
      <c r="AC728">
        <v>0</v>
      </c>
      <c r="AD728" s="2" t="s">
        <v>42</v>
      </c>
      <c r="AE728">
        <v>173</v>
      </c>
      <c r="AG728">
        <v>20</v>
      </c>
      <c r="AL728">
        <f>IF(AND(EE_Data_2023[[#This Row],[Hire Date]]&gt;=EE_Data_2023[[#This Row],[Start of Month]],EE_Data_2023[[#This Row],[Hire Date]]&lt;=EE_Data_2023[[#This Row],[End of Month]]),1,0)</f>
        <v>0</v>
      </c>
      <c r="AM728">
        <f>IF(AND(EE_Data_2023[[#This Row],[Exit Date]]&gt;=EE_Data_2023[[#This Row],[Start of Month]],EE_Data_2023[[#This Row],[Exit Date]]&lt;=EE_Data_2023[[#This Row],[End of Month]]),1,0)</f>
        <v>0</v>
      </c>
      <c r="AN728">
        <f>EE_Data_2023[[#This Row],[Leave balance]]*EE_Data_2023[[#This Row],[Hr_Rate]]</f>
        <v>4716.8491586538466</v>
      </c>
    </row>
    <row r="729" spans="1:40" x14ac:dyDescent="0.3">
      <c r="A729" s="1" t="s">
        <v>1927</v>
      </c>
      <c r="B729" s="8">
        <v>44927</v>
      </c>
      <c r="C729" s="8">
        <v>44957</v>
      </c>
      <c r="D729">
        <v>2023</v>
      </c>
      <c r="E729" t="s">
        <v>200</v>
      </c>
      <c r="F729" t="s">
        <v>201</v>
      </c>
      <c r="G729" t="s">
        <v>33</v>
      </c>
      <c r="H729" t="s">
        <v>1613</v>
      </c>
      <c r="I729" t="s">
        <v>1614</v>
      </c>
      <c r="J729" t="s">
        <v>77</v>
      </c>
      <c r="K729" t="s">
        <v>48</v>
      </c>
      <c r="L729" t="s">
        <v>49</v>
      </c>
      <c r="M729" t="s">
        <v>201</v>
      </c>
      <c r="N729" t="s">
        <v>72</v>
      </c>
      <c r="O729" t="s">
        <v>40</v>
      </c>
      <c r="P729">
        <v>60</v>
      </c>
      <c r="Q729" s="2">
        <v>40344</v>
      </c>
      <c r="R729" s="2"/>
      <c r="S729">
        <v>32</v>
      </c>
      <c r="T729" s="3">
        <v>106578</v>
      </c>
      <c r="U729" s="3">
        <v>8881.5</v>
      </c>
      <c r="V729" s="3">
        <v>64.04927884615384</v>
      </c>
      <c r="W729" s="3">
        <v>0.24809999999999999</v>
      </c>
      <c r="X729" s="3">
        <v>2203.5001499999998</v>
      </c>
      <c r="Y729" vm="25">
        <v>0.51900000000000002</v>
      </c>
      <c r="Z729" s="3">
        <v>4272.0014999999994</v>
      </c>
      <c r="AA729" t="s">
        <v>41</v>
      </c>
      <c r="AB729">
        <v>1</v>
      </c>
      <c r="AC729">
        <v>0.09</v>
      </c>
      <c r="AD729" s="2" t="s">
        <v>42</v>
      </c>
      <c r="AE729">
        <v>26</v>
      </c>
      <c r="AG729">
        <v>20</v>
      </c>
      <c r="AL729">
        <f>IF(AND(EE_Data_2023[[#This Row],[Hire Date]]&gt;=EE_Data_2023[[#This Row],[Start of Month]],EE_Data_2023[[#This Row],[Hire Date]]&lt;=EE_Data_2023[[#This Row],[End of Month]]),1,0)</f>
        <v>0</v>
      </c>
      <c r="AM729">
        <f>IF(AND(EE_Data_2023[[#This Row],[Exit Date]]&gt;=EE_Data_2023[[#This Row],[Start of Month]],EE_Data_2023[[#This Row],[Exit Date]]&lt;=EE_Data_2023[[#This Row],[End of Month]]),1,0)</f>
        <v>0</v>
      </c>
      <c r="AN729">
        <f>EE_Data_2023[[#This Row],[Leave balance]]*EE_Data_2023[[#This Row],[Hr_Rate]]</f>
        <v>1665.2812499999998</v>
      </c>
    </row>
    <row r="730" spans="1:40" x14ac:dyDescent="0.3">
      <c r="A730" s="1" t="s">
        <v>1927</v>
      </c>
      <c r="B730" s="8">
        <v>44927</v>
      </c>
      <c r="C730" s="8">
        <v>44957</v>
      </c>
      <c r="D730">
        <v>2023</v>
      </c>
      <c r="E730" t="s">
        <v>172</v>
      </c>
      <c r="F730" t="s">
        <v>132</v>
      </c>
      <c r="G730" t="s">
        <v>33</v>
      </c>
      <c r="H730" t="s">
        <v>1615</v>
      </c>
      <c r="I730" t="s">
        <v>1616</v>
      </c>
      <c r="J730" t="s">
        <v>321</v>
      </c>
      <c r="K730" t="s">
        <v>94</v>
      </c>
      <c r="L730" t="s">
        <v>108</v>
      </c>
      <c r="M730" t="s">
        <v>132</v>
      </c>
      <c r="N730" t="s">
        <v>39</v>
      </c>
      <c r="O730" t="s">
        <v>50</v>
      </c>
      <c r="P730">
        <v>52</v>
      </c>
      <c r="Q730" s="2">
        <v>44817</v>
      </c>
      <c r="R730" s="2">
        <v>45182</v>
      </c>
      <c r="S730">
        <v>24</v>
      </c>
      <c r="T730" s="3">
        <v>92994</v>
      </c>
      <c r="U730" s="3">
        <v>7749.5</v>
      </c>
      <c r="V730" s="3">
        <v>74.51442307692308</v>
      </c>
      <c r="W730" s="3">
        <v>8.3000000000000004E-2</v>
      </c>
      <c r="X730" s="3">
        <v>643.20850000000007</v>
      </c>
      <c r="Y730" vm="19">
        <v>0.22399999999999998</v>
      </c>
      <c r="Z730" s="3">
        <v>6013.6120000000001</v>
      </c>
      <c r="AA730" t="s">
        <v>41</v>
      </c>
      <c r="AB730">
        <v>1</v>
      </c>
      <c r="AC730">
        <v>0</v>
      </c>
      <c r="AD730" s="2" t="s">
        <v>42</v>
      </c>
      <c r="AE730">
        <v>58</v>
      </c>
      <c r="AG730">
        <v>20</v>
      </c>
      <c r="AL730">
        <f>IF(AND(EE_Data_2023[[#This Row],[Hire Date]]&gt;=EE_Data_2023[[#This Row],[Start of Month]],EE_Data_2023[[#This Row],[Hire Date]]&lt;=EE_Data_2023[[#This Row],[End of Month]]),1,0)</f>
        <v>0</v>
      </c>
      <c r="AM730">
        <f>IF(AND(EE_Data_2023[[#This Row],[Exit Date]]&gt;=EE_Data_2023[[#This Row],[Start of Month]],EE_Data_2023[[#This Row],[Exit Date]]&lt;=EE_Data_2023[[#This Row],[End of Month]]),1,0)</f>
        <v>0</v>
      </c>
      <c r="AN730">
        <f>EE_Data_2023[[#This Row],[Leave balance]]*EE_Data_2023[[#This Row],[Hr_Rate]]</f>
        <v>4321.836538461539</v>
      </c>
    </row>
    <row r="731" spans="1:40" x14ac:dyDescent="0.3">
      <c r="A731" s="1" t="s">
        <v>1927</v>
      </c>
      <c r="B731" s="8">
        <v>44927</v>
      </c>
      <c r="C731" s="8">
        <v>44957</v>
      </c>
      <c r="D731">
        <v>2023</v>
      </c>
      <c r="E731" t="s">
        <v>278</v>
      </c>
      <c r="F731" t="s">
        <v>279</v>
      </c>
      <c r="G731" t="s">
        <v>33</v>
      </c>
      <c r="H731" t="s">
        <v>1617</v>
      </c>
      <c r="I731" t="s">
        <v>1618</v>
      </c>
      <c r="J731" t="s">
        <v>63</v>
      </c>
      <c r="K731" t="s">
        <v>70</v>
      </c>
      <c r="L731" t="s">
        <v>49</v>
      </c>
      <c r="M731" t="s">
        <v>279</v>
      </c>
      <c r="N731" t="s">
        <v>39</v>
      </c>
      <c r="O731" t="s">
        <v>40</v>
      </c>
      <c r="P731">
        <v>59</v>
      </c>
      <c r="Q731" s="2">
        <v>44633</v>
      </c>
      <c r="R731" s="2">
        <v>44998</v>
      </c>
      <c r="S731">
        <v>40</v>
      </c>
      <c r="T731" s="3">
        <v>83685</v>
      </c>
      <c r="U731" s="3">
        <v>6973.75</v>
      </c>
      <c r="V731" s="3">
        <v>40.23317307692308</v>
      </c>
      <c r="W731" s="3">
        <v>0.13800000000000001</v>
      </c>
      <c r="X731" s="3">
        <v>962.37750000000005</v>
      </c>
      <c r="Y731" vm="29">
        <v>0.30599999999999999</v>
      </c>
      <c r="Z731" s="3">
        <v>4839.7825000000003</v>
      </c>
      <c r="AA731" t="s">
        <v>282</v>
      </c>
      <c r="AB731">
        <v>0.88870000000000005</v>
      </c>
      <c r="AC731">
        <v>0</v>
      </c>
      <c r="AD731" s="2" t="s">
        <v>42</v>
      </c>
      <c r="AE731">
        <v>201</v>
      </c>
      <c r="AG731">
        <v>20</v>
      </c>
      <c r="AI731">
        <v>17</v>
      </c>
      <c r="AL731">
        <f>IF(AND(EE_Data_2023[[#This Row],[Hire Date]]&gt;=EE_Data_2023[[#This Row],[Start of Month]],EE_Data_2023[[#This Row],[Hire Date]]&lt;=EE_Data_2023[[#This Row],[End of Month]]),1,0)</f>
        <v>0</v>
      </c>
      <c r="AM731">
        <f>IF(AND(EE_Data_2023[[#This Row],[Exit Date]]&gt;=EE_Data_2023[[#This Row],[Start of Month]],EE_Data_2023[[#This Row],[Exit Date]]&lt;=EE_Data_2023[[#This Row],[End of Month]]),1,0)</f>
        <v>0</v>
      </c>
      <c r="AN731">
        <f>EE_Data_2023[[#This Row],[Leave balance]]*EE_Data_2023[[#This Row],[Hr_Rate]]</f>
        <v>8086.867788461539</v>
      </c>
    </row>
    <row r="732" spans="1:40" x14ac:dyDescent="0.3">
      <c r="A732" s="1" t="s">
        <v>1927</v>
      </c>
      <c r="B732" s="8">
        <v>44927</v>
      </c>
      <c r="C732" s="8">
        <v>44957</v>
      </c>
      <c r="D732">
        <v>2023</v>
      </c>
      <c r="E732" t="s">
        <v>43</v>
      </c>
      <c r="F732" t="s">
        <v>44</v>
      </c>
      <c r="G732" t="s">
        <v>1919</v>
      </c>
      <c r="H732" t="s">
        <v>370</v>
      </c>
      <c r="I732" t="s">
        <v>1619</v>
      </c>
      <c r="J732" t="s">
        <v>266</v>
      </c>
      <c r="K732" t="s">
        <v>37</v>
      </c>
      <c r="L732" t="s">
        <v>108</v>
      </c>
      <c r="M732" t="s">
        <v>44</v>
      </c>
      <c r="N732" t="s">
        <v>72</v>
      </c>
      <c r="O732" t="s">
        <v>40</v>
      </c>
      <c r="P732">
        <v>48</v>
      </c>
      <c r="Q732" s="2">
        <v>40435</v>
      </c>
      <c r="R732" s="2"/>
      <c r="S732">
        <v>40</v>
      </c>
      <c r="T732" s="3">
        <v>99335</v>
      </c>
      <c r="U732" s="3">
        <v>8277.9166666666661</v>
      </c>
      <c r="V732" s="3">
        <v>47.757211538461533</v>
      </c>
      <c r="W732" s="3">
        <v>0.17</v>
      </c>
      <c r="X732" s="3">
        <v>1407.2458333333334</v>
      </c>
      <c r="Y732" vm="2">
        <v>0.21</v>
      </c>
      <c r="Z732" s="3">
        <v>6539.5541666666668</v>
      </c>
      <c r="AA732" t="s">
        <v>51</v>
      </c>
      <c r="AB732">
        <v>1.4280999999999999</v>
      </c>
      <c r="AC732">
        <v>0</v>
      </c>
      <c r="AD732" s="2" t="s">
        <v>42</v>
      </c>
      <c r="AE732">
        <v>31</v>
      </c>
      <c r="AG732">
        <v>20</v>
      </c>
      <c r="AH732">
        <v>433</v>
      </c>
      <c r="AI732">
        <v>2</v>
      </c>
      <c r="AL732">
        <f>IF(AND(EE_Data_2023[[#This Row],[Hire Date]]&gt;=EE_Data_2023[[#This Row],[Start of Month]],EE_Data_2023[[#This Row],[Hire Date]]&lt;=EE_Data_2023[[#This Row],[End of Month]]),1,0)</f>
        <v>0</v>
      </c>
      <c r="AM732">
        <f>IF(AND(EE_Data_2023[[#This Row],[Exit Date]]&gt;=EE_Data_2023[[#This Row],[Start of Month]],EE_Data_2023[[#This Row],[Exit Date]]&lt;=EE_Data_2023[[#This Row],[End of Month]]),1,0)</f>
        <v>0</v>
      </c>
      <c r="AN732">
        <f>EE_Data_2023[[#This Row],[Leave balance]]*EE_Data_2023[[#This Row],[Hr_Rate]]</f>
        <v>1480.4735576923076</v>
      </c>
    </row>
    <row r="733" spans="1:40" x14ac:dyDescent="0.3">
      <c r="A733" s="1" t="s">
        <v>1927</v>
      </c>
      <c r="B733" s="8">
        <v>44927</v>
      </c>
      <c r="C733" s="8">
        <v>44957</v>
      </c>
      <c r="D733">
        <v>2023</v>
      </c>
      <c r="E733" t="s">
        <v>100</v>
      </c>
      <c r="F733" t="s">
        <v>101</v>
      </c>
      <c r="G733" t="s">
        <v>33</v>
      </c>
      <c r="H733" t="s">
        <v>1620</v>
      </c>
      <c r="I733" t="s">
        <v>1621</v>
      </c>
      <c r="J733" t="s">
        <v>93</v>
      </c>
      <c r="K733" t="s">
        <v>94</v>
      </c>
      <c r="L733" t="s">
        <v>38</v>
      </c>
      <c r="M733" t="s">
        <v>101</v>
      </c>
      <c r="N733" t="s">
        <v>72</v>
      </c>
      <c r="O733" t="s">
        <v>40</v>
      </c>
      <c r="P733">
        <v>42</v>
      </c>
      <c r="Q733" s="2">
        <v>41382</v>
      </c>
      <c r="R733" s="2"/>
      <c r="S733">
        <v>40</v>
      </c>
      <c r="T733" s="3">
        <v>131179</v>
      </c>
      <c r="U733" s="3">
        <v>10931.583333333334</v>
      </c>
      <c r="V733" s="3">
        <v>63.066826923076931</v>
      </c>
      <c r="W733" s="3">
        <v>0.14990000000000001</v>
      </c>
      <c r="X733" s="3">
        <v>1638.6443416666668</v>
      </c>
      <c r="Y733" vm="10">
        <v>0.20399999999999999</v>
      </c>
      <c r="Z733" s="3">
        <v>8701.5403333333343</v>
      </c>
      <c r="AA733" t="s">
        <v>41</v>
      </c>
      <c r="AB733">
        <v>1</v>
      </c>
      <c r="AC733">
        <v>0.15</v>
      </c>
      <c r="AD733" s="2" t="s">
        <v>42</v>
      </c>
      <c r="AE733">
        <v>252</v>
      </c>
      <c r="AG733">
        <v>20</v>
      </c>
      <c r="AI733">
        <v>4</v>
      </c>
      <c r="AL733">
        <f>IF(AND(EE_Data_2023[[#This Row],[Hire Date]]&gt;=EE_Data_2023[[#This Row],[Start of Month]],EE_Data_2023[[#This Row],[Hire Date]]&lt;=EE_Data_2023[[#This Row],[End of Month]]),1,0)</f>
        <v>0</v>
      </c>
      <c r="AM733">
        <f>IF(AND(EE_Data_2023[[#This Row],[Exit Date]]&gt;=EE_Data_2023[[#This Row],[Start of Month]],EE_Data_2023[[#This Row],[Exit Date]]&lt;=EE_Data_2023[[#This Row],[End of Month]]),1,0)</f>
        <v>0</v>
      </c>
      <c r="AN733">
        <f>EE_Data_2023[[#This Row],[Leave balance]]*EE_Data_2023[[#This Row],[Hr_Rate]]</f>
        <v>15892.840384615387</v>
      </c>
    </row>
    <row r="734" spans="1:40" x14ac:dyDescent="0.3">
      <c r="A734" s="1" t="s">
        <v>1927</v>
      </c>
      <c r="B734" s="8">
        <v>44927</v>
      </c>
      <c r="C734" s="8">
        <v>44957</v>
      </c>
      <c r="D734">
        <v>2023</v>
      </c>
      <c r="E734" t="s">
        <v>59</v>
      </c>
      <c r="F734" t="s">
        <v>60</v>
      </c>
      <c r="G734" t="s">
        <v>33</v>
      </c>
      <c r="H734" t="s">
        <v>1622</v>
      </c>
      <c r="I734" t="s">
        <v>1623</v>
      </c>
      <c r="J734" t="s">
        <v>57</v>
      </c>
      <c r="K734" t="s">
        <v>37</v>
      </c>
      <c r="L734" t="s">
        <v>49</v>
      </c>
      <c r="M734" t="s">
        <v>60</v>
      </c>
      <c r="N734" t="s">
        <v>72</v>
      </c>
      <c r="O734" t="s">
        <v>40</v>
      </c>
      <c r="P734">
        <v>35</v>
      </c>
      <c r="Q734" s="2">
        <v>42493</v>
      </c>
      <c r="R734" s="2"/>
      <c r="S734">
        <v>40</v>
      </c>
      <c r="T734" s="3">
        <v>73899</v>
      </c>
      <c r="U734" s="3">
        <v>6158.25</v>
      </c>
      <c r="V734" s="3">
        <v>35.528365384615384</v>
      </c>
      <c r="W734" s="3">
        <v>0.22140000000000001</v>
      </c>
      <c r="X734" s="3">
        <v>1363.4365500000001</v>
      </c>
      <c r="Y734" vm="4">
        <v>0.40799999999999997</v>
      </c>
      <c r="Z734" s="3">
        <v>3645.6840000000002</v>
      </c>
      <c r="AA734" t="s">
        <v>64</v>
      </c>
      <c r="AB734">
        <v>4.6844999999999999</v>
      </c>
      <c r="AC734">
        <v>0.05</v>
      </c>
      <c r="AD734" s="2" t="s">
        <v>42</v>
      </c>
      <c r="AE734">
        <v>137</v>
      </c>
      <c r="AG734">
        <v>20</v>
      </c>
      <c r="AL734">
        <f>IF(AND(EE_Data_2023[[#This Row],[Hire Date]]&gt;=EE_Data_2023[[#This Row],[Start of Month]],EE_Data_2023[[#This Row],[Hire Date]]&lt;=EE_Data_2023[[#This Row],[End of Month]]),1,0)</f>
        <v>0</v>
      </c>
      <c r="AM734">
        <f>IF(AND(EE_Data_2023[[#This Row],[Exit Date]]&gt;=EE_Data_2023[[#This Row],[Start of Month]],EE_Data_2023[[#This Row],[Exit Date]]&lt;=EE_Data_2023[[#This Row],[End of Month]]),1,0)</f>
        <v>0</v>
      </c>
      <c r="AN734">
        <f>EE_Data_2023[[#This Row],[Leave balance]]*EE_Data_2023[[#This Row],[Hr_Rate]]</f>
        <v>4867.386057692308</v>
      </c>
    </row>
    <row r="735" spans="1:40" x14ac:dyDescent="0.3">
      <c r="A735" s="1" t="s">
        <v>1927</v>
      </c>
      <c r="B735" s="8">
        <v>44927</v>
      </c>
      <c r="C735" s="8">
        <v>44957</v>
      </c>
      <c r="D735">
        <v>2023</v>
      </c>
      <c r="E735" t="s">
        <v>424</v>
      </c>
      <c r="F735" t="s">
        <v>425</v>
      </c>
      <c r="G735" t="s">
        <v>54</v>
      </c>
      <c r="H735" t="s">
        <v>1624</v>
      </c>
      <c r="I735" t="s">
        <v>1625</v>
      </c>
      <c r="J735" t="s">
        <v>115</v>
      </c>
      <c r="K735" t="s">
        <v>83</v>
      </c>
      <c r="L735" t="s">
        <v>38</v>
      </c>
      <c r="M735" t="s">
        <v>425</v>
      </c>
      <c r="N735" t="s">
        <v>72</v>
      </c>
      <c r="O735" t="s">
        <v>40</v>
      </c>
      <c r="P735">
        <v>64</v>
      </c>
      <c r="Q735" s="2">
        <v>41362</v>
      </c>
      <c r="R735" s="2"/>
      <c r="S735">
        <v>40</v>
      </c>
      <c r="T735" s="3">
        <v>252325</v>
      </c>
      <c r="U735" s="3">
        <v>21027.083333333332</v>
      </c>
      <c r="V735" s="3">
        <v>121.31009615384615</v>
      </c>
      <c r="W735" s="3">
        <v>0.26</v>
      </c>
      <c r="X735" s="3">
        <v>5467.041666666667</v>
      </c>
      <c r="Y735" vm="39">
        <v>0.44400000000000001</v>
      </c>
      <c r="Z735" s="3">
        <v>11691.058333333332</v>
      </c>
      <c r="AA735" t="s">
        <v>428</v>
      </c>
      <c r="AB735">
        <v>32.686700000000002</v>
      </c>
      <c r="AC735">
        <v>0.4</v>
      </c>
      <c r="AD735" s="2" t="s">
        <v>42</v>
      </c>
      <c r="AE735">
        <v>52</v>
      </c>
      <c r="AG735">
        <v>20</v>
      </c>
      <c r="AI735">
        <v>7</v>
      </c>
      <c r="AL735">
        <f>IF(AND(EE_Data_2023[[#This Row],[Hire Date]]&gt;=EE_Data_2023[[#This Row],[Start of Month]],EE_Data_2023[[#This Row],[Hire Date]]&lt;=EE_Data_2023[[#This Row],[End of Month]]),1,0)</f>
        <v>0</v>
      </c>
      <c r="AM735">
        <f>IF(AND(EE_Data_2023[[#This Row],[Exit Date]]&gt;=EE_Data_2023[[#This Row],[Start of Month]],EE_Data_2023[[#This Row],[Exit Date]]&lt;=EE_Data_2023[[#This Row],[End of Month]]),1,0)</f>
        <v>0</v>
      </c>
      <c r="AN735">
        <f>EE_Data_2023[[#This Row],[Leave balance]]*EE_Data_2023[[#This Row],[Hr_Rate]]</f>
        <v>6308.125</v>
      </c>
    </row>
    <row r="736" spans="1:40" x14ac:dyDescent="0.3">
      <c r="A736" s="1" t="s">
        <v>1927</v>
      </c>
      <c r="B736" s="8">
        <v>44927</v>
      </c>
      <c r="C736" s="8">
        <v>44957</v>
      </c>
      <c r="D736">
        <v>2023</v>
      </c>
      <c r="E736" t="s">
        <v>322</v>
      </c>
      <c r="F736" t="s">
        <v>323</v>
      </c>
      <c r="G736" t="s">
        <v>1919</v>
      </c>
      <c r="H736" t="s">
        <v>1626</v>
      </c>
      <c r="I736" t="s">
        <v>1627</v>
      </c>
      <c r="J736" t="s">
        <v>177</v>
      </c>
      <c r="K736" t="s">
        <v>48</v>
      </c>
      <c r="L736" t="s">
        <v>108</v>
      </c>
      <c r="M736" t="s">
        <v>323</v>
      </c>
      <c r="N736" t="s">
        <v>72</v>
      </c>
      <c r="O736" t="s">
        <v>50</v>
      </c>
      <c r="P736">
        <v>30</v>
      </c>
      <c r="Q736" s="2">
        <v>42068</v>
      </c>
      <c r="R736" s="2"/>
      <c r="S736">
        <v>40</v>
      </c>
      <c r="T736" s="3">
        <v>52697</v>
      </c>
      <c r="U736" s="3">
        <v>4391.416666666667</v>
      </c>
      <c r="V736" s="3">
        <v>25.335096153846155</v>
      </c>
      <c r="W736" s="3">
        <v>0.15490000000000001</v>
      </c>
      <c r="X736" s="3">
        <v>680.23044166666671</v>
      </c>
      <c r="Y736" vm="33">
        <v>0.46700000000000003</v>
      </c>
      <c r="Z736" s="3">
        <v>2340.6250833333334</v>
      </c>
      <c r="AA736" t="s">
        <v>326</v>
      </c>
      <c r="AB736">
        <v>143.86000000000001</v>
      </c>
      <c r="AC736">
        <v>0</v>
      </c>
      <c r="AD736" s="2" t="s">
        <v>42</v>
      </c>
      <c r="AE736">
        <v>150</v>
      </c>
      <c r="AG736">
        <v>20</v>
      </c>
      <c r="AI736">
        <v>2</v>
      </c>
      <c r="AL736">
        <f>IF(AND(EE_Data_2023[[#This Row],[Hire Date]]&gt;=EE_Data_2023[[#This Row],[Start of Month]],EE_Data_2023[[#This Row],[Hire Date]]&lt;=EE_Data_2023[[#This Row],[End of Month]]),1,0)</f>
        <v>0</v>
      </c>
      <c r="AM736">
        <f>IF(AND(EE_Data_2023[[#This Row],[Exit Date]]&gt;=EE_Data_2023[[#This Row],[Start of Month]],EE_Data_2023[[#This Row],[Exit Date]]&lt;=EE_Data_2023[[#This Row],[End of Month]]),1,0)</f>
        <v>0</v>
      </c>
      <c r="AN736">
        <f>EE_Data_2023[[#This Row],[Leave balance]]*EE_Data_2023[[#This Row],[Hr_Rate]]</f>
        <v>3800.2644230769233</v>
      </c>
    </row>
    <row r="737" spans="1:40" x14ac:dyDescent="0.3">
      <c r="A737" s="1" t="s">
        <v>1927</v>
      </c>
      <c r="B737" s="8">
        <v>44927</v>
      </c>
      <c r="C737" s="8">
        <v>44957</v>
      </c>
      <c r="D737">
        <v>2023</v>
      </c>
      <c r="E737" t="s">
        <v>104</v>
      </c>
      <c r="F737" t="s">
        <v>105</v>
      </c>
      <c r="G737" t="s">
        <v>1919</v>
      </c>
      <c r="H737" t="s">
        <v>1550</v>
      </c>
      <c r="I737" t="s">
        <v>1628</v>
      </c>
      <c r="J737" t="s">
        <v>115</v>
      </c>
      <c r="K737" t="s">
        <v>99</v>
      </c>
      <c r="L737" t="s">
        <v>49</v>
      </c>
      <c r="M737" t="s">
        <v>105</v>
      </c>
      <c r="N737" t="s">
        <v>72</v>
      </c>
      <c r="O737" t="s">
        <v>50</v>
      </c>
      <c r="P737">
        <v>29</v>
      </c>
      <c r="Q737" s="2">
        <v>44099</v>
      </c>
      <c r="R737" s="2"/>
      <c r="S737">
        <v>40</v>
      </c>
      <c r="T737" s="3">
        <v>123588</v>
      </c>
      <c r="U737" s="3">
        <v>10299</v>
      </c>
      <c r="V737" s="3">
        <v>59.417307692307688</v>
      </c>
      <c r="W737" s="3">
        <v>5.74E-2</v>
      </c>
      <c r="X737" s="3">
        <v>591.1626</v>
      </c>
      <c r="Y737" vm="11">
        <v>0.30099999999999999</v>
      </c>
      <c r="Z737" s="3">
        <v>7199.0010000000002</v>
      </c>
      <c r="AA737" t="s">
        <v>109</v>
      </c>
      <c r="AB737">
        <v>16295.86</v>
      </c>
      <c r="AC737">
        <v>0</v>
      </c>
      <c r="AD737" s="2" t="s">
        <v>42</v>
      </c>
      <c r="AE737">
        <v>247</v>
      </c>
      <c r="AG737">
        <v>20</v>
      </c>
      <c r="AH737">
        <v>269</v>
      </c>
      <c r="AI737">
        <v>18</v>
      </c>
      <c r="AL737">
        <f>IF(AND(EE_Data_2023[[#This Row],[Hire Date]]&gt;=EE_Data_2023[[#This Row],[Start of Month]],EE_Data_2023[[#This Row],[Hire Date]]&lt;=EE_Data_2023[[#This Row],[End of Month]]),1,0)</f>
        <v>0</v>
      </c>
      <c r="AM737">
        <f>IF(AND(EE_Data_2023[[#This Row],[Exit Date]]&gt;=EE_Data_2023[[#This Row],[Start of Month]],EE_Data_2023[[#This Row],[Exit Date]]&lt;=EE_Data_2023[[#This Row],[End of Month]]),1,0)</f>
        <v>0</v>
      </c>
      <c r="AN737">
        <f>EE_Data_2023[[#This Row],[Leave balance]]*EE_Data_2023[[#This Row],[Hr_Rate]]</f>
        <v>14676.074999999999</v>
      </c>
    </row>
    <row r="738" spans="1:40" x14ac:dyDescent="0.3">
      <c r="A738" s="1" t="s">
        <v>1927</v>
      </c>
      <c r="B738" s="8">
        <v>44927</v>
      </c>
      <c r="C738" s="8">
        <v>44957</v>
      </c>
      <c r="D738">
        <v>2023</v>
      </c>
      <c r="E738" t="s">
        <v>31</v>
      </c>
      <c r="F738" t="s">
        <v>32</v>
      </c>
      <c r="G738" t="s">
        <v>33</v>
      </c>
      <c r="H738" t="s">
        <v>1629</v>
      </c>
      <c r="I738" t="s">
        <v>1630</v>
      </c>
      <c r="J738" t="s">
        <v>115</v>
      </c>
      <c r="K738" t="s">
        <v>83</v>
      </c>
      <c r="L738" t="s">
        <v>71</v>
      </c>
      <c r="M738" t="s">
        <v>32</v>
      </c>
      <c r="N738" t="s">
        <v>72</v>
      </c>
      <c r="O738" t="s">
        <v>50</v>
      </c>
      <c r="P738">
        <v>47</v>
      </c>
      <c r="Q738" s="2">
        <v>44556</v>
      </c>
      <c r="R738" s="2"/>
      <c r="S738">
        <v>24</v>
      </c>
      <c r="T738" s="3">
        <v>243568</v>
      </c>
      <c r="U738" s="3">
        <v>20297.333333333332</v>
      </c>
      <c r="V738" s="3">
        <v>195.16666666666666</v>
      </c>
      <c r="W738" s="3">
        <v>0.20760000000000001</v>
      </c>
      <c r="X738" s="3">
        <v>4213.7263999999996</v>
      </c>
      <c r="Y738" vm="1">
        <v>0.36599999999999999</v>
      </c>
      <c r="Z738" s="3">
        <v>12868.509333333332</v>
      </c>
      <c r="AA738" t="s">
        <v>41</v>
      </c>
      <c r="AB738">
        <v>1</v>
      </c>
      <c r="AC738">
        <v>0.33</v>
      </c>
      <c r="AD738" s="2" t="s">
        <v>42</v>
      </c>
      <c r="AE738">
        <v>246</v>
      </c>
      <c r="AG738">
        <v>20</v>
      </c>
      <c r="AH738">
        <v>596</v>
      </c>
      <c r="AL738">
        <f>IF(AND(EE_Data_2023[[#This Row],[Hire Date]]&gt;=EE_Data_2023[[#This Row],[Start of Month]],EE_Data_2023[[#This Row],[Hire Date]]&lt;=EE_Data_2023[[#This Row],[End of Month]]),1,0)</f>
        <v>0</v>
      </c>
      <c r="AM738">
        <f>IF(AND(EE_Data_2023[[#This Row],[Exit Date]]&gt;=EE_Data_2023[[#This Row],[Start of Month]],EE_Data_2023[[#This Row],[Exit Date]]&lt;=EE_Data_2023[[#This Row],[End of Month]]),1,0)</f>
        <v>0</v>
      </c>
      <c r="AN738">
        <f>EE_Data_2023[[#This Row],[Leave balance]]*EE_Data_2023[[#This Row],[Hr_Rate]]</f>
        <v>48011</v>
      </c>
    </row>
    <row r="739" spans="1:40" x14ac:dyDescent="0.3">
      <c r="A739" s="1" t="s">
        <v>1927</v>
      </c>
      <c r="B739" s="8">
        <v>44927</v>
      </c>
      <c r="C739" s="8">
        <v>44957</v>
      </c>
      <c r="D739">
        <v>2023</v>
      </c>
      <c r="E739" t="s">
        <v>193</v>
      </c>
      <c r="F739" t="s">
        <v>194</v>
      </c>
      <c r="G739" t="s">
        <v>33</v>
      </c>
      <c r="H739" t="s">
        <v>1273</v>
      </c>
      <c r="I739" t="s">
        <v>1631</v>
      </c>
      <c r="J739" t="s">
        <v>47</v>
      </c>
      <c r="K739" t="s">
        <v>70</v>
      </c>
      <c r="L739" t="s">
        <v>108</v>
      </c>
      <c r="M739" t="s">
        <v>194</v>
      </c>
      <c r="N739" t="s">
        <v>72</v>
      </c>
      <c r="O739" t="s">
        <v>40</v>
      </c>
      <c r="P739">
        <v>49</v>
      </c>
      <c r="Q739" s="2">
        <v>37092</v>
      </c>
      <c r="R739" s="2"/>
      <c r="S739">
        <v>32</v>
      </c>
      <c r="T739" s="3">
        <v>199176</v>
      </c>
      <c r="U739" s="3">
        <v>16598</v>
      </c>
      <c r="V739" s="3">
        <v>119.69711538461539</v>
      </c>
      <c r="W739" s="3">
        <v>6.3500000000000001E-2</v>
      </c>
      <c r="X739" s="3">
        <v>1053.973</v>
      </c>
      <c r="Y739" vm="24">
        <v>0.31900000000000001</v>
      </c>
      <c r="Z739" s="3">
        <v>11303.238000000001</v>
      </c>
      <c r="AA739" t="s">
        <v>197</v>
      </c>
      <c r="AB739">
        <v>149.69999999999999</v>
      </c>
      <c r="AC739">
        <v>0.24</v>
      </c>
      <c r="AD739" s="2" t="s">
        <v>42</v>
      </c>
      <c r="AE739">
        <v>249</v>
      </c>
      <c r="AG739">
        <v>20</v>
      </c>
      <c r="AL739">
        <f>IF(AND(EE_Data_2023[[#This Row],[Hire Date]]&gt;=EE_Data_2023[[#This Row],[Start of Month]],EE_Data_2023[[#This Row],[Hire Date]]&lt;=EE_Data_2023[[#This Row],[End of Month]]),1,0)</f>
        <v>0</v>
      </c>
      <c r="AM739">
        <f>IF(AND(EE_Data_2023[[#This Row],[Exit Date]]&gt;=EE_Data_2023[[#This Row],[Start of Month]],EE_Data_2023[[#This Row],[Exit Date]]&lt;=EE_Data_2023[[#This Row],[End of Month]]),1,0)</f>
        <v>0</v>
      </c>
      <c r="AN739">
        <f>EE_Data_2023[[#This Row],[Leave balance]]*EE_Data_2023[[#This Row],[Hr_Rate]]</f>
        <v>29804.58173076923</v>
      </c>
    </row>
    <row r="740" spans="1:40" x14ac:dyDescent="0.3">
      <c r="A740" s="1" t="s">
        <v>1927</v>
      </c>
      <c r="B740" s="8">
        <v>44927</v>
      </c>
      <c r="C740" s="8">
        <v>44957</v>
      </c>
      <c r="D740">
        <v>2023</v>
      </c>
      <c r="E740" t="s">
        <v>65</v>
      </c>
      <c r="F740" t="s">
        <v>66</v>
      </c>
      <c r="G740" t="s">
        <v>33</v>
      </c>
      <c r="H740" t="s">
        <v>218</v>
      </c>
      <c r="I740" t="s">
        <v>1632</v>
      </c>
      <c r="J740" t="s">
        <v>36</v>
      </c>
      <c r="K740" t="s">
        <v>37</v>
      </c>
      <c r="L740" t="s">
        <v>49</v>
      </c>
      <c r="M740" t="s">
        <v>66</v>
      </c>
      <c r="N740" t="s">
        <v>72</v>
      </c>
      <c r="O740" t="s">
        <v>50</v>
      </c>
      <c r="P740">
        <v>56</v>
      </c>
      <c r="Q740" s="2">
        <v>44369</v>
      </c>
      <c r="R740" s="2"/>
      <c r="S740">
        <v>40</v>
      </c>
      <c r="T740" s="3">
        <v>82806</v>
      </c>
      <c r="U740" s="3">
        <v>6900.5</v>
      </c>
      <c r="V740" s="3">
        <v>39.810576923076923</v>
      </c>
      <c r="W740" s="3">
        <v>0.23749999999999999</v>
      </c>
      <c r="X740" s="3">
        <v>1638.8687499999999</v>
      </c>
      <c r="Y740" vm="5">
        <v>0.39799999999999996</v>
      </c>
      <c r="Z740" s="3">
        <v>4154.1010000000006</v>
      </c>
      <c r="AA740" t="s">
        <v>41</v>
      </c>
      <c r="AB740">
        <v>1</v>
      </c>
      <c r="AC740">
        <v>0</v>
      </c>
      <c r="AD740" s="2" t="s">
        <v>42</v>
      </c>
      <c r="AE740">
        <v>319</v>
      </c>
      <c r="AG740">
        <v>20</v>
      </c>
      <c r="AI740">
        <v>17</v>
      </c>
      <c r="AL740">
        <f>IF(AND(EE_Data_2023[[#This Row],[Hire Date]]&gt;=EE_Data_2023[[#This Row],[Start of Month]],EE_Data_2023[[#This Row],[Hire Date]]&lt;=EE_Data_2023[[#This Row],[End of Month]]),1,0)</f>
        <v>0</v>
      </c>
      <c r="AM740">
        <f>IF(AND(EE_Data_2023[[#This Row],[Exit Date]]&gt;=EE_Data_2023[[#This Row],[Start of Month]],EE_Data_2023[[#This Row],[Exit Date]]&lt;=EE_Data_2023[[#This Row],[End of Month]]),1,0)</f>
        <v>0</v>
      </c>
      <c r="AN740">
        <f>EE_Data_2023[[#This Row],[Leave balance]]*EE_Data_2023[[#This Row],[Hr_Rate]]</f>
        <v>12699.574038461538</v>
      </c>
    </row>
    <row r="741" spans="1:40" x14ac:dyDescent="0.3">
      <c r="A741" s="1" t="s">
        <v>1927</v>
      </c>
      <c r="B741" s="8">
        <v>44927</v>
      </c>
      <c r="C741" s="8">
        <v>44957</v>
      </c>
      <c r="D741">
        <v>2023</v>
      </c>
      <c r="E741" t="s">
        <v>920</v>
      </c>
      <c r="F741" t="s">
        <v>921</v>
      </c>
      <c r="G741" t="s">
        <v>33</v>
      </c>
      <c r="H741" t="s">
        <v>1633</v>
      </c>
      <c r="I741" t="s">
        <v>1634</v>
      </c>
      <c r="J741" t="s">
        <v>47</v>
      </c>
      <c r="K741" t="s">
        <v>116</v>
      </c>
      <c r="L741" t="s">
        <v>49</v>
      </c>
      <c r="M741" t="s">
        <v>921</v>
      </c>
      <c r="N741" t="s">
        <v>39</v>
      </c>
      <c r="O741" t="s">
        <v>50</v>
      </c>
      <c r="P741">
        <v>53</v>
      </c>
      <c r="Q741" s="2">
        <v>44732</v>
      </c>
      <c r="R741" s="2">
        <v>45097</v>
      </c>
      <c r="S741">
        <v>40</v>
      </c>
      <c r="T741" s="3">
        <v>164399</v>
      </c>
      <c r="U741" s="3">
        <v>13699.916666666666</v>
      </c>
      <c r="V741" s="3">
        <v>79.037980769230771</v>
      </c>
      <c r="W741" s="3">
        <v>0.3</v>
      </c>
      <c r="X741" s="3">
        <v>4109.9749999999995</v>
      </c>
      <c r="Y741" vm="43">
        <v>0.59099999999999997</v>
      </c>
      <c r="Z741" s="3">
        <v>5603.2659166666672</v>
      </c>
      <c r="AA741" t="s">
        <v>41</v>
      </c>
      <c r="AB741">
        <v>1</v>
      </c>
      <c r="AC741">
        <v>0.25</v>
      </c>
      <c r="AD741" s="2" t="s">
        <v>42</v>
      </c>
      <c r="AE741">
        <v>263</v>
      </c>
      <c r="AF741">
        <v>1</v>
      </c>
      <c r="AG741">
        <v>20</v>
      </c>
      <c r="AI741">
        <v>12</v>
      </c>
      <c r="AL741">
        <f>IF(AND(EE_Data_2023[[#This Row],[Hire Date]]&gt;=EE_Data_2023[[#This Row],[Start of Month]],EE_Data_2023[[#This Row],[Hire Date]]&lt;=EE_Data_2023[[#This Row],[End of Month]]),1,0)</f>
        <v>0</v>
      </c>
      <c r="AM741">
        <f>IF(AND(EE_Data_2023[[#This Row],[Exit Date]]&gt;=EE_Data_2023[[#This Row],[Start of Month]],EE_Data_2023[[#This Row],[Exit Date]]&lt;=EE_Data_2023[[#This Row],[End of Month]]),1,0)</f>
        <v>0</v>
      </c>
      <c r="AN741">
        <f>EE_Data_2023[[#This Row],[Leave balance]]*EE_Data_2023[[#This Row],[Hr_Rate]]</f>
        <v>20786.988942307693</v>
      </c>
    </row>
    <row r="742" spans="1:40" x14ac:dyDescent="0.3">
      <c r="A742" s="1" t="s">
        <v>1927</v>
      </c>
      <c r="B742" s="8">
        <v>44927</v>
      </c>
      <c r="C742" s="8">
        <v>44957</v>
      </c>
      <c r="D742">
        <v>2023</v>
      </c>
      <c r="E742" t="s">
        <v>506</v>
      </c>
      <c r="F742" t="s">
        <v>507</v>
      </c>
      <c r="G742" t="s">
        <v>1917</v>
      </c>
      <c r="H742" t="s">
        <v>1635</v>
      </c>
      <c r="I742" t="s">
        <v>1636</v>
      </c>
      <c r="J742" t="s">
        <v>93</v>
      </c>
      <c r="K742" t="s">
        <v>94</v>
      </c>
      <c r="L742" t="s">
        <v>38</v>
      </c>
      <c r="M742" t="s">
        <v>507</v>
      </c>
      <c r="N742" t="s">
        <v>72</v>
      </c>
      <c r="O742" t="s">
        <v>50</v>
      </c>
      <c r="P742">
        <v>32</v>
      </c>
      <c r="Q742" s="2">
        <v>42839</v>
      </c>
      <c r="R742" s="2"/>
      <c r="S742">
        <v>40</v>
      </c>
      <c r="T742" s="3">
        <v>154956</v>
      </c>
      <c r="U742" s="3">
        <v>12913</v>
      </c>
      <c r="V742" s="3">
        <v>74.498076923076923</v>
      </c>
      <c r="W742" s="3">
        <v>7.3700000000000002E-2</v>
      </c>
      <c r="X742" s="3">
        <v>951.68810000000008</v>
      </c>
      <c r="Y742" vm="40">
        <v>0.245</v>
      </c>
      <c r="Z742" s="3">
        <v>9749.3150000000005</v>
      </c>
      <c r="AA742" t="s">
        <v>510</v>
      </c>
      <c r="AB742">
        <v>1.4572000000000001</v>
      </c>
      <c r="AC742">
        <v>0.13</v>
      </c>
      <c r="AD742" s="2" t="s">
        <v>42</v>
      </c>
      <c r="AE742">
        <v>85</v>
      </c>
      <c r="AG742">
        <v>20</v>
      </c>
      <c r="AI742">
        <v>7</v>
      </c>
      <c r="AL742">
        <f>IF(AND(EE_Data_2023[[#This Row],[Hire Date]]&gt;=EE_Data_2023[[#This Row],[Start of Month]],EE_Data_2023[[#This Row],[Hire Date]]&lt;=EE_Data_2023[[#This Row],[End of Month]]),1,0)</f>
        <v>0</v>
      </c>
      <c r="AM742">
        <f>IF(AND(EE_Data_2023[[#This Row],[Exit Date]]&gt;=EE_Data_2023[[#This Row],[Start of Month]],EE_Data_2023[[#This Row],[Exit Date]]&lt;=EE_Data_2023[[#This Row],[End of Month]]),1,0)</f>
        <v>0</v>
      </c>
      <c r="AN742">
        <f>EE_Data_2023[[#This Row],[Leave balance]]*EE_Data_2023[[#This Row],[Hr_Rate]]</f>
        <v>6332.3365384615381</v>
      </c>
    </row>
    <row r="743" spans="1:40" x14ac:dyDescent="0.3">
      <c r="A743" s="1" t="s">
        <v>1927</v>
      </c>
      <c r="B743" s="8">
        <v>44927</v>
      </c>
      <c r="C743" s="8">
        <v>44957</v>
      </c>
      <c r="D743">
        <v>2023</v>
      </c>
      <c r="E743" t="s">
        <v>123</v>
      </c>
      <c r="F743" t="s">
        <v>124</v>
      </c>
      <c r="G743" t="s">
        <v>33</v>
      </c>
      <c r="H743" t="s">
        <v>1637</v>
      </c>
      <c r="I743" t="s">
        <v>1638</v>
      </c>
      <c r="J743" t="s">
        <v>47</v>
      </c>
      <c r="K743" t="s">
        <v>70</v>
      </c>
      <c r="L743" t="s">
        <v>71</v>
      </c>
      <c r="M743" t="s">
        <v>124</v>
      </c>
      <c r="N743" t="s">
        <v>39</v>
      </c>
      <c r="O743" t="s">
        <v>40</v>
      </c>
      <c r="P743">
        <v>52</v>
      </c>
      <c r="Q743" s="2">
        <v>44099</v>
      </c>
      <c r="R743" s="2">
        <v>45194</v>
      </c>
      <c r="S743">
        <v>24</v>
      </c>
      <c r="T743" s="3">
        <v>163143</v>
      </c>
      <c r="U743" s="3">
        <v>13595.25</v>
      </c>
      <c r="V743" s="3">
        <v>130.72355769230771</v>
      </c>
      <c r="W743" s="3">
        <v>2.2499999999999999E-2</v>
      </c>
      <c r="X743" s="3">
        <v>305.893125</v>
      </c>
      <c r="Y743" vm="13">
        <v>0.2</v>
      </c>
      <c r="Z743" s="3">
        <v>10876.2</v>
      </c>
      <c r="AA743" t="s">
        <v>127</v>
      </c>
      <c r="AB743">
        <v>4.9107000000000003</v>
      </c>
      <c r="AC743">
        <v>0.28000000000000003</v>
      </c>
      <c r="AD743" s="2" t="s">
        <v>42</v>
      </c>
      <c r="AE743">
        <v>355</v>
      </c>
      <c r="AG743">
        <v>20</v>
      </c>
      <c r="AL743">
        <f>IF(AND(EE_Data_2023[[#This Row],[Hire Date]]&gt;=EE_Data_2023[[#This Row],[Start of Month]],EE_Data_2023[[#This Row],[Hire Date]]&lt;=EE_Data_2023[[#This Row],[End of Month]]),1,0)</f>
        <v>0</v>
      </c>
      <c r="AM743">
        <f>IF(AND(EE_Data_2023[[#This Row],[Exit Date]]&gt;=EE_Data_2023[[#This Row],[Start of Month]],EE_Data_2023[[#This Row],[Exit Date]]&lt;=EE_Data_2023[[#This Row],[End of Month]]),1,0)</f>
        <v>0</v>
      </c>
      <c r="AN743">
        <f>EE_Data_2023[[#This Row],[Leave balance]]*EE_Data_2023[[#This Row],[Hr_Rate]]</f>
        <v>46406.862980769234</v>
      </c>
    </row>
    <row r="744" spans="1:40" x14ac:dyDescent="0.3">
      <c r="A744" s="1" t="s">
        <v>1927</v>
      </c>
      <c r="B744" s="8">
        <v>44927</v>
      </c>
      <c r="C744" s="8">
        <v>44957</v>
      </c>
      <c r="D744">
        <v>2023</v>
      </c>
      <c r="E744" t="s">
        <v>415</v>
      </c>
      <c r="F744" t="s">
        <v>416</v>
      </c>
      <c r="G744" t="s">
        <v>33</v>
      </c>
      <c r="H744" t="s">
        <v>1639</v>
      </c>
      <c r="I744" t="s">
        <v>1640</v>
      </c>
      <c r="J744" t="s">
        <v>63</v>
      </c>
      <c r="K744" t="s">
        <v>83</v>
      </c>
      <c r="L744" t="s">
        <v>49</v>
      </c>
      <c r="M744" t="s">
        <v>416</v>
      </c>
      <c r="N744" t="s">
        <v>72</v>
      </c>
      <c r="O744" t="s">
        <v>50</v>
      </c>
      <c r="P744">
        <v>38</v>
      </c>
      <c r="Q744" s="2">
        <v>44036</v>
      </c>
      <c r="R744" s="2"/>
      <c r="S744">
        <v>24</v>
      </c>
      <c r="T744" s="3">
        <v>89390</v>
      </c>
      <c r="U744" s="3">
        <v>7449.166666666667</v>
      </c>
      <c r="V744" s="3">
        <v>71.626602564102555</v>
      </c>
      <c r="W744" s="3">
        <v>0</v>
      </c>
      <c r="X744" s="3">
        <v>0</v>
      </c>
      <c r="Y744" vm="38">
        <v>0.23800000000000002</v>
      </c>
      <c r="Z744" s="3">
        <v>5676.2650000000003</v>
      </c>
      <c r="AA744" t="s">
        <v>419</v>
      </c>
      <c r="AB744">
        <v>7.4398</v>
      </c>
      <c r="AC744">
        <v>0</v>
      </c>
      <c r="AD744" s="2" t="s">
        <v>42</v>
      </c>
      <c r="AE744">
        <v>149</v>
      </c>
      <c r="AG744">
        <v>20</v>
      </c>
      <c r="AL744">
        <f>IF(AND(EE_Data_2023[[#This Row],[Hire Date]]&gt;=EE_Data_2023[[#This Row],[Start of Month]],EE_Data_2023[[#This Row],[Hire Date]]&lt;=EE_Data_2023[[#This Row],[End of Month]]),1,0)</f>
        <v>0</v>
      </c>
      <c r="AM744">
        <f>IF(AND(EE_Data_2023[[#This Row],[Exit Date]]&gt;=EE_Data_2023[[#This Row],[Start of Month]],EE_Data_2023[[#This Row],[Exit Date]]&lt;=EE_Data_2023[[#This Row],[End of Month]]),1,0)</f>
        <v>0</v>
      </c>
      <c r="AN744">
        <f>EE_Data_2023[[#This Row],[Leave balance]]*EE_Data_2023[[#This Row],[Hr_Rate]]</f>
        <v>10672.363782051281</v>
      </c>
    </row>
    <row r="745" spans="1:40" x14ac:dyDescent="0.3">
      <c r="A745" s="1" t="s">
        <v>1927</v>
      </c>
      <c r="B745" s="8">
        <v>44927</v>
      </c>
      <c r="C745" s="8">
        <v>44957</v>
      </c>
      <c r="D745">
        <v>2023</v>
      </c>
      <c r="E745" t="s">
        <v>73</v>
      </c>
      <c r="F745" t="s">
        <v>74</v>
      </c>
      <c r="G745" t="s">
        <v>1916</v>
      </c>
      <c r="H745" t="s">
        <v>1641</v>
      </c>
      <c r="I745" t="s">
        <v>1642</v>
      </c>
      <c r="J745" t="s">
        <v>310</v>
      </c>
      <c r="K745" t="s">
        <v>37</v>
      </c>
      <c r="L745" t="s">
        <v>38</v>
      </c>
      <c r="M745" t="s">
        <v>74</v>
      </c>
      <c r="N745" t="s">
        <v>72</v>
      </c>
      <c r="O745" t="s">
        <v>40</v>
      </c>
      <c r="P745">
        <v>41</v>
      </c>
      <c r="Q745" s="2">
        <v>43013</v>
      </c>
      <c r="R745" s="2"/>
      <c r="S745">
        <v>32</v>
      </c>
      <c r="T745" s="3">
        <v>67468</v>
      </c>
      <c r="U745" s="3">
        <v>5622.333333333333</v>
      </c>
      <c r="V745" s="3">
        <v>40.54567307692308</v>
      </c>
      <c r="W745" s="3">
        <v>0.28999999999999998</v>
      </c>
      <c r="X745" s="3">
        <v>1630.4766666666665</v>
      </c>
      <c r="Y745" vm="6">
        <v>0.65099999999999991</v>
      </c>
      <c r="Z745" s="3">
        <v>1962.1943333333338</v>
      </c>
      <c r="AA745" t="s">
        <v>78</v>
      </c>
      <c r="AB745">
        <v>5.4378000000000002</v>
      </c>
      <c r="AC745">
        <v>0</v>
      </c>
      <c r="AD745" s="2" t="s">
        <v>42</v>
      </c>
      <c r="AE745">
        <v>79</v>
      </c>
      <c r="AG745">
        <v>20</v>
      </c>
      <c r="AH745">
        <v>356</v>
      </c>
      <c r="AL745">
        <f>IF(AND(EE_Data_2023[[#This Row],[Hire Date]]&gt;=EE_Data_2023[[#This Row],[Start of Month]],EE_Data_2023[[#This Row],[Hire Date]]&lt;=EE_Data_2023[[#This Row],[End of Month]]),1,0)</f>
        <v>0</v>
      </c>
      <c r="AM745">
        <f>IF(AND(EE_Data_2023[[#This Row],[Exit Date]]&gt;=EE_Data_2023[[#This Row],[Start of Month]],EE_Data_2023[[#This Row],[Exit Date]]&lt;=EE_Data_2023[[#This Row],[End of Month]]),1,0)</f>
        <v>0</v>
      </c>
      <c r="AN745">
        <f>EE_Data_2023[[#This Row],[Leave balance]]*EE_Data_2023[[#This Row],[Hr_Rate]]</f>
        <v>3203.1081730769233</v>
      </c>
    </row>
    <row r="746" spans="1:40" x14ac:dyDescent="0.3">
      <c r="A746" s="1" t="s">
        <v>1927</v>
      </c>
      <c r="B746" s="8">
        <v>44927</v>
      </c>
      <c r="C746" s="8">
        <v>44957</v>
      </c>
      <c r="D746">
        <v>2023</v>
      </c>
      <c r="E746" t="s">
        <v>31</v>
      </c>
      <c r="F746" t="s">
        <v>32</v>
      </c>
      <c r="G746" t="s">
        <v>33</v>
      </c>
      <c r="H746" t="s">
        <v>1643</v>
      </c>
      <c r="I746" t="s">
        <v>1644</v>
      </c>
      <c r="J746" t="s">
        <v>165</v>
      </c>
      <c r="K746" t="s">
        <v>99</v>
      </c>
      <c r="L746" t="s">
        <v>38</v>
      </c>
      <c r="M746" t="s">
        <v>32</v>
      </c>
      <c r="N746" t="s">
        <v>72</v>
      </c>
      <c r="O746" t="s">
        <v>50</v>
      </c>
      <c r="P746">
        <v>49</v>
      </c>
      <c r="Q746" s="2">
        <v>42441</v>
      </c>
      <c r="R746" s="2"/>
      <c r="S746">
        <v>40</v>
      </c>
      <c r="T746" s="3">
        <v>100810</v>
      </c>
      <c r="U746" s="3">
        <v>8400.8333333333339</v>
      </c>
      <c r="V746" s="3">
        <v>48.466346153846153</v>
      </c>
      <c r="W746" s="3">
        <v>0.20760000000000001</v>
      </c>
      <c r="X746" s="3">
        <v>1744.0130000000001</v>
      </c>
      <c r="Y746" vm="1">
        <v>0.36599999999999999</v>
      </c>
      <c r="Z746" s="3">
        <v>5326.128333333334</v>
      </c>
      <c r="AA746" t="s">
        <v>41</v>
      </c>
      <c r="AB746">
        <v>1</v>
      </c>
      <c r="AC746">
        <v>0.12</v>
      </c>
      <c r="AD746" s="2" t="s">
        <v>42</v>
      </c>
      <c r="AE746">
        <v>309</v>
      </c>
      <c r="AG746">
        <v>20</v>
      </c>
      <c r="AI746">
        <v>4</v>
      </c>
      <c r="AL746">
        <f>IF(AND(EE_Data_2023[[#This Row],[Hire Date]]&gt;=EE_Data_2023[[#This Row],[Start of Month]],EE_Data_2023[[#This Row],[Hire Date]]&lt;=EE_Data_2023[[#This Row],[End of Month]]),1,0)</f>
        <v>0</v>
      </c>
      <c r="AM746">
        <f>IF(AND(EE_Data_2023[[#This Row],[Exit Date]]&gt;=EE_Data_2023[[#This Row],[Start of Month]],EE_Data_2023[[#This Row],[Exit Date]]&lt;=EE_Data_2023[[#This Row],[End of Month]]),1,0)</f>
        <v>0</v>
      </c>
      <c r="AN746">
        <f>EE_Data_2023[[#This Row],[Leave balance]]*EE_Data_2023[[#This Row],[Hr_Rate]]</f>
        <v>14976.100961538461</v>
      </c>
    </row>
    <row r="747" spans="1:40" x14ac:dyDescent="0.3">
      <c r="A747" s="1" t="s">
        <v>1927</v>
      </c>
      <c r="B747" s="8">
        <v>44927</v>
      </c>
      <c r="C747" s="8">
        <v>44957</v>
      </c>
      <c r="D747">
        <v>2023</v>
      </c>
      <c r="E747" t="s">
        <v>322</v>
      </c>
      <c r="F747" t="s">
        <v>323</v>
      </c>
      <c r="G747" t="s">
        <v>1919</v>
      </c>
      <c r="H747" t="s">
        <v>1645</v>
      </c>
      <c r="I747" t="s">
        <v>1646</v>
      </c>
      <c r="J747" t="s">
        <v>63</v>
      </c>
      <c r="K747" t="s">
        <v>48</v>
      </c>
      <c r="L747" t="s">
        <v>38</v>
      </c>
      <c r="M747" t="s">
        <v>323</v>
      </c>
      <c r="N747" t="s">
        <v>72</v>
      </c>
      <c r="O747" t="s">
        <v>50</v>
      </c>
      <c r="P747">
        <v>35</v>
      </c>
      <c r="Q747" s="2">
        <v>43542</v>
      </c>
      <c r="R747" s="2"/>
      <c r="S747">
        <v>40</v>
      </c>
      <c r="T747" s="3">
        <v>74779</v>
      </c>
      <c r="U747" s="3">
        <v>6231.583333333333</v>
      </c>
      <c r="V747" s="3">
        <v>35.951442307692311</v>
      </c>
      <c r="W747" s="3">
        <v>0.15490000000000001</v>
      </c>
      <c r="X747" s="3">
        <v>965.2722583333333</v>
      </c>
      <c r="Y747" vm="33">
        <v>0.46700000000000003</v>
      </c>
      <c r="Z747" s="3">
        <v>3321.4339166666664</v>
      </c>
      <c r="AA747" t="s">
        <v>326</v>
      </c>
      <c r="AB747">
        <v>143.86000000000001</v>
      </c>
      <c r="AC747">
        <v>0</v>
      </c>
      <c r="AD747" s="2" t="s">
        <v>42</v>
      </c>
      <c r="AE747">
        <v>288</v>
      </c>
      <c r="AG747">
        <v>20</v>
      </c>
      <c r="AH747">
        <v>352</v>
      </c>
      <c r="AI747">
        <v>3</v>
      </c>
      <c r="AL747">
        <f>IF(AND(EE_Data_2023[[#This Row],[Hire Date]]&gt;=EE_Data_2023[[#This Row],[Start of Month]],EE_Data_2023[[#This Row],[Hire Date]]&lt;=EE_Data_2023[[#This Row],[End of Month]]),1,0)</f>
        <v>0</v>
      </c>
      <c r="AM747">
        <f>IF(AND(EE_Data_2023[[#This Row],[Exit Date]]&gt;=EE_Data_2023[[#This Row],[Start of Month]],EE_Data_2023[[#This Row],[Exit Date]]&lt;=EE_Data_2023[[#This Row],[End of Month]]),1,0)</f>
        <v>0</v>
      </c>
      <c r="AN747">
        <f>EE_Data_2023[[#This Row],[Leave balance]]*EE_Data_2023[[#This Row],[Hr_Rate]]</f>
        <v>10354.015384615386</v>
      </c>
    </row>
    <row r="748" spans="1:40" x14ac:dyDescent="0.3">
      <c r="A748" s="1" t="s">
        <v>1927</v>
      </c>
      <c r="B748" s="8">
        <v>44927</v>
      </c>
      <c r="C748" s="8">
        <v>44957</v>
      </c>
      <c r="D748">
        <v>2023</v>
      </c>
      <c r="E748" t="s">
        <v>1554</v>
      </c>
      <c r="F748" t="s">
        <v>1555</v>
      </c>
      <c r="G748" t="s">
        <v>33</v>
      </c>
      <c r="H748" t="s">
        <v>726</v>
      </c>
      <c r="I748" t="s">
        <v>1647</v>
      </c>
      <c r="J748" t="s">
        <v>47</v>
      </c>
      <c r="K748" t="s">
        <v>37</v>
      </c>
      <c r="L748" t="s">
        <v>71</v>
      </c>
      <c r="M748" t="s">
        <v>1555</v>
      </c>
      <c r="N748" t="s">
        <v>72</v>
      </c>
      <c r="O748" t="s">
        <v>50</v>
      </c>
      <c r="P748">
        <v>29</v>
      </c>
      <c r="Q748" s="2">
        <v>43048</v>
      </c>
      <c r="R748" s="2"/>
      <c r="S748">
        <v>32</v>
      </c>
      <c r="T748" s="3">
        <v>63985</v>
      </c>
      <c r="U748" s="3">
        <v>5332.083333333333</v>
      </c>
      <c r="V748" s="3">
        <v>38.45252403846154</v>
      </c>
      <c r="W748" s="3">
        <v>0.06</v>
      </c>
      <c r="X748" s="3">
        <v>319.92499999999995</v>
      </c>
      <c r="Y748" vm="45">
        <v>0.28800000000000003</v>
      </c>
      <c r="Z748" s="3">
        <v>3796.4433333333327</v>
      </c>
      <c r="AA748" t="s">
        <v>1557</v>
      </c>
      <c r="AB748">
        <v>0.99060000000000004</v>
      </c>
      <c r="AC748">
        <v>0</v>
      </c>
      <c r="AD748" s="2" t="s">
        <v>42</v>
      </c>
      <c r="AE748">
        <v>141</v>
      </c>
      <c r="AG748">
        <v>20</v>
      </c>
      <c r="AL748">
        <f>IF(AND(EE_Data_2023[[#This Row],[Hire Date]]&gt;=EE_Data_2023[[#This Row],[Start of Month]],EE_Data_2023[[#This Row],[Hire Date]]&lt;=EE_Data_2023[[#This Row],[End of Month]]),1,0)</f>
        <v>0</v>
      </c>
      <c r="AM748">
        <f>IF(AND(EE_Data_2023[[#This Row],[Exit Date]]&gt;=EE_Data_2023[[#This Row],[Start of Month]],EE_Data_2023[[#This Row],[Exit Date]]&lt;=EE_Data_2023[[#This Row],[End of Month]]),1,0)</f>
        <v>0</v>
      </c>
      <c r="AN748">
        <f>EE_Data_2023[[#This Row],[Leave balance]]*EE_Data_2023[[#This Row],[Hr_Rate]]</f>
        <v>5421.8058894230771</v>
      </c>
    </row>
    <row r="749" spans="1:40" x14ac:dyDescent="0.3">
      <c r="A749" s="1" t="s">
        <v>1927</v>
      </c>
      <c r="B749" s="8">
        <v>44927</v>
      </c>
      <c r="C749" s="8">
        <v>44957</v>
      </c>
      <c r="D749">
        <v>2023</v>
      </c>
      <c r="E749" t="s">
        <v>502</v>
      </c>
      <c r="F749" t="s">
        <v>120</v>
      </c>
      <c r="G749" t="s">
        <v>1917</v>
      </c>
      <c r="H749" t="s">
        <v>1648</v>
      </c>
      <c r="I749" t="s">
        <v>1649</v>
      </c>
      <c r="J749" t="s">
        <v>452</v>
      </c>
      <c r="K749" t="s">
        <v>37</v>
      </c>
      <c r="L749" t="s">
        <v>38</v>
      </c>
      <c r="M749" t="s">
        <v>120</v>
      </c>
      <c r="N749" t="s">
        <v>72</v>
      </c>
      <c r="O749" t="s">
        <v>50</v>
      </c>
      <c r="P749">
        <v>64</v>
      </c>
      <c r="Q749" s="2">
        <v>38176</v>
      </c>
      <c r="R749" s="2"/>
      <c r="S749">
        <v>32</v>
      </c>
      <c r="T749" s="3">
        <v>77903</v>
      </c>
      <c r="U749" s="3">
        <v>6491.916666666667</v>
      </c>
      <c r="V749" s="3">
        <v>46.816706730769234</v>
      </c>
      <c r="W749" s="3">
        <v>7.6499999999999999E-2</v>
      </c>
      <c r="X749" s="3">
        <v>496.63162499999999</v>
      </c>
      <c r="Y749" vm="1">
        <v>0.36599999999999999</v>
      </c>
      <c r="Z749" s="3">
        <v>4115.8751666666667</v>
      </c>
      <c r="AA749" t="s">
        <v>505</v>
      </c>
      <c r="AB749">
        <v>1.0568</v>
      </c>
      <c r="AC749">
        <v>0</v>
      </c>
      <c r="AD749" s="2" t="s">
        <v>42</v>
      </c>
      <c r="AE749">
        <v>249</v>
      </c>
      <c r="AG749">
        <v>20</v>
      </c>
      <c r="AL749">
        <f>IF(AND(EE_Data_2023[[#This Row],[Hire Date]]&gt;=EE_Data_2023[[#This Row],[Start of Month]],EE_Data_2023[[#This Row],[Hire Date]]&lt;=EE_Data_2023[[#This Row],[End of Month]]),1,0)</f>
        <v>0</v>
      </c>
      <c r="AM749">
        <f>IF(AND(EE_Data_2023[[#This Row],[Exit Date]]&gt;=EE_Data_2023[[#This Row],[Start of Month]],EE_Data_2023[[#This Row],[Exit Date]]&lt;=EE_Data_2023[[#This Row],[End of Month]]),1,0)</f>
        <v>0</v>
      </c>
      <c r="AN749">
        <f>EE_Data_2023[[#This Row],[Leave balance]]*EE_Data_2023[[#This Row],[Hr_Rate]]</f>
        <v>11657.359975961539</v>
      </c>
    </row>
    <row r="750" spans="1:40" x14ac:dyDescent="0.3">
      <c r="A750" s="1" t="s">
        <v>1927</v>
      </c>
      <c r="B750" s="8">
        <v>44927</v>
      </c>
      <c r="C750" s="8">
        <v>44957</v>
      </c>
      <c r="D750">
        <v>2023</v>
      </c>
      <c r="E750" t="s">
        <v>1554</v>
      </c>
      <c r="F750" t="s">
        <v>1555</v>
      </c>
      <c r="G750" t="s">
        <v>33</v>
      </c>
      <c r="H750" t="s">
        <v>1650</v>
      </c>
      <c r="I750" t="s">
        <v>1651</v>
      </c>
      <c r="J750" t="s">
        <v>47</v>
      </c>
      <c r="K750" t="s">
        <v>116</v>
      </c>
      <c r="L750" t="s">
        <v>71</v>
      </c>
      <c r="M750" t="s">
        <v>1555</v>
      </c>
      <c r="N750" t="s">
        <v>72</v>
      </c>
      <c r="O750" t="s">
        <v>40</v>
      </c>
      <c r="P750">
        <v>33</v>
      </c>
      <c r="Q750" s="2">
        <v>42898</v>
      </c>
      <c r="R750" s="2"/>
      <c r="S750">
        <v>32</v>
      </c>
      <c r="T750" s="3">
        <v>164396</v>
      </c>
      <c r="U750" s="3">
        <v>13699.666666666666</v>
      </c>
      <c r="V750" s="3">
        <v>98.79567307692308</v>
      </c>
      <c r="W750" s="3">
        <v>0.06</v>
      </c>
      <c r="X750" s="3">
        <v>821.9799999999999</v>
      </c>
      <c r="Y750" vm="45">
        <v>0.28800000000000003</v>
      </c>
      <c r="Z750" s="3">
        <v>9754.1626666666652</v>
      </c>
      <c r="AA750" t="s">
        <v>1557</v>
      </c>
      <c r="AB750">
        <v>0.99060000000000004</v>
      </c>
      <c r="AC750">
        <v>0.28999999999999998</v>
      </c>
      <c r="AD750" s="2" t="s">
        <v>42</v>
      </c>
      <c r="AE750">
        <v>87</v>
      </c>
      <c r="AG750">
        <v>20</v>
      </c>
      <c r="AH750">
        <v>415</v>
      </c>
      <c r="AL750">
        <f>IF(AND(EE_Data_2023[[#This Row],[Hire Date]]&gt;=EE_Data_2023[[#This Row],[Start of Month]],EE_Data_2023[[#This Row],[Hire Date]]&lt;=EE_Data_2023[[#This Row],[End of Month]]),1,0)</f>
        <v>0</v>
      </c>
      <c r="AM750">
        <f>IF(AND(EE_Data_2023[[#This Row],[Exit Date]]&gt;=EE_Data_2023[[#This Row],[Start of Month]],EE_Data_2023[[#This Row],[Exit Date]]&lt;=EE_Data_2023[[#This Row],[End of Month]]),1,0)</f>
        <v>0</v>
      </c>
      <c r="AN750">
        <f>EE_Data_2023[[#This Row],[Leave balance]]*EE_Data_2023[[#This Row],[Hr_Rate]]</f>
        <v>8595.2235576923085</v>
      </c>
    </row>
    <row r="751" spans="1:40" x14ac:dyDescent="0.3">
      <c r="A751" s="1" t="s">
        <v>1927</v>
      </c>
      <c r="B751" s="8">
        <v>44927</v>
      </c>
      <c r="C751" s="8">
        <v>44957</v>
      </c>
      <c r="D751">
        <v>2023</v>
      </c>
      <c r="E751" t="s">
        <v>502</v>
      </c>
      <c r="F751" t="s">
        <v>120</v>
      </c>
      <c r="G751" t="s">
        <v>1917</v>
      </c>
      <c r="H751" t="s">
        <v>1652</v>
      </c>
      <c r="I751" t="s">
        <v>1653</v>
      </c>
      <c r="J751" t="s">
        <v>527</v>
      </c>
      <c r="K751" t="s">
        <v>37</v>
      </c>
      <c r="L751" t="s">
        <v>71</v>
      </c>
      <c r="M751" t="s">
        <v>120</v>
      </c>
      <c r="N751" t="s">
        <v>72</v>
      </c>
      <c r="O751" t="s">
        <v>40</v>
      </c>
      <c r="P751">
        <v>29</v>
      </c>
      <c r="Q751" s="2">
        <v>44375</v>
      </c>
      <c r="R751" s="2"/>
      <c r="S751">
        <v>24</v>
      </c>
      <c r="T751" s="3">
        <v>71234</v>
      </c>
      <c r="U751" s="3">
        <v>5936.166666666667</v>
      </c>
      <c r="V751" s="3">
        <v>57.078525641025642</v>
      </c>
      <c r="W751" s="3">
        <v>7.6499999999999999E-2</v>
      </c>
      <c r="X751" s="3">
        <v>454.11675000000002</v>
      </c>
      <c r="Y751" vm="1">
        <v>0.36599999999999999</v>
      </c>
      <c r="Z751" s="3">
        <v>3763.5296666666668</v>
      </c>
      <c r="AA751" t="s">
        <v>505</v>
      </c>
      <c r="AB751">
        <v>1.0568</v>
      </c>
      <c r="AC751">
        <v>0</v>
      </c>
      <c r="AD751" s="2" t="s">
        <v>42</v>
      </c>
      <c r="AE751">
        <v>385</v>
      </c>
      <c r="AG751">
        <v>20</v>
      </c>
      <c r="AH751">
        <v>644</v>
      </c>
      <c r="AL751">
        <f>IF(AND(EE_Data_2023[[#This Row],[Hire Date]]&gt;=EE_Data_2023[[#This Row],[Start of Month]],EE_Data_2023[[#This Row],[Hire Date]]&lt;=EE_Data_2023[[#This Row],[End of Month]]),1,0)</f>
        <v>0</v>
      </c>
      <c r="AM751">
        <f>IF(AND(EE_Data_2023[[#This Row],[Exit Date]]&gt;=EE_Data_2023[[#This Row],[Start of Month]],EE_Data_2023[[#This Row],[Exit Date]]&lt;=EE_Data_2023[[#This Row],[End of Month]]),1,0)</f>
        <v>0</v>
      </c>
      <c r="AN751">
        <f>EE_Data_2023[[#This Row],[Leave balance]]*EE_Data_2023[[#This Row],[Hr_Rate]]</f>
        <v>21975.232371794871</v>
      </c>
    </row>
    <row r="752" spans="1:40" x14ac:dyDescent="0.3">
      <c r="A752" s="1" t="s">
        <v>1927</v>
      </c>
      <c r="B752" s="8">
        <v>44927</v>
      </c>
      <c r="C752" s="8">
        <v>44957</v>
      </c>
      <c r="D752">
        <v>2023</v>
      </c>
      <c r="E752" t="s">
        <v>283</v>
      </c>
      <c r="F752" t="s">
        <v>284</v>
      </c>
      <c r="G752" t="s">
        <v>112</v>
      </c>
      <c r="H752" t="s">
        <v>1654</v>
      </c>
      <c r="I752" t="s">
        <v>1655</v>
      </c>
      <c r="J752" t="s">
        <v>77</v>
      </c>
      <c r="K752" t="s">
        <v>48</v>
      </c>
      <c r="L752" t="s">
        <v>71</v>
      </c>
      <c r="M752" t="s">
        <v>284</v>
      </c>
      <c r="N752" t="s">
        <v>72</v>
      </c>
      <c r="O752" t="s">
        <v>40</v>
      </c>
      <c r="P752">
        <v>63</v>
      </c>
      <c r="Q752" s="2">
        <v>38096</v>
      </c>
      <c r="R752" s="2"/>
      <c r="S752">
        <v>40</v>
      </c>
      <c r="T752" s="3">
        <v>122487</v>
      </c>
      <c r="U752" s="3">
        <v>10207.25</v>
      </c>
      <c r="V752" s="3">
        <v>58.887980769230772</v>
      </c>
      <c r="W752" s="3">
        <v>0</v>
      </c>
      <c r="X752" s="3">
        <v>0</v>
      </c>
      <c r="Y752" vm="30">
        <v>0.159</v>
      </c>
      <c r="Z752" s="3">
        <v>8584.2972499999996</v>
      </c>
      <c r="AA752" t="s">
        <v>287</v>
      </c>
      <c r="AB752">
        <v>3.8807</v>
      </c>
      <c r="AC752">
        <v>0.08</v>
      </c>
      <c r="AD752" s="2" t="s">
        <v>42</v>
      </c>
      <c r="AE752">
        <v>61</v>
      </c>
      <c r="AG752">
        <v>20</v>
      </c>
      <c r="AI752">
        <v>14</v>
      </c>
      <c r="AL752">
        <f>IF(AND(EE_Data_2023[[#This Row],[Hire Date]]&gt;=EE_Data_2023[[#This Row],[Start of Month]],EE_Data_2023[[#This Row],[Hire Date]]&lt;=EE_Data_2023[[#This Row],[End of Month]]),1,0)</f>
        <v>0</v>
      </c>
      <c r="AM752">
        <f>IF(AND(EE_Data_2023[[#This Row],[Exit Date]]&gt;=EE_Data_2023[[#This Row],[Start of Month]],EE_Data_2023[[#This Row],[Exit Date]]&lt;=EE_Data_2023[[#This Row],[End of Month]]),1,0)</f>
        <v>0</v>
      </c>
      <c r="AN752">
        <f>EE_Data_2023[[#This Row],[Leave balance]]*EE_Data_2023[[#This Row],[Hr_Rate]]</f>
        <v>3592.1668269230772</v>
      </c>
    </row>
    <row r="753" spans="1:40" x14ac:dyDescent="0.3">
      <c r="A753" s="1" t="s">
        <v>1927</v>
      </c>
      <c r="B753" s="8">
        <v>44927</v>
      </c>
      <c r="C753" s="8">
        <v>44957</v>
      </c>
      <c r="D753">
        <v>2023</v>
      </c>
      <c r="E753" t="s">
        <v>303</v>
      </c>
      <c r="F753" t="s">
        <v>304</v>
      </c>
      <c r="G753" t="s">
        <v>112</v>
      </c>
      <c r="H753" t="s">
        <v>1656</v>
      </c>
      <c r="I753" t="s">
        <v>1657</v>
      </c>
      <c r="J753" t="s">
        <v>77</v>
      </c>
      <c r="K753" t="s">
        <v>94</v>
      </c>
      <c r="L753" t="s">
        <v>49</v>
      </c>
      <c r="M753" t="s">
        <v>304</v>
      </c>
      <c r="N753" t="s">
        <v>72</v>
      </c>
      <c r="O753" t="s">
        <v>50</v>
      </c>
      <c r="P753">
        <v>32</v>
      </c>
      <c r="Q753" s="2">
        <v>42738</v>
      </c>
      <c r="R753" s="2"/>
      <c r="S753">
        <v>40</v>
      </c>
      <c r="T753" s="3">
        <v>101870</v>
      </c>
      <c r="U753" s="3">
        <v>8489.1666666666661</v>
      </c>
      <c r="V753" s="3">
        <v>48.975961538461533</v>
      </c>
      <c r="W753" s="3">
        <v>7.5999999999999998E-2</v>
      </c>
      <c r="X753" s="3">
        <v>645.17666666666662</v>
      </c>
      <c r="Y753" vm="32">
        <v>0.253</v>
      </c>
      <c r="Z753" s="3">
        <v>6341.4074999999993</v>
      </c>
      <c r="AA753" t="s">
        <v>307</v>
      </c>
      <c r="AB753">
        <v>3.7942999999999998</v>
      </c>
      <c r="AC753">
        <v>0.1</v>
      </c>
      <c r="AD753" s="2" t="s">
        <v>42</v>
      </c>
      <c r="AE753">
        <v>152</v>
      </c>
      <c r="AG753">
        <v>20</v>
      </c>
      <c r="AH753">
        <v>419</v>
      </c>
      <c r="AI753">
        <v>19</v>
      </c>
      <c r="AL753">
        <f>IF(AND(EE_Data_2023[[#This Row],[Hire Date]]&gt;=EE_Data_2023[[#This Row],[Start of Month]],EE_Data_2023[[#This Row],[Hire Date]]&lt;=EE_Data_2023[[#This Row],[End of Month]]),1,0)</f>
        <v>0</v>
      </c>
      <c r="AM753">
        <f>IF(AND(EE_Data_2023[[#This Row],[Exit Date]]&gt;=EE_Data_2023[[#This Row],[Start of Month]],EE_Data_2023[[#This Row],[Exit Date]]&lt;=EE_Data_2023[[#This Row],[End of Month]]),1,0)</f>
        <v>0</v>
      </c>
      <c r="AN753">
        <f>EE_Data_2023[[#This Row],[Leave balance]]*EE_Data_2023[[#This Row],[Hr_Rate]]</f>
        <v>7444.3461538461534</v>
      </c>
    </row>
    <row r="754" spans="1:40" x14ac:dyDescent="0.3">
      <c r="A754" s="1" t="s">
        <v>1927</v>
      </c>
      <c r="B754" s="8">
        <v>44927</v>
      </c>
      <c r="C754" s="8">
        <v>44957</v>
      </c>
      <c r="D754">
        <v>2023</v>
      </c>
      <c r="E754" t="s">
        <v>283</v>
      </c>
      <c r="F754" t="s">
        <v>284</v>
      </c>
      <c r="G754" t="s">
        <v>112</v>
      </c>
      <c r="H754" t="s">
        <v>1658</v>
      </c>
      <c r="I754" t="s">
        <v>1659</v>
      </c>
      <c r="J754" t="s">
        <v>406</v>
      </c>
      <c r="K754" t="s">
        <v>37</v>
      </c>
      <c r="L754" t="s">
        <v>108</v>
      </c>
      <c r="M754" t="s">
        <v>284</v>
      </c>
      <c r="N754" t="s">
        <v>39</v>
      </c>
      <c r="O754" t="s">
        <v>40</v>
      </c>
      <c r="P754">
        <v>64</v>
      </c>
      <c r="Q754" s="2">
        <v>44009</v>
      </c>
      <c r="R754" s="2">
        <v>45104</v>
      </c>
      <c r="S754">
        <v>40</v>
      </c>
      <c r="T754" s="3">
        <v>40316</v>
      </c>
      <c r="U754" s="3">
        <v>3359.6666666666665</v>
      </c>
      <c r="V754" s="3">
        <v>19.382692307692306</v>
      </c>
      <c r="W754" s="3">
        <v>0</v>
      </c>
      <c r="X754" s="3">
        <v>0</v>
      </c>
      <c r="Y754" vm="30">
        <v>0.159</v>
      </c>
      <c r="Z754" s="3">
        <v>2825.4796666666666</v>
      </c>
      <c r="AA754" t="s">
        <v>287</v>
      </c>
      <c r="AB754">
        <v>3.8807</v>
      </c>
      <c r="AC754">
        <v>0</v>
      </c>
      <c r="AD754" s="2" t="s">
        <v>42</v>
      </c>
      <c r="AE754">
        <v>223</v>
      </c>
      <c r="AG754">
        <v>20</v>
      </c>
      <c r="AH754">
        <v>289</v>
      </c>
      <c r="AI754">
        <v>18</v>
      </c>
      <c r="AL754">
        <f>IF(AND(EE_Data_2023[[#This Row],[Hire Date]]&gt;=EE_Data_2023[[#This Row],[Start of Month]],EE_Data_2023[[#This Row],[Hire Date]]&lt;=EE_Data_2023[[#This Row],[End of Month]]),1,0)</f>
        <v>0</v>
      </c>
      <c r="AM754">
        <f>IF(AND(EE_Data_2023[[#This Row],[Exit Date]]&gt;=EE_Data_2023[[#This Row],[Start of Month]],EE_Data_2023[[#This Row],[Exit Date]]&lt;=EE_Data_2023[[#This Row],[End of Month]]),1,0)</f>
        <v>0</v>
      </c>
      <c r="AN754">
        <f>EE_Data_2023[[#This Row],[Leave balance]]*EE_Data_2023[[#This Row],[Hr_Rate]]</f>
        <v>4322.3403846153842</v>
      </c>
    </row>
    <row r="755" spans="1:40" x14ac:dyDescent="0.3">
      <c r="A755" s="1" t="s">
        <v>1927</v>
      </c>
      <c r="B755" s="8">
        <v>44927</v>
      </c>
      <c r="C755" s="8">
        <v>44957</v>
      </c>
      <c r="D755">
        <v>2023</v>
      </c>
      <c r="E755" t="s">
        <v>415</v>
      </c>
      <c r="F755" t="s">
        <v>416</v>
      </c>
      <c r="G755" t="s">
        <v>33</v>
      </c>
      <c r="H755" t="s">
        <v>1660</v>
      </c>
      <c r="I755" t="s">
        <v>1661</v>
      </c>
      <c r="J755" t="s">
        <v>77</v>
      </c>
      <c r="K755" t="s">
        <v>37</v>
      </c>
      <c r="L755" t="s">
        <v>108</v>
      </c>
      <c r="M755" t="s">
        <v>416</v>
      </c>
      <c r="N755" t="s">
        <v>72</v>
      </c>
      <c r="O755" t="s">
        <v>50</v>
      </c>
      <c r="P755">
        <v>55</v>
      </c>
      <c r="Q755" s="2">
        <v>38391</v>
      </c>
      <c r="R755" s="2"/>
      <c r="S755">
        <v>40</v>
      </c>
      <c r="T755" s="3">
        <v>115145</v>
      </c>
      <c r="U755" s="3">
        <v>9595.4166666666661</v>
      </c>
      <c r="V755" s="3">
        <v>55.358173076923073</v>
      </c>
      <c r="W755" s="3">
        <v>0</v>
      </c>
      <c r="X755" s="3">
        <v>0</v>
      </c>
      <c r="Y755" vm="38">
        <v>0.23800000000000002</v>
      </c>
      <c r="Z755" s="3">
        <v>7311.7074999999995</v>
      </c>
      <c r="AA755" t="s">
        <v>419</v>
      </c>
      <c r="AB755">
        <v>7.4398</v>
      </c>
      <c r="AC755">
        <v>0.05</v>
      </c>
      <c r="AD755" s="2" t="s">
        <v>42</v>
      </c>
      <c r="AE755">
        <v>207</v>
      </c>
      <c r="AG755">
        <v>20</v>
      </c>
      <c r="AH755">
        <v>566</v>
      </c>
      <c r="AI755">
        <v>2</v>
      </c>
      <c r="AL755">
        <f>IF(AND(EE_Data_2023[[#This Row],[Hire Date]]&gt;=EE_Data_2023[[#This Row],[Start of Month]],EE_Data_2023[[#This Row],[Hire Date]]&lt;=EE_Data_2023[[#This Row],[End of Month]]),1,0)</f>
        <v>0</v>
      </c>
      <c r="AM755">
        <f>IF(AND(EE_Data_2023[[#This Row],[Exit Date]]&gt;=EE_Data_2023[[#This Row],[Start of Month]],EE_Data_2023[[#This Row],[Exit Date]]&lt;=EE_Data_2023[[#This Row],[End of Month]]),1,0)</f>
        <v>0</v>
      </c>
      <c r="AN755">
        <f>EE_Data_2023[[#This Row],[Leave balance]]*EE_Data_2023[[#This Row],[Hr_Rate]]</f>
        <v>11459.141826923076</v>
      </c>
    </row>
    <row r="756" spans="1:40" x14ac:dyDescent="0.3">
      <c r="A756" s="1" t="s">
        <v>1927</v>
      </c>
      <c r="B756" s="8">
        <v>44927</v>
      </c>
      <c r="C756" s="8">
        <v>44957</v>
      </c>
      <c r="D756">
        <v>2023</v>
      </c>
      <c r="E756" t="s">
        <v>31</v>
      </c>
      <c r="F756" t="s">
        <v>32</v>
      </c>
      <c r="G756" t="s">
        <v>33</v>
      </c>
      <c r="H756" t="s">
        <v>1662</v>
      </c>
      <c r="I756" t="s">
        <v>1663</v>
      </c>
      <c r="J756" t="s">
        <v>266</v>
      </c>
      <c r="K756" t="s">
        <v>37</v>
      </c>
      <c r="L756" t="s">
        <v>38</v>
      </c>
      <c r="M756" t="s">
        <v>32</v>
      </c>
      <c r="N756" t="s">
        <v>72</v>
      </c>
      <c r="O756" t="s">
        <v>50</v>
      </c>
      <c r="P756">
        <v>43</v>
      </c>
      <c r="Q756" s="2">
        <v>39885</v>
      </c>
      <c r="R756" s="2"/>
      <c r="S756">
        <v>32</v>
      </c>
      <c r="T756" s="3">
        <v>62335</v>
      </c>
      <c r="U756" s="3">
        <v>5194.583333333333</v>
      </c>
      <c r="V756" s="3">
        <v>37.4609375</v>
      </c>
      <c r="W756" s="3">
        <v>0.20760000000000001</v>
      </c>
      <c r="X756" s="3">
        <v>1078.3955000000001</v>
      </c>
      <c r="Y756" vm="1">
        <v>0.36599999999999999</v>
      </c>
      <c r="Z756" s="3">
        <v>3293.3658333333333</v>
      </c>
      <c r="AA756" t="s">
        <v>41</v>
      </c>
      <c r="AB756">
        <v>1</v>
      </c>
      <c r="AC756">
        <v>0</v>
      </c>
      <c r="AD756" s="2" t="s">
        <v>42</v>
      </c>
      <c r="AE756">
        <v>55</v>
      </c>
      <c r="AG756">
        <v>20</v>
      </c>
      <c r="AH756">
        <v>196</v>
      </c>
      <c r="AL756">
        <f>IF(AND(EE_Data_2023[[#This Row],[Hire Date]]&gt;=EE_Data_2023[[#This Row],[Start of Month]],EE_Data_2023[[#This Row],[Hire Date]]&lt;=EE_Data_2023[[#This Row],[End of Month]]),1,0)</f>
        <v>0</v>
      </c>
      <c r="AM756">
        <f>IF(AND(EE_Data_2023[[#This Row],[Exit Date]]&gt;=EE_Data_2023[[#This Row],[Start of Month]],EE_Data_2023[[#This Row],[Exit Date]]&lt;=EE_Data_2023[[#This Row],[End of Month]]),1,0)</f>
        <v>0</v>
      </c>
      <c r="AN756">
        <f>EE_Data_2023[[#This Row],[Leave balance]]*EE_Data_2023[[#This Row],[Hr_Rate]]</f>
        <v>2060.3515625</v>
      </c>
    </row>
    <row r="757" spans="1:40" x14ac:dyDescent="0.3">
      <c r="A757" s="1" t="s">
        <v>1927</v>
      </c>
      <c r="B757" s="8">
        <v>44927</v>
      </c>
      <c r="C757" s="8">
        <v>44957</v>
      </c>
      <c r="D757">
        <v>2023</v>
      </c>
      <c r="E757" t="s">
        <v>172</v>
      </c>
      <c r="F757" t="s">
        <v>132</v>
      </c>
      <c r="G757" t="s">
        <v>33</v>
      </c>
      <c r="H757" t="s">
        <v>1664</v>
      </c>
      <c r="I757" t="s">
        <v>1665</v>
      </c>
      <c r="J757" t="s">
        <v>145</v>
      </c>
      <c r="K757" t="s">
        <v>48</v>
      </c>
      <c r="L757" t="s">
        <v>38</v>
      </c>
      <c r="M757" t="s">
        <v>132</v>
      </c>
      <c r="N757" t="s">
        <v>72</v>
      </c>
      <c r="O757" t="s">
        <v>40</v>
      </c>
      <c r="P757">
        <v>56</v>
      </c>
      <c r="Q757" s="2">
        <v>38847</v>
      </c>
      <c r="R757" s="2"/>
      <c r="S757">
        <v>24</v>
      </c>
      <c r="T757" s="3">
        <v>41561</v>
      </c>
      <c r="U757" s="3">
        <v>3463.4166666666665</v>
      </c>
      <c r="V757" s="3">
        <v>33.302083333333336</v>
      </c>
      <c r="W757" s="3">
        <v>0.45</v>
      </c>
      <c r="X757" s="3">
        <v>1558.5374999999999</v>
      </c>
      <c r="Y757" vm="21">
        <v>0.60699999999999998</v>
      </c>
      <c r="Z757" s="3">
        <v>1361.12275</v>
      </c>
      <c r="AA757" t="s">
        <v>41</v>
      </c>
      <c r="AB757">
        <v>1</v>
      </c>
      <c r="AC757">
        <v>0</v>
      </c>
      <c r="AD757" s="2" t="s">
        <v>42</v>
      </c>
      <c r="AE757">
        <v>298</v>
      </c>
      <c r="AG757">
        <v>20</v>
      </c>
      <c r="AL757">
        <f>IF(AND(EE_Data_2023[[#This Row],[Hire Date]]&gt;=EE_Data_2023[[#This Row],[Start of Month]],EE_Data_2023[[#This Row],[Hire Date]]&lt;=EE_Data_2023[[#This Row],[End of Month]]),1,0)</f>
        <v>0</v>
      </c>
      <c r="AM757">
        <f>IF(AND(EE_Data_2023[[#This Row],[Exit Date]]&gt;=EE_Data_2023[[#This Row],[Start of Month]],EE_Data_2023[[#This Row],[Exit Date]]&lt;=EE_Data_2023[[#This Row],[End of Month]]),1,0)</f>
        <v>0</v>
      </c>
      <c r="AN757">
        <f>EE_Data_2023[[#This Row],[Leave balance]]*EE_Data_2023[[#This Row],[Hr_Rate]]</f>
        <v>9924.0208333333339</v>
      </c>
    </row>
    <row r="758" spans="1:40" x14ac:dyDescent="0.3">
      <c r="A758" s="1" t="s">
        <v>1927</v>
      </c>
      <c r="B758" s="8">
        <v>44927</v>
      </c>
      <c r="C758" s="8">
        <v>44957</v>
      </c>
      <c r="D758">
        <v>2023</v>
      </c>
      <c r="E758" t="s">
        <v>1035</v>
      </c>
      <c r="F758" t="s">
        <v>1036</v>
      </c>
      <c r="G758" t="s">
        <v>1918</v>
      </c>
      <c r="H758" t="s">
        <v>1005</v>
      </c>
      <c r="I758" t="s">
        <v>1666</v>
      </c>
      <c r="J758" t="s">
        <v>36</v>
      </c>
      <c r="K758" t="s">
        <v>37</v>
      </c>
      <c r="L758" t="s">
        <v>38</v>
      </c>
      <c r="M758" t="s">
        <v>1036</v>
      </c>
      <c r="N758" t="s">
        <v>72</v>
      </c>
      <c r="O758" t="s">
        <v>50</v>
      </c>
      <c r="P758">
        <v>45</v>
      </c>
      <c r="Q758" s="2">
        <v>37445</v>
      </c>
      <c r="R758" s="2"/>
      <c r="S758">
        <v>40</v>
      </c>
      <c r="T758" s="3">
        <v>92655</v>
      </c>
      <c r="U758" s="3">
        <v>7721.25</v>
      </c>
      <c r="V758" s="3">
        <v>44.54567307692308</v>
      </c>
      <c r="W758" s="3">
        <v>0.25</v>
      </c>
      <c r="X758" s="3">
        <v>1930.3125</v>
      </c>
      <c r="Y758" vm="44">
        <v>0.47399999999999998</v>
      </c>
      <c r="Z758" s="3">
        <v>4061.3775000000001</v>
      </c>
      <c r="AA758" t="s">
        <v>1039</v>
      </c>
      <c r="AB758">
        <v>1.5972999999999999</v>
      </c>
      <c r="AC758">
        <v>0</v>
      </c>
      <c r="AD758" s="2" t="s">
        <v>42</v>
      </c>
      <c r="AE758">
        <v>60</v>
      </c>
      <c r="AG758">
        <v>20</v>
      </c>
      <c r="AH758">
        <v>534</v>
      </c>
      <c r="AI758">
        <v>15</v>
      </c>
      <c r="AL758">
        <f>IF(AND(EE_Data_2023[[#This Row],[Hire Date]]&gt;=EE_Data_2023[[#This Row],[Start of Month]],EE_Data_2023[[#This Row],[Hire Date]]&lt;=EE_Data_2023[[#This Row],[End of Month]]),1,0)</f>
        <v>0</v>
      </c>
      <c r="AM758">
        <f>IF(AND(EE_Data_2023[[#This Row],[Exit Date]]&gt;=EE_Data_2023[[#This Row],[Start of Month]],EE_Data_2023[[#This Row],[Exit Date]]&lt;=EE_Data_2023[[#This Row],[End of Month]]),1,0)</f>
        <v>0</v>
      </c>
      <c r="AN758">
        <f>EE_Data_2023[[#This Row],[Leave balance]]*EE_Data_2023[[#This Row],[Hr_Rate]]</f>
        <v>2672.7403846153848</v>
      </c>
    </row>
    <row r="759" spans="1:40" x14ac:dyDescent="0.3">
      <c r="A759" s="1" t="s">
        <v>1927</v>
      </c>
      <c r="B759" s="8">
        <v>44927</v>
      </c>
      <c r="C759" s="8">
        <v>44957</v>
      </c>
      <c r="D759">
        <v>2023</v>
      </c>
      <c r="E759" t="s">
        <v>84</v>
      </c>
      <c r="F759" t="s">
        <v>85</v>
      </c>
      <c r="G759" t="s">
        <v>1919</v>
      </c>
      <c r="H759" t="s">
        <v>1519</v>
      </c>
      <c r="I759" t="s">
        <v>1667</v>
      </c>
      <c r="J759" t="s">
        <v>93</v>
      </c>
      <c r="K759" t="s">
        <v>70</v>
      </c>
      <c r="L759" t="s">
        <v>38</v>
      </c>
      <c r="M759" t="s">
        <v>85</v>
      </c>
      <c r="N759" t="s">
        <v>72</v>
      </c>
      <c r="O759" t="s">
        <v>50</v>
      </c>
      <c r="P759">
        <v>49</v>
      </c>
      <c r="Q759" s="2">
        <v>44288</v>
      </c>
      <c r="R759" s="2"/>
      <c r="S759">
        <v>40</v>
      </c>
      <c r="T759" s="3">
        <v>157057</v>
      </c>
      <c r="U759" s="3">
        <v>13088.083333333334</v>
      </c>
      <c r="V759" s="3">
        <v>75.508173076923072</v>
      </c>
      <c r="W759" s="3">
        <v>0.25</v>
      </c>
      <c r="X759" s="3">
        <v>3272.0208333333335</v>
      </c>
      <c r="Y759" vm="8">
        <v>0.21899999999999997</v>
      </c>
      <c r="Z759" s="3">
        <v>10221.793083333334</v>
      </c>
      <c r="AA759" t="s">
        <v>88</v>
      </c>
      <c r="AB759">
        <v>8.2957999999999998</v>
      </c>
      <c r="AC759">
        <v>0.12</v>
      </c>
      <c r="AD759" s="2" t="s">
        <v>42</v>
      </c>
      <c r="AE759">
        <v>84</v>
      </c>
      <c r="AG759">
        <v>20</v>
      </c>
      <c r="AI759">
        <v>3</v>
      </c>
      <c r="AL759">
        <f>IF(AND(EE_Data_2023[[#This Row],[Hire Date]]&gt;=EE_Data_2023[[#This Row],[Start of Month]],EE_Data_2023[[#This Row],[Hire Date]]&lt;=EE_Data_2023[[#This Row],[End of Month]]),1,0)</f>
        <v>0</v>
      </c>
      <c r="AM759">
        <f>IF(AND(EE_Data_2023[[#This Row],[Exit Date]]&gt;=EE_Data_2023[[#This Row],[Start of Month]],EE_Data_2023[[#This Row],[Exit Date]]&lt;=EE_Data_2023[[#This Row],[End of Month]]),1,0)</f>
        <v>0</v>
      </c>
      <c r="AN759">
        <f>EE_Data_2023[[#This Row],[Leave balance]]*EE_Data_2023[[#This Row],[Hr_Rate]]</f>
        <v>6342.6865384615376</v>
      </c>
    </row>
    <row r="760" spans="1:40" x14ac:dyDescent="0.3">
      <c r="A760" s="1" t="s">
        <v>1927</v>
      </c>
      <c r="B760" s="8">
        <v>44927</v>
      </c>
      <c r="C760" s="8">
        <v>44957</v>
      </c>
      <c r="D760">
        <v>2023</v>
      </c>
      <c r="E760" t="s">
        <v>920</v>
      </c>
      <c r="F760" t="s">
        <v>921</v>
      </c>
      <c r="G760" t="s">
        <v>33</v>
      </c>
      <c r="H760" t="s">
        <v>1668</v>
      </c>
      <c r="I760" t="s">
        <v>1669</v>
      </c>
      <c r="J760" t="s">
        <v>187</v>
      </c>
      <c r="K760" t="s">
        <v>37</v>
      </c>
      <c r="L760" t="s">
        <v>49</v>
      </c>
      <c r="M760" t="s">
        <v>921</v>
      </c>
      <c r="N760" t="s">
        <v>72</v>
      </c>
      <c r="O760" t="s">
        <v>50</v>
      </c>
      <c r="P760">
        <v>61</v>
      </c>
      <c r="Q760" s="2">
        <v>38392</v>
      </c>
      <c r="R760" s="2"/>
      <c r="S760">
        <v>32</v>
      </c>
      <c r="T760" s="3">
        <v>64462</v>
      </c>
      <c r="U760" s="3">
        <v>5371.833333333333</v>
      </c>
      <c r="V760" s="3">
        <v>38.739182692307693</v>
      </c>
      <c r="W760" s="3">
        <v>0.3</v>
      </c>
      <c r="X760" s="3">
        <v>1611.55</v>
      </c>
      <c r="Y760" vm="43">
        <v>0.59099999999999997</v>
      </c>
      <c r="Z760" s="3">
        <v>2197.0798333333332</v>
      </c>
      <c r="AA760" t="s">
        <v>41</v>
      </c>
      <c r="AB760">
        <v>1</v>
      </c>
      <c r="AC760">
        <v>0</v>
      </c>
      <c r="AD760" s="2" t="s">
        <v>42</v>
      </c>
      <c r="AE760">
        <v>101</v>
      </c>
      <c r="AG760">
        <v>20</v>
      </c>
      <c r="AL760">
        <f>IF(AND(EE_Data_2023[[#This Row],[Hire Date]]&gt;=EE_Data_2023[[#This Row],[Start of Month]],EE_Data_2023[[#This Row],[Hire Date]]&lt;=EE_Data_2023[[#This Row],[End of Month]]),1,0)</f>
        <v>0</v>
      </c>
      <c r="AM760">
        <f>IF(AND(EE_Data_2023[[#This Row],[Exit Date]]&gt;=EE_Data_2023[[#This Row],[Start of Month]],EE_Data_2023[[#This Row],[Exit Date]]&lt;=EE_Data_2023[[#This Row],[End of Month]]),1,0)</f>
        <v>0</v>
      </c>
      <c r="AN760">
        <f>EE_Data_2023[[#This Row],[Leave balance]]*EE_Data_2023[[#This Row],[Hr_Rate]]</f>
        <v>3912.6574519230771</v>
      </c>
    </row>
    <row r="761" spans="1:40" x14ac:dyDescent="0.3">
      <c r="A761" s="1" t="s">
        <v>1927</v>
      </c>
      <c r="B761" s="8">
        <v>44927</v>
      </c>
      <c r="C761" s="8">
        <v>44957</v>
      </c>
      <c r="D761">
        <v>2023</v>
      </c>
      <c r="E761" t="s">
        <v>59</v>
      </c>
      <c r="F761" t="s">
        <v>60</v>
      </c>
      <c r="G761" t="s">
        <v>33</v>
      </c>
      <c r="H761" t="s">
        <v>1670</v>
      </c>
      <c r="I761" t="s">
        <v>1671</v>
      </c>
      <c r="J761" t="s">
        <v>158</v>
      </c>
      <c r="K761" t="s">
        <v>99</v>
      </c>
      <c r="L761" t="s">
        <v>71</v>
      </c>
      <c r="M761" t="s">
        <v>60</v>
      </c>
      <c r="N761" t="s">
        <v>72</v>
      </c>
      <c r="O761" t="s">
        <v>50</v>
      </c>
      <c r="P761">
        <v>41</v>
      </c>
      <c r="Q761" s="2">
        <v>38632</v>
      </c>
      <c r="R761" s="2"/>
      <c r="S761">
        <v>24</v>
      </c>
      <c r="T761" s="3">
        <v>79352</v>
      </c>
      <c r="U761" s="3">
        <v>6612.666666666667</v>
      </c>
      <c r="V761" s="3">
        <v>63.583333333333336</v>
      </c>
      <c r="W761" s="3">
        <v>0.22140000000000001</v>
      </c>
      <c r="X761" s="3">
        <v>1464.0444000000002</v>
      </c>
      <c r="Y761" vm="4">
        <v>0.40799999999999997</v>
      </c>
      <c r="Z761" s="3">
        <v>3914.6986666666671</v>
      </c>
      <c r="AA761" t="s">
        <v>64</v>
      </c>
      <c r="AB761">
        <v>4.6844999999999999</v>
      </c>
      <c r="AC761">
        <v>0</v>
      </c>
      <c r="AD761" s="2" t="s">
        <v>42</v>
      </c>
      <c r="AE761">
        <v>51</v>
      </c>
      <c r="AG761">
        <v>20</v>
      </c>
      <c r="AL761">
        <f>IF(AND(EE_Data_2023[[#This Row],[Hire Date]]&gt;=EE_Data_2023[[#This Row],[Start of Month]],EE_Data_2023[[#This Row],[Hire Date]]&lt;=EE_Data_2023[[#This Row],[End of Month]]),1,0)</f>
        <v>0</v>
      </c>
      <c r="AM761">
        <f>IF(AND(EE_Data_2023[[#This Row],[Exit Date]]&gt;=EE_Data_2023[[#This Row],[Start of Month]],EE_Data_2023[[#This Row],[Exit Date]]&lt;=EE_Data_2023[[#This Row],[End of Month]]),1,0)</f>
        <v>0</v>
      </c>
      <c r="AN761">
        <f>EE_Data_2023[[#This Row],[Leave balance]]*EE_Data_2023[[#This Row],[Hr_Rate]]</f>
        <v>3242.75</v>
      </c>
    </row>
    <row r="762" spans="1:40" x14ac:dyDescent="0.3">
      <c r="A762" s="1" t="s">
        <v>1927</v>
      </c>
      <c r="B762" s="8">
        <v>44927</v>
      </c>
      <c r="C762" s="8">
        <v>44957</v>
      </c>
      <c r="D762">
        <v>2023</v>
      </c>
      <c r="E762" t="s">
        <v>188</v>
      </c>
      <c r="F762" t="s">
        <v>189</v>
      </c>
      <c r="G762" t="s">
        <v>33</v>
      </c>
      <c r="H762" t="s">
        <v>1672</v>
      </c>
      <c r="I762" t="s">
        <v>1673</v>
      </c>
      <c r="J762" t="s">
        <v>93</v>
      </c>
      <c r="K762" t="s">
        <v>116</v>
      </c>
      <c r="L762" t="s">
        <v>49</v>
      </c>
      <c r="M762" t="s">
        <v>189</v>
      </c>
      <c r="N762" t="s">
        <v>72</v>
      </c>
      <c r="O762" t="s">
        <v>50</v>
      </c>
      <c r="P762">
        <v>55</v>
      </c>
      <c r="Q762" s="2">
        <v>36977</v>
      </c>
      <c r="R762" s="2"/>
      <c r="S762">
        <v>40</v>
      </c>
      <c r="T762" s="3">
        <v>157812</v>
      </c>
      <c r="U762" s="3">
        <v>13151</v>
      </c>
      <c r="V762" s="3">
        <v>75.871153846153845</v>
      </c>
      <c r="W762" s="3">
        <v>0.14099999999999999</v>
      </c>
      <c r="X762" s="3">
        <v>1854.2909999999997</v>
      </c>
      <c r="Y762" vm="23">
        <v>0.36200000000000004</v>
      </c>
      <c r="Z762" s="3">
        <v>8390.3379999999997</v>
      </c>
      <c r="AA762" t="s">
        <v>192</v>
      </c>
      <c r="AB762">
        <v>11.2597</v>
      </c>
      <c r="AC762">
        <v>0.11</v>
      </c>
      <c r="AD762" s="2" t="s">
        <v>42</v>
      </c>
      <c r="AE762">
        <v>280</v>
      </c>
      <c r="AG762">
        <v>20</v>
      </c>
      <c r="AH762">
        <v>341</v>
      </c>
      <c r="AI762">
        <v>11</v>
      </c>
      <c r="AL762">
        <f>IF(AND(EE_Data_2023[[#This Row],[Hire Date]]&gt;=EE_Data_2023[[#This Row],[Start of Month]],EE_Data_2023[[#This Row],[Hire Date]]&lt;=EE_Data_2023[[#This Row],[End of Month]]),1,0)</f>
        <v>0</v>
      </c>
      <c r="AM762">
        <f>IF(AND(EE_Data_2023[[#This Row],[Exit Date]]&gt;=EE_Data_2023[[#This Row],[Start of Month]],EE_Data_2023[[#This Row],[Exit Date]]&lt;=EE_Data_2023[[#This Row],[End of Month]]),1,0)</f>
        <v>0</v>
      </c>
      <c r="AN762">
        <f>EE_Data_2023[[#This Row],[Leave balance]]*EE_Data_2023[[#This Row],[Hr_Rate]]</f>
        <v>21243.923076923078</v>
      </c>
    </row>
    <row r="763" spans="1:40" x14ac:dyDescent="0.3">
      <c r="A763" s="1" t="s">
        <v>1927</v>
      </c>
      <c r="B763" s="8">
        <v>44927</v>
      </c>
      <c r="C763" s="8">
        <v>44957</v>
      </c>
      <c r="D763">
        <v>2023</v>
      </c>
      <c r="E763" t="s">
        <v>110</v>
      </c>
      <c r="F763" t="s">
        <v>111</v>
      </c>
      <c r="G763" t="s">
        <v>112</v>
      </c>
      <c r="H763" t="s">
        <v>1674</v>
      </c>
      <c r="I763" t="s">
        <v>1675</v>
      </c>
      <c r="J763" t="s">
        <v>158</v>
      </c>
      <c r="K763" t="s">
        <v>99</v>
      </c>
      <c r="L763" t="s">
        <v>71</v>
      </c>
      <c r="M763" t="s">
        <v>111</v>
      </c>
      <c r="N763" t="s">
        <v>72</v>
      </c>
      <c r="O763" t="s">
        <v>40</v>
      </c>
      <c r="P763">
        <v>27</v>
      </c>
      <c r="Q763" s="2">
        <v>43354</v>
      </c>
      <c r="R763" s="2"/>
      <c r="S763">
        <v>40</v>
      </c>
      <c r="T763" s="3">
        <v>80745</v>
      </c>
      <c r="U763" s="3">
        <v>6728.75</v>
      </c>
      <c r="V763" s="3">
        <v>38.819711538461533</v>
      </c>
      <c r="W763" s="3">
        <v>0</v>
      </c>
      <c r="X763" s="3">
        <v>0</v>
      </c>
      <c r="Y763" vm="12">
        <v>0.113</v>
      </c>
      <c r="Z763" s="3">
        <v>5968.4012499999999</v>
      </c>
      <c r="AA763" t="s">
        <v>117</v>
      </c>
      <c r="AB763">
        <v>3.8468</v>
      </c>
      <c r="AC763">
        <v>0</v>
      </c>
      <c r="AD763" s="2" t="s">
        <v>42</v>
      </c>
      <c r="AE763">
        <v>231</v>
      </c>
      <c r="AG763">
        <v>20</v>
      </c>
      <c r="AI763">
        <v>19</v>
      </c>
      <c r="AL763">
        <f>IF(AND(EE_Data_2023[[#This Row],[Hire Date]]&gt;=EE_Data_2023[[#This Row],[Start of Month]],EE_Data_2023[[#This Row],[Hire Date]]&lt;=EE_Data_2023[[#This Row],[End of Month]]),1,0)</f>
        <v>0</v>
      </c>
      <c r="AM763">
        <f>IF(AND(EE_Data_2023[[#This Row],[Exit Date]]&gt;=EE_Data_2023[[#This Row],[Start of Month]],EE_Data_2023[[#This Row],[Exit Date]]&lt;=EE_Data_2023[[#This Row],[End of Month]]),1,0)</f>
        <v>0</v>
      </c>
      <c r="AN763">
        <f>EE_Data_2023[[#This Row],[Leave balance]]*EE_Data_2023[[#This Row],[Hr_Rate]]</f>
        <v>8967.3533653846134</v>
      </c>
    </row>
    <row r="764" spans="1:40" x14ac:dyDescent="0.3">
      <c r="A764" s="1" t="s">
        <v>1927</v>
      </c>
      <c r="B764" s="8">
        <v>44927</v>
      </c>
      <c r="C764" s="8">
        <v>44957</v>
      </c>
      <c r="D764">
        <v>2023</v>
      </c>
      <c r="E764" t="s">
        <v>128</v>
      </c>
      <c r="F764" t="s">
        <v>129</v>
      </c>
      <c r="G764" t="s">
        <v>33</v>
      </c>
      <c r="H764" t="s">
        <v>1676</v>
      </c>
      <c r="I764" t="s">
        <v>1677</v>
      </c>
      <c r="J764" t="s">
        <v>165</v>
      </c>
      <c r="K764" t="s">
        <v>99</v>
      </c>
      <c r="L764" t="s">
        <v>108</v>
      </c>
      <c r="M764" t="s">
        <v>129</v>
      </c>
      <c r="N764" t="s">
        <v>72</v>
      </c>
      <c r="O764" t="s">
        <v>40</v>
      </c>
      <c r="P764">
        <v>56</v>
      </c>
      <c r="Q764" s="2">
        <v>43363</v>
      </c>
      <c r="R764" s="2"/>
      <c r="S764">
        <v>32</v>
      </c>
      <c r="T764" s="3">
        <v>78938</v>
      </c>
      <c r="U764" s="3">
        <v>6578.166666666667</v>
      </c>
      <c r="V764" s="3">
        <v>47.43870192307692</v>
      </c>
      <c r="W764" s="3">
        <v>0.27500000000000002</v>
      </c>
      <c r="X764" s="3">
        <v>1808.9958333333336</v>
      </c>
      <c r="Y764" vm="14">
        <v>0.55399999999999994</v>
      </c>
      <c r="Z764" s="3">
        <v>2933.8623333333339</v>
      </c>
      <c r="AA764" t="s">
        <v>41</v>
      </c>
      <c r="AB764">
        <v>1</v>
      </c>
      <c r="AC764">
        <v>0.14000000000000001</v>
      </c>
      <c r="AD764" s="2" t="s">
        <v>42</v>
      </c>
      <c r="AE764">
        <v>29</v>
      </c>
      <c r="AG764">
        <v>20</v>
      </c>
      <c r="AL764">
        <f>IF(AND(EE_Data_2023[[#This Row],[Hire Date]]&gt;=EE_Data_2023[[#This Row],[Start of Month]],EE_Data_2023[[#This Row],[Hire Date]]&lt;=EE_Data_2023[[#This Row],[End of Month]]),1,0)</f>
        <v>0</v>
      </c>
      <c r="AM764">
        <f>IF(AND(EE_Data_2023[[#This Row],[Exit Date]]&gt;=EE_Data_2023[[#This Row],[Start of Month]],EE_Data_2023[[#This Row],[Exit Date]]&lt;=EE_Data_2023[[#This Row],[End of Month]]),1,0)</f>
        <v>0</v>
      </c>
      <c r="AN764">
        <f>EE_Data_2023[[#This Row],[Leave balance]]*EE_Data_2023[[#This Row],[Hr_Rate]]</f>
        <v>1375.7223557692307</v>
      </c>
    </row>
    <row r="765" spans="1:40" x14ac:dyDescent="0.3">
      <c r="A765" s="1" t="s">
        <v>1927</v>
      </c>
      <c r="B765" s="8">
        <v>44927</v>
      </c>
      <c r="C765" s="8">
        <v>44957</v>
      </c>
      <c r="D765">
        <v>2023</v>
      </c>
      <c r="E765" t="s">
        <v>65</v>
      </c>
      <c r="F765" t="s">
        <v>66</v>
      </c>
      <c r="G765" t="s">
        <v>33</v>
      </c>
      <c r="H765" t="s">
        <v>1678</v>
      </c>
      <c r="I765" t="s">
        <v>1679</v>
      </c>
      <c r="J765" t="s">
        <v>115</v>
      </c>
      <c r="K765" t="s">
        <v>99</v>
      </c>
      <c r="L765" t="s">
        <v>71</v>
      </c>
      <c r="M765" t="s">
        <v>66</v>
      </c>
      <c r="N765" t="s">
        <v>72</v>
      </c>
      <c r="O765" t="s">
        <v>40</v>
      </c>
      <c r="P765">
        <v>59</v>
      </c>
      <c r="Q765" s="2">
        <v>39701</v>
      </c>
      <c r="R765" s="2"/>
      <c r="S765">
        <v>24</v>
      </c>
      <c r="T765" s="3">
        <v>96313</v>
      </c>
      <c r="U765" s="3">
        <v>8026.083333333333</v>
      </c>
      <c r="V765" s="3">
        <v>77.173878205128204</v>
      </c>
      <c r="W765" s="3">
        <v>0.23749999999999999</v>
      </c>
      <c r="X765" s="3">
        <v>1906.1947916666666</v>
      </c>
      <c r="Y765" vm="5">
        <v>0.39799999999999996</v>
      </c>
      <c r="Z765" s="3">
        <v>4831.7021666666669</v>
      </c>
      <c r="AA765" t="s">
        <v>41</v>
      </c>
      <c r="AB765">
        <v>1</v>
      </c>
      <c r="AC765">
        <v>0</v>
      </c>
      <c r="AD765" s="2" t="s">
        <v>42</v>
      </c>
      <c r="AE765">
        <v>25</v>
      </c>
      <c r="AG765">
        <v>20</v>
      </c>
      <c r="AH765">
        <v>416</v>
      </c>
      <c r="AL765">
        <f>IF(AND(EE_Data_2023[[#This Row],[Hire Date]]&gt;=EE_Data_2023[[#This Row],[Start of Month]],EE_Data_2023[[#This Row],[Hire Date]]&lt;=EE_Data_2023[[#This Row],[End of Month]]),1,0)</f>
        <v>0</v>
      </c>
      <c r="AM765">
        <f>IF(AND(EE_Data_2023[[#This Row],[Exit Date]]&gt;=EE_Data_2023[[#This Row],[Start of Month]],EE_Data_2023[[#This Row],[Exit Date]]&lt;=EE_Data_2023[[#This Row],[End of Month]]),1,0)</f>
        <v>0</v>
      </c>
      <c r="AN765">
        <f>EE_Data_2023[[#This Row],[Leave balance]]*EE_Data_2023[[#This Row],[Hr_Rate]]</f>
        <v>1929.3469551282051</v>
      </c>
    </row>
    <row r="766" spans="1:40" x14ac:dyDescent="0.3">
      <c r="A766" s="1" t="s">
        <v>1927</v>
      </c>
      <c r="B766" s="8">
        <v>44927</v>
      </c>
      <c r="C766" s="8">
        <v>44957</v>
      </c>
      <c r="D766">
        <v>2023</v>
      </c>
      <c r="E766" t="s">
        <v>303</v>
      </c>
      <c r="F766" t="s">
        <v>304</v>
      </c>
      <c r="G766" t="s">
        <v>112</v>
      </c>
      <c r="H766" t="s">
        <v>1680</v>
      </c>
      <c r="I766" t="s">
        <v>1681</v>
      </c>
      <c r="J766" t="s">
        <v>47</v>
      </c>
      <c r="K766" t="s">
        <v>99</v>
      </c>
      <c r="L766" t="s">
        <v>49</v>
      </c>
      <c r="M766" t="s">
        <v>304</v>
      </c>
      <c r="N766" t="s">
        <v>72</v>
      </c>
      <c r="O766" t="s">
        <v>40</v>
      </c>
      <c r="P766">
        <v>45</v>
      </c>
      <c r="Q766" s="2">
        <v>40511</v>
      </c>
      <c r="R766" s="2"/>
      <c r="S766">
        <v>40</v>
      </c>
      <c r="T766" s="3">
        <v>153767</v>
      </c>
      <c r="U766" s="3">
        <v>12813.916666666666</v>
      </c>
      <c r="V766" s="3">
        <v>73.926442307692312</v>
      </c>
      <c r="W766" s="3">
        <v>7.5999999999999998E-2</v>
      </c>
      <c r="X766" s="3">
        <v>973.85766666666655</v>
      </c>
      <c r="Y766" vm="32">
        <v>0.253</v>
      </c>
      <c r="Z766" s="3">
        <v>9571.99575</v>
      </c>
      <c r="AA766" t="s">
        <v>307</v>
      </c>
      <c r="AB766">
        <v>3.7942999999999998</v>
      </c>
      <c r="AC766">
        <v>0.27</v>
      </c>
      <c r="AD766" s="2" t="s">
        <v>42</v>
      </c>
      <c r="AE766">
        <v>220</v>
      </c>
      <c r="AG766">
        <v>20</v>
      </c>
      <c r="AI766">
        <v>14</v>
      </c>
      <c r="AL766">
        <f>IF(AND(EE_Data_2023[[#This Row],[Hire Date]]&gt;=EE_Data_2023[[#This Row],[Start of Month]],EE_Data_2023[[#This Row],[Hire Date]]&lt;=EE_Data_2023[[#This Row],[End of Month]]),1,0)</f>
        <v>0</v>
      </c>
      <c r="AM766">
        <f>IF(AND(EE_Data_2023[[#This Row],[Exit Date]]&gt;=EE_Data_2023[[#This Row],[Start of Month]],EE_Data_2023[[#This Row],[Exit Date]]&lt;=EE_Data_2023[[#This Row],[End of Month]]),1,0)</f>
        <v>0</v>
      </c>
      <c r="AN766">
        <f>EE_Data_2023[[#This Row],[Leave balance]]*EE_Data_2023[[#This Row],[Hr_Rate]]</f>
        <v>16263.817307692309</v>
      </c>
    </row>
    <row r="767" spans="1:40" x14ac:dyDescent="0.3">
      <c r="A767" s="1" t="s">
        <v>1927</v>
      </c>
      <c r="B767" s="8">
        <v>44927</v>
      </c>
      <c r="C767" s="8">
        <v>44957</v>
      </c>
      <c r="D767">
        <v>2023</v>
      </c>
      <c r="E767" t="s">
        <v>79</v>
      </c>
      <c r="F767" t="s">
        <v>80</v>
      </c>
      <c r="G767" t="s">
        <v>33</v>
      </c>
      <c r="H767" t="s">
        <v>1373</v>
      </c>
      <c r="I767" t="s">
        <v>1682</v>
      </c>
      <c r="J767" t="s">
        <v>77</v>
      </c>
      <c r="K767" t="s">
        <v>116</v>
      </c>
      <c r="L767" t="s">
        <v>108</v>
      </c>
      <c r="M767" t="s">
        <v>80</v>
      </c>
      <c r="N767" t="s">
        <v>72</v>
      </c>
      <c r="O767" t="s">
        <v>50</v>
      </c>
      <c r="P767">
        <v>42</v>
      </c>
      <c r="Q767" s="2">
        <v>42266</v>
      </c>
      <c r="R767" s="2"/>
      <c r="S767">
        <v>24</v>
      </c>
      <c r="T767" s="3">
        <v>103423</v>
      </c>
      <c r="U767" s="3">
        <v>8618.5833333333339</v>
      </c>
      <c r="V767" s="3">
        <v>82.870993589743591</v>
      </c>
      <c r="W767" s="3">
        <v>0.23190000000000002</v>
      </c>
      <c r="X767" s="3">
        <v>1998.6494750000004</v>
      </c>
      <c r="Y767" vm="7">
        <v>0.41200000000000003</v>
      </c>
      <c r="Z767" s="3">
        <v>5067.7269999999999</v>
      </c>
      <c r="AA767" t="s">
        <v>41</v>
      </c>
      <c r="AB767">
        <v>1</v>
      </c>
      <c r="AC767">
        <v>0.06</v>
      </c>
      <c r="AD767" s="2" t="s">
        <v>42</v>
      </c>
      <c r="AE767">
        <v>290</v>
      </c>
      <c r="AG767">
        <v>20</v>
      </c>
      <c r="AH767">
        <v>225</v>
      </c>
      <c r="AL767">
        <f>IF(AND(EE_Data_2023[[#This Row],[Hire Date]]&gt;=EE_Data_2023[[#This Row],[Start of Month]],EE_Data_2023[[#This Row],[Hire Date]]&lt;=EE_Data_2023[[#This Row],[End of Month]]),1,0)</f>
        <v>0</v>
      </c>
      <c r="AM767">
        <f>IF(AND(EE_Data_2023[[#This Row],[Exit Date]]&gt;=EE_Data_2023[[#This Row],[Start of Month]],EE_Data_2023[[#This Row],[Exit Date]]&lt;=EE_Data_2023[[#This Row],[End of Month]]),1,0)</f>
        <v>0</v>
      </c>
      <c r="AN767">
        <f>EE_Data_2023[[#This Row],[Leave balance]]*EE_Data_2023[[#This Row],[Hr_Rate]]</f>
        <v>24032.588141025641</v>
      </c>
    </row>
    <row r="768" spans="1:40" x14ac:dyDescent="0.3">
      <c r="A768" s="1" t="s">
        <v>1927</v>
      </c>
      <c r="B768" s="8">
        <v>44927</v>
      </c>
      <c r="C768" s="8">
        <v>44957</v>
      </c>
      <c r="D768">
        <v>2023</v>
      </c>
      <c r="E768" t="s">
        <v>79</v>
      </c>
      <c r="F768" t="s">
        <v>80</v>
      </c>
      <c r="G768" t="s">
        <v>33</v>
      </c>
      <c r="H768" t="s">
        <v>1683</v>
      </c>
      <c r="I768" t="s">
        <v>1684</v>
      </c>
      <c r="J768" t="s">
        <v>98</v>
      </c>
      <c r="K768" t="s">
        <v>99</v>
      </c>
      <c r="L768" t="s">
        <v>71</v>
      </c>
      <c r="M768" t="s">
        <v>80</v>
      </c>
      <c r="N768" t="s">
        <v>72</v>
      </c>
      <c r="O768" t="s">
        <v>50</v>
      </c>
      <c r="P768">
        <v>25</v>
      </c>
      <c r="Q768" s="2">
        <v>44370</v>
      </c>
      <c r="R768" s="2"/>
      <c r="S768">
        <v>40</v>
      </c>
      <c r="T768" s="3">
        <v>86464</v>
      </c>
      <c r="U768" s="3">
        <v>7205.333333333333</v>
      </c>
      <c r="V768" s="3">
        <v>41.569230769230771</v>
      </c>
      <c r="W768" s="3">
        <v>0.23190000000000002</v>
      </c>
      <c r="X768" s="3">
        <v>1670.9168000000002</v>
      </c>
      <c r="Y768" vm="7">
        <v>0.41200000000000003</v>
      </c>
      <c r="Z768" s="3">
        <v>4236.735999999999</v>
      </c>
      <c r="AA768" t="s">
        <v>41</v>
      </c>
      <c r="AB768">
        <v>1</v>
      </c>
      <c r="AC768">
        <v>0</v>
      </c>
      <c r="AD768" s="2" t="s">
        <v>42</v>
      </c>
      <c r="AE768">
        <v>360</v>
      </c>
      <c r="AG768">
        <v>20</v>
      </c>
      <c r="AH768">
        <v>238</v>
      </c>
      <c r="AI768">
        <v>7</v>
      </c>
      <c r="AL768">
        <f>IF(AND(EE_Data_2023[[#This Row],[Hire Date]]&gt;=EE_Data_2023[[#This Row],[Start of Month]],EE_Data_2023[[#This Row],[Hire Date]]&lt;=EE_Data_2023[[#This Row],[End of Month]]),1,0)</f>
        <v>0</v>
      </c>
      <c r="AM768">
        <f>IF(AND(EE_Data_2023[[#This Row],[Exit Date]]&gt;=EE_Data_2023[[#This Row],[Start of Month]],EE_Data_2023[[#This Row],[Exit Date]]&lt;=EE_Data_2023[[#This Row],[End of Month]]),1,0)</f>
        <v>0</v>
      </c>
      <c r="AN768">
        <f>EE_Data_2023[[#This Row],[Leave balance]]*EE_Data_2023[[#This Row],[Hr_Rate]]</f>
        <v>14964.923076923078</v>
      </c>
    </row>
    <row r="769" spans="1:40" x14ac:dyDescent="0.3">
      <c r="A769" s="1" t="s">
        <v>1927</v>
      </c>
      <c r="B769" s="8">
        <v>44927</v>
      </c>
      <c r="C769" s="8">
        <v>44957</v>
      </c>
      <c r="D769">
        <v>2023</v>
      </c>
      <c r="E769" t="s">
        <v>146</v>
      </c>
      <c r="F769" t="s">
        <v>147</v>
      </c>
      <c r="G769" t="s">
        <v>1919</v>
      </c>
      <c r="H769" t="s">
        <v>1685</v>
      </c>
      <c r="I769" t="s">
        <v>1686</v>
      </c>
      <c r="J769" t="s">
        <v>98</v>
      </c>
      <c r="K769" t="s">
        <v>99</v>
      </c>
      <c r="L769" t="s">
        <v>71</v>
      </c>
      <c r="M769" t="s">
        <v>147</v>
      </c>
      <c r="N769" t="s">
        <v>72</v>
      </c>
      <c r="O769" t="s">
        <v>50</v>
      </c>
      <c r="P769">
        <v>29</v>
      </c>
      <c r="Q769" s="2">
        <v>43114</v>
      </c>
      <c r="R769" s="2"/>
      <c r="S769">
        <v>40</v>
      </c>
      <c r="T769" s="3">
        <v>80516</v>
      </c>
      <c r="U769" s="3">
        <v>6709.666666666667</v>
      </c>
      <c r="V769" s="3">
        <v>38.70961538461539</v>
      </c>
      <c r="W769" s="3">
        <v>0.12</v>
      </c>
      <c r="X769" s="3">
        <v>805.16</v>
      </c>
      <c r="Y769" vm="17">
        <v>0.49700000000000005</v>
      </c>
      <c r="Z769" s="3">
        <v>3374.9623333333329</v>
      </c>
      <c r="AA769" t="s">
        <v>150</v>
      </c>
      <c r="AB769">
        <v>86.649000000000001</v>
      </c>
      <c r="AC769">
        <v>0</v>
      </c>
      <c r="AD769" s="2" t="s">
        <v>42</v>
      </c>
      <c r="AE769">
        <v>158</v>
      </c>
      <c r="AG769">
        <v>20</v>
      </c>
      <c r="AI769">
        <v>20</v>
      </c>
      <c r="AL769">
        <f>IF(AND(EE_Data_2023[[#This Row],[Hire Date]]&gt;=EE_Data_2023[[#This Row],[Start of Month]],EE_Data_2023[[#This Row],[Hire Date]]&lt;=EE_Data_2023[[#This Row],[End of Month]]),1,0)</f>
        <v>0</v>
      </c>
      <c r="AM769">
        <f>IF(AND(EE_Data_2023[[#This Row],[Exit Date]]&gt;=EE_Data_2023[[#This Row],[Start of Month]],EE_Data_2023[[#This Row],[Exit Date]]&lt;=EE_Data_2023[[#This Row],[End of Month]]),1,0)</f>
        <v>0</v>
      </c>
      <c r="AN769">
        <f>EE_Data_2023[[#This Row],[Leave balance]]*EE_Data_2023[[#This Row],[Hr_Rate]]</f>
        <v>6116.1192307692318</v>
      </c>
    </row>
    <row r="770" spans="1:40" x14ac:dyDescent="0.3">
      <c r="A770" s="1" t="s">
        <v>1927</v>
      </c>
      <c r="B770" s="8">
        <v>44927</v>
      </c>
      <c r="C770" s="8">
        <v>44957</v>
      </c>
      <c r="D770">
        <v>2023</v>
      </c>
      <c r="E770" t="s">
        <v>351</v>
      </c>
      <c r="F770" t="s">
        <v>352</v>
      </c>
      <c r="G770" t="s">
        <v>54</v>
      </c>
      <c r="H770" t="s">
        <v>1687</v>
      </c>
      <c r="I770" t="s">
        <v>1688</v>
      </c>
      <c r="J770" t="s">
        <v>77</v>
      </c>
      <c r="K770" t="s">
        <v>94</v>
      </c>
      <c r="L770" t="s">
        <v>49</v>
      </c>
      <c r="M770" t="s">
        <v>352</v>
      </c>
      <c r="N770" t="s">
        <v>72</v>
      </c>
      <c r="O770" t="s">
        <v>50</v>
      </c>
      <c r="P770">
        <v>33</v>
      </c>
      <c r="Q770" s="2">
        <v>41507</v>
      </c>
      <c r="R770" s="2"/>
      <c r="S770">
        <v>40</v>
      </c>
      <c r="T770" s="3">
        <v>105390</v>
      </c>
      <c r="U770" s="3">
        <v>8782.5</v>
      </c>
      <c r="V770" s="3">
        <v>50.668269230769234</v>
      </c>
      <c r="W770" s="3">
        <v>0.13</v>
      </c>
      <c r="X770" s="3">
        <v>1141.7250000000001</v>
      </c>
      <c r="Y770" vm="14">
        <v>0.55399999999999994</v>
      </c>
      <c r="Z770" s="3">
        <v>3916.9950000000008</v>
      </c>
      <c r="AA770" t="s">
        <v>355</v>
      </c>
      <c r="AB770">
        <v>12.6816</v>
      </c>
      <c r="AC770">
        <v>0.06</v>
      </c>
      <c r="AD770" s="2" t="s">
        <v>42</v>
      </c>
      <c r="AE770">
        <v>327</v>
      </c>
      <c r="AG770">
        <v>20</v>
      </c>
      <c r="AI770">
        <v>4</v>
      </c>
      <c r="AL770">
        <f>IF(AND(EE_Data_2023[[#This Row],[Hire Date]]&gt;=EE_Data_2023[[#This Row],[Start of Month]],EE_Data_2023[[#This Row],[Hire Date]]&lt;=EE_Data_2023[[#This Row],[End of Month]]),1,0)</f>
        <v>0</v>
      </c>
      <c r="AM770">
        <f>IF(AND(EE_Data_2023[[#This Row],[Exit Date]]&gt;=EE_Data_2023[[#This Row],[Start of Month]],EE_Data_2023[[#This Row],[Exit Date]]&lt;=EE_Data_2023[[#This Row],[End of Month]]),1,0)</f>
        <v>0</v>
      </c>
      <c r="AN770">
        <f>EE_Data_2023[[#This Row],[Leave balance]]*EE_Data_2023[[#This Row],[Hr_Rate]]</f>
        <v>16568.524038461539</v>
      </c>
    </row>
    <row r="771" spans="1:40" x14ac:dyDescent="0.3">
      <c r="A771" s="1" t="s">
        <v>1927</v>
      </c>
      <c r="B771" s="8">
        <v>44927</v>
      </c>
      <c r="C771" s="8">
        <v>44957</v>
      </c>
      <c r="D771">
        <v>2023</v>
      </c>
      <c r="E771" t="s">
        <v>920</v>
      </c>
      <c r="F771" t="s">
        <v>921</v>
      </c>
      <c r="G771" t="s">
        <v>33</v>
      </c>
      <c r="H771" t="s">
        <v>1689</v>
      </c>
      <c r="I771" t="s">
        <v>1690</v>
      </c>
      <c r="J771" t="s">
        <v>266</v>
      </c>
      <c r="K771" t="s">
        <v>37</v>
      </c>
      <c r="L771" t="s">
        <v>38</v>
      </c>
      <c r="M771" t="s">
        <v>921</v>
      </c>
      <c r="N771" t="s">
        <v>72</v>
      </c>
      <c r="O771" t="s">
        <v>50</v>
      </c>
      <c r="P771">
        <v>50</v>
      </c>
      <c r="Q771" s="2">
        <v>44445</v>
      </c>
      <c r="R771" s="2"/>
      <c r="S771">
        <v>40</v>
      </c>
      <c r="T771" s="3">
        <v>83418</v>
      </c>
      <c r="U771" s="3">
        <v>6951.5</v>
      </c>
      <c r="V771" s="3">
        <v>40.104807692307688</v>
      </c>
      <c r="W771" s="3">
        <v>0.3</v>
      </c>
      <c r="X771" s="3">
        <v>2085.4499999999998</v>
      </c>
      <c r="Y771" vm="43">
        <v>0.59099999999999997</v>
      </c>
      <c r="Z771" s="3">
        <v>2843.1635000000006</v>
      </c>
      <c r="AA771" t="s">
        <v>41</v>
      </c>
      <c r="AB771">
        <v>1</v>
      </c>
      <c r="AC771">
        <v>0</v>
      </c>
      <c r="AD771" s="2" t="s">
        <v>42</v>
      </c>
      <c r="AE771">
        <v>357</v>
      </c>
      <c r="AG771">
        <v>20</v>
      </c>
      <c r="AI771">
        <v>9</v>
      </c>
      <c r="AL771">
        <f>IF(AND(EE_Data_2023[[#This Row],[Hire Date]]&gt;=EE_Data_2023[[#This Row],[Start of Month]],EE_Data_2023[[#This Row],[Hire Date]]&lt;=EE_Data_2023[[#This Row],[End of Month]]),1,0)</f>
        <v>0</v>
      </c>
      <c r="AM771">
        <f>IF(AND(EE_Data_2023[[#This Row],[Exit Date]]&gt;=EE_Data_2023[[#This Row],[Start of Month]],EE_Data_2023[[#This Row],[Exit Date]]&lt;=EE_Data_2023[[#This Row],[End of Month]]),1,0)</f>
        <v>0</v>
      </c>
      <c r="AN771">
        <f>EE_Data_2023[[#This Row],[Leave balance]]*EE_Data_2023[[#This Row],[Hr_Rate]]</f>
        <v>14317.416346153845</v>
      </c>
    </row>
    <row r="772" spans="1:40" x14ac:dyDescent="0.3">
      <c r="A772" s="1" t="s">
        <v>1927</v>
      </c>
      <c r="B772" s="8">
        <v>44927</v>
      </c>
      <c r="C772" s="8">
        <v>44957</v>
      </c>
      <c r="D772">
        <v>2023</v>
      </c>
      <c r="E772" t="s">
        <v>506</v>
      </c>
      <c r="F772" t="s">
        <v>507</v>
      </c>
      <c r="G772" t="s">
        <v>1917</v>
      </c>
      <c r="H772" t="s">
        <v>1691</v>
      </c>
      <c r="I772" t="s">
        <v>1692</v>
      </c>
      <c r="J772" t="s">
        <v>452</v>
      </c>
      <c r="K772" t="s">
        <v>37</v>
      </c>
      <c r="L772" t="s">
        <v>49</v>
      </c>
      <c r="M772" t="s">
        <v>507</v>
      </c>
      <c r="N772" t="s">
        <v>72</v>
      </c>
      <c r="O772" t="s">
        <v>50</v>
      </c>
      <c r="P772">
        <v>45</v>
      </c>
      <c r="Q772" s="2">
        <v>43042</v>
      </c>
      <c r="R772" s="2"/>
      <c r="S772">
        <v>24</v>
      </c>
      <c r="T772" s="3">
        <v>66660</v>
      </c>
      <c r="U772" s="3">
        <v>5555</v>
      </c>
      <c r="V772" s="3">
        <v>53.41346153846154</v>
      </c>
      <c r="W772" s="3">
        <v>7.3700000000000002E-2</v>
      </c>
      <c r="X772" s="3">
        <v>409.40350000000001</v>
      </c>
      <c r="Y772" vm="40">
        <v>0.245</v>
      </c>
      <c r="Z772" s="3">
        <v>4194.0249999999996</v>
      </c>
      <c r="AA772" t="s">
        <v>510</v>
      </c>
      <c r="AB772">
        <v>1.4572000000000001</v>
      </c>
      <c r="AC772">
        <v>0</v>
      </c>
      <c r="AD772" s="2" t="s">
        <v>42</v>
      </c>
      <c r="AE772">
        <v>378</v>
      </c>
      <c r="AG772">
        <v>20</v>
      </c>
      <c r="AL772">
        <f>IF(AND(EE_Data_2023[[#This Row],[Hire Date]]&gt;=EE_Data_2023[[#This Row],[Start of Month]],EE_Data_2023[[#This Row],[Hire Date]]&lt;=EE_Data_2023[[#This Row],[End of Month]]),1,0)</f>
        <v>0</v>
      </c>
      <c r="AM772">
        <f>IF(AND(EE_Data_2023[[#This Row],[Exit Date]]&gt;=EE_Data_2023[[#This Row],[Start of Month]],EE_Data_2023[[#This Row],[Exit Date]]&lt;=EE_Data_2023[[#This Row],[End of Month]]),1,0)</f>
        <v>0</v>
      </c>
      <c r="AN772">
        <f>EE_Data_2023[[#This Row],[Leave balance]]*EE_Data_2023[[#This Row],[Hr_Rate]]</f>
        <v>20190.288461538461</v>
      </c>
    </row>
    <row r="773" spans="1:40" x14ac:dyDescent="0.3">
      <c r="A773" s="1" t="s">
        <v>1927</v>
      </c>
      <c r="B773" s="8">
        <v>44927</v>
      </c>
      <c r="C773" s="8">
        <v>44957</v>
      </c>
      <c r="D773">
        <v>2023</v>
      </c>
      <c r="E773" t="s">
        <v>161</v>
      </c>
      <c r="F773" t="s">
        <v>162</v>
      </c>
      <c r="G773" t="s">
        <v>54</v>
      </c>
      <c r="H773" t="s">
        <v>1693</v>
      </c>
      <c r="I773" t="s">
        <v>1694</v>
      </c>
      <c r="J773" t="s">
        <v>77</v>
      </c>
      <c r="K773" t="s">
        <v>94</v>
      </c>
      <c r="L773" t="s">
        <v>49</v>
      </c>
      <c r="M773" t="s">
        <v>162</v>
      </c>
      <c r="N773" t="s">
        <v>72</v>
      </c>
      <c r="O773" t="s">
        <v>40</v>
      </c>
      <c r="P773">
        <v>59</v>
      </c>
      <c r="Q773" s="2">
        <v>42165</v>
      </c>
      <c r="R773" s="2"/>
      <c r="S773">
        <v>40</v>
      </c>
      <c r="T773" s="3">
        <v>101985</v>
      </c>
      <c r="U773" s="3">
        <v>8498.75</v>
      </c>
      <c r="V773" s="3">
        <v>49.03125</v>
      </c>
      <c r="W773" s="3">
        <v>0</v>
      </c>
      <c r="X773" s="3">
        <v>0</v>
      </c>
      <c r="Y773" vm="20">
        <v>0.29199999999999998</v>
      </c>
      <c r="Z773" s="3">
        <v>6017.1149999999998</v>
      </c>
      <c r="AA773" t="s">
        <v>166</v>
      </c>
      <c r="AB773">
        <v>19.621099999999998</v>
      </c>
      <c r="AC773">
        <v>7.0000000000000007E-2</v>
      </c>
      <c r="AD773" s="2" t="s">
        <v>42</v>
      </c>
      <c r="AE773">
        <v>212</v>
      </c>
      <c r="AG773">
        <v>20</v>
      </c>
      <c r="AI773">
        <v>9</v>
      </c>
      <c r="AL773">
        <f>IF(AND(EE_Data_2023[[#This Row],[Hire Date]]&gt;=EE_Data_2023[[#This Row],[Start of Month]],EE_Data_2023[[#This Row],[Hire Date]]&lt;=EE_Data_2023[[#This Row],[End of Month]]),1,0)</f>
        <v>0</v>
      </c>
      <c r="AM773">
        <f>IF(AND(EE_Data_2023[[#This Row],[Exit Date]]&gt;=EE_Data_2023[[#This Row],[Start of Month]],EE_Data_2023[[#This Row],[Exit Date]]&lt;=EE_Data_2023[[#This Row],[End of Month]]),1,0)</f>
        <v>0</v>
      </c>
      <c r="AN773">
        <f>EE_Data_2023[[#This Row],[Leave balance]]*EE_Data_2023[[#This Row],[Hr_Rate]]</f>
        <v>10394.625</v>
      </c>
    </row>
    <row r="774" spans="1:40" x14ac:dyDescent="0.3">
      <c r="A774" s="1" t="s">
        <v>1927</v>
      </c>
      <c r="B774" s="8">
        <v>44927</v>
      </c>
      <c r="C774" s="8">
        <v>44957</v>
      </c>
      <c r="D774">
        <v>2023</v>
      </c>
      <c r="E774" t="s">
        <v>139</v>
      </c>
      <c r="F774" t="s">
        <v>140</v>
      </c>
      <c r="G774" t="s">
        <v>33</v>
      </c>
      <c r="H774" t="s">
        <v>1695</v>
      </c>
      <c r="I774" t="s">
        <v>1696</v>
      </c>
      <c r="J774" t="s">
        <v>115</v>
      </c>
      <c r="K774" t="s">
        <v>48</v>
      </c>
      <c r="L774" t="s">
        <v>71</v>
      </c>
      <c r="M774" t="s">
        <v>140</v>
      </c>
      <c r="N774" t="s">
        <v>72</v>
      </c>
      <c r="O774" t="s">
        <v>40</v>
      </c>
      <c r="P774">
        <v>29</v>
      </c>
      <c r="Q774" s="2">
        <v>43439</v>
      </c>
      <c r="R774" s="2"/>
      <c r="S774">
        <v>32</v>
      </c>
      <c r="T774" s="3">
        <v>199504</v>
      </c>
      <c r="U774" s="3">
        <v>16625.333333333332</v>
      </c>
      <c r="V774" s="3">
        <v>119.89423076923077</v>
      </c>
      <c r="W774" s="3">
        <v>0.19879999999999998</v>
      </c>
      <c r="X774" s="3">
        <v>3305.116266666666</v>
      </c>
      <c r="Y774" vm="16">
        <v>0.48799999999999999</v>
      </c>
      <c r="Z774" s="3">
        <v>8512.1706666666651</v>
      </c>
      <c r="AA774" t="s">
        <v>41</v>
      </c>
      <c r="AB774">
        <v>1</v>
      </c>
      <c r="AC774">
        <v>0.3</v>
      </c>
      <c r="AD774" s="2" t="s">
        <v>42</v>
      </c>
      <c r="AE774">
        <v>78</v>
      </c>
      <c r="AG774">
        <v>20</v>
      </c>
      <c r="AL774">
        <f>IF(AND(EE_Data_2023[[#This Row],[Hire Date]]&gt;=EE_Data_2023[[#This Row],[Start of Month]],EE_Data_2023[[#This Row],[Hire Date]]&lt;=EE_Data_2023[[#This Row],[End of Month]]),1,0)</f>
        <v>0</v>
      </c>
      <c r="AM774">
        <f>IF(AND(EE_Data_2023[[#This Row],[Exit Date]]&gt;=EE_Data_2023[[#This Row],[Start of Month]],EE_Data_2023[[#This Row],[Exit Date]]&lt;=EE_Data_2023[[#This Row],[End of Month]]),1,0)</f>
        <v>0</v>
      </c>
      <c r="AN774">
        <f>EE_Data_2023[[#This Row],[Leave balance]]*EE_Data_2023[[#This Row],[Hr_Rate]]</f>
        <v>9351.75</v>
      </c>
    </row>
    <row r="775" spans="1:40" x14ac:dyDescent="0.3">
      <c r="A775" s="1" t="s">
        <v>1927</v>
      </c>
      <c r="B775" s="8">
        <v>44927</v>
      </c>
      <c r="C775" s="8">
        <v>44957</v>
      </c>
      <c r="D775">
        <v>2023</v>
      </c>
      <c r="E775" t="s">
        <v>278</v>
      </c>
      <c r="F775" t="s">
        <v>279</v>
      </c>
      <c r="G775" t="s">
        <v>33</v>
      </c>
      <c r="H775" t="s">
        <v>348</v>
      </c>
      <c r="I775" t="s">
        <v>1697</v>
      </c>
      <c r="J775" t="s">
        <v>247</v>
      </c>
      <c r="K775" t="s">
        <v>94</v>
      </c>
      <c r="L775" t="s">
        <v>49</v>
      </c>
      <c r="M775" t="s">
        <v>279</v>
      </c>
      <c r="N775" t="s">
        <v>72</v>
      </c>
      <c r="O775" t="s">
        <v>40</v>
      </c>
      <c r="P775">
        <v>58</v>
      </c>
      <c r="Q775" s="2">
        <v>41810</v>
      </c>
      <c r="R775" s="2"/>
      <c r="S775">
        <v>24</v>
      </c>
      <c r="T775" s="3">
        <v>41728</v>
      </c>
      <c r="U775" s="3">
        <v>3477.3333333333335</v>
      </c>
      <c r="V775" s="3">
        <v>33.435897435897438</v>
      </c>
      <c r="W775" s="3">
        <v>0.13800000000000001</v>
      </c>
      <c r="X775" s="3">
        <v>479.87200000000007</v>
      </c>
      <c r="Y775" vm="29">
        <v>0.30599999999999999</v>
      </c>
      <c r="Z775" s="3">
        <v>2413.2693333333336</v>
      </c>
      <c r="AA775" t="s">
        <v>282</v>
      </c>
      <c r="AB775">
        <v>0.88870000000000005</v>
      </c>
      <c r="AC775">
        <v>0</v>
      </c>
      <c r="AD775" s="2" t="s">
        <v>42</v>
      </c>
      <c r="AE775">
        <v>362</v>
      </c>
      <c r="AG775">
        <v>20</v>
      </c>
      <c r="AL775">
        <f>IF(AND(EE_Data_2023[[#This Row],[Hire Date]]&gt;=EE_Data_2023[[#This Row],[Start of Month]],EE_Data_2023[[#This Row],[Hire Date]]&lt;=EE_Data_2023[[#This Row],[End of Month]]),1,0)</f>
        <v>0</v>
      </c>
      <c r="AM775">
        <f>IF(AND(EE_Data_2023[[#This Row],[Exit Date]]&gt;=EE_Data_2023[[#This Row],[Start of Month]],EE_Data_2023[[#This Row],[Exit Date]]&lt;=EE_Data_2023[[#This Row],[End of Month]]),1,0)</f>
        <v>0</v>
      </c>
      <c r="AN775">
        <f>EE_Data_2023[[#This Row],[Leave balance]]*EE_Data_2023[[#This Row],[Hr_Rate]]</f>
        <v>12103.794871794873</v>
      </c>
    </row>
    <row r="776" spans="1:40" x14ac:dyDescent="0.3">
      <c r="A776" s="1" t="s">
        <v>1927</v>
      </c>
      <c r="B776" s="8">
        <v>44927</v>
      </c>
      <c r="C776" s="8">
        <v>44957</v>
      </c>
      <c r="D776">
        <v>2023</v>
      </c>
      <c r="E776" t="s">
        <v>920</v>
      </c>
      <c r="F776" t="s">
        <v>921</v>
      </c>
      <c r="G776" t="s">
        <v>33</v>
      </c>
      <c r="H776" t="s">
        <v>1698</v>
      </c>
      <c r="I776" t="s">
        <v>1699</v>
      </c>
      <c r="J776" t="s">
        <v>63</v>
      </c>
      <c r="K776" t="s">
        <v>83</v>
      </c>
      <c r="L776" t="s">
        <v>49</v>
      </c>
      <c r="M776" t="s">
        <v>921</v>
      </c>
      <c r="N776" t="s">
        <v>72</v>
      </c>
      <c r="O776" t="s">
        <v>40</v>
      </c>
      <c r="P776">
        <v>62</v>
      </c>
      <c r="Q776" s="2">
        <v>40591</v>
      </c>
      <c r="R776" s="2"/>
      <c r="S776">
        <v>40</v>
      </c>
      <c r="T776" s="3">
        <v>94422</v>
      </c>
      <c r="U776" s="3">
        <v>7868.5</v>
      </c>
      <c r="V776" s="3">
        <v>45.395192307692312</v>
      </c>
      <c r="W776" s="3">
        <v>0.3</v>
      </c>
      <c r="X776" s="3">
        <v>2360.5499999999997</v>
      </c>
      <c r="Y776" vm="43">
        <v>0.59099999999999997</v>
      </c>
      <c r="Z776" s="3">
        <v>3218.2165000000005</v>
      </c>
      <c r="AA776" t="s">
        <v>41</v>
      </c>
      <c r="AB776">
        <v>1</v>
      </c>
      <c r="AC776">
        <v>0</v>
      </c>
      <c r="AD776" s="2" t="s">
        <v>42</v>
      </c>
      <c r="AE776">
        <v>125</v>
      </c>
      <c r="AG776">
        <v>20</v>
      </c>
      <c r="AH776">
        <v>217</v>
      </c>
      <c r="AI776">
        <v>2</v>
      </c>
      <c r="AL776">
        <f>IF(AND(EE_Data_2023[[#This Row],[Hire Date]]&gt;=EE_Data_2023[[#This Row],[Start of Month]],EE_Data_2023[[#This Row],[Hire Date]]&lt;=EE_Data_2023[[#This Row],[End of Month]]),1,0)</f>
        <v>0</v>
      </c>
      <c r="AM776">
        <f>IF(AND(EE_Data_2023[[#This Row],[Exit Date]]&gt;=EE_Data_2023[[#This Row],[Start of Month]],EE_Data_2023[[#This Row],[Exit Date]]&lt;=EE_Data_2023[[#This Row],[End of Month]]),1,0)</f>
        <v>0</v>
      </c>
      <c r="AN776">
        <f>EE_Data_2023[[#This Row],[Leave balance]]*EE_Data_2023[[#This Row],[Hr_Rate]]</f>
        <v>5674.399038461539</v>
      </c>
    </row>
    <row r="777" spans="1:40" x14ac:dyDescent="0.3">
      <c r="A777" s="1" t="s">
        <v>1927</v>
      </c>
      <c r="B777" s="8">
        <v>44927</v>
      </c>
      <c r="C777" s="8">
        <v>44957</v>
      </c>
      <c r="D777">
        <v>2023</v>
      </c>
      <c r="E777" t="s">
        <v>161</v>
      </c>
      <c r="F777" t="s">
        <v>162</v>
      </c>
      <c r="G777" t="s">
        <v>54</v>
      </c>
      <c r="H777" t="s">
        <v>1700</v>
      </c>
      <c r="I777" t="s">
        <v>1701</v>
      </c>
      <c r="J777" t="s">
        <v>47</v>
      </c>
      <c r="K777" t="s">
        <v>70</v>
      </c>
      <c r="L777" t="s">
        <v>71</v>
      </c>
      <c r="M777" t="s">
        <v>162</v>
      </c>
      <c r="N777" t="s">
        <v>72</v>
      </c>
      <c r="O777" t="s">
        <v>40</v>
      </c>
      <c r="P777">
        <v>31</v>
      </c>
      <c r="Q777" s="2">
        <v>42184</v>
      </c>
      <c r="R777" s="2"/>
      <c r="S777">
        <v>40</v>
      </c>
      <c r="T777" s="3">
        <v>191026</v>
      </c>
      <c r="U777" s="3">
        <v>15918.833333333334</v>
      </c>
      <c r="V777" s="3">
        <v>91.839423076923069</v>
      </c>
      <c r="W777" s="3">
        <v>0</v>
      </c>
      <c r="X777" s="3">
        <v>0</v>
      </c>
      <c r="Y777" vm="20">
        <v>0.29199999999999998</v>
      </c>
      <c r="Z777" s="3">
        <v>11270.534</v>
      </c>
      <c r="AA777" t="s">
        <v>166</v>
      </c>
      <c r="AB777">
        <v>19.621099999999998</v>
      </c>
      <c r="AC777">
        <v>0.16</v>
      </c>
      <c r="AD777" s="2" t="s">
        <v>42</v>
      </c>
      <c r="AE777">
        <v>138</v>
      </c>
      <c r="AG777">
        <v>20</v>
      </c>
      <c r="AI777">
        <v>12</v>
      </c>
      <c r="AL777">
        <f>IF(AND(EE_Data_2023[[#This Row],[Hire Date]]&gt;=EE_Data_2023[[#This Row],[Start of Month]],EE_Data_2023[[#This Row],[Hire Date]]&lt;=EE_Data_2023[[#This Row],[End of Month]]),1,0)</f>
        <v>0</v>
      </c>
      <c r="AM777">
        <f>IF(AND(EE_Data_2023[[#This Row],[Exit Date]]&gt;=EE_Data_2023[[#This Row],[Start of Month]],EE_Data_2023[[#This Row],[Exit Date]]&lt;=EE_Data_2023[[#This Row],[End of Month]]),1,0)</f>
        <v>0</v>
      </c>
      <c r="AN777">
        <f>EE_Data_2023[[#This Row],[Leave balance]]*EE_Data_2023[[#This Row],[Hr_Rate]]</f>
        <v>12673.840384615383</v>
      </c>
    </row>
    <row r="778" spans="1:40" x14ac:dyDescent="0.3">
      <c r="A778" s="1" t="s">
        <v>1927</v>
      </c>
      <c r="B778" s="8">
        <v>44927</v>
      </c>
      <c r="C778" s="8">
        <v>44957</v>
      </c>
      <c r="D778">
        <v>2023</v>
      </c>
      <c r="E778" t="s">
        <v>283</v>
      </c>
      <c r="F778" t="s">
        <v>284</v>
      </c>
      <c r="G778" t="s">
        <v>112</v>
      </c>
      <c r="H778" t="s">
        <v>1702</v>
      </c>
      <c r="I778" t="s">
        <v>1703</v>
      </c>
      <c r="J778" t="s">
        <v>115</v>
      </c>
      <c r="K778" t="s">
        <v>37</v>
      </c>
      <c r="L778" t="s">
        <v>108</v>
      </c>
      <c r="M778" t="s">
        <v>284</v>
      </c>
      <c r="N778" t="s">
        <v>72</v>
      </c>
      <c r="O778" t="s">
        <v>40</v>
      </c>
      <c r="P778">
        <v>42</v>
      </c>
      <c r="Q778" s="2">
        <v>40511</v>
      </c>
      <c r="R778" s="2"/>
      <c r="S778">
        <v>40</v>
      </c>
      <c r="T778" s="3">
        <v>186725</v>
      </c>
      <c r="U778" s="3">
        <v>15560.416666666666</v>
      </c>
      <c r="V778" s="3">
        <v>89.771634615384613</v>
      </c>
      <c r="W778" s="3">
        <v>0</v>
      </c>
      <c r="X778" s="3">
        <v>0</v>
      </c>
      <c r="Y778" vm="30">
        <v>0.159</v>
      </c>
      <c r="Z778" s="3">
        <v>13086.310416666667</v>
      </c>
      <c r="AA778" t="s">
        <v>287</v>
      </c>
      <c r="AB778">
        <v>3.8807</v>
      </c>
      <c r="AC778">
        <v>0.32</v>
      </c>
      <c r="AD778" s="2" t="s">
        <v>42</v>
      </c>
      <c r="AE778">
        <v>188</v>
      </c>
      <c r="AG778">
        <v>20</v>
      </c>
      <c r="AI778">
        <v>7</v>
      </c>
      <c r="AL778">
        <f>IF(AND(EE_Data_2023[[#This Row],[Hire Date]]&gt;=EE_Data_2023[[#This Row],[Start of Month]],EE_Data_2023[[#This Row],[Hire Date]]&lt;=EE_Data_2023[[#This Row],[End of Month]]),1,0)</f>
        <v>0</v>
      </c>
      <c r="AM778">
        <f>IF(AND(EE_Data_2023[[#This Row],[Exit Date]]&gt;=EE_Data_2023[[#This Row],[Start of Month]],EE_Data_2023[[#This Row],[Exit Date]]&lt;=EE_Data_2023[[#This Row],[End of Month]]),1,0)</f>
        <v>0</v>
      </c>
      <c r="AN778">
        <f>EE_Data_2023[[#This Row],[Leave balance]]*EE_Data_2023[[#This Row],[Hr_Rate]]</f>
        <v>16877.067307692309</v>
      </c>
    </row>
    <row r="779" spans="1:40" x14ac:dyDescent="0.3">
      <c r="A779" s="1" t="s">
        <v>1927</v>
      </c>
      <c r="B779" s="8">
        <v>44927</v>
      </c>
      <c r="C779" s="8">
        <v>44957</v>
      </c>
      <c r="D779">
        <v>2023</v>
      </c>
      <c r="E779" t="s">
        <v>303</v>
      </c>
      <c r="F779" t="s">
        <v>304</v>
      </c>
      <c r="G779" t="s">
        <v>112</v>
      </c>
      <c r="H779" t="s">
        <v>1704</v>
      </c>
      <c r="I779" t="s">
        <v>1705</v>
      </c>
      <c r="J779" t="s">
        <v>247</v>
      </c>
      <c r="K779" t="s">
        <v>94</v>
      </c>
      <c r="L779" t="s">
        <v>108</v>
      </c>
      <c r="M779" t="s">
        <v>304</v>
      </c>
      <c r="N779" t="s">
        <v>72</v>
      </c>
      <c r="O779" t="s">
        <v>50</v>
      </c>
      <c r="P779">
        <v>56</v>
      </c>
      <c r="Q779" s="2">
        <v>40045</v>
      </c>
      <c r="R779" s="2"/>
      <c r="S779">
        <v>40</v>
      </c>
      <c r="T779" s="3">
        <v>52800</v>
      </c>
      <c r="U779" s="3">
        <v>4400</v>
      </c>
      <c r="V779" s="3">
        <v>25.384615384615383</v>
      </c>
      <c r="W779" s="3">
        <v>7.5999999999999998E-2</v>
      </c>
      <c r="X779" s="3">
        <v>334.4</v>
      </c>
      <c r="Y779" vm="32">
        <v>0.253</v>
      </c>
      <c r="Z779" s="3">
        <v>3286.8</v>
      </c>
      <c r="AA779" t="s">
        <v>307</v>
      </c>
      <c r="AB779">
        <v>3.7942999999999998</v>
      </c>
      <c r="AC779">
        <v>0</v>
      </c>
      <c r="AD779" s="2" t="s">
        <v>42</v>
      </c>
      <c r="AE779">
        <v>335</v>
      </c>
      <c r="AG779">
        <v>20</v>
      </c>
      <c r="AI779">
        <v>10</v>
      </c>
      <c r="AL779">
        <f>IF(AND(EE_Data_2023[[#This Row],[Hire Date]]&gt;=EE_Data_2023[[#This Row],[Start of Month]],EE_Data_2023[[#This Row],[Hire Date]]&lt;=EE_Data_2023[[#This Row],[End of Month]]),1,0)</f>
        <v>0</v>
      </c>
      <c r="AM779">
        <f>IF(AND(EE_Data_2023[[#This Row],[Exit Date]]&gt;=EE_Data_2023[[#This Row],[Start of Month]],EE_Data_2023[[#This Row],[Exit Date]]&lt;=EE_Data_2023[[#This Row],[End of Month]]),1,0)</f>
        <v>0</v>
      </c>
      <c r="AN779">
        <f>EE_Data_2023[[#This Row],[Leave balance]]*EE_Data_2023[[#This Row],[Hr_Rate]]</f>
        <v>8503.8461538461543</v>
      </c>
    </row>
    <row r="780" spans="1:40" x14ac:dyDescent="0.3">
      <c r="A780" s="1" t="s">
        <v>1927</v>
      </c>
      <c r="B780" s="8">
        <v>44927</v>
      </c>
      <c r="C780" s="8">
        <v>44957</v>
      </c>
      <c r="D780">
        <v>2023</v>
      </c>
      <c r="E780" t="s">
        <v>920</v>
      </c>
      <c r="F780" t="s">
        <v>921</v>
      </c>
      <c r="G780" t="s">
        <v>33</v>
      </c>
      <c r="H780" t="s">
        <v>1706</v>
      </c>
      <c r="I780" t="s">
        <v>1707</v>
      </c>
      <c r="J780" t="s">
        <v>115</v>
      </c>
      <c r="K780" t="s">
        <v>99</v>
      </c>
      <c r="L780" t="s">
        <v>49</v>
      </c>
      <c r="M780" t="s">
        <v>921</v>
      </c>
      <c r="N780" t="s">
        <v>72</v>
      </c>
      <c r="O780" t="s">
        <v>40</v>
      </c>
      <c r="P780">
        <v>54</v>
      </c>
      <c r="Q780" s="2">
        <v>40517</v>
      </c>
      <c r="R780" s="2"/>
      <c r="S780">
        <v>40</v>
      </c>
      <c r="T780" s="3">
        <v>113982</v>
      </c>
      <c r="U780" s="3">
        <v>9498.5</v>
      </c>
      <c r="V780" s="3">
        <v>54.799038461538466</v>
      </c>
      <c r="W780" s="3">
        <v>0.3</v>
      </c>
      <c r="X780" s="3">
        <v>2849.5499999999997</v>
      </c>
      <c r="Y780" vm="43">
        <v>0.59099999999999997</v>
      </c>
      <c r="Z780" s="3">
        <v>3884.8865000000005</v>
      </c>
      <c r="AA780" t="s">
        <v>41</v>
      </c>
      <c r="AB780">
        <v>1</v>
      </c>
      <c r="AC780">
        <v>0</v>
      </c>
      <c r="AD780" s="2" t="s">
        <v>42</v>
      </c>
      <c r="AE780">
        <v>247</v>
      </c>
      <c r="AG780">
        <v>20</v>
      </c>
      <c r="AI780">
        <v>8</v>
      </c>
      <c r="AL780">
        <f>IF(AND(EE_Data_2023[[#This Row],[Hire Date]]&gt;=EE_Data_2023[[#This Row],[Start of Month]],EE_Data_2023[[#This Row],[Hire Date]]&lt;=EE_Data_2023[[#This Row],[End of Month]]),1,0)</f>
        <v>0</v>
      </c>
      <c r="AM780">
        <f>IF(AND(EE_Data_2023[[#This Row],[Exit Date]]&gt;=EE_Data_2023[[#This Row],[Start of Month]],EE_Data_2023[[#This Row],[Exit Date]]&lt;=EE_Data_2023[[#This Row],[End of Month]]),1,0)</f>
        <v>0</v>
      </c>
      <c r="AN780">
        <f>EE_Data_2023[[#This Row],[Leave balance]]*EE_Data_2023[[#This Row],[Hr_Rate]]</f>
        <v>13535.362500000001</v>
      </c>
    </row>
    <row r="781" spans="1:40" x14ac:dyDescent="0.3">
      <c r="A781" s="1" t="s">
        <v>1927</v>
      </c>
      <c r="B781" s="8">
        <v>44927</v>
      </c>
      <c r="C781" s="8">
        <v>44957</v>
      </c>
      <c r="D781">
        <v>2023</v>
      </c>
      <c r="E781" t="s">
        <v>89</v>
      </c>
      <c r="F781" t="s">
        <v>90</v>
      </c>
      <c r="G781" t="s">
        <v>54</v>
      </c>
      <c r="H781" t="s">
        <v>1708</v>
      </c>
      <c r="I781" t="s">
        <v>1709</v>
      </c>
      <c r="J781" t="s">
        <v>69</v>
      </c>
      <c r="K781" t="s">
        <v>70</v>
      </c>
      <c r="L781" t="s">
        <v>108</v>
      </c>
      <c r="M781" t="s">
        <v>90</v>
      </c>
      <c r="N781" t="s">
        <v>39</v>
      </c>
      <c r="O781" t="s">
        <v>50</v>
      </c>
      <c r="P781">
        <v>54</v>
      </c>
      <c r="Q781" s="2">
        <v>44271</v>
      </c>
      <c r="R781" s="2">
        <v>45001</v>
      </c>
      <c r="S781">
        <v>40</v>
      </c>
      <c r="T781" s="3">
        <v>56239</v>
      </c>
      <c r="U781" s="3">
        <v>4686.583333333333</v>
      </c>
      <c r="V781" s="3">
        <v>27.037980769230767</v>
      </c>
      <c r="W781" s="3">
        <v>0</v>
      </c>
      <c r="X781" s="3">
        <v>0</v>
      </c>
      <c r="Y781" vm="9">
        <v>0.37200000000000005</v>
      </c>
      <c r="Z781" s="3">
        <v>2943.1743333333329</v>
      </c>
      <c r="AA781" t="s">
        <v>95</v>
      </c>
      <c r="AB781">
        <v>136.33000000000001</v>
      </c>
      <c r="AC781">
        <v>0</v>
      </c>
      <c r="AD781" s="2" t="s">
        <v>42</v>
      </c>
      <c r="AE781">
        <v>107</v>
      </c>
      <c r="AG781">
        <v>20</v>
      </c>
      <c r="AI781">
        <v>16</v>
      </c>
      <c r="AL781">
        <f>IF(AND(EE_Data_2023[[#This Row],[Hire Date]]&gt;=EE_Data_2023[[#This Row],[Start of Month]],EE_Data_2023[[#This Row],[Hire Date]]&lt;=EE_Data_2023[[#This Row],[End of Month]]),1,0)</f>
        <v>0</v>
      </c>
      <c r="AM781">
        <f>IF(AND(EE_Data_2023[[#This Row],[Exit Date]]&gt;=EE_Data_2023[[#This Row],[Start of Month]],EE_Data_2023[[#This Row],[Exit Date]]&lt;=EE_Data_2023[[#This Row],[End of Month]]),1,0)</f>
        <v>0</v>
      </c>
      <c r="AN781">
        <f>EE_Data_2023[[#This Row],[Leave balance]]*EE_Data_2023[[#This Row],[Hr_Rate]]</f>
        <v>2893.0639423076923</v>
      </c>
    </row>
    <row r="782" spans="1:40" x14ac:dyDescent="0.3">
      <c r="A782" s="1" t="s">
        <v>1927</v>
      </c>
      <c r="B782" s="8">
        <v>44927</v>
      </c>
      <c r="C782" s="8">
        <v>44957</v>
      </c>
      <c r="D782">
        <v>2023</v>
      </c>
      <c r="E782" t="s">
        <v>79</v>
      </c>
      <c r="F782" t="s">
        <v>80</v>
      </c>
      <c r="G782" t="s">
        <v>33</v>
      </c>
      <c r="H782" t="s">
        <v>498</v>
      </c>
      <c r="I782" t="s">
        <v>1710</v>
      </c>
      <c r="J782" t="s">
        <v>145</v>
      </c>
      <c r="K782" t="s">
        <v>70</v>
      </c>
      <c r="L782" t="s">
        <v>38</v>
      </c>
      <c r="M782" t="s">
        <v>80</v>
      </c>
      <c r="N782" t="s">
        <v>39</v>
      </c>
      <c r="O782" t="s">
        <v>40</v>
      </c>
      <c r="P782">
        <v>26</v>
      </c>
      <c r="Q782" s="2">
        <v>44257</v>
      </c>
      <c r="R782" s="2">
        <v>44987</v>
      </c>
      <c r="S782">
        <v>32</v>
      </c>
      <c r="T782" s="3">
        <v>44732</v>
      </c>
      <c r="U782" s="3">
        <v>3727.6666666666665</v>
      </c>
      <c r="V782" s="3">
        <v>26.88221153846154</v>
      </c>
      <c r="W782" s="3">
        <v>0.23190000000000002</v>
      </c>
      <c r="X782" s="3">
        <v>864.44590000000005</v>
      </c>
      <c r="Y782" vm="7">
        <v>0.41200000000000003</v>
      </c>
      <c r="Z782" s="3">
        <v>2191.8679999999995</v>
      </c>
      <c r="AA782" t="s">
        <v>41</v>
      </c>
      <c r="AB782">
        <v>1</v>
      </c>
      <c r="AC782">
        <v>0</v>
      </c>
      <c r="AD782" s="2" t="s">
        <v>42</v>
      </c>
      <c r="AE782">
        <v>221</v>
      </c>
      <c r="AG782">
        <v>20</v>
      </c>
      <c r="AL782">
        <f>IF(AND(EE_Data_2023[[#This Row],[Hire Date]]&gt;=EE_Data_2023[[#This Row],[Start of Month]],EE_Data_2023[[#This Row],[Hire Date]]&lt;=EE_Data_2023[[#This Row],[End of Month]]),1,0)</f>
        <v>0</v>
      </c>
      <c r="AM782">
        <f>IF(AND(EE_Data_2023[[#This Row],[Exit Date]]&gt;=EE_Data_2023[[#This Row],[Start of Month]],EE_Data_2023[[#This Row],[Exit Date]]&lt;=EE_Data_2023[[#This Row],[End of Month]]),1,0)</f>
        <v>0</v>
      </c>
      <c r="AN782">
        <f>EE_Data_2023[[#This Row],[Leave balance]]*EE_Data_2023[[#This Row],[Hr_Rate]]</f>
        <v>5940.96875</v>
      </c>
    </row>
    <row r="783" spans="1:40" x14ac:dyDescent="0.3">
      <c r="A783" s="1" t="s">
        <v>1927</v>
      </c>
      <c r="B783" s="8">
        <v>44927</v>
      </c>
      <c r="C783" s="8">
        <v>44957</v>
      </c>
      <c r="D783">
        <v>2023</v>
      </c>
      <c r="E783" t="s">
        <v>161</v>
      </c>
      <c r="F783" t="s">
        <v>162</v>
      </c>
      <c r="G783" t="s">
        <v>54</v>
      </c>
      <c r="H783" t="s">
        <v>1711</v>
      </c>
      <c r="I783" t="s">
        <v>1712</v>
      </c>
      <c r="J783" t="s">
        <v>47</v>
      </c>
      <c r="K783" t="s">
        <v>116</v>
      </c>
      <c r="L783" t="s">
        <v>71</v>
      </c>
      <c r="M783" t="s">
        <v>162</v>
      </c>
      <c r="N783" t="s">
        <v>72</v>
      </c>
      <c r="O783" t="s">
        <v>40</v>
      </c>
      <c r="P783">
        <v>49</v>
      </c>
      <c r="Q783" s="2">
        <v>41816</v>
      </c>
      <c r="R783" s="2"/>
      <c r="S783">
        <v>40</v>
      </c>
      <c r="T783" s="3">
        <v>153961</v>
      </c>
      <c r="U783" s="3">
        <v>12830.083333333334</v>
      </c>
      <c r="V783" s="3">
        <v>74.019711538461536</v>
      </c>
      <c r="W783" s="3">
        <v>0</v>
      </c>
      <c r="X783" s="3">
        <v>0</v>
      </c>
      <c r="Y783" vm="20">
        <v>0.29199999999999998</v>
      </c>
      <c r="Z783" s="3">
        <v>9083.6990000000005</v>
      </c>
      <c r="AA783" t="s">
        <v>166</v>
      </c>
      <c r="AB783">
        <v>19.621099999999998</v>
      </c>
      <c r="AC783">
        <v>0.25</v>
      </c>
      <c r="AD783" s="2" t="s">
        <v>42</v>
      </c>
      <c r="AE783">
        <v>202</v>
      </c>
      <c r="AG783">
        <v>20</v>
      </c>
      <c r="AI783">
        <v>17</v>
      </c>
      <c r="AL783">
        <f>IF(AND(EE_Data_2023[[#This Row],[Hire Date]]&gt;=EE_Data_2023[[#This Row],[Start of Month]],EE_Data_2023[[#This Row],[Hire Date]]&lt;=EE_Data_2023[[#This Row],[End of Month]]),1,0)</f>
        <v>0</v>
      </c>
      <c r="AM783">
        <f>IF(AND(EE_Data_2023[[#This Row],[Exit Date]]&gt;=EE_Data_2023[[#This Row],[Start of Month]],EE_Data_2023[[#This Row],[Exit Date]]&lt;=EE_Data_2023[[#This Row],[End of Month]]),1,0)</f>
        <v>0</v>
      </c>
      <c r="AN783">
        <f>EE_Data_2023[[#This Row],[Leave balance]]*EE_Data_2023[[#This Row],[Hr_Rate]]</f>
        <v>14951.98173076923</v>
      </c>
    </row>
    <row r="784" spans="1:40" x14ac:dyDescent="0.3">
      <c r="A784" s="1" t="s">
        <v>1927</v>
      </c>
      <c r="B784" s="8">
        <v>44927</v>
      </c>
      <c r="C784" s="8">
        <v>44957</v>
      </c>
      <c r="D784">
        <v>2023</v>
      </c>
      <c r="E784" t="s">
        <v>346</v>
      </c>
      <c r="F784" t="s">
        <v>347</v>
      </c>
      <c r="G784" t="s">
        <v>54</v>
      </c>
      <c r="H784" t="s">
        <v>1257</v>
      </c>
      <c r="I784" t="s">
        <v>1713</v>
      </c>
      <c r="J784" t="s">
        <v>310</v>
      </c>
      <c r="K784" t="s">
        <v>37</v>
      </c>
      <c r="L784" t="s">
        <v>49</v>
      </c>
      <c r="M784" t="s">
        <v>347</v>
      </c>
      <c r="N784" t="s">
        <v>72</v>
      </c>
      <c r="O784" t="s">
        <v>50</v>
      </c>
      <c r="P784">
        <v>45</v>
      </c>
      <c r="Q784" s="2">
        <v>39069</v>
      </c>
      <c r="R784" s="2"/>
      <c r="S784">
        <v>40</v>
      </c>
      <c r="T784" s="3">
        <v>68337</v>
      </c>
      <c r="U784" s="3">
        <v>5694.75</v>
      </c>
      <c r="V784" s="3">
        <v>32.854326923076925</v>
      </c>
      <c r="W784" s="3">
        <v>0.2109</v>
      </c>
      <c r="X784" s="3">
        <v>1201.0227749999999</v>
      </c>
      <c r="Y784" vm="34">
        <v>0.45799999999999996</v>
      </c>
      <c r="Z784" s="3">
        <v>3086.5545000000002</v>
      </c>
      <c r="AA784" t="s">
        <v>350</v>
      </c>
      <c r="AB784">
        <v>11.0573</v>
      </c>
      <c r="AC784">
        <v>0</v>
      </c>
      <c r="AD784" s="2" t="s">
        <v>42</v>
      </c>
      <c r="AE784">
        <v>190</v>
      </c>
      <c r="AG784">
        <v>20</v>
      </c>
      <c r="AI784">
        <v>13</v>
      </c>
      <c r="AL784">
        <f>IF(AND(EE_Data_2023[[#This Row],[Hire Date]]&gt;=EE_Data_2023[[#This Row],[Start of Month]],EE_Data_2023[[#This Row],[Hire Date]]&lt;=EE_Data_2023[[#This Row],[End of Month]]),1,0)</f>
        <v>0</v>
      </c>
      <c r="AM784">
        <f>IF(AND(EE_Data_2023[[#This Row],[Exit Date]]&gt;=EE_Data_2023[[#This Row],[Start of Month]],EE_Data_2023[[#This Row],[Exit Date]]&lt;=EE_Data_2023[[#This Row],[End of Month]]),1,0)</f>
        <v>0</v>
      </c>
      <c r="AN784">
        <f>EE_Data_2023[[#This Row],[Leave balance]]*EE_Data_2023[[#This Row],[Hr_Rate]]</f>
        <v>6242.3221153846162</v>
      </c>
    </row>
    <row r="785" spans="1:40" x14ac:dyDescent="0.3">
      <c r="A785" s="1" t="s">
        <v>1927</v>
      </c>
      <c r="B785" s="8">
        <v>44927</v>
      </c>
      <c r="C785" s="8">
        <v>44957</v>
      </c>
      <c r="D785">
        <v>2023</v>
      </c>
      <c r="E785" t="s">
        <v>180</v>
      </c>
      <c r="F785" t="s">
        <v>181</v>
      </c>
      <c r="G785" t="s">
        <v>33</v>
      </c>
      <c r="H785" t="s">
        <v>1714</v>
      </c>
      <c r="I785" t="s">
        <v>1715</v>
      </c>
      <c r="J785" t="s">
        <v>93</v>
      </c>
      <c r="K785" t="s">
        <v>94</v>
      </c>
      <c r="L785" t="s">
        <v>71</v>
      </c>
      <c r="M785" t="s">
        <v>181</v>
      </c>
      <c r="N785" t="s">
        <v>72</v>
      </c>
      <c r="O785" t="s">
        <v>40</v>
      </c>
      <c r="P785">
        <v>45</v>
      </c>
      <c r="Q785" s="2">
        <v>40305</v>
      </c>
      <c r="R785" s="2"/>
      <c r="S785">
        <v>32</v>
      </c>
      <c r="T785" s="3">
        <v>145093</v>
      </c>
      <c r="U785" s="3">
        <v>12091.083333333334</v>
      </c>
      <c r="V785" s="3">
        <v>87.1953125</v>
      </c>
      <c r="W785" s="3">
        <v>0.31420000000000003</v>
      </c>
      <c r="X785" s="3">
        <v>3799.018383333334</v>
      </c>
      <c r="Y785" vm="22">
        <v>0.49099999999999999</v>
      </c>
      <c r="Z785" s="3">
        <v>6154.3614166666666</v>
      </c>
      <c r="AA785" t="s">
        <v>184</v>
      </c>
      <c r="AB785">
        <v>11.300800000000001</v>
      </c>
      <c r="AC785">
        <v>0.12</v>
      </c>
      <c r="AD785" s="2" t="s">
        <v>42</v>
      </c>
      <c r="AE785">
        <v>46</v>
      </c>
      <c r="AG785">
        <v>20</v>
      </c>
      <c r="AL785">
        <f>IF(AND(EE_Data_2023[[#This Row],[Hire Date]]&gt;=EE_Data_2023[[#This Row],[Start of Month]],EE_Data_2023[[#This Row],[Hire Date]]&lt;=EE_Data_2023[[#This Row],[End of Month]]),1,0)</f>
        <v>0</v>
      </c>
      <c r="AM785">
        <f>IF(AND(EE_Data_2023[[#This Row],[Exit Date]]&gt;=EE_Data_2023[[#This Row],[Start of Month]],EE_Data_2023[[#This Row],[Exit Date]]&lt;=EE_Data_2023[[#This Row],[End of Month]]),1,0)</f>
        <v>0</v>
      </c>
      <c r="AN785">
        <f>EE_Data_2023[[#This Row],[Leave balance]]*EE_Data_2023[[#This Row],[Hr_Rate]]</f>
        <v>4010.984375</v>
      </c>
    </row>
    <row r="786" spans="1:40" x14ac:dyDescent="0.3">
      <c r="A786" s="1" t="s">
        <v>1927</v>
      </c>
      <c r="B786" s="8">
        <v>44927</v>
      </c>
      <c r="C786" s="8">
        <v>44957</v>
      </c>
      <c r="D786">
        <v>2023</v>
      </c>
      <c r="E786" t="s">
        <v>52</v>
      </c>
      <c r="F786" t="s">
        <v>53</v>
      </c>
      <c r="G786" t="s">
        <v>54</v>
      </c>
      <c r="H786" t="s">
        <v>1716</v>
      </c>
      <c r="I786" t="s">
        <v>1717</v>
      </c>
      <c r="J786" t="s">
        <v>527</v>
      </c>
      <c r="K786" t="s">
        <v>37</v>
      </c>
      <c r="L786" t="s">
        <v>49</v>
      </c>
      <c r="M786" t="s">
        <v>53</v>
      </c>
      <c r="N786" t="s">
        <v>72</v>
      </c>
      <c r="O786" t="s">
        <v>50</v>
      </c>
      <c r="P786">
        <v>26</v>
      </c>
      <c r="Q786" s="2">
        <v>44266</v>
      </c>
      <c r="R786" s="2"/>
      <c r="S786">
        <v>40</v>
      </c>
      <c r="T786" s="3">
        <v>74170</v>
      </c>
      <c r="U786" s="3">
        <v>6180.833333333333</v>
      </c>
      <c r="V786" s="3">
        <v>35.658653846153847</v>
      </c>
      <c r="W786" s="3">
        <v>0.25</v>
      </c>
      <c r="X786" s="3">
        <v>1545.2083333333333</v>
      </c>
      <c r="Y786" vm="3">
        <v>0.501</v>
      </c>
      <c r="Z786" s="3">
        <v>3084.2358333333332</v>
      </c>
      <c r="AA786" t="s">
        <v>58</v>
      </c>
      <c r="AB786">
        <v>657.27</v>
      </c>
      <c r="AC786">
        <v>0</v>
      </c>
      <c r="AD786" s="2" t="s">
        <v>42</v>
      </c>
      <c r="AE786">
        <v>95</v>
      </c>
      <c r="AG786">
        <v>20</v>
      </c>
      <c r="AI786">
        <v>3</v>
      </c>
      <c r="AL786">
        <f>IF(AND(EE_Data_2023[[#This Row],[Hire Date]]&gt;=EE_Data_2023[[#This Row],[Start of Month]],EE_Data_2023[[#This Row],[Hire Date]]&lt;=EE_Data_2023[[#This Row],[End of Month]]),1,0)</f>
        <v>0</v>
      </c>
      <c r="AM786">
        <f>IF(AND(EE_Data_2023[[#This Row],[Exit Date]]&gt;=EE_Data_2023[[#This Row],[Start of Month]],EE_Data_2023[[#This Row],[Exit Date]]&lt;=EE_Data_2023[[#This Row],[End of Month]]),1,0)</f>
        <v>0</v>
      </c>
      <c r="AN786">
        <f>EE_Data_2023[[#This Row],[Leave balance]]*EE_Data_2023[[#This Row],[Hr_Rate]]</f>
        <v>3387.5721153846152</v>
      </c>
    </row>
    <row r="787" spans="1:40" x14ac:dyDescent="0.3">
      <c r="A787" s="1" t="s">
        <v>1927</v>
      </c>
      <c r="B787" s="8">
        <v>44927</v>
      </c>
      <c r="C787" s="8">
        <v>44957</v>
      </c>
      <c r="D787">
        <v>2023</v>
      </c>
      <c r="E787" t="s">
        <v>278</v>
      </c>
      <c r="F787" t="s">
        <v>279</v>
      </c>
      <c r="G787" t="s">
        <v>33</v>
      </c>
      <c r="H787" t="s">
        <v>1718</v>
      </c>
      <c r="I787" t="s">
        <v>1719</v>
      </c>
      <c r="J787" t="s">
        <v>237</v>
      </c>
      <c r="K787" t="s">
        <v>99</v>
      </c>
      <c r="L787" t="s">
        <v>108</v>
      </c>
      <c r="M787" t="s">
        <v>279</v>
      </c>
      <c r="N787" t="s">
        <v>72</v>
      </c>
      <c r="O787" t="s">
        <v>40</v>
      </c>
      <c r="P787">
        <v>59</v>
      </c>
      <c r="Q787" s="2">
        <v>44284</v>
      </c>
      <c r="R787" s="2"/>
      <c r="S787">
        <v>40</v>
      </c>
      <c r="T787" s="3">
        <v>62605</v>
      </c>
      <c r="U787" s="3">
        <v>5217.083333333333</v>
      </c>
      <c r="V787" s="3">
        <v>30.09855769230769</v>
      </c>
      <c r="W787" s="3">
        <v>0.13800000000000001</v>
      </c>
      <c r="X787" s="3">
        <v>719.95749999999998</v>
      </c>
      <c r="Y787" vm="29">
        <v>0.30599999999999999</v>
      </c>
      <c r="Z787" s="3">
        <v>3620.6558333333332</v>
      </c>
      <c r="AA787" t="s">
        <v>282</v>
      </c>
      <c r="AB787">
        <v>0.88870000000000005</v>
      </c>
      <c r="AC787">
        <v>0</v>
      </c>
      <c r="AD787" s="2" t="s">
        <v>42</v>
      </c>
      <c r="AE787">
        <v>372</v>
      </c>
      <c r="AG787">
        <v>20</v>
      </c>
      <c r="AI787">
        <v>18</v>
      </c>
      <c r="AL787">
        <f>IF(AND(EE_Data_2023[[#This Row],[Hire Date]]&gt;=EE_Data_2023[[#This Row],[Start of Month]],EE_Data_2023[[#This Row],[Hire Date]]&lt;=EE_Data_2023[[#This Row],[End of Month]]),1,0)</f>
        <v>0</v>
      </c>
      <c r="AM787">
        <f>IF(AND(EE_Data_2023[[#This Row],[Exit Date]]&gt;=EE_Data_2023[[#This Row],[Start of Month]],EE_Data_2023[[#This Row],[Exit Date]]&lt;=EE_Data_2023[[#This Row],[End of Month]]),1,0)</f>
        <v>0</v>
      </c>
      <c r="AN787">
        <f>EE_Data_2023[[#This Row],[Leave balance]]*EE_Data_2023[[#This Row],[Hr_Rate]]</f>
        <v>11196.663461538461</v>
      </c>
    </row>
    <row r="788" spans="1:40" x14ac:dyDescent="0.3">
      <c r="A788" s="1" t="s">
        <v>1927</v>
      </c>
      <c r="B788" s="8">
        <v>44927</v>
      </c>
      <c r="C788" s="8">
        <v>44957</v>
      </c>
      <c r="D788">
        <v>2023</v>
      </c>
      <c r="E788" t="s">
        <v>79</v>
      </c>
      <c r="F788" t="s">
        <v>80</v>
      </c>
      <c r="G788" t="s">
        <v>33</v>
      </c>
      <c r="H788" t="s">
        <v>1720</v>
      </c>
      <c r="I788" t="s">
        <v>1721</v>
      </c>
      <c r="J788" t="s">
        <v>77</v>
      </c>
      <c r="K788" t="s">
        <v>37</v>
      </c>
      <c r="L788" t="s">
        <v>49</v>
      </c>
      <c r="M788" t="s">
        <v>80</v>
      </c>
      <c r="N788" t="s">
        <v>39</v>
      </c>
      <c r="O788" t="s">
        <v>50</v>
      </c>
      <c r="P788">
        <v>51</v>
      </c>
      <c r="Q788" s="2">
        <v>43903</v>
      </c>
      <c r="R788" s="2">
        <v>44998</v>
      </c>
      <c r="S788">
        <v>32</v>
      </c>
      <c r="T788" s="3">
        <v>107195</v>
      </c>
      <c r="U788" s="3">
        <v>8932.9166666666661</v>
      </c>
      <c r="V788" s="3">
        <v>64.420072115384613</v>
      </c>
      <c r="W788" s="3">
        <v>0.23190000000000002</v>
      </c>
      <c r="X788" s="3">
        <v>2071.5433750000002</v>
      </c>
      <c r="Y788" vm="7">
        <v>0.41200000000000003</v>
      </c>
      <c r="Z788" s="3">
        <v>5252.5549999999994</v>
      </c>
      <c r="AA788" t="s">
        <v>41</v>
      </c>
      <c r="AB788">
        <v>1</v>
      </c>
      <c r="AC788">
        <v>0.09</v>
      </c>
      <c r="AD788" s="2" t="s">
        <v>42</v>
      </c>
      <c r="AE788">
        <v>233</v>
      </c>
      <c r="AG788">
        <v>20</v>
      </c>
      <c r="AL788">
        <f>IF(AND(EE_Data_2023[[#This Row],[Hire Date]]&gt;=EE_Data_2023[[#This Row],[Start of Month]],EE_Data_2023[[#This Row],[Hire Date]]&lt;=EE_Data_2023[[#This Row],[End of Month]]),1,0)</f>
        <v>0</v>
      </c>
      <c r="AM788">
        <f>IF(AND(EE_Data_2023[[#This Row],[Exit Date]]&gt;=EE_Data_2023[[#This Row],[Start of Month]],EE_Data_2023[[#This Row],[Exit Date]]&lt;=EE_Data_2023[[#This Row],[End of Month]]),1,0)</f>
        <v>0</v>
      </c>
      <c r="AN788">
        <f>EE_Data_2023[[#This Row],[Leave balance]]*EE_Data_2023[[#This Row],[Hr_Rate]]</f>
        <v>15009.876802884615</v>
      </c>
    </row>
    <row r="789" spans="1:40" x14ac:dyDescent="0.3">
      <c r="A789" s="1" t="s">
        <v>1927</v>
      </c>
      <c r="B789" s="8">
        <v>44927</v>
      </c>
      <c r="C789" s="8">
        <v>44957</v>
      </c>
      <c r="D789">
        <v>2023</v>
      </c>
      <c r="E789" t="s">
        <v>385</v>
      </c>
      <c r="F789" t="s">
        <v>386</v>
      </c>
      <c r="G789" t="s">
        <v>33</v>
      </c>
      <c r="H789" t="s">
        <v>1639</v>
      </c>
      <c r="I789" t="s">
        <v>1722</v>
      </c>
      <c r="J789" t="s">
        <v>93</v>
      </c>
      <c r="K789" t="s">
        <v>116</v>
      </c>
      <c r="L789" t="s">
        <v>49</v>
      </c>
      <c r="M789" t="s">
        <v>386</v>
      </c>
      <c r="N789" t="s">
        <v>72</v>
      </c>
      <c r="O789" t="s">
        <v>40</v>
      </c>
      <c r="P789">
        <v>45</v>
      </c>
      <c r="Q789" s="2">
        <v>43111</v>
      </c>
      <c r="R789" s="2"/>
      <c r="S789">
        <v>32</v>
      </c>
      <c r="T789" s="3">
        <v>127422</v>
      </c>
      <c r="U789" s="3">
        <v>10618.5</v>
      </c>
      <c r="V789" s="3">
        <v>76.57572115384616</v>
      </c>
      <c r="W789" s="3">
        <v>0.19020000000000001</v>
      </c>
      <c r="X789" s="3">
        <v>2019.6387</v>
      </c>
      <c r="Y789" vm="36">
        <v>0.28300000000000003</v>
      </c>
      <c r="Z789" s="3">
        <v>7613.4645</v>
      </c>
      <c r="AA789" t="s">
        <v>389</v>
      </c>
      <c r="AB789">
        <v>1.9574</v>
      </c>
      <c r="AC789">
        <v>0.15</v>
      </c>
      <c r="AD789" s="2" t="s">
        <v>42</v>
      </c>
      <c r="AE789">
        <v>195</v>
      </c>
      <c r="AG789">
        <v>20</v>
      </c>
      <c r="AL789">
        <f>IF(AND(EE_Data_2023[[#This Row],[Hire Date]]&gt;=EE_Data_2023[[#This Row],[Start of Month]],EE_Data_2023[[#This Row],[Hire Date]]&lt;=EE_Data_2023[[#This Row],[End of Month]]),1,0)</f>
        <v>0</v>
      </c>
      <c r="AM789">
        <f>IF(AND(EE_Data_2023[[#This Row],[Exit Date]]&gt;=EE_Data_2023[[#This Row],[Start of Month]],EE_Data_2023[[#This Row],[Exit Date]]&lt;=EE_Data_2023[[#This Row],[End of Month]]),1,0)</f>
        <v>0</v>
      </c>
      <c r="AN789">
        <f>EE_Data_2023[[#This Row],[Leave balance]]*EE_Data_2023[[#This Row],[Hr_Rate]]</f>
        <v>14932.265625000002</v>
      </c>
    </row>
    <row r="790" spans="1:40" x14ac:dyDescent="0.3">
      <c r="A790" s="1" t="s">
        <v>1927</v>
      </c>
      <c r="B790" s="8">
        <v>44927</v>
      </c>
      <c r="C790" s="8">
        <v>44957</v>
      </c>
      <c r="D790">
        <v>2023</v>
      </c>
      <c r="E790" t="s">
        <v>151</v>
      </c>
      <c r="F790" t="s">
        <v>152</v>
      </c>
      <c r="G790" t="s">
        <v>33</v>
      </c>
      <c r="H790" t="s">
        <v>1723</v>
      </c>
      <c r="I790" t="s">
        <v>1724</v>
      </c>
      <c r="J790" t="s">
        <v>47</v>
      </c>
      <c r="K790" t="s">
        <v>83</v>
      </c>
      <c r="L790" t="s">
        <v>108</v>
      </c>
      <c r="M790" t="s">
        <v>152</v>
      </c>
      <c r="N790" t="s">
        <v>72</v>
      </c>
      <c r="O790" t="s">
        <v>50</v>
      </c>
      <c r="P790">
        <v>35</v>
      </c>
      <c r="Q790" s="2">
        <v>42912</v>
      </c>
      <c r="R790" s="2"/>
      <c r="S790">
        <v>24</v>
      </c>
      <c r="T790" s="3">
        <v>161269</v>
      </c>
      <c r="U790" s="3">
        <v>13439.083333333334</v>
      </c>
      <c r="V790" s="3">
        <v>129.22195512820511</v>
      </c>
      <c r="W790" s="3">
        <v>0.21</v>
      </c>
      <c r="X790" s="3">
        <v>2822.2075</v>
      </c>
      <c r="Y790" vm="18">
        <v>0.379</v>
      </c>
      <c r="Z790" s="3">
        <v>8345.6707500000011</v>
      </c>
      <c r="AA790" t="s">
        <v>155</v>
      </c>
      <c r="AB790">
        <v>378.97</v>
      </c>
      <c r="AC790">
        <v>0.27</v>
      </c>
      <c r="AD790" s="2" t="s">
        <v>42</v>
      </c>
      <c r="AE790">
        <v>246</v>
      </c>
      <c r="AG790">
        <v>20</v>
      </c>
      <c r="AH790">
        <v>498</v>
      </c>
      <c r="AL790">
        <f>IF(AND(EE_Data_2023[[#This Row],[Hire Date]]&gt;=EE_Data_2023[[#This Row],[Start of Month]],EE_Data_2023[[#This Row],[Hire Date]]&lt;=EE_Data_2023[[#This Row],[End of Month]]),1,0)</f>
        <v>0</v>
      </c>
      <c r="AM790">
        <f>IF(AND(EE_Data_2023[[#This Row],[Exit Date]]&gt;=EE_Data_2023[[#This Row],[Start of Month]],EE_Data_2023[[#This Row],[Exit Date]]&lt;=EE_Data_2023[[#This Row],[End of Month]]),1,0)</f>
        <v>0</v>
      </c>
      <c r="AN790">
        <f>EE_Data_2023[[#This Row],[Leave balance]]*EE_Data_2023[[#This Row],[Hr_Rate]]</f>
        <v>31788.600961538457</v>
      </c>
    </row>
    <row r="791" spans="1:40" x14ac:dyDescent="0.3">
      <c r="A791" s="1" t="s">
        <v>1927</v>
      </c>
      <c r="B791" s="8">
        <v>44927</v>
      </c>
      <c r="C791" s="8">
        <v>44957</v>
      </c>
      <c r="D791">
        <v>2023</v>
      </c>
      <c r="E791" t="s">
        <v>920</v>
      </c>
      <c r="F791" t="s">
        <v>921</v>
      </c>
      <c r="G791" t="s">
        <v>33</v>
      </c>
      <c r="H791" t="s">
        <v>1725</v>
      </c>
      <c r="I791" t="s">
        <v>1726</v>
      </c>
      <c r="J791" t="s">
        <v>115</v>
      </c>
      <c r="K791" t="s">
        <v>116</v>
      </c>
      <c r="L791" t="s">
        <v>71</v>
      </c>
      <c r="M791" t="s">
        <v>921</v>
      </c>
      <c r="N791" t="s">
        <v>72</v>
      </c>
      <c r="O791" t="s">
        <v>50</v>
      </c>
      <c r="P791">
        <v>32</v>
      </c>
      <c r="Q791" s="2">
        <v>41675</v>
      </c>
      <c r="R791" s="2"/>
      <c r="S791">
        <v>32</v>
      </c>
      <c r="T791" s="3">
        <v>203445</v>
      </c>
      <c r="U791" s="3">
        <v>16953.75</v>
      </c>
      <c r="V791" s="3">
        <v>122.26262019230769</v>
      </c>
      <c r="W791" s="3">
        <v>0.3</v>
      </c>
      <c r="X791" s="3">
        <v>5086.125</v>
      </c>
      <c r="Y791" vm="43">
        <v>0.59099999999999997</v>
      </c>
      <c r="Z791" s="3">
        <v>6934.0837499999998</v>
      </c>
      <c r="AA791" t="s">
        <v>41</v>
      </c>
      <c r="AB791">
        <v>1</v>
      </c>
      <c r="AC791">
        <v>0.34</v>
      </c>
      <c r="AD791" s="2" t="s">
        <v>42</v>
      </c>
      <c r="AE791">
        <v>272</v>
      </c>
      <c r="AG791">
        <v>20</v>
      </c>
      <c r="AL791">
        <f>IF(AND(EE_Data_2023[[#This Row],[Hire Date]]&gt;=EE_Data_2023[[#This Row],[Start of Month]],EE_Data_2023[[#This Row],[Hire Date]]&lt;=EE_Data_2023[[#This Row],[End of Month]]),1,0)</f>
        <v>0</v>
      </c>
      <c r="AM791">
        <f>IF(AND(EE_Data_2023[[#This Row],[Exit Date]]&gt;=EE_Data_2023[[#This Row],[Start of Month]],EE_Data_2023[[#This Row],[Exit Date]]&lt;=EE_Data_2023[[#This Row],[End of Month]]),1,0)</f>
        <v>0</v>
      </c>
      <c r="AN791">
        <f>EE_Data_2023[[#This Row],[Leave balance]]*EE_Data_2023[[#This Row],[Hr_Rate]]</f>
        <v>33255.432692307695</v>
      </c>
    </row>
    <row r="792" spans="1:40" x14ac:dyDescent="0.3">
      <c r="A792" s="1" t="s">
        <v>1927</v>
      </c>
      <c r="B792" s="8">
        <v>44927</v>
      </c>
      <c r="C792" s="8">
        <v>44957</v>
      </c>
      <c r="D792">
        <v>2023</v>
      </c>
      <c r="E792" t="s">
        <v>376</v>
      </c>
      <c r="F792" t="s">
        <v>377</v>
      </c>
      <c r="G792" t="s">
        <v>33</v>
      </c>
      <c r="H792" t="s">
        <v>1727</v>
      </c>
      <c r="I792" t="s">
        <v>1728</v>
      </c>
      <c r="J792" t="s">
        <v>93</v>
      </c>
      <c r="K792" t="s">
        <v>94</v>
      </c>
      <c r="L792" t="s">
        <v>108</v>
      </c>
      <c r="M792" t="s">
        <v>377</v>
      </c>
      <c r="N792" t="s">
        <v>72</v>
      </c>
      <c r="O792" t="s">
        <v>50</v>
      </c>
      <c r="P792">
        <v>37</v>
      </c>
      <c r="Q792" s="2">
        <v>40560</v>
      </c>
      <c r="R792" s="2"/>
      <c r="S792">
        <v>32</v>
      </c>
      <c r="T792" s="3">
        <v>131353</v>
      </c>
      <c r="U792" s="3">
        <v>10946.083333333334</v>
      </c>
      <c r="V792" s="3">
        <v>78.938100961538467</v>
      </c>
      <c r="W792" s="3">
        <v>0.33799999999999997</v>
      </c>
      <c r="X792" s="3">
        <v>3699.7761666666665</v>
      </c>
      <c r="Y792" vm="35">
        <v>0.46100000000000002</v>
      </c>
      <c r="Z792" s="3">
        <v>5899.938916666667</v>
      </c>
      <c r="AA792" t="s">
        <v>380</v>
      </c>
      <c r="AB792">
        <v>23.619</v>
      </c>
      <c r="AC792">
        <v>0.11</v>
      </c>
      <c r="AD792" s="2" t="s">
        <v>42</v>
      </c>
      <c r="AE792">
        <v>352</v>
      </c>
      <c r="AF792">
        <v>1</v>
      </c>
      <c r="AG792">
        <v>20</v>
      </c>
      <c r="AH792">
        <v>240</v>
      </c>
      <c r="AL792">
        <f>IF(AND(EE_Data_2023[[#This Row],[Hire Date]]&gt;=EE_Data_2023[[#This Row],[Start of Month]],EE_Data_2023[[#This Row],[Hire Date]]&lt;=EE_Data_2023[[#This Row],[End of Month]]),1,0)</f>
        <v>0</v>
      </c>
      <c r="AM792">
        <f>IF(AND(EE_Data_2023[[#This Row],[Exit Date]]&gt;=EE_Data_2023[[#This Row],[Start of Month]],EE_Data_2023[[#This Row],[Exit Date]]&lt;=EE_Data_2023[[#This Row],[End of Month]]),1,0)</f>
        <v>0</v>
      </c>
      <c r="AN792">
        <f>EE_Data_2023[[#This Row],[Leave balance]]*EE_Data_2023[[#This Row],[Hr_Rate]]</f>
        <v>27786.211538461539</v>
      </c>
    </row>
    <row r="793" spans="1:40" x14ac:dyDescent="0.3">
      <c r="A793" s="1" t="s">
        <v>1927</v>
      </c>
      <c r="B793" s="8">
        <v>44927</v>
      </c>
      <c r="C793" s="8">
        <v>44957</v>
      </c>
      <c r="D793">
        <v>2023</v>
      </c>
      <c r="E793" t="s">
        <v>920</v>
      </c>
      <c r="F793" t="s">
        <v>921</v>
      </c>
      <c r="G793" t="s">
        <v>33</v>
      </c>
      <c r="H793" t="s">
        <v>1729</v>
      </c>
      <c r="I793" t="s">
        <v>1730</v>
      </c>
      <c r="J793" t="s">
        <v>547</v>
      </c>
      <c r="K793" t="s">
        <v>37</v>
      </c>
      <c r="L793" t="s">
        <v>38</v>
      </c>
      <c r="M793" t="s">
        <v>921</v>
      </c>
      <c r="N793" t="s">
        <v>72</v>
      </c>
      <c r="O793" t="s">
        <v>40</v>
      </c>
      <c r="P793">
        <v>45</v>
      </c>
      <c r="Q793" s="2">
        <v>40253</v>
      </c>
      <c r="R793" s="2"/>
      <c r="S793">
        <v>40</v>
      </c>
      <c r="T793" s="3">
        <v>88182</v>
      </c>
      <c r="U793" s="3">
        <v>7348.5</v>
      </c>
      <c r="V793" s="3">
        <v>42.395192307692312</v>
      </c>
      <c r="W793" s="3">
        <v>0.3</v>
      </c>
      <c r="X793" s="3">
        <v>2204.5499999999997</v>
      </c>
      <c r="Y793" vm="43">
        <v>0.59099999999999997</v>
      </c>
      <c r="Z793" s="3">
        <v>3005.5365000000002</v>
      </c>
      <c r="AA793" t="s">
        <v>41</v>
      </c>
      <c r="AB793">
        <v>1</v>
      </c>
      <c r="AC793">
        <v>0</v>
      </c>
      <c r="AD793" s="2" t="s">
        <v>42</v>
      </c>
      <c r="AE793">
        <v>179</v>
      </c>
      <c r="AG793">
        <v>20</v>
      </c>
      <c r="AH793">
        <v>281</v>
      </c>
      <c r="AI793">
        <v>8</v>
      </c>
      <c r="AL793">
        <f>IF(AND(EE_Data_2023[[#This Row],[Hire Date]]&gt;=EE_Data_2023[[#This Row],[Start of Month]],EE_Data_2023[[#This Row],[Hire Date]]&lt;=EE_Data_2023[[#This Row],[End of Month]]),1,0)</f>
        <v>0</v>
      </c>
      <c r="AM793">
        <f>IF(AND(EE_Data_2023[[#This Row],[Exit Date]]&gt;=EE_Data_2023[[#This Row],[Start of Month]],EE_Data_2023[[#This Row],[Exit Date]]&lt;=EE_Data_2023[[#This Row],[End of Month]]),1,0)</f>
        <v>0</v>
      </c>
      <c r="AN793">
        <f>EE_Data_2023[[#This Row],[Leave balance]]*EE_Data_2023[[#This Row],[Hr_Rate]]</f>
        <v>7588.7394230769241</v>
      </c>
    </row>
    <row r="794" spans="1:40" x14ac:dyDescent="0.3">
      <c r="A794" s="1" t="s">
        <v>1927</v>
      </c>
      <c r="B794" s="8">
        <v>44927</v>
      </c>
      <c r="C794" s="8">
        <v>44957</v>
      </c>
      <c r="D794">
        <v>2023</v>
      </c>
      <c r="E794" t="s">
        <v>351</v>
      </c>
      <c r="F794" t="s">
        <v>352</v>
      </c>
      <c r="G794" t="s">
        <v>54</v>
      </c>
      <c r="H794" t="s">
        <v>1731</v>
      </c>
      <c r="I794" t="s">
        <v>1732</v>
      </c>
      <c r="J794" t="s">
        <v>187</v>
      </c>
      <c r="K794" t="s">
        <v>37</v>
      </c>
      <c r="L794" t="s">
        <v>49</v>
      </c>
      <c r="M794" t="s">
        <v>352</v>
      </c>
      <c r="N794" t="s">
        <v>72</v>
      </c>
      <c r="O794" t="s">
        <v>40</v>
      </c>
      <c r="P794">
        <v>61</v>
      </c>
      <c r="Q794" s="2">
        <v>43703</v>
      </c>
      <c r="R794" s="2"/>
      <c r="S794">
        <v>40</v>
      </c>
      <c r="T794" s="3">
        <v>75780</v>
      </c>
      <c r="U794" s="3">
        <v>6315</v>
      </c>
      <c r="V794" s="3">
        <v>36.432692307692307</v>
      </c>
      <c r="W794" s="3">
        <v>0.13</v>
      </c>
      <c r="X794" s="3">
        <v>820.95</v>
      </c>
      <c r="Y794" vm="14">
        <v>0.55399999999999994</v>
      </c>
      <c r="Z794" s="3">
        <v>2816.4900000000002</v>
      </c>
      <c r="AA794" t="s">
        <v>355</v>
      </c>
      <c r="AB794">
        <v>12.6816</v>
      </c>
      <c r="AC794">
        <v>0</v>
      </c>
      <c r="AD794" s="2" t="s">
        <v>42</v>
      </c>
      <c r="AE794">
        <v>329</v>
      </c>
      <c r="AG794">
        <v>20</v>
      </c>
      <c r="AI794">
        <v>13</v>
      </c>
      <c r="AL794">
        <f>IF(AND(EE_Data_2023[[#This Row],[Hire Date]]&gt;=EE_Data_2023[[#This Row],[Start of Month]],EE_Data_2023[[#This Row],[Hire Date]]&lt;=EE_Data_2023[[#This Row],[End of Month]]),1,0)</f>
        <v>0</v>
      </c>
      <c r="AM794">
        <f>IF(AND(EE_Data_2023[[#This Row],[Exit Date]]&gt;=EE_Data_2023[[#This Row],[Start of Month]],EE_Data_2023[[#This Row],[Exit Date]]&lt;=EE_Data_2023[[#This Row],[End of Month]]),1,0)</f>
        <v>0</v>
      </c>
      <c r="AN794">
        <f>EE_Data_2023[[#This Row],[Leave balance]]*EE_Data_2023[[#This Row],[Hr_Rate]]</f>
        <v>11986.35576923077</v>
      </c>
    </row>
    <row r="795" spans="1:40" x14ac:dyDescent="0.3">
      <c r="A795" s="1" t="s">
        <v>1927</v>
      </c>
      <c r="B795" s="8">
        <v>44927</v>
      </c>
      <c r="C795" s="8">
        <v>44957</v>
      </c>
      <c r="D795">
        <v>2023</v>
      </c>
      <c r="E795" t="s">
        <v>262</v>
      </c>
      <c r="F795" t="s">
        <v>263</v>
      </c>
      <c r="G795" t="s">
        <v>33</v>
      </c>
      <c r="H795" t="s">
        <v>1733</v>
      </c>
      <c r="I795" t="s">
        <v>1734</v>
      </c>
      <c r="J795" t="s">
        <v>177</v>
      </c>
      <c r="K795" t="s">
        <v>70</v>
      </c>
      <c r="L795" t="s">
        <v>108</v>
      </c>
      <c r="M795" t="s">
        <v>263</v>
      </c>
      <c r="N795" t="s">
        <v>72</v>
      </c>
      <c r="O795" t="s">
        <v>50</v>
      </c>
      <c r="P795">
        <v>45</v>
      </c>
      <c r="Q795" s="2">
        <v>43557</v>
      </c>
      <c r="R795" s="2"/>
      <c r="S795">
        <v>32</v>
      </c>
      <c r="T795" s="3">
        <v>52621</v>
      </c>
      <c r="U795" s="3">
        <v>4385.083333333333</v>
      </c>
      <c r="V795" s="3">
        <v>31.623197115384617</v>
      </c>
      <c r="W795" s="3">
        <v>0.22</v>
      </c>
      <c r="X795" s="3">
        <v>964.71833333333325</v>
      </c>
      <c r="Y795" vm="28">
        <v>0.45200000000000001</v>
      </c>
      <c r="Z795" s="3">
        <v>2403.0256666666664</v>
      </c>
      <c r="AA795" t="s">
        <v>267</v>
      </c>
      <c r="AB795">
        <v>39.026600000000002</v>
      </c>
      <c r="AC795">
        <v>0</v>
      </c>
      <c r="AD795" s="2" t="s">
        <v>42</v>
      </c>
      <c r="AE795">
        <v>162</v>
      </c>
      <c r="AF795">
        <v>1</v>
      </c>
      <c r="AG795">
        <v>20</v>
      </c>
      <c r="AL795">
        <f>IF(AND(EE_Data_2023[[#This Row],[Hire Date]]&gt;=EE_Data_2023[[#This Row],[Start of Month]],EE_Data_2023[[#This Row],[Hire Date]]&lt;=EE_Data_2023[[#This Row],[End of Month]]),1,0)</f>
        <v>0</v>
      </c>
      <c r="AM795">
        <f>IF(AND(EE_Data_2023[[#This Row],[Exit Date]]&gt;=EE_Data_2023[[#This Row],[Start of Month]],EE_Data_2023[[#This Row],[Exit Date]]&lt;=EE_Data_2023[[#This Row],[End of Month]]),1,0)</f>
        <v>0</v>
      </c>
      <c r="AN795">
        <f>EE_Data_2023[[#This Row],[Leave balance]]*EE_Data_2023[[#This Row],[Hr_Rate]]</f>
        <v>5122.9579326923076</v>
      </c>
    </row>
    <row r="796" spans="1:40" x14ac:dyDescent="0.3">
      <c r="A796" s="1" t="s">
        <v>1927</v>
      </c>
      <c r="B796" s="8">
        <v>44927</v>
      </c>
      <c r="C796" s="8">
        <v>44957</v>
      </c>
      <c r="D796">
        <v>2023</v>
      </c>
      <c r="E796" t="s">
        <v>151</v>
      </c>
      <c r="F796" t="s">
        <v>152</v>
      </c>
      <c r="G796" t="s">
        <v>33</v>
      </c>
      <c r="H796" t="s">
        <v>1735</v>
      </c>
      <c r="I796" t="s">
        <v>1736</v>
      </c>
      <c r="J796" t="s">
        <v>266</v>
      </c>
      <c r="K796" t="s">
        <v>37</v>
      </c>
      <c r="L796" t="s">
        <v>71</v>
      </c>
      <c r="M796" t="s">
        <v>152</v>
      </c>
      <c r="N796" t="s">
        <v>72</v>
      </c>
      <c r="O796" t="s">
        <v>40</v>
      </c>
      <c r="P796">
        <v>30</v>
      </c>
      <c r="Q796" s="2">
        <v>42777</v>
      </c>
      <c r="R796" s="2"/>
      <c r="S796">
        <v>32</v>
      </c>
      <c r="T796" s="3">
        <v>92058</v>
      </c>
      <c r="U796" s="3">
        <v>7671.5</v>
      </c>
      <c r="V796" s="3">
        <v>55.323317307692307</v>
      </c>
      <c r="W796" s="3">
        <v>0.21</v>
      </c>
      <c r="X796" s="3">
        <v>1611.0149999999999</v>
      </c>
      <c r="Y796" vm="18">
        <v>0.379</v>
      </c>
      <c r="Z796" s="3">
        <v>4764.0015000000003</v>
      </c>
      <c r="AA796" t="s">
        <v>155</v>
      </c>
      <c r="AB796">
        <v>378.97</v>
      </c>
      <c r="AC796">
        <v>0</v>
      </c>
      <c r="AD796" s="2" t="s">
        <v>42</v>
      </c>
      <c r="AE796">
        <v>56</v>
      </c>
      <c r="AG796">
        <v>20</v>
      </c>
      <c r="AL796">
        <f>IF(AND(EE_Data_2023[[#This Row],[Hire Date]]&gt;=EE_Data_2023[[#This Row],[Start of Month]],EE_Data_2023[[#This Row],[Hire Date]]&lt;=EE_Data_2023[[#This Row],[End of Month]]),1,0)</f>
        <v>0</v>
      </c>
      <c r="AM796">
        <f>IF(AND(EE_Data_2023[[#This Row],[Exit Date]]&gt;=EE_Data_2023[[#This Row],[Start of Month]],EE_Data_2023[[#This Row],[Exit Date]]&lt;=EE_Data_2023[[#This Row],[End of Month]]),1,0)</f>
        <v>0</v>
      </c>
      <c r="AN796">
        <f>EE_Data_2023[[#This Row],[Leave balance]]*EE_Data_2023[[#This Row],[Hr_Rate]]</f>
        <v>3098.1057692307691</v>
      </c>
    </row>
    <row r="797" spans="1:40" x14ac:dyDescent="0.3">
      <c r="A797" s="1" t="s">
        <v>1927</v>
      </c>
      <c r="B797" s="8">
        <v>44927</v>
      </c>
      <c r="C797" s="8">
        <v>44957</v>
      </c>
      <c r="D797">
        <v>2023</v>
      </c>
      <c r="E797" t="s">
        <v>89</v>
      </c>
      <c r="F797" t="s">
        <v>90</v>
      </c>
      <c r="G797" t="s">
        <v>54</v>
      </c>
      <c r="H797" t="s">
        <v>1737</v>
      </c>
      <c r="I797" t="s">
        <v>1738</v>
      </c>
      <c r="J797" t="s">
        <v>237</v>
      </c>
      <c r="K797" t="s">
        <v>99</v>
      </c>
      <c r="L797" t="s">
        <v>38</v>
      </c>
      <c r="M797" t="s">
        <v>90</v>
      </c>
      <c r="N797" t="s">
        <v>72</v>
      </c>
      <c r="O797" t="s">
        <v>40</v>
      </c>
      <c r="P797">
        <v>64</v>
      </c>
      <c r="Q797" s="2">
        <v>43527</v>
      </c>
      <c r="R797" s="2"/>
      <c r="S797">
        <v>40</v>
      </c>
      <c r="T797" s="3">
        <v>67114</v>
      </c>
      <c r="U797" s="3">
        <v>5592.833333333333</v>
      </c>
      <c r="V797" s="3">
        <v>32.266346153846158</v>
      </c>
      <c r="W797" s="3">
        <v>0</v>
      </c>
      <c r="X797" s="3">
        <v>0</v>
      </c>
      <c r="Y797" vm="9">
        <v>0.37200000000000005</v>
      </c>
      <c r="Z797" s="3">
        <v>3512.2993333333329</v>
      </c>
      <c r="AA797" t="s">
        <v>95</v>
      </c>
      <c r="AB797">
        <v>136.33000000000001</v>
      </c>
      <c r="AC797">
        <v>0</v>
      </c>
      <c r="AD797" s="2" t="s">
        <v>42</v>
      </c>
      <c r="AE797">
        <v>389</v>
      </c>
      <c r="AG797">
        <v>20</v>
      </c>
      <c r="AI797">
        <v>3</v>
      </c>
      <c r="AL797">
        <f>IF(AND(EE_Data_2023[[#This Row],[Hire Date]]&gt;=EE_Data_2023[[#This Row],[Start of Month]],EE_Data_2023[[#This Row],[Hire Date]]&lt;=EE_Data_2023[[#This Row],[End of Month]]),1,0)</f>
        <v>0</v>
      </c>
      <c r="AM797">
        <f>IF(AND(EE_Data_2023[[#This Row],[Exit Date]]&gt;=EE_Data_2023[[#This Row],[Start of Month]],EE_Data_2023[[#This Row],[Exit Date]]&lt;=EE_Data_2023[[#This Row],[End of Month]]),1,0)</f>
        <v>0</v>
      </c>
      <c r="AN797">
        <f>EE_Data_2023[[#This Row],[Leave balance]]*EE_Data_2023[[#This Row],[Hr_Rate]]</f>
        <v>12551.608653846155</v>
      </c>
    </row>
    <row r="798" spans="1:40" x14ac:dyDescent="0.3">
      <c r="A798" s="1" t="s">
        <v>1927</v>
      </c>
      <c r="B798" s="8">
        <v>44927</v>
      </c>
      <c r="C798" s="8">
        <v>44957</v>
      </c>
      <c r="D798">
        <v>2023</v>
      </c>
      <c r="E798" t="s">
        <v>721</v>
      </c>
      <c r="F798" t="s">
        <v>722</v>
      </c>
      <c r="G798" t="s">
        <v>54</v>
      </c>
      <c r="H798" t="s">
        <v>1739</v>
      </c>
      <c r="I798" t="s">
        <v>1740</v>
      </c>
      <c r="J798" t="s">
        <v>177</v>
      </c>
      <c r="K798" t="s">
        <v>48</v>
      </c>
      <c r="L798" t="s">
        <v>108</v>
      </c>
      <c r="M798" t="s">
        <v>722</v>
      </c>
      <c r="N798" t="s">
        <v>39</v>
      </c>
      <c r="O798" t="s">
        <v>50</v>
      </c>
      <c r="P798">
        <v>25</v>
      </c>
      <c r="Q798" s="2">
        <v>44024</v>
      </c>
      <c r="R798" s="2">
        <v>45119</v>
      </c>
      <c r="S798">
        <v>40</v>
      </c>
      <c r="T798" s="3">
        <v>56565</v>
      </c>
      <c r="U798" s="3">
        <v>4713.75</v>
      </c>
      <c r="V798" s="3">
        <v>27.194711538461537</v>
      </c>
      <c r="W798" s="3">
        <v>0.1</v>
      </c>
      <c r="X798" s="3">
        <v>471.375</v>
      </c>
      <c r="Y798" vm="42">
        <v>0.34799999999999998</v>
      </c>
      <c r="Z798" s="3">
        <v>3073.3649999999998</v>
      </c>
      <c r="AA798" t="s">
        <v>725</v>
      </c>
      <c r="AB798">
        <v>486.12</v>
      </c>
      <c r="AC798">
        <v>0</v>
      </c>
      <c r="AD798" s="2" t="s">
        <v>42</v>
      </c>
      <c r="AE798">
        <v>125</v>
      </c>
      <c r="AG798">
        <v>20</v>
      </c>
      <c r="AI798">
        <v>10</v>
      </c>
      <c r="AL798">
        <f>IF(AND(EE_Data_2023[[#This Row],[Hire Date]]&gt;=EE_Data_2023[[#This Row],[Start of Month]],EE_Data_2023[[#This Row],[Hire Date]]&lt;=EE_Data_2023[[#This Row],[End of Month]]),1,0)</f>
        <v>0</v>
      </c>
      <c r="AM798">
        <f>IF(AND(EE_Data_2023[[#This Row],[Exit Date]]&gt;=EE_Data_2023[[#This Row],[Start of Month]],EE_Data_2023[[#This Row],[Exit Date]]&lt;=EE_Data_2023[[#This Row],[End of Month]]),1,0)</f>
        <v>0</v>
      </c>
      <c r="AN798">
        <f>EE_Data_2023[[#This Row],[Leave balance]]*EE_Data_2023[[#This Row],[Hr_Rate]]</f>
        <v>3399.3389423076919</v>
      </c>
    </row>
    <row r="799" spans="1:40" x14ac:dyDescent="0.3">
      <c r="A799" s="1" t="s">
        <v>1927</v>
      </c>
      <c r="B799" s="8">
        <v>44927</v>
      </c>
      <c r="C799" s="8">
        <v>44957</v>
      </c>
      <c r="D799">
        <v>2023</v>
      </c>
      <c r="E799" t="s">
        <v>79</v>
      </c>
      <c r="F799" t="s">
        <v>80</v>
      </c>
      <c r="G799" t="s">
        <v>33</v>
      </c>
      <c r="H799" t="s">
        <v>1741</v>
      </c>
      <c r="I799" t="s">
        <v>1742</v>
      </c>
      <c r="J799" t="s">
        <v>226</v>
      </c>
      <c r="K799" t="s">
        <v>94</v>
      </c>
      <c r="L799" t="s">
        <v>38</v>
      </c>
      <c r="M799" t="s">
        <v>80</v>
      </c>
      <c r="N799" t="s">
        <v>72</v>
      </c>
      <c r="O799" t="s">
        <v>50</v>
      </c>
      <c r="P799">
        <v>61</v>
      </c>
      <c r="Q799" s="2">
        <v>40683</v>
      </c>
      <c r="R799" s="2"/>
      <c r="S799">
        <v>40</v>
      </c>
      <c r="T799" s="3">
        <v>64937</v>
      </c>
      <c r="U799" s="3">
        <v>5411.416666666667</v>
      </c>
      <c r="V799" s="3">
        <v>31.219711538461535</v>
      </c>
      <c r="W799" s="3">
        <v>0.23190000000000002</v>
      </c>
      <c r="X799" s="3">
        <v>1254.9075250000003</v>
      </c>
      <c r="Y799" vm="7">
        <v>0.41200000000000003</v>
      </c>
      <c r="Z799" s="3">
        <v>3181.913</v>
      </c>
      <c r="AA799" t="s">
        <v>41</v>
      </c>
      <c r="AB799">
        <v>1</v>
      </c>
      <c r="AC799">
        <v>0</v>
      </c>
      <c r="AD799" s="2" t="s">
        <v>42</v>
      </c>
      <c r="AE799">
        <v>229</v>
      </c>
      <c r="AG799">
        <v>20</v>
      </c>
      <c r="AI799">
        <v>17</v>
      </c>
      <c r="AL799">
        <f>IF(AND(EE_Data_2023[[#This Row],[Hire Date]]&gt;=EE_Data_2023[[#This Row],[Start of Month]],EE_Data_2023[[#This Row],[Hire Date]]&lt;=EE_Data_2023[[#This Row],[End of Month]]),1,0)</f>
        <v>0</v>
      </c>
      <c r="AM799">
        <f>IF(AND(EE_Data_2023[[#This Row],[Exit Date]]&gt;=EE_Data_2023[[#This Row],[Start of Month]],EE_Data_2023[[#This Row],[Exit Date]]&lt;=EE_Data_2023[[#This Row],[End of Month]]),1,0)</f>
        <v>0</v>
      </c>
      <c r="AN799">
        <f>EE_Data_2023[[#This Row],[Leave balance]]*EE_Data_2023[[#This Row],[Hr_Rate]]</f>
        <v>7149.3139423076918</v>
      </c>
    </row>
    <row r="800" spans="1:40" x14ac:dyDescent="0.3">
      <c r="A800" s="1" t="s">
        <v>1927</v>
      </c>
      <c r="B800" s="8">
        <v>44927</v>
      </c>
      <c r="C800" s="8">
        <v>44957</v>
      </c>
      <c r="D800">
        <v>2023</v>
      </c>
      <c r="E800" t="s">
        <v>278</v>
      </c>
      <c r="F800" t="s">
        <v>279</v>
      </c>
      <c r="G800" t="s">
        <v>33</v>
      </c>
      <c r="H800" t="s">
        <v>1743</v>
      </c>
      <c r="I800" t="s">
        <v>1744</v>
      </c>
      <c r="J800" t="s">
        <v>77</v>
      </c>
      <c r="K800" t="s">
        <v>116</v>
      </c>
      <c r="L800" t="s">
        <v>38</v>
      </c>
      <c r="M800" t="s">
        <v>279</v>
      </c>
      <c r="N800" t="s">
        <v>72</v>
      </c>
      <c r="O800" t="s">
        <v>50</v>
      </c>
      <c r="P800">
        <v>65</v>
      </c>
      <c r="Q800" s="2">
        <v>38967</v>
      </c>
      <c r="R800" s="2"/>
      <c r="S800">
        <v>24</v>
      </c>
      <c r="T800" s="3">
        <v>127626</v>
      </c>
      <c r="U800" s="3">
        <v>10635.5</v>
      </c>
      <c r="V800" s="3">
        <v>102.26442307692308</v>
      </c>
      <c r="W800" s="3">
        <v>0.13800000000000001</v>
      </c>
      <c r="X800" s="3">
        <v>1467.6990000000001</v>
      </c>
      <c r="Y800" vm="29">
        <v>0.30599999999999999</v>
      </c>
      <c r="Z800" s="3">
        <v>7381.0370000000003</v>
      </c>
      <c r="AA800" t="s">
        <v>282</v>
      </c>
      <c r="AB800">
        <v>0.88870000000000005</v>
      </c>
      <c r="AC800">
        <v>0.1</v>
      </c>
      <c r="AD800" s="2" t="s">
        <v>42</v>
      </c>
      <c r="AE800">
        <v>307</v>
      </c>
      <c r="AG800">
        <v>20</v>
      </c>
      <c r="AH800">
        <v>447</v>
      </c>
      <c r="AL800">
        <f>IF(AND(EE_Data_2023[[#This Row],[Hire Date]]&gt;=EE_Data_2023[[#This Row],[Start of Month]],EE_Data_2023[[#This Row],[Hire Date]]&lt;=EE_Data_2023[[#This Row],[End of Month]]),1,0)</f>
        <v>0</v>
      </c>
      <c r="AM800">
        <f>IF(AND(EE_Data_2023[[#This Row],[Exit Date]]&gt;=EE_Data_2023[[#This Row],[Start of Month]],EE_Data_2023[[#This Row],[Exit Date]]&lt;=EE_Data_2023[[#This Row],[End of Month]]),1,0)</f>
        <v>0</v>
      </c>
      <c r="AN800">
        <f>EE_Data_2023[[#This Row],[Leave balance]]*EE_Data_2023[[#This Row],[Hr_Rate]]</f>
        <v>31395.177884615387</v>
      </c>
    </row>
    <row r="801" spans="1:40" x14ac:dyDescent="0.3">
      <c r="A801" s="1" t="s">
        <v>1927</v>
      </c>
      <c r="B801" s="8">
        <v>44927</v>
      </c>
      <c r="C801" s="8">
        <v>44957</v>
      </c>
      <c r="D801">
        <v>2023</v>
      </c>
      <c r="E801" t="s">
        <v>502</v>
      </c>
      <c r="F801" t="s">
        <v>120</v>
      </c>
      <c r="G801" t="s">
        <v>1917</v>
      </c>
      <c r="H801" t="s">
        <v>1745</v>
      </c>
      <c r="I801" t="s">
        <v>1746</v>
      </c>
      <c r="J801" t="s">
        <v>310</v>
      </c>
      <c r="K801" t="s">
        <v>37</v>
      </c>
      <c r="L801" t="s">
        <v>71</v>
      </c>
      <c r="M801" t="s">
        <v>120</v>
      </c>
      <c r="N801" t="s">
        <v>72</v>
      </c>
      <c r="O801" t="s">
        <v>40</v>
      </c>
      <c r="P801">
        <v>61</v>
      </c>
      <c r="Q801" s="2">
        <v>38013</v>
      </c>
      <c r="R801" s="2"/>
      <c r="S801">
        <v>32</v>
      </c>
      <c r="T801" s="3">
        <v>88478</v>
      </c>
      <c r="U801" s="3">
        <v>7373.166666666667</v>
      </c>
      <c r="V801" s="3">
        <v>53.171875</v>
      </c>
      <c r="W801" s="3">
        <v>7.6499999999999999E-2</v>
      </c>
      <c r="X801" s="3">
        <v>564.04724999999996</v>
      </c>
      <c r="Y801" vm="1">
        <v>0.36599999999999999</v>
      </c>
      <c r="Z801" s="3">
        <v>4674.5876666666663</v>
      </c>
      <c r="AA801" t="s">
        <v>505</v>
      </c>
      <c r="AB801">
        <v>1.0568</v>
      </c>
      <c r="AC801">
        <v>0</v>
      </c>
      <c r="AD801" s="2" t="s">
        <v>42</v>
      </c>
      <c r="AE801">
        <v>130</v>
      </c>
      <c r="AG801">
        <v>20</v>
      </c>
      <c r="AL801">
        <f>IF(AND(EE_Data_2023[[#This Row],[Hire Date]]&gt;=EE_Data_2023[[#This Row],[Start of Month]],EE_Data_2023[[#This Row],[Hire Date]]&lt;=EE_Data_2023[[#This Row],[End of Month]]),1,0)</f>
        <v>0</v>
      </c>
      <c r="AM801">
        <f>IF(AND(EE_Data_2023[[#This Row],[Exit Date]]&gt;=EE_Data_2023[[#This Row],[Start of Month]],EE_Data_2023[[#This Row],[Exit Date]]&lt;=EE_Data_2023[[#This Row],[End of Month]]),1,0)</f>
        <v>0</v>
      </c>
      <c r="AN801">
        <f>EE_Data_2023[[#This Row],[Leave balance]]*EE_Data_2023[[#This Row],[Hr_Rate]]</f>
        <v>6912.34375</v>
      </c>
    </row>
    <row r="802" spans="1:40" x14ac:dyDescent="0.3">
      <c r="A802" s="1" t="s">
        <v>1927</v>
      </c>
      <c r="B802" s="8">
        <v>44927</v>
      </c>
      <c r="C802" s="8">
        <v>44957</v>
      </c>
      <c r="D802">
        <v>2023</v>
      </c>
      <c r="E802" t="s">
        <v>151</v>
      </c>
      <c r="F802" t="s">
        <v>152</v>
      </c>
      <c r="G802" t="s">
        <v>33</v>
      </c>
      <c r="H802" t="s">
        <v>1747</v>
      </c>
      <c r="I802" t="s">
        <v>1748</v>
      </c>
      <c r="J802" t="s">
        <v>57</v>
      </c>
      <c r="K802" t="s">
        <v>37</v>
      </c>
      <c r="L802" t="s">
        <v>49</v>
      </c>
      <c r="M802" t="s">
        <v>152</v>
      </c>
      <c r="N802" t="s">
        <v>72</v>
      </c>
      <c r="O802" t="s">
        <v>50</v>
      </c>
      <c r="P802">
        <v>48</v>
      </c>
      <c r="Q802" s="2">
        <v>41749</v>
      </c>
      <c r="R802" s="2"/>
      <c r="S802">
        <v>32</v>
      </c>
      <c r="T802" s="3">
        <v>91679</v>
      </c>
      <c r="U802" s="3">
        <v>7639.916666666667</v>
      </c>
      <c r="V802" s="3">
        <v>55.095552884615387</v>
      </c>
      <c r="W802" s="3">
        <v>0.21</v>
      </c>
      <c r="X802" s="3">
        <v>1604.3824999999999</v>
      </c>
      <c r="Y802" vm="18">
        <v>0.379</v>
      </c>
      <c r="Z802" s="3">
        <v>4744.38825</v>
      </c>
      <c r="AA802" t="s">
        <v>155</v>
      </c>
      <c r="AB802">
        <v>378.97</v>
      </c>
      <c r="AC802">
        <v>7.0000000000000007E-2</v>
      </c>
      <c r="AD802" s="2" t="s">
        <v>42</v>
      </c>
      <c r="AE802">
        <v>393</v>
      </c>
      <c r="AG802">
        <v>20</v>
      </c>
      <c r="AH802">
        <v>638</v>
      </c>
      <c r="AL802">
        <f>IF(AND(EE_Data_2023[[#This Row],[Hire Date]]&gt;=EE_Data_2023[[#This Row],[Start of Month]],EE_Data_2023[[#This Row],[Hire Date]]&lt;=EE_Data_2023[[#This Row],[End of Month]]),1,0)</f>
        <v>0</v>
      </c>
      <c r="AM802">
        <f>IF(AND(EE_Data_2023[[#This Row],[Exit Date]]&gt;=EE_Data_2023[[#This Row],[Start of Month]],EE_Data_2023[[#This Row],[Exit Date]]&lt;=EE_Data_2023[[#This Row],[End of Month]]),1,0)</f>
        <v>0</v>
      </c>
      <c r="AN802">
        <f>EE_Data_2023[[#This Row],[Leave balance]]*EE_Data_2023[[#This Row],[Hr_Rate]]</f>
        <v>21652.552283653848</v>
      </c>
    </row>
    <row r="803" spans="1:40" x14ac:dyDescent="0.3">
      <c r="A803" s="1" t="s">
        <v>1927</v>
      </c>
      <c r="B803" s="8">
        <v>44927</v>
      </c>
      <c r="C803" s="8">
        <v>44957</v>
      </c>
      <c r="D803">
        <v>2023</v>
      </c>
      <c r="E803" t="s">
        <v>84</v>
      </c>
      <c r="F803" t="s">
        <v>85</v>
      </c>
      <c r="G803" t="s">
        <v>1919</v>
      </c>
      <c r="H803" t="s">
        <v>1749</v>
      </c>
      <c r="I803" t="s">
        <v>1750</v>
      </c>
      <c r="J803" t="s">
        <v>47</v>
      </c>
      <c r="K803" t="s">
        <v>70</v>
      </c>
      <c r="L803" t="s">
        <v>71</v>
      </c>
      <c r="M803" t="s">
        <v>85</v>
      </c>
      <c r="N803" t="s">
        <v>72</v>
      </c>
      <c r="O803" t="s">
        <v>40</v>
      </c>
      <c r="P803">
        <v>58</v>
      </c>
      <c r="Q803" s="2">
        <v>44274</v>
      </c>
      <c r="R803" s="2"/>
      <c r="S803">
        <v>40</v>
      </c>
      <c r="T803" s="3">
        <v>202248</v>
      </c>
      <c r="U803" s="3">
        <v>16854</v>
      </c>
      <c r="V803" s="3">
        <v>97.234615384615381</v>
      </c>
      <c r="W803" s="3">
        <v>0.25</v>
      </c>
      <c r="X803" s="3">
        <v>4213.5</v>
      </c>
      <c r="Y803" vm="8">
        <v>0.21899999999999997</v>
      </c>
      <c r="Z803" s="3">
        <v>13162.974</v>
      </c>
      <c r="AA803" t="s">
        <v>88</v>
      </c>
      <c r="AB803">
        <v>8.2957999999999998</v>
      </c>
      <c r="AC803">
        <v>0.16</v>
      </c>
      <c r="AD803" s="2" t="s">
        <v>42</v>
      </c>
      <c r="AE803">
        <v>287</v>
      </c>
      <c r="AG803">
        <v>20</v>
      </c>
      <c r="AI803">
        <v>1</v>
      </c>
      <c r="AL803">
        <f>IF(AND(EE_Data_2023[[#This Row],[Hire Date]]&gt;=EE_Data_2023[[#This Row],[Start of Month]],EE_Data_2023[[#This Row],[Hire Date]]&lt;=EE_Data_2023[[#This Row],[End of Month]]),1,0)</f>
        <v>0</v>
      </c>
      <c r="AM803">
        <f>IF(AND(EE_Data_2023[[#This Row],[Exit Date]]&gt;=EE_Data_2023[[#This Row],[Start of Month]],EE_Data_2023[[#This Row],[Exit Date]]&lt;=EE_Data_2023[[#This Row],[End of Month]]),1,0)</f>
        <v>0</v>
      </c>
      <c r="AN803">
        <f>EE_Data_2023[[#This Row],[Leave balance]]*EE_Data_2023[[#This Row],[Hr_Rate]]</f>
        <v>27906.334615384614</v>
      </c>
    </row>
    <row r="804" spans="1:40" x14ac:dyDescent="0.3">
      <c r="A804" s="1" t="s">
        <v>1927</v>
      </c>
      <c r="B804" s="8">
        <v>44927</v>
      </c>
      <c r="C804" s="8">
        <v>44957</v>
      </c>
      <c r="D804">
        <v>2023</v>
      </c>
      <c r="E804" t="s">
        <v>506</v>
      </c>
      <c r="F804" t="s">
        <v>507</v>
      </c>
      <c r="G804" t="s">
        <v>1917</v>
      </c>
      <c r="H804" t="s">
        <v>1751</v>
      </c>
      <c r="I804" t="s">
        <v>1752</v>
      </c>
      <c r="J804" t="s">
        <v>47</v>
      </c>
      <c r="K804" t="s">
        <v>37</v>
      </c>
      <c r="L804" t="s">
        <v>38</v>
      </c>
      <c r="M804" t="s">
        <v>507</v>
      </c>
      <c r="N804" t="s">
        <v>72</v>
      </c>
      <c r="O804" t="s">
        <v>40</v>
      </c>
      <c r="P804">
        <v>34</v>
      </c>
      <c r="Q804" s="2">
        <v>43414</v>
      </c>
      <c r="R804" s="2"/>
      <c r="S804">
        <v>32</v>
      </c>
      <c r="T804" s="3">
        <v>61944</v>
      </c>
      <c r="U804" s="3">
        <v>5162</v>
      </c>
      <c r="V804" s="3">
        <v>37.22596153846154</v>
      </c>
      <c r="W804" s="3">
        <v>7.3700000000000002E-2</v>
      </c>
      <c r="X804" s="3">
        <v>380.43940000000003</v>
      </c>
      <c r="Y804" vm="40">
        <v>0.245</v>
      </c>
      <c r="Z804" s="3">
        <v>3897.31</v>
      </c>
      <c r="AA804" t="s">
        <v>510</v>
      </c>
      <c r="AB804">
        <v>1.4572000000000001</v>
      </c>
      <c r="AC804">
        <v>0</v>
      </c>
      <c r="AD804" s="2" t="s">
        <v>42</v>
      </c>
      <c r="AE804">
        <v>239</v>
      </c>
      <c r="AG804">
        <v>20</v>
      </c>
      <c r="AL804">
        <f>IF(AND(EE_Data_2023[[#This Row],[Hire Date]]&gt;=EE_Data_2023[[#This Row],[Start of Month]],EE_Data_2023[[#This Row],[Hire Date]]&lt;=EE_Data_2023[[#This Row],[End of Month]]),1,0)</f>
        <v>0</v>
      </c>
      <c r="AM804">
        <f>IF(AND(EE_Data_2023[[#This Row],[Exit Date]]&gt;=EE_Data_2023[[#This Row],[Start of Month]],EE_Data_2023[[#This Row],[Exit Date]]&lt;=EE_Data_2023[[#This Row],[End of Month]]),1,0)</f>
        <v>0</v>
      </c>
      <c r="AN804">
        <f>EE_Data_2023[[#This Row],[Leave balance]]*EE_Data_2023[[#This Row],[Hr_Rate]]</f>
        <v>8897.0048076923085</v>
      </c>
    </row>
    <row r="805" spans="1:40" x14ac:dyDescent="0.3">
      <c r="A805" s="1" t="s">
        <v>1927</v>
      </c>
      <c r="B805" s="8">
        <v>44927</v>
      </c>
      <c r="C805" s="8">
        <v>44957</v>
      </c>
      <c r="D805">
        <v>2023</v>
      </c>
      <c r="E805" t="s">
        <v>322</v>
      </c>
      <c r="F805" t="s">
        <v>323</v>
      </c>
      <c r="G805" t="s">
        <v>1919</v>
      </c>
      <c r="H805" t="s">
        <v>1753</v>
      </c>
      <c r="I805" t="s">
        <v>1754</v>
      </c>
      <c r="J805" t="s">
        <v>93</v>
      </c>
      <c r="K805" t="s">
        <v>70</v>
      </c>
      <c r="L805" t="s">
        <v>49</v>
      </c>
      <c r="M805" t="s">
        <v>323</v>
      </c>
      <c r="N805" t="s">
        <v>72</v>
      </c>
      <c r="O805" t="s">
        <v>50</v>
      </c>
      <c r="P805">
        <v>30</v>
      </c>
      <c r="Q805" s="2">
        <v>42960</v>
      </c>
      <c r="R805" s="2"/>
      <c r="S805">
        <v>40</v>
      </c>
      <c r="T805" s="3">
        <v>154624</v>
      </c>
      <c r="U805" s="3">
        <v>12885.333333333334</v>
      </c>
      <c r="V805" s="3">
        <v>74.33846153846153</v>
      </c>
      <c r="W805" s="3">
        <v>0.15490000000000001</v>
      </c>
      <c r="X805" s="3">
        <v>1995.9381333333336</v>
      </c>
      <c r="Y805" vm="33">
        <v>0.46700000000000003</v>
      </c>
      <c r="Z805" s="3">
        <v>6867.8826666666664</v>
      </c>
      <c r="AA805" t="s">
        <v>326</v>
      </c>
      <c r="AB805">
        <v>143.86000000000001</v>
      </c>
      <c r="AC805">
        <v>0.15</v>
      </c>
      <c r="AD805" s="2" t="s">
        <v>42</v>
      </c>
      <c r="AE805">
        <v>233</v>
      </c>
      <c r="AG805">
        <v>20</v>
      </c>
      <c r="AI805">
        <v>13</v>
      </c>
      <c r="AL805">
        <f>IF(AND(EE_Data_2023[[#This Row],[Hire Date]]&gt;=EE_Data_2023[[#This Row],[Start of Month]],EE_Data_2023[[#This Row],[Hire Date]]&lt;=EE_Data_2023[[#This Row],[End of Month]]),1,0)</f>
        <v>0</v>
      </c>
      <c r="AM805">
        <f>IF(AND(EE_Data_2023[[#This Row],[Exit Date]]&gt;=EE_Data_2023[[#This Row],[Start of Month]],EE_Data_2023[[#This Row],[Exit Date]]&lt;=EE_Data_2023[[#This Row],[End of Month]]),1,0)</f>
        <v>0</v>
      </c>
      <c r="AN805">
        <f>EE_Data_2023[[#This Row],[Leave balance]]*EE_Data_2023[[#This Row],[Hr_Rate]]</f>
        <v>17320.861538461537</v>
      </c>
    </row>
    <row r="806" spans="1:40" x14ac:dyDescent="0.3">
      <c r="A806" s="1" t="s">
        <v>1927</v>
      </c>
      <c r="B806" s="8">
        <v>44927</v>
      </c>
      <c r="C806" s="8">
        <v>44957</v>
      </c>
      <c r="D806">
        <v>2023</v>
      </c>
      <c r="E806" t="s">
        <v>84</v>
      </c>
      <c r="F806" t="s">
        <v>85</v>
      </c>
      <c r="G806" t="s">
        <v>1919</v>
      </c>
      <c r="H806" t="s">
        <v>1755</v>
      </c>
      <c r="I806" t="s">
        <v>1756</v>
      </c>
      <c r="J806" t="s">
        <v>63</v>
      </c>
      <c r="K806" t="s">
        <v>83</v>
      </c>
      <c r="L806" t="s">
        <v>108</v>
      </c>
      <c r="M806" t="s">
        <v>85</v>
      </c>
      <c r="N806" t="s">
        <v>72</v>
      </c>
      <c r="O806" t="s">
        <v>40</v>
      </c>
      <c r="P806">
        <v>50</v>
      </c>
      <c r="Q806" s="2">
        <v>40109</v>
      </c>
      <c r="R806" s="2"/>
      <c r="S806">
        <v>40</v>
      </c>
      <c r="T806" s="3">
        <v>79447</v>
      </c>
      <c r="U806" s="3">
        <v>6620.583333333333</v>
      </c>
      <c r="V806" s="3">
        <v>38.195673076923079</v>
      </c>
      <c r="W806" s="3">
        <v>0.25</v>
      </c>
      <c r="X806" s="3">
        <v>1655.1458333333333</v>
      </c>
      <c r="Y806" vm="8">
        <v>0.21899999999999997</v>
      </c>
      <c r="Z806" s="3">
        <v>5170.6755833333336</v>
      </c>
      <c r="AA806" t="s">
        <v>88</v>
      </c>
      <c r="AB806">
        <v>8.2957999999999998</v>
      </c>
      <c r="AC806">
        <v>0</v>
      </c>
      <c r="AD806" s="2" t="s">
        <v>42</v>
      </c>
      <c r="AE806">
        <v>75</v>
      </c>
      <c r="AG806">
        <v>20</v>
      </c>
      <c r="AH806">
        <v>377</v>
      </c>
      <c r="AI806">
        <v>3</v>
      </c>
      <c r="AL806">
        <f>IF(AND(EE_Data_2023[[#This Row],[Hire Date]]&gt;=EE_Data_2023[[#This Row],[Start of Month]],EE_Data_2023[[#This Row],[Hire Date]]&lt;=EE_Data_2023[[#This Row],[End of Month]]),1,0)</f>
        <v>0</v>
      </c>
      <c r="AM806">
        <f>IF(AND(EE_Data_2023[[#This Row],[Exit Date]]&gt;=EE_Data_2023[[#This Row],[Start of Month]],EE_Data_2023[[#This Row],[Exit Date]]&lt;=EE_Data_2023[[#This Row],[End of Month]]),1,0)</f>
        <v>0</v>
      </c>
      <c r="AN806">
        <f>EE_Data_2023[[#This Row],[Leave balance]]*EE_Data_2023[[#This Row],[Hr_Rate]]</f>
        <v>2864.6754807692309</v>
      </c>
    </row>
    <row r="807" spans="1:40" x14ac:dyDescent="0.3">
      <c r="A807" s="1" t="s">
        <v>1927</v>
      </c>
      <c r="B807" s="8">
        <v>44927</v>
      </c>
      <c r="C807" s="8">
        <v>44957</v>
      </c>
      <c r="D807">
        <v>2023</v>
      </c>
      <c r="E807" t="s">
        <v>172</v>
      </c>
      <c r="F807" t="s">
        <v>132</v>
      </c>
      <c r="G807" t="s">
        <v>33</v>
      </c>
      <c r="H807" t="s">
        <v>1757</v>
      </c>
      <c r="I807" t="s">
        <v>1758</v>
      </c>
      <c r="J807" t="s">
        <v>63</v>
      </c>
      <c r="K807" t="s">
        <v>70</v>
      </c>
      <c r="L807" t="s">
        <v>38</v>
      </c>
      <c r="M807" t="s">
        <v>132</v>
      </c>
      <c r="N807" t="s">
        <v>39</v>
      </c>
      <c r="O807" t="s">
        <v>40</v>
      </c>
      <c r="P807">
        <v>51</v>
      </c>
      <c r="Q807" s="2">
        <v>44618</v>
      </c>
      <c r="R807" s="2">
        <v>44983</v>
      </c>
      <c r="S807">
        <v>40</v>
      </c>
      <c r="T807" s="3">
        <v>71111</v>
      </c>
      <c r="U807" s="3">
        <v>5925.916666666667</v>
      </c>
      <c r="V807" s="3">
        <v>34.187980769230769</v>
      </c>
      <c r="W807" s="3">
        <v>0.45</v>
      </c>
      <c r="X807" s="3">
        <v>2666.6625000000004</v>
      </c>
      <c r="Y807" vm="21">
        <v>0.60699999999999998</v>
      </c>
      <c r="Z807" s="3">
        <v>2328.8852500000003</v>
      </c>
      <c r="AA807" t="s">
        <v>41</v>
      </c>
      <c r="AB807">
        <v>1</v>
      </c>
      <c r="AC807">
        <v>0</v>
      </c>
      <c r="AD807" s="2" t="s">
        <v>42</v>
      </c>
      <c r="AE807">
        <v>218</v>
      </c>
      <c r="AG807">
        <v>20</v>
      </c>
      <c r="AH807">
        <v>130</v>
      </c>
      <c r="AI807">
        <v>18</v>
      </c>
      <c r="AL807">
        <f>IF(AND(EE_Data_2023[[#This Row],[Hire Date]]&gt;=EE_Data_2023[[#This Row],[Start of Month]],EE_Data_2023[[#This Row],[Hire Date]]&lt;=EE_Data_2023[[#This Row],[End of Month]]),1,0)</f>
        <v>0</v>
      </c>
      <c r="AM807">
        <f>IF(AND(EE_Data_2023[[#This Row],[Exit Date]]&gt;=EE_Data_2023[[#This Row],[Start of Month]],EE_Data_2023[[#This Row],[Exit Date]]&lt;=EE_Data_2023[[#This Row],[End of Month]]),1,0)</f>
        <v>0</v>
      </c>
      <c r="AN807">
        <f>EE_Data_2023[[#This Row],[Leave balance]]*EE_Data_2023[[#This Row],[Hr_Rate]]</f>
        <v>7452.979807692308</v>
      </c>
    </row>
    <row r="808" spans="1:40" x14ac:dyDescent="0.3">
      <c r="A808" s="1" t="s">
        <v>1927</v>
      </c>
      <c r="B808" s="8">
        <v>44927</v>
      </c>
      <c r="C808" s="8">
        <v>44957</v>
      </c>
      <c r="D808">
        <v>2023</v>
      </c>
      <c r="E808" t="s">
        <v>200</v>
      </c>
      <c r="F808" t="s">
        <v>201</v>
      </c>
      <c r="G808" t="s">
        <v>33</v>
      </c>
      <c r="H808" t="s">
        <v>1759</v>
      </c>
      <c r="I808" t="s">
        <v>1760</v>
      </c>
      <c r="J808" t="s">
        <v>93</v>
      </c>
      <c r="K808" t="s">
        <v>70</v>
      </c>
      <c r="L808" t="s">
        <v>108</v>
      </c>
      <c r="M808" t="s">
        <v>201</v>
      </c>
      <c r="N808" t="s">
        <v>72</v>
      </c>
      <c r="O808" t="s">
        <v>40</v>
      </c>
      <c r="P808">
        <v>53</v>
      </c>
      <c r="Q808" s="2">
        <v>41931</v>
      </c>
      <c r="R808" s="2"/>
      <c r="S808">
        <v>24</v>
      </c>
      <c r="T808" s="3">
        <v>159538</v>
      </c>
      <c r="U808" s="3">
        <v>13294.833333333334</v>
      </c>
      <c r="V808" s="3">
        <v>127.8349358974359</v>
      </c>
      <c r="W808" s="3">
        <v>0.24809999999999999</v>
      </c>
      <c r="X808" s="3">
        <v>3298.4481500000002</v>
      </c>
      <c r="Y808" vm="25">
        <v>0.51900000000000002</v>
      </c>
      <c r="Z808" s="3">
        <v>6394.8148333333338</v>
      </c>
      <c r="AA808" t="s">
        <v>41</v>
      </c>
      <c r="AB808">
        <v>1</v>
      </c>
      <c r="AC808">
        <v>0.11</v>
      </c>
      <c r="AD808" s="2" t="s">
        <v>42</v>
      </c>
      <c r="AE808">
        <v>336</v>
      </c>
      <c r="AG808">
        <v>20</v>
      </c>
      <c r="AL808">
        <f>IF(AND(EE_Data_2023[[#This Row],[Hire Date]]&gt;=EE_Data_2023[[#This Row],[Start of Month]],EE_Data_2023[[#This Row],[Hire Date]]&lt;=EE_Data_2023[[#This Row],[End of Month]]),1,0)</f>
        <v>0</v>
      </c>
      <c r="AM808">
        <f>IF(AND(EE_Data_2023[[#This Row],[Exit Date]]&gt;=EE_Data_2023[[#This Row],[Start of Month]],EE_Data_2023[[#This Row],[Exit Date]]&lt;=EE_Data_2023[[#This Row],[End of Month]]),1,0)</f>
        <v>0</v>
      </c>
      <c r="AN808">
        <f>EE_Data_2023[[#This Row],[Leave balance]]*EE_Data_2023[[#This Row],[Hr_Rate]]</f>
        <v>42952.538461538461</v>
      </c>
    </row>
    <row r="809" spans="1:40" x14ac:dyDescent="0.3">
      <c r="A809" s="1" t="s">
        <v>1927</v>
      </c>
      <c r="B809" s="8">
        <v>44927</v>
      </c>
      <c r="C809" s="8">
        <v>44957</v>
      </c>
      <c r="D809">
        <v>2023</v>
      </c>
      <c r="E809" t="s">
        <v>262</v>
      </c>
      <c r="F809" t="s">
        <v>263</v>
      </c>
      <c r="G809" t="s">
        <v>33</v>
      </c>
      <c r="H809" t="s">
        <v>1407</v>
      </c>
      <c r="I809" t="s">
        <v>1761</v>
      </c>
      <c r="J809" t="s">
        <v>98</v>
      </c>
      <c r="K809" t="s">
        <v>99</v>
      </c>
      <c r="L809" t="s">
        <v>71</v>
      </c>
      <c r="M809" t="s">
        <v>263</v>
      </c>
      <c r="N809" t="s">
        <v>72</v>
      </c>
      <c r="O809" t="s">
        <v>50</v>
      </c>
      <c r="P809">
        <v>47</v>
      </c>
      <c r="Q809" s="2">
        <v>43375</v>
      </c>
      <c r="R809" s="2"/>
      <c r="S809">
        <v>24</v>
      </c>
      <c r="T809" s="3">
        <v>111404</v>
      </c>
      <c r="U809" s="3">
        <v>9283.6666666666661</v>
      </c>
      <c r="V809" s="3">
        <v>89.266025641025635</v>
      </c>
      <c r="W809" s="3">
        <v>0.22</v>
      </c>
      <c r="X809" s="3">
        <v>2042.4066666666665</v>
      </c>
      <c r="Y809" vm="28">
        <v>0.45200000000000001</v>
      </c>
      <c r="Z809" s="3">
        <v>5087.449333333333</v>
      </c>
      <c r="AA809" t="s">
        <v>267</v>
      </c>
      <c r="AB809">
        <v>39.026600000000002</v>
      </c>
      <c r="AC809">
        <v>0</v>
      </c>
      <c r="AD809" s="2" t="s">
        <v>42</v>
      </c>
      <c r="AE809">
        <v>75</v>
      </c>
      <c r="AG809">
        <v>20</v>
      </c>
      <c r="AL809">
        <f>IF(AND(EE_Data_2023[[#This Row],[Hire Date]]&gt;=EE_Data_2023[[#This Row],[Start of Month]],EE_Data_2023[[#This Row],[Hire Date]]&lt;=EE_Data_2023[[#This Row],[End of Month]]),1,0)</f>
        <v>0</v>
      </c>
      <c r="AM809">
        <f>IF(AND(EE_Data_2023[[#This Row],[Exit Date]]&gt;=EE_Data_2023[[#This Row],[Start of Month]],EE_Data_2023[[#This Row],[Exit Date]]&lt;=EE_Data_2023[[#This Row],[End of Month]]),1,0)</f>
        <v>0</v>
      </c>
      <c r="AN809">
        <f>EE_Data_2023[[#This Row],[Leave balance]]*EE_Data_2023[[#This Row],[Hr_Rate]]</f>
        <v>6694.9519230769229</v>
      </c>
    </row>
    <row r="810" spans="1:40" x14ac:dyDescent="0.3">
      <c r="A810" s="1" t="s">
        <v>1927</v>
      </c>
      <c r="B810" s="8">
        <v>44927</v>
      </c>
      <c r="C810" s="8">
        <v>44957</v>
      </c>
      <c r="D810">
        <v>2023</v>
      </c>
      <c r="E810" t="s">
        <v>1035</v>
      </c>
      <c r="F810" t="s">
        <v>1036</v>
      </c>
      <c r="G810" t="s">
        <v>1918</v>
      </c>
      <c r="H810" t="s">
        <v>1762</v>
      </c>
      <c r="I810" t="s">
        <v>1763</v>
      </c>
      <c r="J810" t="s">
        <v>115</v>
      </c>
      <c r="K810" t="s">
        <v>116</v>
      </c>
      <c r="L810" t="s">
        <v>49</v>
      </c>
      <c r="M810" t="s">
        <v>1036</v>
      </c>
      <c r="N810" t="s">
        <v>39</v>
      </c>
      <c r="O810" t="s">
        <v>40</v>
      </c>
      <c r="P810">
        <v>25</v>
      </c>
      <c r="Q810" s="2">
        <v>44058</v>
      </c>
      <c r="R810" s="2">
        <v>45153</v>
      </c>
      <c r="S810">
        <v>40</v>
      </c>
      <c r="T810" s="3">
        <v>172007</v>
      </c>
      <c r="U810" s="3">
        <v>14333.916666666666</v>
      </c>
      <c r="V810" s="3">
        <v>82.695673076923072</v>
      </c>
      <c r="W810" s="3">
        <v>0.25</v>
      </c>
      <c r="X810" s="3">
        <v>3583.4791666666665</v>
      </c>
      <c r="Y810" vm="44">
        <v>0.47399999999999998</v>
      </c>
      <c r="Z810" s="3">
        <v>7539.640166666667</v>
      </c>
      <c r="AA810" t="s">
        <v>1039</v>
      </c>
      <c r="AB810">
        <v>1.5972999999999999</v>
      </c>
      <c r="AC810">
        <v>0.26</v>
      </c>
      <c r="AD810" s="2" t="s">
        <v>42</v>
      </c>
      <c r="AE810">
        <v>327</v>
      </c>
      <c r="AG810">
        <v>20</v>
      </c>
      <c r="AI810">
        <v>1</v>
      </c>
      <c r="AL810">
        <f>IF(AND(EE_Data_2023[[#This Row],[Hire Date]]&gt;=EE_Data_2023[[#This Row],[Start of Month]],EE_Data_2023[[#This Row],[Hire Date]]&lt;=EE_Data_2023[[#This Row],[End of Month]]),1,0)</f>
        <v>0</v>
      </c>
      <c r="AM810">
        <f>IF(AND(EE_Data_2023[[#This Row],[Exit Date]]&gt;=EE_Data_2023[[#This Row],[Start of Month]],EE_Data_2023[[#This Row],[Exit Date]]&lt;=EE_Data_2023[[#This Row],[End of Month]]),1,0)</f>
        <v>0</v>
      </c>
      <c r="AN810">
        <f>EE_Data_2023[[#This Row],[Leave balance]]*EE_Data_2023[[#This Row],[Hr_Rate]]</f>
        <v>27041.485096153843</v>
      </c>
    </row>
    <row r="811" spans="1:40" x14ac:dyDescent="0.3">
      <c r="A811" s="1" t="s">
        <v>1927</v>
      </c>
      <c r="B811" s="8">
        <v>44927</v>
      </c>
      <c r="C811" s="8">
        <v>44957</v>
      </c>
      <c r="D811">
        <v>2023</v>
      </c>
      <c r="E811" t="s">
        <v>79</v>
      </c>
      <c r="F811" t="s">
        <v>80</v>
      </c>
      <c r="G811" t="s">
        <v>33</v>
      </c>
      <c r="H811" t="s">
        <v>1764</v>
      </c>
      <c r="I811" t="s">
        <v>1765</v>
      </c>
      <c r="J811" t="s">
        <v>115</v>
      </c>
      <c r="K811" t="s">
        <v>116</v>
      </c>
      <c r="L811" t="s">
        <v>38</v>
      </c>
      <c r="M811" t="s">
        <v>80</v>
      </c>
      <c r="N811" t="s">
        <v>72</v>
      </c>
      <c r="O811" t="s">
        <v>50</v>
      </c>
      <c r="P811">
        <v>37</v>
      </c>
      <c r="Q811" s="2">
        <v>40745</v>
      </c>
      <c r="R811" s="2"/>
      <c r="S811">
        <v>40</v>
      </c>
      <c r="T811" s="3">
        <v>219474</v>
      </c>
      <c r="U811" s="3">
        <v>18289.5</v>
      </c>
      <c r="V811" s="3">
        <v>105.51634615384614</v>
      </c>
      <c r="W811" s="3">
        <v>0.23190000000000002</v>
      </c>
      <c r="X811" s="3">
        <v>4241.3350500000006</v>
      </c>
      <c r="Y811" vm="7">
        <v>0.41200000000000003</v>
      </c>
      <c r="Z811" s="3">
        <v>10754.225999999999</v>
      </c>
      <c r="AA811" t="s">
        <v>41</v>
      </c>
      <c r="AB811">
        <v>1</v>
      </c>
      <c r="AC811">
        <v>0.36</v>
      </c>
      <c r="AD811" s="2" t="s">
        <v>42</v>
      </c>
      <c r="AE811">
        <v>246</v>
      </c>
      <c r="AG811">
        <v>20</v>
      </c>
      <c r="AI811">
        <v>15</v>
      </c>
      <c r="AL811">
        <f>IF(AND(EE_Data_2023[[#This Row],[Hire Date]]&gt;=EE_Data_2023[[#This Row],[Start of Month]],EE_Data_2023[[#This Row],[Hire Date]]&lt;=EE_Data_2023[[#This Row],[End of Month]]),1,0)</f>
        <v>0</v>
      </c>
      <c r="AM811">
        <f>IF(AND(EE_Data_2023[[#This Row],[Exit Date]]&gt;=EE_Data_2023[[#This Row],[Start of Month]],EE_Data_2023[[#This Row],[Exit Date]]&lt;=EE_Data_2023[[#This Row],[End of Month]]),1,0)</f>
        <v>0</v>
      </c>
      <c r="AN811">
        <f>EE_Data_2023[[#This Row],[Leave balance]]*EE_Data_2023[[#This Row],[Hr_Rate]]</f>
        <v>25957.021153846152</v>
      </c>
    </row>
    <row r="812" spans="1:40" x14ac:dyDescent="0.3">
      <c r="A812" s="1" t="s">
        <v>1927</v>
      </c>
      <c r="B812" s="8">
        <v>44927</v>
      </c>
      <c r="C812" s="8">
        <v>44957</v>
      </c>
      <c r="D812">
        <v>2023</v>
      </c>
      <c r="E812" t="s">
        <v>376</v>
      </c>
      <c r="F812" t="s">
        <v>377</v>
      </c>
      <c r="G812" t="s">
        <v>33</v>
      </c>
      <c r="H812" t="s">
        <v>1766</v>
      </c>
      <c r="I812" t="s">
        <v>1767</v>
      </c>
      <c r="J812" t="s">
        <v>115</v>
      </c>
      <c r="K812" t="s">
        <v>48</v>
      </c>
      <c r="L812" t="s">
        <v>71</v>
      </c>
      <c r="M812" t="s">
        <v>377</v>
      </c>
      <c r="N812" t="s">
        <v>72</v>
      </c>
      <c r="O812" t="s">
        <v>40</v>
      </c>
      <c r="P812">
        <v>41</v>
      </c>
      <c r="Q812" s="2">
        <v>43600</v>
      </c>
      <c r="R812" s="2"/>
      <c r="S812">
        <v>32</v>
      </c>
      <c r="T812" s="3">
        <v>174415</v>
      </c>
      <c r="U812" s="3">
        <v>14534.583333333334</v>
      </c>
      <c r="V812" s="3">
        <v>104.81670673076923</v>
      </c>
      <c r="W812" s="3">
        <v>0.33799999999999997</v>
      </c>
      <c r="X812" s="3">
        <v>4912.6891666666661</v>
      </c>
      <c r="Y812" vm="35">
        <v>0.46100000000000002</v>
      </c>
      <c r="Z812" s="3">
        <v>7834.1404166666671</v>
      </c>
      <c r="AA812" t="s">
        <v>380</v>
      </c>
      <c r="AB812">
        <v>23.619</v>
      </c>
      <c r="AC812">
        <v>0.23</v>
      </c>
      <c r="AD812" s="2" t="s">
        <v>42</v>
      </c>
      <c r="AE812">
        <v>260</v>
      </c>
      <c r="AG812">
        <v>20</v>
      </c>
      <c r="AL812">
        <f>IF(AND(EE_Data_2023[[#This Row],[Hire Date]]&gt;=EE_Data_2023[[#This Row],[Start of Month]],EE_Data_2023[[#This Row],[Hire Date]]&lt;=EE_Data_2023[[#This Row],[End of Month]]),1,0)</f>
        <v>0</v>
      </c>
      <c r="AM812">
        <f>IF(AND(EE_Data_2023[[#This Row],[Exit Date]]&gt;=EE_Data_2023[[#This Row],[Start of Month]],EE_Data_2023[[#This Row],[Exit Date]]&lt;=EE_Data_2023[[#This Row],[End of Month]]),1,0)</f>
        <v>0</v>
      </c>
      <c r="AN812">
        <f>EE_Data_2023[[#This Row],[Leave balance]]*EE_Data_2023[[#This Row],[Hr_Rate]]</f>
        <v>27252.34375</v>
      </c>
    </row>
    <row r="813" spans="1:40" x14ac:dyDescent="0.3">
      <c r="A813" s="1" t="s">
        <v>1927</v>
      </c>
      <c r="B813" s="8">
        <v>44927</v>
      </c>
      <c r="C813" s="8">
        <v>44957</v>
      </c>
      <c r="D813">
        <v>2023</v>
      </c>
      <c r="E813" t="s">
        <v>123</v>
      </c>
      <c r="F813" t="s">
        <v>124</v>
      </c>
      <c r="G813" t="s">
        <v>33</v>
      </c>
      <c r="H813" t="s">
        <v>1768</v>
      </c>
      <c r="I813" t="s">
        <v>1769</v>
      </c>
      <c r="J813" t="s">
        <v>310</v>
      </c>
      <c r="K813" t="s">
        <v>37</v>
      </c>
      <c r="L813" t="s">
        <v>49</v>
      </c>
      <c r="M813" t="s">
        <v>124</v>
      </c>
      <c r="N813" t="s">
        <v>72</v>
      </c>
      <c r="O813" t="s">
        <v>50</v>
      </c>
      <c r="P813">
        <v>36</v>
      </c>
      <c r="Q813" s="2">
        <v>44217</v>
      </c>
      <c r="R813" s="2"/>
      <c r="S813">
        <v>40</v>
      </c>
      <c r="T813" s="3">
        <v>90333</v>
      </c>
      <c r="U813" s="3">
        <v>7527.75</v>
      </c>
      <c r="V813" s="3">
        <v>43.429326923076921</v>
      </c>
      <c r="W813" s="3">
        <v>2.2499999999999999E-2</v>
      </c>
      <c r="X813" s="3">
        <v>169.37437499999999</v>
      </c>
      <c r="Y813" vm="13">
        <v>0.2</v>
      </c>
      <c r="Z813" s="3">
        <v>6022.2</v>
      </c>
      <c r="AA813" t="s">
        <v>127</v>
      </c>
      <c r="AB813">
        <v>4.9107000000000003</v>
      </c>
      <c r="AC813">
        <v>0</v>
      </c>
      <c r="AD813" s="2" t="s">
        <v>42</v>
      </c>
      <c r="AE813">
        <v>69</v>
      </c>
      <c r="AG813">
        <v>20</v>
      </c>
      <c r="AH813">
        <v>241</v>
      </c>
      <c r="AI813">
        <v>6</v>
      </c>
      <c r="AL813">
        <f>IF(AND(EE_Data_2023[[#This Row],[Hire Date]]&gt;=EE_Data_2023[[#This Row],[Start of Month]],EE_Data_2023[[#This Row],[Hire Date]]&lt;=EE_Data_2023[[#This Row],[End of Month]]),1,0)</f>
        <v>0</v>
      </c>
      <c r="AM813">
        <f>IF(AND(EE_Data_2023[[#This Row],[Exit Date]]&gt;=EE_Data_2023[[#This Row],[Start of Month]],EE_Data_2023[[#This Row],[Exit Date]]&lt;=EE_Data_2023[[#This Row],[End of Month]]),1,0)</f>
        <v>0</v>
      </c>
      <c r="AN813">
        <f>EE_Data_2023[[#This Row],[Leave balance]]*EE_Data_2023[[#This Row],[Hr_Rate]]</f>
        <v>2996.6235576923077</v>
      </c>
    </row>
    <row r="814" spans="1:40" x14ac:dyDescent="0.3">
      <c r="A814" s="1" t="s">
        <v>1927</v>
      </c>
      <c r="B814" s="8">
        <v>44927</v>
      </c>
      <c r="C814" s="8">
        <v>44957</v>
      </c>
      <c r="D814">
        <v>2023</v>
      </c>
      <c r="E814" t="s">
        <v>193</v>
      </c>
      <c r="F814" t="s">
        <v>194</v>
      </c>
      <c r="G814" t="s">
        <v>33</v>
      </c>
      <c r="H814" t="s">
        <v>1770</v>
      </c>
      <c r="I814" t="s">
        <v>1771</v>
      </c>
      <c r="J814" t="s">
        <v>226</v>
      </c>
      <c r="K814" t="s">
        <v>94</v>
      </c>
      <c r="L814" t="s">
        <v>49</v>
      </c>
      <c r="M814" t="s">
        <v>194</v>
      </c>
      <c r="N814" t="s">
        <v>39</v>
      </c>
      <c r="O814" t="s">
        <v>40</v>
      </c>
      <c r="P814">
        <v>25</v>
      </c>
      <c r="Q814" s="2">
        <v>44217</v>
      </c>
      <c r="R814" s="2">
        <v>44947</v>
      </c>
      <c r="S814">
        <v>40</v>
      </c>
      <c r="T814" s="3">
        <v>67299</v>
      </c>
      <c r="U814" s="3">
        <v>5608.25</v>
      </c>
      <c r="V814" s="3">
        <v>32.355288461538464</v>
      </c>
      <c r="W814" s="3">
        <v>6.3500000000000001E-2</v>
      </c>
      <c r="X814" s="3">
        <v>356.123875</v>
      </c>
      <c r="Y814" vm="24">
        <v>0.31900000000000001</v>
      </c>
      <c r="Z814" s="3">
        <v>3819.2182499999999</v>
      </c>
      <c r="AA814" t="s">
        <v>197</v>
      </c>
      <c r="AB814">
        <v>149.69999999999999</v>
      </c>
      <c r="AC814">
        <v>0</v>
      </c>
      <c r="AD814" s="2" t="s">
        <v>42</v>
      </c>
      <c r="AE814">
        <v>243</v>
      </c>
      <c r="AG814">
        <v>20</v>
      </c>
      <c r="AH814">
        <v>552</v>
      </c>
      <c r="AI814">
        <v>11</v>
      </c>
      <c r="AL814">
        <f>IF(AND(EE_Data_2023[[#This Row],[Hire Date]]&gt;=EE_Data_2023[[#This Row],[Start of Month]],EE_Data_2023[[#This Row],[Hire Date]]&lt;=EE_Data_2023[[#This Row],[End of Month]]),1,0)</f>
        <v>0</v>
      </c>
      <c r="AM814">
        <f>IF(AND(EE_Data_2023[[#This Row],[Exit Date]]&gt;=EE_Data_2023[[#This Row],[Start of Month]],EE_Data_2023[[#This Row],[Exit Date]]&lt;=EE_Data_2023[[#This Row],[End of Month]]),1,0)</f>
        <v>0</v>
      </c>
      <c r="AN814">
        <f>EE_Data_2023[[#This Row],[Leave balance]]*EE_Data_2023[[#This Row],[Hr_Rate]]</f>
        <v>7862.3350961538472</v>
      </c>
    </row>
    <row r="815" spans="1:40" x14ac:dyDescent="0.3">
      <c r="A815" s="1" t="s">
        <v>1927</v>
      </c>
      <c r="B815" s="8">
        <v>44927</v>
      </c>
      <c r="C815" s="8">
        <v>44957</v>
      </c>
      <c r="D815">
        <v>2023</v>
      </c>
      <c r="E815" t="s">
        <v>110</v>
      </c>
      <c r="F815" t="s">
        <v>111</v>
      </c>
      <c r="G815" t="s">
        <v>112</v>
      </c>
      <c r="H815" t="s">
        <v>1772</v>
      </c>
      <c r="I815" t="s">
        <v>1773</v>
      </c>
      <c r="J815" t="s">
        <v>406</v>
      </c>
      <c r="K815" t="s">
        <v>37</v>
      </c>
      <c r="L815" t="s">
        <v>108</v>
      </c>
      <c r="M815" t="s">
        <v>111</v>
      </c>
      <c r="N815" t="s">
        <v>72</v>
      </c>
      <c r="O815" t="s">
        <v>50</v>
      </c>
      <c r="P815">
        <v>52</v>
      </c>
      <c r="Q815" s="2">
        <v>38406</v>
      </c>
      <c r="R815" s="2"/>
      <c r="S815">
        <v>40</v>
      </c>
      <c r="T815" s="3">
        <v>45286</v>
      </c>
      <c r="U815" s="3">
        <v>3773.8333333333335</v>
      </c>
      <c r="V815" s="3">
        <v>21.772115384615383</v>
      </c>
      <c r="W815" s="3">
        <v>0</v>
      </c>
      <c r="X815" s="3">
        <v>0</v>
      </c>
      <c r="Y815" vm="12">
        <v>0.113</v>
      </c>
      <c r="Z815" s="3">
        <v>3347.390166666667</v>
      </c>
      <c r="AA815" t="s">
        <v>117</v>
      </c>
      <c r="AB815">
        <v>3.8468</v>
      </c>
      <c r="AC815">
        <v>0</v>
      </c>
      <c r="AD815" s="2" t="s">
        <v>42</v>
      </c>
      <c r="AE815">
        <v>274</v>
      </c>
      <c r="AG815">
        <v>20</v>
      </c>
      <c r="AI815">
        <v>2</v>
      </c>
      <c r="AL815">
        <f>IF(AND(EE_Data_2023[[#This Row],[Hire Date]]&gt;=EE_Data_2023[[#This Row],[Start of Month]],EE_Data_2023[[#This Row],[Hire Date]]&lt;=EE_Data_2023[[#This Row],[End of Month]]),1,0)</f>
        <v>0</v>
      </c>
      <c r="AM815">
        <f>IF(AND(EE_Data_2023[[#This Row],[Exit Date]]&gt;=EE_Data_2023[[#This Row],[Start of Month]],EE_Data_2023[[#This Row],[Exit Date]]&lt;=EE_Data_2023[[#This Row],[End of Month]]),1,0)</f>
        <v>0</v>
      </c>
      <c r="AN815">
        <f>EE_Data_2023[[#This Row],[Leave balance]]*EE_Data_2023[[#This Row],[Hr_Rate]]</f>
        <v>5965.5596153846145</v>
      </c>
    </row>
    <row r="816" spans="1:40" x14ac:dyDescent="0.3">
      <c r="A816" s="1" t="s">
        <v>1927</v>
      </c>
      <c r="B816" s="8">
        <v>44927</v>
      </c>
      <c r="C816" s="8">
        <v>44957</v>
      </c>
      <c r="D816">
        <v>2023</v>
      </c>
      <c r="E816" t="s">
        <v>43</v>
      </c>
      <c r="F816" t="s">
        <v>44</v>
      </c>
      <c r="G816" t="s">
        <v>1919</v>
      </c>
      <c r="H816" t="s">
        <v>1209</v>
      </c>
      <c r="I816" t="s">
        <v>1774</v>
      </c>
      <c r="J816" t="s">
        <v>115</v>
      </c>
      <c r="K816" t="s">
        <v>116</v>
      </c>
      <c r="L816" t="s">
        <v>108</v>
      </c>
      <c r="M816" t="s">
        <v>44</v>
      </c>
      <c r="N816" t="s">
        <v>72</v>
      </c>
      <c r="O816" t="s">
        <v>40</v>
      </c>
      <c r="P816">
        <v>48</v>
      </c>
      <c r="Q816" s="2">
        <v>39302</v>
      </c>
      <c r="R816" s="2"/>
      <c r="S816">
        <v>40</v>
      </c>
      <c r="T816" s="3">
        <v>194723</v>
      </c>
      <c r="U816" s="3">
        <v>16226.916666666666</v>
      </c>
      <c r="V816" s="3">
        <v>93.616826923076928</v>
      </c>
      <c r="W816" s="3">
        <v>0.17</v>
      </c>
      <c r="X816" s="3">
        <v>2758.5758333333333</v>
      </c>
      <c r="Y816" vm="2">
        <v>0.21</v>
      </c>
      <c r="Z816" s="3">
        <v>12819.264166666666</v>
      </c>
      <c r="AA816" t="s">
        <v>51</v>
      </c>
      <c r="AB816">
        <v>1.4280999999999999</v>
      </c>
      <c r="AC816">
        <v>0.25</v>
      </c>
      <c r="AD816" s="2" t="s">
        <v>42</v>
      </c>
      <c r="AE816">
        <v>366</v>
      </c>
      <c r="AG816">
        <v>20</v>
      </c>
      <c r="AH816">
        <v>245</v>
      </c>
      <c r="AI816">
        <v>18</v>
      </c>
      <c r="AL816">
        <f>IF(AND(EE_Data_2023[[#This Row],[Hire Date]]&gt;=EE_Data_2023[[#This Row],[Start of Month]],EE_Data_2023[[#This Row],[Hire Date]]&lt;=EE_Data_2023[[#This Row],[End of Month]]),1,0)</f>
        <v>0</v>
      </c>
      <c r="AM816">
        <f>IF(AND(EE_Data_2023[[#This Row],[Exit Date]]&gt;=EE_Data_2023[[#This Row],[Start of Month]],EE_Data_2023[[#This Row],[Exit Date]]&lt;=EE_Data_2023[[#This Row],[End of Month]]),1,0)</f>
        <v>0</v>
      </c>
      <c r="AN816">
        <f>EE_Data_2023[[#This Row],[Leave balance]]*EE_Data_2023[[#This Row],[Hr_Rate]]</f>
        <v>34263.758653846155</v>
      </c>
    </row>
    <row r="817" spans="1:40" x14ac:dyDescent="0.3">
      <c r="A817" s="1" t="s">
        <v>1927</v>
      </c>
      <c r="B817" s="8">
        <v>44927</v>
      </c>
      <c r="C817" s="8">
        <v>44957</v>
      </c>
      <c r="D817">
        <v>2023</v>
      </c>
      <c r="E817" t="s">
        <v>123</v>
      </c>
      <c r="F817" t="s">
        <v>124</v>
      </c>
      <c r="G817" t="s">
        <v>33</v>
      </c>
      <c r="H817" t="s">
        <v>1775</v>
      </c>
      <c r="I817" t="s">
        <v>1776</v>
      </c>
      <c r="J817" t="s">
        <v>247</v>
      </c>
      <c r="K817" t="s">
        <v>94</v>
      </c>
      <c r="L817" t="s">
        <v>108</v>
      </c>
      <c r="M817" t="s">
        <v>124</v>
      </c>
      <c r="N817" t="s">
        <v>72</v>
      </c>
      <c r="O817" t="s">
        <v>50</v>
      </c>
      <c r="P817">
        <v>62</v>
      </c>
      <c r="Q817" s="2">
        <v>41748</v>
      </c>
      <c r="R817" s="2"/>
      <c r="S817">
        <v>32</v>
      </c>
      <c r="T817" s="3">
        <v>45295</v>
      </c>
      <c r="U817" s="3">
        <v>3774.5833333333335</v>
      </c>
      <c r="V817" s="3">
        <v>27.220552884615383</v>
      </c>
      <c r="W817" s="3">
        <v>2.2499999999999999E-2</v>
      </c>
      <c r="X817" s="3">
        <v>84.928124999999994</v>
      </c>
      <c r="Y817" vm="13">
        <v>0.2</v>
      </c>
      <c r="Z817" s="3">
        <v>3019.666666666667</v>
      </c>
      <c r="AA817" t="s">
        <v>127</v>
      </c>
      <c r="AB817">
        <v>4.9107000000000003</v>
      </c>
      <c r="AC817">
        <v>0</v>
      </c>
      <c r="AD817" s="2" t="s">
        <v>42</v>
      </c>
      <c r="AE817">
        <v>227</v>
      </c>
      <c r="AG817">
        <v>20</v>
      </c>
      <c r="AL817">
        <f>IF(AND(EE_Data_2023[[#This Row],[Hire Date]]&gt;=EE_Data_2023[[#This Row],[Start of Month]],EE_Data_2023[[#This Row],[Hire Date]]&lt;=EE_Data_2023[[#This Row],[End of Month]]),1,0)</f>
        <v>0</v>
      </c>
      <c r="AM817">
        <f>IF(AND(EE_Data_2023[[#This Row],[Exit Date]]&gt;=EE_Data_2023[[#This Row],[Start of Month]],EE_Data_2023[[#This Row],[Exit Date]]&lt;=EE_Data_2023[[#This Row],[End of Month]]),1,0)</f>
        <v>0</v>
      </c>
      <c r="AN817">
        <f>EE_Data_2023[[#This Row],[Leave balance]]*EE_Data_2023[[#This Row],[Hr_Rate]]</f>
        <v>6179.0655048076924</v>
      </c>
    </row>
    <row r="818" spans="1:40" x14ac:dyDescent="0.3">
      <c r="A818" s="1" t="s">
        <v>1927</v>
      </c>
      <c r="B818" s="8">
        <v>44927</v>
      </c>
      <c r="C818" s="8">
        <v>44957</v>
      </c>
      <c r="D818">
        <v>2023</v>
      </c>
      <c r="E818" t="s">
        <v>424</v>
      </c>
      <c r="F818" t="s">
        <v>425</v>
      </c>
      <c r="G818" t="s">
        <v>54</v>
      </c>
      <c r="H818" t="s">
        <v>1777</v>
      </c>
      <c r="I818" t="s">
        <v>1778</v>
      </c>
      <c r="J818" t="s">
        <v>570</v>
      </c>
      <c r="K818" t="s">
        <v>37</v>
      </c>
      <c r="L818" t="s">
        <v>38</v>
      </c>
      <c r="M818" t="s">
        <v>425</v>
      </c>
      <c r="N818" t="s">
        <v>72</v>
      </c>
      <c r="O818" t="s">
        <v>50</v>
      </c>
      <c r="P818">
        <v>36</v>
      </c>
      <c r="Q818" s="2">
        <v>40413</v>
      </c>
      <c r="R818" s="2"/>
      <c r="S818">
        <v>40</v>
      </c>
      <c r="T818" s="3">
        <v>61310</v>
      </c>
      <c r="U818" s="3">
        <v>5109.166666666667</v>
      </c>
      <c r="V818" s="3">
        <v>29.475961538461537</v>
      </c>
      <c r="W818" s="3">
        <v>0.26</v>
      </c>
      <c r="X818" s="3">
        <v>1328.3833333333334</v>
      </c>
      <c r="Y818" vm="39">
        <v>0.44400000000000001</v>
      </c>
      <c r="Z818" s="3">
        <v>2840.6966666666667</v>
      </c>
      <c r="AA818" t="s">
        <v>428</v>
      </c>
      <c r="AB818">
        <v>32.686700000000002</v>
      </c>
      <c r="AC818">
        <v>0</v>
      </c>
      <c r="AD818" s="2" t="s">
        <v>42</v>
      </c>
      <c r="AE818">
        <v>148</v>
      </c>
      <c r="AG818">
        <v>20</v>
      </c>
      <c r="AI818">
        <v>2</v>
      </c>
      <c r="AL818">
        <f>IF(AND(EE_Data_2023[[#This Row],[Hire Date]]&gt;=EE_Data_2023[[#This Row],[Start of Month]],EE_Data_2023[[#This Row],[Hire Date]]&lt;=EE_Data_2023[[#This Row],[End of Month]]),1,0)</f>
        <v>0</v>
      </c>
      <c r="AM818">
        <f>IF(AND(EE_Data_2023[[#This Row],[Exit Date]]&gt;=EE_Data_2023[[#This Row],[Start of Month]],EE_Data_2023[[#This Row],[Exit Date]]&lt;=EE_Data_2023[[#This Row],[End of Month]]),1,0)</f>
        <v>0</v>
      </c>
      <c r="AN818">
        <f>EE_Data_2023[[#This Row],[Leave balance]]*EE_Data_2023[[#This Row],[Hr_Rate]]</f>
        <v>4362.4423076923076</v>
      </c>
    </row>
    <row r="819" spans="1:40" x14ac:dyDescent="0.3">
      <c r="A819" s="1" t="s">
        <v>1927</v>
      </c>
      <c r="B819" s="8">
        <v>44927</v>
      </c>
      <c r="C819" s="8">
        <v>44957</v>
      </c>
      <c r="D819">
        <v>2023</v>
      </c>
      <c r="E819" t="s">
        <v>104</v>
      </c>
      <c r="F819" t="s">
        <v>105</v>
      </c>
      <c r="G819" t="s">
        <v>1919</v>
      </c>
      <c r="H819" t="s">
        <v>486</v>
      </c>
      <c r="I819" t="s">
        <v>1567</v>
      </c>
      <c r="J819" t="s">
        <v>367</v>
      </c>
      <c r="K819" t="s">
        <v>37</v>
      </c>
      <c r="L819" t="s">
        <v>108</v>
      </c>
      <c r="M819" t="s">
        <v>105</v>
      </c>
      <c r="N819" t="s">
        <v>72</v>
      </c>
      <c r="O819" t="s">
        <v>40</v>
      </c>
      <c r="P819">
        <v>55</v>
      </c>
      <c r="Q819" s="2">
        <v>42683</v>
      </c>
      <c r="R819" s="2"/>
      <c r="S819">
        <v>40</v>
      </c>
      <c r="T819" s="3">
        <v>87851</v>
      </c>
      <c r="U819" s="3">
        <v>7320.916666666667</v>
      </c>
      <c r="V819" s="3">
        <v>42.236057692307689</v>
      </c>
      <c r="W819" s="3">
        <v>5.74E-2</v>
      </c>
      <c r="X819" s="3">
        <v>420.22061666666667</v>
      </c>
      <c r="Y819" vm="11">
        <v>0.30099999999999999</v>
      </c>
      <c r="Z819" s="3">
        <v>5117.3207500000008</v>
      </c>
      <c r="AA819" t="s">
        <v>109</v>
      </c>
      <c r="AB819">
        <v>16295.86</v>
      </c>
      <c r="AC819">
        <v>0</v>
      </c>
      <c r="AD819" s="2" t="s">
        <v>42</v>
      </c>
      <c r="AE819">
        <v>79</v>
      </c>
      <c r="AG819">
        <v>20</v>
      </c>
      <c r="AI819">
        <v>20</v>
      </c>
      <c r="AL819">
        <f>IF(AND(EE_Data_2023[[#This Row],[Hire Date]]&gt;=EE_Data_2023[[#This Row],[Start of Month]],EE_Data_2023[[#This Row],[Hire Date]]&lt;=EE_Data_2023[[#This Row],[End of Month]]),1,0)</f>
        <v>0</v>
      </c>
      <c r="AM819">
        <f>IF(AND(EE_Data_2023[[#This Row],[Exit Date]]&gt;=EE_Data_2023[[#This Row],[Start of Month]],EE_Data_2023[[#This Row],[Exit Date]]&lt;=EE_Data_2023[[#This Row],[End of Month]]),1,0)</f>
        <v>0</v>
      </c>
      <c r="AN819">
        <f>EE_Data_2023[[#This Row],[Leave balance]]*EE_Data_2023[[#This Row],[Hr_Rate]]</f>
        <v>3336.6485576923073</v>
      </c>
    </row>
    <row r="820" spans="1:40" x14ac:dyDescent="0.3">
      <c r="A820" s="1" t="s">
        <v>1927</v>
      </c>
      <c r="B820" s="8">
        <v>44927</v>
      </c>
      <c r="C820" s="8">
        <v>44957</v>
      </c>
      <c r="D820">
        <v>2023</v>
      </c>
      <c r="E820" t="s">
        <v>290</v>
      </c>
      <c r="F820" t="s">
        <v>291</v>
      </c>
      <c r="G820" t="s">
        <v>1916</v>
      </c>
      <c r="H820" t="s">
        <v>1779</v>
      </c>
      <c r="I820" t="s">
        <v>1780</v>
      </c>
      <c r="J820" t="s">
        <v>247</v>
      </c>
      <c r="K820" t="s">
        <v>94</v>
      </c>
      <c r="L820" t="s">
        <v>49</v>
      </c>
      <c r="M820" t="s">
        <v>291</v>
      </c>
      <c r="N820" t="s">
        <v>72</v>
      </c>
      <c r="O820" t="s">
        <v>50</v>
      </c>
      <c r="P820">
        <v>31</v>
      </c>
      <c r="Q820" s="2">
        <v>43171</v>
      </c>
      <c r="R820" s="2"/>
      <c r="S820">
        <v>40</v>
      </c>
      <c r="T820" s="3">
        <v>47913</v>
      </c>
      <c r="U820" s="3">
        <v>3992.75</v>
      </c>
      <c r="V820" s="3">
        <v>23.035096153846155</v>
      </c>
      <c r="W820" s="3">
        <v>0.20399999999999999</v>
      </c>
      <c r="X820" s="3">
        <v>814.52099999999996</v>
      </c>
      <c r="Y820" vm="31">
        <v>1.0629999999999999</v>
      </c>
      <c r="Z820" s="3">
        <v>-251.54324999999972</v>
      </c>
      <c r="AA820" t="s">
        <v>294</v>
      </c>
      <c r="AB820">
        <v>211.32830000000001</v>
      </c>
      <c r="AC820">
        <v>0</v>
      </c>
      <c r="AD820" s="2" t="s">
        <v>42</v>
      </c>
      <c r="AE820">
        <v>215</v>
      </c>
      <c r="AG820">
        <v>20</v>
      </c>
      <c r="AI820">
        <v>1</v>
      </c>
      <c r="AL820">
        <f>IF(AND(EE_Data_2023[[#This Row],[Hire Date]]&gt;=EE_Data_2023[[#This Row],[Start of Month]],EE_Data_2023[[#This Row],[Hire Date]]&lt;=EE_Data_2023[[#This Row],[End of Month]]),1,0)</f>
        <v>0</v>
      </c>
      <c r="AM820">
        <f>IF(AND(EE_Data_2023[[#This Row],[Exit Date]]&gt;=EE_Data_2023[[#This Row],[Start of Month]],EE_Data_2023[[#This Row],[Exit Date]]&lt;=EE_Data_2023[[#This Row],[End of Month]]),1,0)</f>
        <v>0</v>
      </c>
      <c r="AN820">
        <f>EE_Data_2023[[#This Row],[Leave balance]]*EE_Data_2023[[#This Row],[Hr_Rate]]</f>
        <v>4952.5456730769229</v>
      </c>
    </row>
    <row r="821" spans="1:40" x14ac:dyDescent="0.3">
      <c r="A821" s="1" t="s">
        <v>1927</v>
      </c>
      <c r="B821" s="8">
        <v>44927</v>
      </c>
      <c r="C821" s="8">
        <v>44957</v>
      </c>
      <c r="D821">
        <v>2023</v>
      </c>
      <c r="E821" t="s">
        <v>322</v>
      </c>
      <c r="F821" t="s">
        <v>323</v>
      </c>
      <c r="G821" t="s">
        <v>1919</v>
      </c>
      <c r="H821" t="s">
        <v>1781</v>
      </c>
      <c r="I821" t="s">
        <v>1782</v>
      </c>
      <c r="J821" t="s">
        <v>93</v>
      </c>
      <c r="K821" t="s">
        <v>94</v>
      </c>
      <c r="L821" t="s">
        <v>49</v>
      </c>
      <c r="M821" t="s">
        <v>323</v>
      </c>
      <c r="N821" t="s">
        <v>72</v>
      </c>
      <c r="O821" t="s">
        <v>40</v>
      </c>
      <c r="P821">
        <v>27</v>
      </c>
      <c r="Q821" s="2">
        <v>44302</v>
      </c>
      <c r="R821" s="2"/>
      <c r="S821">
        <v>40</v>
      </c>
      <c r="T821" s="3">
        <v>133400</v>
      </c>
      <c r="U821" s="3">
        <v>11116.666666666666</v>
      </c>
      <c r="V821" s="3">
        <v>64.134615384615387</v>
      </c>
      <c r="W821" s="3">
        <v>0.15490000000000001</v>
      </c>
      <c r="X821" s="3">
        <v>1721.9716666666666</v>
      </c>
      <c r="Y821" vm="33">
        <v>0.46700000000000003</v>
      </c>
      <c r="Z821" s="3">
        <v>5925.1833333333325</v>
      </c>
      <c r="AA821" t="s">
        <v>326</v>
      </c>
      <c r="AB821">
        <v>143.86000000000001</v>
      </c>
      <c r="AC821">
        <v>0.11</v>
      </c>
      <c r="AD821" s="2" t="s">
        <v>42</v>
      </c>
      <c r="AE821">
        <v>39</v>
      </c>
      <c r="AG821">
        <v>20</v>
      </c>
      <c r="AI821">
        <v>13</v>
      </c>
      <c r="AL821">
        <f>IF(AND(EE_Data_2023[[#This Row],[Hire Date]]&gt;=EE_Data_2023[[#This Row],[Start of Month]],EE_Data_2023[[#This Row],[Hire Date]]&lt;=EE_Data_2023[[#This Row],[End of Month]]),1,0)</f>
        <v>0</v>
      </c>
      <c r="AM821">
        <f>IF(AND(EE_Data_2023[[#This Row],[Exit Date]]&gt;=EE_Data_2023[[#This Row],[Start of Month]],EE_Data_2023[[#This Row],[Exit Date]]&lt;=EE_Data_2023[[#This Row],[End of Month]]),1,0)</f>
        <v>0</v>
      </c>
      <c r="AN821">
        <f>EE_Data_2023[[#This Row],[Leave balance]]*EE_Data_2023[[#This Row],[Hr_Rate]]</f>
        <v>2501.25</v>
      </c>
    </row>
    <row r="822" spans="1:40" x14ac:dyDescent="0.3">
      <c r="A822" s="1" t="s">
        <v>1927</v>
      </c>
      <c r="B822" s="8">
        <v>44927</v>
      </c>
      <c r="C822" s="8">
        <v>44957</v>
      </c>
      <c r="D822">
        <v>2023</v>
      </c>
      <c r="E822" t="s">
        <v>210</v>
      </c>
      <c r="F822" t="s">
        <v>211</v>
      </c>
      <c r="G822" t="s">
        <v>33</v>
      </c>
      <c r="H822" t="s">
        <v>1783</v>
      </c>
      <c r="I822" t="s">
        <v>1784</v>
      </c>
      <c r="J822" t="s">
        <v>452</v>
      </c>
      <c r="K822" t="s">
        <v>37</v>
      </c>
      <c r="L822" t="s">
        <v>49</v>
      </c>
      <c r="M822" t="s">
        <v>211</v>
      </c>
      <c r="N822" t="s">
        <v>39</v>
      </c>
      <c r="O822" t="s">
        <v>50</v>
      </c>
      <c r="P822">
        <v>39</v>
      </c>
      <c r="Q822" s="2">
        <v>43943</v>
      </c>
      <c r="R822" s="2">
        <v>45038</v>
      </c>
      <c r="S822">
        <v>32</v>
      </c>
      <c r="T822" s="3">
        <v>90535</v>
      </c>
      <c r="U822" s="3">
        <v>7544.583333333333</v>
      </c>
      <c r="V822" s="3">
        <v>54.408052884615387</v>
      </c>
      <c r="W822" s="3">
        <v>0.29899999999999999</v>
      </c>
      <c r="X822" s="3">
        <v>2255.8304166666667</v>
      </c>
      <c r="Y822" vm="26">
        <v>0.47</v>
      </c>
      <c r="Z822" s="3">
        <v>3998.6291666666666</v>
      </c>
      <c r="AA822" t="s">
        <v>41</v>
      </c>
      <c r="AB822">
        <v>1</v>
      </c>
      <c r="AC822">
        <v>0</v>
      </c>
      <c r="AD822" s="2" t="s">
        <v>42</v>
      </c>
      <c r="AE822">
        <v>382</v>
      </c>
      <c r="AG822">
        <v>20</v>
      </c>
      <c r="AH822">
        <v>532</v>
      </c>
      <c r="AL822">
        <f>IF(AND(EE_Data_2023[[#This Row],[Hire Date]]&gt;=EE_Data_2023[[#This Row],[Start of Month]],EE_Data_2023[[#This Row],[Hire Date]]&lt;=EE_Data_2023[[#This Row],[End of Month]]),1,0)</f>
        <v>0</v>
      </c>
      <c r="AM822">
        <f>IF(AND(EE_Data_2023[[#This Row],[Exit Date]]&gt;=EE_Data_2023[[#This Row],[Start of Month]],EE_Data_2023[[#This Row],[Exit Date]]&lt;=EE_Data_2023[[#This Row],[End of Month]]),1,0)</f>
        <v>0</v>
      </c>
      <c r="AN822">
        <f>EE_Data_2023[[#This Row],[Leave balance]]*EE_Data_2023[[#This Row],[Hr_Rate]]</f>
        <v>20783.876201923078</v>
      </c>
    </row>
    <row r="823" spans="1:40" x14ac:dyDescent="0.3">
      <c r="A823" s="1" t="s">
        <v>1927</v>
      </c>
      <c r="B823" s="8">
        <v>44927</v>
      </c>
      <c r="C823" s="8">
        <v>44957</v>
      </c>
      <c r="D823">
        <v>2023</v>
      </c>
      <c r="E823" t="s">
        <v>564</v>
      </c>
      <c r="F823" t="s">
        <v>565</v>
      </c>
      <c r="G823" t="s">
        <v>33</v>
      </c>
      <c r="H823" t="s">
        <v>1785</v>
      </c>
      <c r="I823" t="s">
        <v>1786</v>
      </c>
      <c r="J823" t="s">
        <v>63</v>
      </c>
      <c r="K823" t="s">
        <v>116</v>
      </c>
      <c r="L823" t="s">
        <v>49</v>
      </c>
      <c r="M823" t="s">
        <v>565</v>
      </c>
      <c r="N823" t="s">
        <v>72</v>
      </c>
      <c r="O823" t="s">
        <v>40</v>
      </c>
      <c r="P823">
        <v>55</v>
      </c>
      <c r="Q823" s="2">
        <v>38909</v>
      </c>
      <c r="R823" s="2"/>
      <c r="S823">
        <v>24</v>
      </c>
      <c r="T823" s="3">
        <v>93343</v>
      </c>
      <c r="U823" s="3">
        <v>7778.583333333333</v>
      </c>
      <c r="V823" s="3">
        <v>74.794070512820511</v>
      </c>
      <c r="W823" s="3">
        <v>0.21379999999999999</v>
      </c>
      <c r="X823" s="3">
        <v>1663.0611166666665</v>
      </c>
      <c r="Y823" vm="41">
        <v>0.51400000000000001</v>
      </c>
      <c r="Z823" s="3">
        <v>3780.3914999999997</v>
      </c>
      <c r="AA823" t="s">
        <v>41</v>
      </c>
      <c r="AB823">
        <v>1</v>
      </c>
      <c r="AC823">
        <v>0</v>
      </c>
      <c r="AD823" s="2" t="s">
        <v>42</v>
      </c>
      <c r="AE823">
        <v>277</v>
      </c>
      <c r="AG823">
        <v>20</v>
      </c>
      <c r="AL823">
        <f>IF(AND(EE_Data_2023[[#This Row],[Hire Date]]&gt;=EE_Data_2023[[#This Row],[Start of Month]],EE_Data_2023[[#This Row],[Hire Date]]&lt;=EE_Data_2023[[#This Row],[End of Month]]),1,0)</f>
        <v>0</v>
      </c>
      <c r="AM823">
        <f>IF(AND(EE_Data_2023[[#This Row],[Exit Date]]&gt;=EE_Data_2023[[#This Row],[Start of Month]],EE_Data_2023[[#This Row],[Exit Date]]&lt;=EE_Data_2023[[#This Row],[End of Month]]),1,0)</f>
        <v>0</v>
      </c>
      <c r="AN823">
        <f>EE_Data_2023[[#This Row],[Leave balance]]*EE_Data_2023[[#This Row],[Hr_Rate]]</f>
        <v>20717.957532051281</v>
      </c>
    </row>
    <row r="824" spans="1:40" x14ac:dyDescent="0.3">
      <c r="A824" s="1" t="s">
        <v>1927</v>
      </c>
      <c r="B824" s="8">
        <v>44927</v>
      </c>
      <c r="C824" s="8">
        <v>44957</v>
      </c>
      <c r="D824">
        <v>2023</v>
      </c>
      <c r="E824" t="s">
        <v>283</v>
      </c>
      <c r="F824" t="s">
        <v>284</v>
      </c>
      <c r="G824" t="s">
        <v>112</v>
      </c>
      <c r="H824" t="s">
        <v>1781</v>
      </c>
      <c r="I824" t="s">
        <v>1787</v>
      </c>
      <c r="J824" t="s">
        <v>226</v>
      </c>
      <c r="K824" t="s">
        <v>94</v>
      </c>
      <c r="L824" t="s">
        <v>71</v>
      </c>
      <c r="M824" t="s">
        <v>284</v>
      </c>
      <c r="N824" t="s">
        <v>72</v>
      </c>
      <c r="O824" t="s">
        <v>50</v>
      </c>
      <c r="P824">
        <v>44</v>
      </c>
      <c r="Q824" s="2">
        <v>38771</v>
      </c>
      <c r="R824" s="2"/>
      <c r="S824">
        <v>40</v>
      </c>
      <c r="T824" s="3">
        <v>63705</v>
      </c>
      <c r="U824" s="3">
        <v>5308.75</v>
      </c>
      <c r="V824" s="3">
        <v>30.627403846153847</v>
      </c>
      <c r="W824" s="3">
        <v>0</v>
      </c>
      <c r="X824" s="3">
        <v>0</v>
      </c>
      <c r="Y824" vm="30">
        <v>0.159</v>
      </c>
      <c r="Z824" s="3">
        <v>4464.6587499999996</v>
      </c>
      <c r="AA824" t="s">
        <v>287</v>
      </c>
      <c r="AB824">
        <v>3.8807</v>
      </c>
      <c r="AC824">
        <v>0</v>
      </c>
      <c r="AD824" s="2" t="s">
        <v>42</v>
      </c>
      <c r="AE824">
        <v>170</v>
      </c>
      <c r="AG824">
        <v>20</v>
      </c>
      <c r="AI824">
        <v>7</v>
      </c>
      <c r="AL824">
        <f>IF(AND(EE_Data_2023[[#This Row],[Hire Date]]&gt;=EE_Data_2023[[#This Row],[Start of Month]],EE_Data_2023[[#This Row],[Hire Date]]&lt;=EE_Data_2023[[#This Row],[End of Month]]),1,0)</f>
        <v>0</v>
      </c>
      <c r="AM824">
        <f>IF(AND(EE_Data_2023[[#This Row],[Exit Date]]&gt;=EE_Data_2023[[#This Row],[Start of Month]],EE_Data_2023[[#This Row],[Exit Date]]&lt;=EE_Data_2023[[#This Row],[End of Month]]),1,0)</f>
        <v>0</v>
      </c>
      <c r="AN824">
        <f>EE_Data_2023[[#This Row],[Leave balance]]*EE_Data_2023[[#This Row],[Hr_Rate]]</f>
        <v>5206.6586538461543</v>
      </c>
    </row>
    <row r="825" spans="1:40" x14ac:dyDescent="0.3">
      <c r="A825" s="1" t="s">
        <v>1927</v>
      </c>
      <c r="B825" s="8">
        <v>44927</v>
      </c>
      <c r="C825" s="8">
        <v>44957</v>
      </c>
      <c r="D825">
        <v>2023</v>
      </c>
      <c r="E825" t="s">
        <v>390</v>
      </c>
      <c r="F825" t="s">
        <v>391</v>
      </c>
      <c r="G825" t="s">
        <v>33</v>
      </c>
      <c r="H825" t="s">
        <v>1788</v>
      </c>
      <c r="I825" t="s">
        <v>1789</v>
      </c>
      <c r="J825" t="s">
        <v>115</v>
      </c>
      <c r="K825" t="s">
        <v>70</v>
      </c>
      <c r="L825" t="s">
        <v>71</v>
      </c>
      <c r="M825" t="s">
        <v>391</v>
      </c>
      <c r="N825" t="s">
        <v>72</v>
      </c>
      <c r="O825" t="s">
        <v>40</v>
      </c>
      <c r="P825">
        <v>48</v>
      </c>
      <c r="Q825" s="2">
        <v>36584</v>
      </c>
      <c r="R825" s="2"/>
      <c r="S825">
        <v>24</v>
      </c>
      <c r="T825" s="3">
        <v>258081</v>
      </c>
      <c r="U825" s="3">
        <v>21506.75</v>
      </c>
      <c r="V825" s="3">
        <v>206.79567307692309</v>
      </c>
      <c r="W825" s="3">
        <v>0.1105</v>
      </c>
      <c r="X825" s="3">
        <v>2376.4958750000001</v>
      </c>
      <c r="Y825" vm="37">
        <v>0.26100000000000001</v>
      </c>
      <c r="Z825" s="3">
        <v>15893.488249999999</v>
      </c>
      <c r="AA825" t="s">
        <v>41</v>
      </c>
      <c r="AB825">
        <v>1</v>
      </c>
      <c r="AC825">
        <v>0.3</v>
      </c>
      <c r="AD825" s="2" t="s">
        <v>42</v>
      </c>
      <c r="AE825">
        <v>188</v>
      </c>
      <c r="AG825">
        <v>20</v>
      </c>
      <c r="AL825">
        <f>IF(AND(EE_Data_2023[[#This Row],[Hire Date]]&gt;=EE_Data_2023[[#This Row],[Start of Month]],EE_Data_2023[[#This Row],[Hire Date]]&lt;=EE_Data_2023[[#This Row],[End of Month]]),1,0)</f>
        <v>0</v>
      </c>
      <c r="AM825">
        <f>IF(AND(EE_Data_2023[[#This Row],[Exit Date]]&gt;=EE_Data_2023[[#This Row],[Start of Month]],EE_Data_2023[[#This Row],[Exit Date]]&lt;=EE_Data_2023[[#This Row],[End of Month]]),1,0)</f>
        <v>0</v>
      </c>
      <c r="AN825">
        <f>EE_Data_2023[[#This Row],[Leave balance]]*EE_Data_2023[[#This Row],[Hr_Rate]]</f>
        <v>38877.586538461539</v>
      </c>
    </row>
    <row r="826" spans="1:40" x14ac:dyDescent="0.3">
      <c r="A826" s="1" t="s">
        <v>1927</v>
      </c>
      <c r="B826" s="8">
        <v>44927</v>
      </c>
      <c r="C826" s="8">
        <v>44957</v>
      </c>
      <c r="D826">
        <v>2023</v>
      </c>
      <c r="E826" t="s">
        <v>283</v>
      </c>
      <c r="F826" t="s">
        <v>284</v>
      </c>
      <c r="G826" t="s">
        <v>112</v>
      </c>
      <c r="H826" t="s">
        <v>1790</v>
      </c>
      <c r="I826" t="s">
        <v>1791</v>
      </c>
      <c r="J826" t="s">
        <v>247</v>
      </c>
      <c r="K826" t="s">
        <v>94</v>
      </c>
      <c r="L826" t="s">
        <v>108</v>
      </c>
      <c r="M826" t="s">
        <v>284</v>
      </c>
      <c r="N826" t="s">
        <v>39</v>
      </c>
      <c r="O826" t="s">
        <v>40</v>
      </c>
      <c r="P826">
        <v>48</v>
      </c>
      <c r="Q826" s="2">
        <v>44095</v>
      </c>
      <c r="R826" s="2">
        <v>45190</v>
      </c>
      <c r="S826">
        <v>40</v>
      </c>
      <c r="T826" s="3">
        <v>54654</v>
      </c>
      <c r="U826" s="3">
        <v>4554.5</v>
      </c>
      <c r="V826" s="3">
        <v>26.275961538461537</v>
      </c>
      <c r="W826" s="3">
        <v>0</v>
      </c>
      <c r="X826" s="3">
        <v>0</v>
      </c>
      <c r="Y826" vm="30">
        <v>0.159</v>
      </c>
      <c r="Z826" s="3">
        <v>3830.3344999999999</v>
      </c>
      <c r="AA826" t="s">
        <v>287</v>
      </c>
      <c r="AB826">
        <v>3.8807</v>
      </c>
      <c r="AC826">
        <v>0</v>
      </c>
      <c r="AD826" s="2" t="s">
        <v>42</v>
      </c>
      <c r="AE826">
        <v>102</v>
      </c>
      <c r="AG826">
        <v>20</v>
      </c>
      <c r="AI826">
        <v>13</v>
      </c>
      <c r="AL826">
        <f>IF(AND(EE_Data_2023[[#This Row],[Hire Date]]&gt;=EE_Data_2023[[#This Row],[Start of Month]],EE_Data_2023[[#This Row],[Hire Date]]&lt;=EE_Data_2023[[#This Row],[End of Month]]),1,0)</f>
        <v>0</v>
      </c>
      <c r="AM826">
        <f>IF(AND(EE_Data_2023[[#This Row],[Exit Date]]&gt;=EE_Data_2023[[#This Row],[Start of Month]],EE_Data_2023[[#This Row],[Exit Date]]&lt;=EE_Data_2023[[#This Row],[End of Month]]),1,0)</f>
        <v>0</v>
      </c>
      <c r="AN826">
        <f>EE_Data_2023[[#This Row],[Leave balance]]*EE_Data_2023[[#This Row],[Hr_Rate]]</f>
        <v>2680.1480769230766</v>
      </c>
    </row>
    <row r="827" spans="1:40" x14ac:dyDescent="0.3">
      <c r="A827" s="1" t="s">
        <v>1927</v>
      </c>
      <c r="B827" s="8">
        <v>44927</v>
      </c>
      <c r="C827" s="8">
        <v>44957</v>
      </c>
      <c r="D827">
        <v>2023</v>
      </c>
      <c r="E827" t="s">
        <v>346</v>
      </c>
      <c r="F827" t="s">
        <v>347</v>
      </c>
      <c r="G827" t="s">
        <v>54</v>
      </c>
      <c r="H827" t="s">
        <v>1792</v>
      </c>
      <c r="I827" t="s">
        <v>1793</v>
      </c>
      <c r="J827" t="s">
        <v>145</v>
      </c>
      <c r="K827" t="s">
        <v>70</v>
      </c>
      <c r="L827" t="s">
        <v>38</v>
      </c>
      <c r="M827" t="s">
        <v>347</v>
      </c>
      <c r="N827" t="s">
        <v>39</v>
      </c>
      <c r="O827" t="s">
        <v>40</v>
      </c>
      <c r="P827">
        <v>54</v>
      </c>
      <c r="Q827" s="2">
        <v>44828</v>
      </c>
      <c r="R827" s="2">
        <v>45193</v>
      </c>
      <c r="S827">
        <v>40</v>
      </c>
      <c r="T827" s="3">
        <v>58006</v>
      </c>
      <c r="U827" s="3">
        <v>4833.833333333333</v>
      </c>
      <c r="V827" s="3">
        <v>27.887499999999999</v>
      </c>
      <c r="W827" s="3">
        <v>0.2109</v>
      </c>
      <c r="X827" s="3">
        <v>1019.4554499999999</v>
      </c>
      <c r="Y827" vm="34">
        <v>0.45799999999999996</v>
      </c>
      <c r="Z827" s="3">
        <v>2619.9376666666667</v>
      </c>
      <c r="AA827" t="s">
        <v>350</v>
      </c>
      <c r="AB827">
        <v>11.0573</v>
      </c>
      <c r="AC827">
        <v>0</v>
      </c>
      <c r="AD827" s="2" t="s">
        <v>42</v>
      </c>
      <c r="AE827">
        <v>369</v>
      </c>
      <c r="AG827">
        <v>20</v>
      </c>
      <c r="AI827">
        <v>20</v>
      </c>
      <c r="AL827">
        <f>IF(AND(EE_Data_2023[[#This Row],[Hire Date]]&gt;=EE_Data_2023[[#This Row],[Start of Month]],EE_Data_2023[[#This Row],[Hire Date]]&lt;=EE_Data_2023[[#This Row],[End of Month]]),1,0)</f>
        <v>0</v>
      </c>
      <c r="AM827">
        <f>IF(AND(EE_Data_2023[[#This Row],[Exit Date]]&gt;=EE_Data_2023[[#This Row],[Start of Month]],EE_Data_2023[[#This Row],[Exit Date]]&lt;=EE_Data_2023[[#This Row],[End of Month]]),1,0)</f>
        <v>0</v>
      </c>
      <c r="AN827">
        <f>EE_Data_2023[[#This Row],[Leave balance]]*EE_Data_2023[[#This Row],[Hr_Rate]]</f>
        <v>10290.487499999999</v>
      </c>
    </row>
    <row r="828" spans="1:40" x14ac:dyDescent="0.3">
      <c r="A828" s="1" t="s">
        <v>1927</v>
      </c>
      <c r="B828" s="8">
        <v>44927</v>
      </c>
      <c r="C828" s="8">
        <v>44957</v>
      </c>
      <c r="D828">
        <v>2023</v>
      </c>
      <c r="E828" t="s">
        <v>238</v>
      </c>
      <c r="F828" t="s">
        <v>239</v>
      </c>
      <c r="G828" t="s">
        <v>33</v>
      </c>
      <c r="H828" t="s">
        <v>1794</v>
      </c>
      <c r="I828" t="s">
        <v>854</v>
      </c>
      <c r="J828" t="s">
        <v>93</v>
      </c>
      <c r="K828" t="s">
        <v>48</v>
      </c>
      <c r="L828" t="s">
        <v>38</v>
      </c>
      <c r="M828" t="s">
        <v>239</v>
      </c>
      <c r="N828" t="s">
        <v>72</v>
      </c>
      <c r="O828" t="s">
        <v>50</v>
      </c>
      <c r="P828">
        <v>42</v>
      </c>
      <c r="Q828" s="2">
        <v>40620</v>
      </c>
      <c r="R828" s="2"/>
      <c r="S828">
        <v>40</v>
      </c>
      <c r="T828" s="3">
        <v>150034</v>
      </c>
      <c r="U828" s="3">
        <v>12502.833333333334</v>
      </c>
      <c r="V828" s="3">
        <v>72.131730769230771</v>
      </c>
      <c r="W828" s="3">
        <v>0.16500000000000001</v>
      </c>
      <c r="X828" s="3">
        <v>2062.9675000000002</v>
      </c>
      <c r="Y828" vm="27">
        <v>0.20499999999999999</v>
      </c>
      <c r="Z828" s="3">
        <v>9939.7525000000005</v>
      </c>
      <c r="AA828" t="s">
        <v>41</v>
      </c>
      <c r="AB828">
        <v>1</v>
      </c>
      <c r="AC828">
        <v>0.12</v>
      </c>
      <c r="AD828" s="2" t="s">
        <v>42</v>
      </c>
      <c r="AE828">
        <v>245</v>
      </c>
      <c r="AG828">
        <v>20</v>
      </c>
      <c r="AI828">
        <v>18</v>
      </c>
      <c r="AL828">
        <f>IF(AND(EE_Data_2023[[#This Row],[Hire Date]]&gt;=EE_Data_2023[[#This Row],[Start of Month]],EE_Data_2023[[#This Row],[Hire Date]]&lt;=EE_Data_2023[[#This Row],[End of Month]]),1,0)</f>
        <v>0</v>
      </c>
      <c r="AM828">
        <f>IF(AND(EE_Data_2023[[#This Row],[Exit Date]]&gt;=EE_Data_2023[[#This Row],[Start of Month]],EE_Data_2023[[#This Row],[Exit Date]]&lt;=EE_Data_2023[[#This Row],[End of Month]]),1,0)</f>
        <v>0</v>
      </c>
      <c r="AN828">
        <f>EE_Data_2023[[#This Row],[Leave balance]]*EE_Data_2023[[#This Row],[Hr_Rate]]</f>
        <v>17672.274038461539</v>
      </c>
    </row>
    <row r="829" spans="1:40" x14ac:dyDescent="0.3">
      <c r="A829" s="1" t="s">
        <v>1927</v>
      </c>
      <c r="B829" s="8">
        <v>44927</v>
      </c>
      <c r="C829" s="8">
        <v>44957</v>
      </c>
      <c r="D829">
        <v>2023</v>
      </c>
      <c r="E829" t="s">
        <v>193</v>
      </c>
      <c r="F829" t="s">
        <v>194</v>
      </c>
      <c r="G829" t="s">
        <v>33</v>
      </c>
      <c r="H829" t="s">
        <v>1718</v>
      </c>
      <c r="I829" t="s">
        <v>1795</v>
      </c>
      <c r="J829" t="s">
        <v>115</v>
      </c>
      <c r="K829" t="s">
        <v>94</v>
      </c>
      <c r="L829" t="s">
        <v>49</v>
      </c>
      <c r="M829" t="s">
        <v>194</v>
      </c>
      <c r="N829" t="s">
        <v>72</v>
      </c>
      <c r="O829" t="s">
        <v>50</v>
      </c>
      <c r="P829">
        <v>38</v>
      </c>
      <c r="Q829" s="2">
        <v>39232</v>
      </c>
      <c r="R829" s="2"/>
      <c r="S829">
        <v>24</v>
      </c>
      <c r="T829" s="3">
        <v>198562</v>
      </c>
      <c r="U829" s="3">
        <v>16546.833333333332</v>
      </c>
      <c r="V829" s="3">
        <v>159.10416666666666</v>
      </c>
      <c r="W829" s="3">
        <v>6.3500000000000001E-2</v>
      </c>
      <c r="X829" s="3">
        <v>1050.7239166666666</v>
      </c>
      <c r="Y829" vm="24">
        <v>0.31900000000000001</v>
      </c>
      <c r="Z829" s="3">
        <v>11268.393499999998</v>
      </c>
      <c r="AA829" t="s">
        <v>197</v>
      </c>
      <c r="AB829">
        <v>149.69999999999999</v>
      </c>
      <c r="AC829">
        <v>0.22</v>
      </c>
      <c r="AD829" s="2" t="s">
        <v>42</v>
      </c>
      <c r="AE829">
        <v>112</v>
      </c>
      <c r="AG829">
        <v>20</v>
      </c>
      <c r="AH829">
        <v>98</v>
      </c>
      <c r="AL829">
        <f>IF(AND(EE_Data_2023[[#This Row],[Hire Date]]&gt;=EE_Data_2023[[#This Row],[Start of Month]],EE_Data_2023[[#This Row],[Hire Date]]&lt;=EE_Data_2023[[#This Row],[End of Month]]),1,0)</f>
        <v>0</v>
      </c>
      <c r="AM829">
        <f>IF(AND(EE_Data_2023[[#This Row],[Exit Date]]&gt;=EE_Data_2023[[#This Row],[Start of Month]],EE_Data_2023[[#This Row],[Exit Date]]&lt;=EE_Data_2023[[#This Row],[End of Month]]),1,0)</f>
        <v>0</v>
      </c>
      <c r="AN829">
        <f>EE_Data_2023[[#This Row],[Leave balance]]*EE_Data_2023[[#This Row],[Hr_Rate]]</f>
        <v>17819.666666666664</v>
      </c>
    </row>
    <row r="830" spans="1:40" x14ac:dyDescent="0.3">
      <c r="A830" s="1" t="s">
        <v>1927</v>
      </c>
      <c r="B830" s="8">
        <v>44927</v>
      </c>
      <c r="C830" s="8">
        <v>44957</v>
      </c>
      <c r="D830">
        <v>2023</v>
      </c>
      <c r="E830" t="s">
        <v>390</v>
      </c>
      <c r="F830" t="s">
        <v>391</v>
      </c>
      <c r="G830" t="s">
        <v>33</v>
      </c>
      <c r="H830" t="s">
        <v>1796</v>
      </c>
      <c r="I830" t="s">
        <v>1797</v>
      </c>
      <c r="J830" t="s">
        <v>165</v>
      </c>
      <c r="K830" t="s">
        <v>99</v>
      </c>
      <c r="L830" t="s">
        <v>108</v>
      </c>
      <c r="M830" t="s">
        <v>391</v>
      </c>
      <c r="N830" t="s">
        <v>72</v>
      </c>
      <c r="O830" t="s">
        <v>40</v>
      </c>
      <c r="P830">
        <v>57</v>
      </c>
      <c r="Q830" s="2">
        <v>44205</v>
      </c>
      <c r="R830" s="2"/>
      <c r="S830">
        <v>40</v>
      </c>
      <c r="T830" s="3">
        <v>111299</v>
      </c>
      <c r="U830" s="3">
        <v>9274.9166666666661</v>
      </c>
      <c r="V830" s="3">
        <v>53.509134615384617</v>
      </c>
      <c r="W830" s="3">
        <v>0.1105</v>
      </c>
      <c r="X830" s="3">
        <v>1024.8782916666667</v>
      </c>
      <c r="Y830" vm="37">
        <v>0.26100000000000001</v>
      </c>
      <c r="Z830" s="3">
        <v>6854.1634166666663</v>
      </c>
      <c r="AA830" t="s">
        <v>41</v>
      </c>
      <c r="AB830">
        <v>1</v>
      </c>
      <c r="AC830">
        <v>0.12</v>
      </c>
      <c r="AD830" s="2" t="s">
        <v>42</v>
      </c>
      <c r="AE830">
        <v>383</v>
      </c>
      <c r="AG830">
        <v>20</v>
      </c>
      <c r="AI830">
        <v>8</v>
      </c>
      <c r="AL830">
        <f>IF(AND(EE_Data_2023[[#This Row],[Hire Date]]&gt;=EE_Data_2023[[#This Row],[Start of Month]],EE_Data_2023[[#This Row],[Hire Date]]&lt;=EE_Data_2023[[#This Row],[End of Month]]),1,0)</f>
        <v>0</v>
      </c>
      <c r="AM830">
        <f>IF(AND(EE_Data_2023[[#This Row],[Exit Date]]&gt;=EE_Data_2023[[#This Row],[Start of Month]],EE_Data_2023[[#This Row],[Exit Date]]&lt;=EE_Data_2023[[#This Row],[End of Month]]),1,0)</f>
        <v>0</v>
      </c>
      <c r="AN830">
        <f>EE_Data_2023[[#This Row],[Leave balance]]*EE_Data_2023[[#This Row],[Hr_Rate]]</f>
        <v>20493.99855769231</v>
      </c>
    </row>
    <row r="831" spans="1:40" x14ac:dyDescent="0.3">
      <c r="A831" s="1" t="s">
        <v>1927</v>
      </c>
      <c r="B831" s="8">
        <v>44927</v>
      </c>
      <c r="C831" s="8">
        <v>44957</v>
      </c>
      <c r="D831">
        <v>2023</v>
      </c>
      <c r="E831" t="s">
        <v>238</v>
      </c>
      <c r="F831" t="s">
        <v>239</v>
      </c>
      <c r="G831" t="s">
        <v>33</v>
      </c>
      <c r="H831" t="s">
        <v>1580</v>
      </c>
      <c r="I831" t="s">
        <v>1798</v>
      </c>
      <c r="J831" t="s">
        <v>145</v>
      </c>
      <c r="K831" t="s">
        <v>116</v>
      </c>
      <c r="L831" t="s">
        <v>108</v>
      </c>
      <c r="M831" t="s">
        <v>239</v>
      </c>
      <c r="N831" t="s">
        <v>72</v>
      </c>
      <c r="O831" t="s">
        <v>50</v>
      </c>
      <c r="P831">
        <v>43</v>
      </c>
      <c r="Q831" s="2">
        <v>43659</v>
      </c>
      <c r="R831" s="2"/>
      <c r="S831">
        <v>40</v>
      </c>
      <c r="T831" s="3">
        <v>41545</v>
      </c>
      <c r="U831" s="3">
        <v>3462.0833333333335</v>
      </c>
      <c r="V831" s="3">
        <v>19.973557692307693</v>
      </c>
      <c r="W831" s="3">
        <v>0.16500000000000001</v>
      </c>
      <c r="X831" s="3">
        <v>571.24375000000009</v>
      </c>
      <c r="Y831" vm="27">
        <v>0.20499999999999999</v>
      </c>
      <c r="Z831" s="3">
        <v>2752.3562500000003</v>
      </c>
      <c r="AA831" t="s">
        <v>41</v>
      </c>
      <c r="AB831">
        <v>1</v>
      </c>
      <c r="AC831">
        <v>0</v>
      </c>
      <c r="AD831" s="2" t="s">
        <v>42</v>
      </c>
      <c r="AE831">
        <v>389</v>
      </c>
      <c r="AG831">
        <v>20</v>
      </c>
      <c r="AI831">
        <v>14</v>
      </c>
      <c r="AL831">
        <f>IF(AND(EE_Data_2023[[#This Row],[Hire Date]]&gt;=EE_Data_2023[[#This Row],[Start of Month]],EE_Data_2023[[#This Row],[Hire Date]]&lt;=EE_Data_2023[[#This Row],[End of Month]]),1,0)</f>
        <v>0</v>
      </c>
      <c r="AM831">
        <f>IF(AND(EE_Data_2023[[#This Row],[Exit Date]]&gt;=EE_Data_2023[[#This Row],[Start of Month]],EE_Data_2023[[#This Row],[Exit Date]]&lt;=EE_Data_2023[[#This Row],[End of Month]]),1,0)</f>
        <v>0</v>
      </c>
      <c r="AN831">
        <f>EE_Data_2023[[#This Row],[Leave balance]]*EE_Data_2023[[#This Row],[Hr_Rate]]</f>
        <v>7769.7139423076924</v>
      </c>
    </row>
    <row r="832" spans="1:40" x14ac:dyDescent="0.3">
      <c r="A832" s="1" t="s">
        <v>1927</v>
      </c>
      <c r="B832" s="8">
        <v>44927</v>
      </c>
      <c r="C832" s="8">
        <v>44957</v>
      </c>
      <c r="D832">
        <v>2023</v>
      </c>
      <c r="E832" t="s">
        <v>721</v>
      </c>
      <c r="F832" t="s">
        <v>722</v>
      </c>
      <c r="G832" t="s">
        <v>54</v>
      </c>
      <c r="H832" t="s">
        <v>1711</v>
      </c>
      <c r="I832" t="s">
        <v>1799</v>
      </c>
      <c r="J832" t="s">
        <v>77</v>
      </c>
      <c r="K832" t="s">
        <v>83</v>
      </c>
      <c r="L832" t="s">
        <v>108</v>
      </c>
      <c r="M832" t="s">
        <v>722</v>
      </c>
      <c r="N832" t="s">
        <v>72</v>
      </c>
      <c r="O832" t="s">
        <v>40</v>
      </c>
      <c r="P832">
        <v>44</v>
      </c>
      <c r="Q832" s="2">
        <v>37296</v>
      </c>
      <c r="R832" s="2"/>
      <c r="S832">
        <v>40</v>
      </c>
      <c r="T832" s="3">
        <v>117545</v>
      </c>
      <c r="U832" s="3">
        <v>9795.4166666666661</v>
      </c>
      <c r="V832" s="3">
        <v>56.512019230769226</v>
      </c>
      <c r="W832" s="3">
        <v>0.1</v>
      </c>
      <c r="X832" s="3">
        <v>979.54166666666663</v>
      </c>
      <c r="Y832" vm="42">
        <v>0.34799999999999998</v>
      </c>
      <c r="Z832" s="3">
        <v>6386.6116666666667</v>
      </c>
      <c r="AA832" t="s">
        <v>725</v>
      </c>
      <c r="AB832">
        <v>486.12</v>
      </c>
      <c r="AC832">
        <v>0.06</v>
      </c>
      <c r="AD832" s="2" t="s">
        <v>42</v>
      </c>
      <c r="AE832">
        <v>86</v>
      </c>
      <c r="AG832">
        <v>20</v>
      </c>
      <c r="AI832">
        <v>5</v>
      </c>
      <c r="AL832">
        <f>IF(AND(EE_Data_2023[[#This Row],[Hire Date]]&gt;=EE_Data_2023[[#This Row],[Start of Month]],EE_Data_2023[[#This Row],[Hire Date]]&lt;=EE_Data_2023[[#This Row],[End of Month]]),1,0)</f>
        <v>0</v>
      </c>
      <c r="AM832">
        <f>IF(AND(EE_Data_2023[[#This Row],[Exit Date]]&gt;=EE_Data_2023[[#This Row],[Start of Month]],EE_Data_2023[[#This Row],[Exit Date]]&lt;=EE_Data_2023[[#This Row],[End of Month]]),1,0)</f>
        <v>0</v>
      </c>
      <c r="AN832">
        <f>EE_Data_2023[[#This Row],[Leave balance]]*EE_Data_2023[[#This Row],[Hr_Rate]]</f>
        <v>4860.0336538461534</v>
      </c>
    </row>
    <row r="833" spans="1:40" x14ac:dyDescent="0.3">
      <c r="A833" s="1" t="s">
        <v>1927</v>
      </c>
      <c r="B833" s="8">
        <v>44927</v>
      </c>
      <c r="C833" s="8">
        <v>44957</v>
      </c>
      <c r="D833">
        <v>2023</v>
      </c>
      <c r="E833" t="s">
        <v>1035</v>
      </c>
      <c r="F833" t="s">
        <v>1036</v>
      </c>
      <c r="G833" t="s">
        <v>1918</v>
      </c>
      <c r="H833" t="s">
        <v>1800</v>
      </c>
      <c r="I833" t="s">
        <v>1801</v>
      </c>
      <c r="J833" t="s">
        <v>77</v>
      </c>
      <c r="K833" t="s">
        <v>94</v>
      </c>
      <c r="L833" t="s">
        <v>49</v>
      </c>
      <c r="M833" t="s">
        <v>135</v>
      </c>
      <c r="N833" t="s">
        <v>72</v>
      </c>
      <c r="O833" t="s">
        <v>40</v>
      </c>
      <c r="P833">
        <v>50</v>
      </c>
      <c r="Q833" s="2">
        <v>40983</v>
      </c>
      <c r="R833" s="2"/>
      <c r="S833">
        <v>40</v>
      </c>
      <c r="T833" s="3">
        <v>117226</v>
      </c>
      <c r="U833" s="3">
        <v>9768.8333333333339</v>
      </c>
      <c r="V833" s="3">
        <v>56.358653846153842</v>
      </c>
      <c r="W833" s="3">
        <v>0.25</v>
      </c>
      <c r="X833" s="3">
        <v>2442.2083333333335</v>
      </c>
      <c r="Y833" vm="15">
        <v>0.34600000000000003</v>
      </c>
      <c r="Z833" s="3">
        <v>6388.817</v>
      </c>
      <c r="AA833" t="s">
        <v>138</v>
      </c>
      <c r="AB833">
        <v>1.7225999999999999</v>
      </c>
      <c r="AC833">
        <v>0.08</v>
      </c>
      <c r="AD833" s="2" t="s">
        <v>42</v>
      </c>
      <c r="AE833">
        <v>275</v>
      </c>
      <c r="AG833">
        <v>20</v>
      </c>
      <c r="AI833">
        <v>15</v>
      </c>
      <c r="AL833">
        <f>IF(AND(EE_Data_2023[[#This Row],[Hire Date]]&gt;=EE_Data_2023[[#This Row],[Start of Month]],EE_Data_2023[[#This Row],[Hire Date]]&lt;=EE_Data_2023[[#This Row],[End of Month]]),1,0)</f>
        <v>0</v>
      </c>
      <c r="AM833">
        <f>IF(AND(EE_Data_2023[[#This Row],[Exit Date]]&gt;=EE_Data_2023[[#This Row],[Start of Month]],EE_Data_2023[[#This Row],[Exit Date]]&lt;=EE_Data_2023[[#This Row],[End of Month]]),1,0)</f>
        <v>0</v>
      </c>
      <c r="AN833">
        <f>EE_Data_2023[[#This Row],[Leave balance]]*EE_Data_2023[[#This Row],[Hr_Rate]]</f>
        <v>15498.629807692307</v>
      </c>
    </row>
    <row r="834" spans="1:40" x14ac:dyDescent="0.3">
      <c r="A834" s="1" t="s">
        <v>1927</v>
      </c>
      <c r="B834" s="8">
        <v>44927</v>
      </c>
      <c r="C834" s="8">
        <v>44957</v>
      </c>
      <c r="D834">
        <v>2023</v>
      </c>
      <c r="E834" t="s">
        <v>151</v>
      </c>
      <c r="F834" t="s">
        <v>152</v>
      </c>
      <c r="G834" t="s">
        <v>33</v>
      </c>
      <c r="H834" t="s">
        <v>1802</v>
      </c>
      <c r="I834" t="s">
        <v>1803</v>
      </c>
      <c r="J834" t="s">
        <v>145</v>
      </c>
      <c r="K834" t="s">
        <v>83</v>
      </c>
      <c r="L834" t="s">
        <v>71</v>
      </c>
      <c r="M834" t="s">
        <v>152</v>
      </c>
      <c r="N834" t="s">
        <v>72</v>
      </c>
      <c r="O834" t="s">
        <v>50</v>
      </c>
      <c r="P834">
        <v>26</v>
      </c>
      <c r="Q834" s="2">
        <v>43489</v>
      </c>
      <c r="R834" s="2"/>
      <c r="S834">
        <v>40</v>
      </c>
      <c r="T834" s="3">
        <v>55767</v>
      </c>
      <c r="U834" s="3">
        <v>4647.25</v>
      </c>
      <c r="V834" s="3">
        <v>26.811057692307692</v>
      </c>
      <c r="W834" s="3">
        <v>0.21</v>
      </c>
      <c r="X834" s="3">
        <v>975.92250000000001</v>
      </c>
      <c r="Y834" vm="18">
        <v>0.379</v>
      </c>
      <c r="Z834" s="3">
        <v>2885.9422500000001</v>
      </c>
      <c r="AA834" t="s">
        <v>155</v>
      </c>
      <c r="AB834">
        <v>378.97</v>
      </c>
      <c r="AC834">
        <v>0</v>
      </c>
      <c r="AD834" s="2" t="s">
        <v>42</v>
      </c>
      <c r="AE834">
        <v>387</v>
      </c>
      <c r="AG834">
        <v>20</v>
      </c>
      <c r="AL834">
        <f>IF(AND(EE_Data_2023[[#This Row],[Hire Date]]&gt;=EE_Data_2023[[#This Row],[Start of Month]],EE_Data_2023[[#This Row],[Hire Date]]&lt;=EE_Data_2023[[#This Row],[End of Month]]),1,0)</f>
        <v>0</v>
      </c>
      <c r="AM834">
        <f>IF(AND(EE_Data_2023[[#This Row],[Exit Date]]&gt;=EE_Data_2023[[#This Row],[Start of Month]],EE_Data_2023[[#This Row],[Exit Date]]&lt;=EE_Data_2023[[#This Row],[End of Month]]),1,0)</f>
        <v>0</v>
      </c>
      <c r="AN834">
        <f>EE_Data_2023[[#This Row],[Leave balance]]*EE_Data_2023[[#This Row],[Hr_Rate]]</f>
        <v>10375.879326923077</v>
      </c>
    </row>
    <row r="835" spans="1:40" x14ac:dyDescent="0.3">
      <c r="A835" s="1" t="s">
        <v>1927</v>
      </c>
      <c r="B835" s="8">
        <v>44927</v>
      </c>
      <c r="C835" s="8">
        <v>44957</v>
      </c>
      <c r="D835">
        <v>2023</v>
      </c>
      <c r="E835" t="s">
        <v>200</v>
      </c>
      <c r="F835" t="s">
        <v>201</v>
      </c>
      <c r="G835" t="s">
        <v>33</v>
      </c>
      <c r="H835" t="s">
        <v>1804</v>
      </c>
      <c r="I835" t="s">
        <v>1805</v>
      </c>
      <c r="J835" t="s">
        <v>177</v>
      </c>
      <c r="K835" t="s">
        <v>70</v>
      </c>
      <c r="L835" t="s">
        <v>38</v>
      </c>
      <c r="M835" t="s">
        <v>201</v>
      </c>
      <c r="N835" t="s">
        <v>72</v>
      </c>
      <c r="O835" t="s">
        <v>50</v>
      </c>
      <c r="P835">
        <v>29</v>
      </c>
      <c r="Q835" s="2">
        <v>42691</v>
      </c>
      <c r="R835" s="2"/>
      <c r="S835">
        <v>32</v>
      </c>
      <c r="T835" s="3">
        <v>60930</v>
      </c>
      <c r="U835" s="3">
        <v>5077.5</v>
      </c>
      <c r="V835" s="3">
        <v>36.61658653846154</v>
      </c>
      <c r="W835" s="3">
        <v>0.24809999999999999</v>
      </c>
      <c r="X835" s="3">
        <v>1259.72775</v>
      </c>
      <c r="Y835" vm="25">
        <v>0.51900000000000002</v>
      </c>
      <c r="Z835" s="3">
        <v>2442.2774999999997</v>
      </c>
      <c r="AA835" t="s">
        <v>41</v>
      </c>
      <c r="AB835">
        <v>1</v>
      </c>
      <c r="AC835">
        <v>0</v>
      </c>
      <c r="AD835" s="2" t="s">
        <v>42</v>
      </c>
      <c r="AE835">
        <v>352</v>
      </c>
      <c r="AG835">
        <v>20</v>
      </c>
      <c r="AH835">
        <v>565</v>
      </c>
      <c r="AL835">
        <f>IF(AND(EE_Data_2023[[#This Row],[Hire Date]]&gt;=EE_Data_2023[[#This Row],[Start of Month]],EE_Data_2023[[#This Row],[Hire Date]]&lt;=EE_Data_2023[[#This Row],[End of Month]]),1,0)</f>
        <v>0</v>
      </c>
      <c r="AM835">
        <f>IF(AND(EE_Data_2023[[#This Row],[Exit Date]]&gt;=EE_Data_2023[[#This Row],[Start of Month]],EE_Data_2023[[#This Row],[Exit Date]]&lt;=EE_Data_2023[[#This Row],[End of Month]]),1,0)</f>
        <v>0</v>
      </c>
      <c r="AN835">
        <f>EE_Data_2023[[#This Row],[Leave balance]]*EE_Data_2023[[#This Row],[Hr_Rate]]</f>
        <v>12889.038461538463</v>
      </c>
    </row>
    <row r="836" spans="1:40" x14ac:dyDescent="0.3">
      <c r="A836" s="1" t="s">
        <v>1927</v>
      </c>
      <c r="B836" s="8">
        <v>44927</v>
      </c>
      <c r="C836" s="8">
        <v>44957</v>
      </c>
      <c r="D836">
        <v>2023</v>
      </c>
      <c r="E836" t="s">
        <v>84</v>
      </c>
      <c r="F836" t="s">
        <v>85</v>
      </c>
      <c r="G836" t="s">
        <v>1919</v>
      </c>
      <c r="H836" t="s">
        <v>1806</v>
      </c>
      <c r="I836" t="s">
        <v>1807</v>
      </c>
      <c r="J836" t="s">
        <v>115</v>
      </c>
      <c r="K836" t="s">
        <v>70</v>
      </c>
      <c r="L836" t="s">
        <v>49</v>
      </c>
      <c r="M836" t="s">
        <v>85</v>
      </c>
      <c r="N836" t="s">
        <v>72</v>
      </c>
      <c r="O836" t="s">
        <v>50</v>
      </c>
      <c r="P836">
        <v>27</v>
      </c>
      <c r="Q836" s="2">
        <v>43397</v>
      </c>
      <c r="R836" s="2"/>
      <c r="S836">
        <v>40</v>
      </c>
      <c r="T836" s="3">
        <v>154973</v>
      </c>
      <c r="U836" s="3">
        <v>12914.416666666666</v>
      </c>
      <c r="V836" s="3">
        <v>74.506249999999994</v>
      </c>
      <c r="W836" s="3">
        <v>0.25</v>
      </c>
      <c r="X836" s="3">
        <v>3228.6041666666665</v>
      </c>
      <c r="Y836" vm="8">
        <v>0.21899999999999997</v>
      </c>
      <c r="Z836" s="3">
        <v>10086.159416666665</v>
      </c>
      <c r="AA836" t="s">
        <v>88</v>
      </c>
      <c r="AB836">
        <v>8.2957999999999998</v>
      </c>
      <c r="AC836">
        <v>0.28999999999999998</v>
      </c>
      <c r="AD836" s="2" t="s">
        <v>42</v>
      </c>
      <c r="AE836">
        <v>43</v>
      </c>
      <c r="AG836">
        <v>20</v>
      </c>
      <c r="AH836">
        <v>501</v>
      </c>
      <c r="AI836">
        <v>11</v>
      </c>
      <c r="AL836">
        <f>IF(AND(EE_Data_2023[[#This Row],[Hire Date]]&gt;=EE_Data_2023[[#This Row],[Start of Month]],EE_Data_2023[[#This Row],[Hire Date]]&lt;=EE_Data_2023[[#This Row],[End of Month]]),1,0)</f>
        <v>0</v>
      </c>
      <c r="AM836">
        <f>IF(AND(EE_Data_2023[[#This Row],[Exit Date]]&gt;=EE_Data_2023[[#This Row],[Start of Month]],EE_Data_2023[[#This Row],[Exit Date]]&lt;=EE_Data_2023[[#This Row],[End of Month]]),1,0)</f>
        <v>0</v>
      </c>
      <c r="AN836">
        <f>EE_Data_2023[[#This Row],[Leave balance]]*EE_Data_2023[[#This Row],[Hr_Rate]]</f>
        <v>3203.7687499999997</v>
      </c>
    </row>
    <row r="837" spans="1:40" x14ac:dyDescent="0.3">
      <c r="A837" s="1" t="s">
        <v>1928</v>
      </c>
      <c r="B837" s="8">
        <v>44958</v>
      </c>
      <c r="C837" s="8">
        <v>44985</v>
      </c>
      <c r="D837">
        <v>2023</v>
      </c>
      <c r="E837" t="s">
        <v>31</v>
      </c>
      <c r="F837" t="s">
        <v>32</v>
      </c>
      <c r="G837" t="s">
        <v>33</v>
      </c>
      <c r="H837" t="s">
        <v>34</v>
      </c>
      <c r="I837" t="s">
        <v>35</v>
      </c>
      <c r="J837" t="s">
        <v>36</v>
      </c>
      <c r="K837" t="s">
        <v>37</v>
      </c>
      <c r="L837" t="s">
        <v>38</v>
      </c>
      <c r="M837" t="s">
        <v>32</v>
      </c>
      <c r="N837" t="s">
        <v>39</v>
      </c>
      <c r="O837" t="s">
        <v>40</v>
      </c>
      <c r="P837">
        <v>59</v>
      </c>
      <c r="Q837" s="2">
        <v>44927</v>
      </c>
      <c r="R837" s="2">
        <v>45292</v>
      </c>
      <c r="S837">
        <v>40</v>
      </c>
      <c r="T837" s="3">
        <v>99975</v>
      </c>
      <c r="U837" s="3">
        <v>8331.25</v>
      </c>
      <c r="V837" s="3">
        <v>48.064903846153847</v>
      </c>
      <c r="W837" s="3">
        <v>0.20760000000000001</v>
      </c>
      <c r="X837" s="3">
        <v>1729.5675000000001</v>
      </c>
      <c r="Y837" vm="1">
        <v>0.36599999999999999</v>
      </c>
      <c r="Z837" s="3">
        <v>5282.0125000000007</v>
      </c>
      <c r="AA837" t="s">
        <v>41</v>
      </c>
      <c r="AB837">
        <v>1</v>
      </c>
      <c r="AC837">
        <v>0</v>
      </c>
      <c r="AD837" s="2" t="s">
        <v>42</v>
      </c>
      <c r="AE837">
        <v>304</v>
      </c>
      <c r="AH837">
        <v>20</v>
      </c>
      <c r="AI837">
        <v>397</v>
      </c>
      <c r="AJ837">
        <v>18</v>
      </c>
      <c r="AK837" t="s">
        <v>42</v>
      </c>
      <c r="AL837">
        <f>IF(AND(EE_Data_2023[[#This Row],[Hire Date]]&gt;=EE_Data_2023[[#This Row],[Start of Month]],EE_Data_2023[[#This Row],[Hire Date]]&lt;=EE_Data_2023[[#This Row],[End of Month]]),1,0)</f>
        <v>0</v>
      </c>
      <c r="AM837">
        <f>IF(AND(EE_Data_2023[[#This Row],[Exit Date]]&gt;=EE_Data_2023[[#This Row],[Start of Month]],EE_Data_2023[[#This Row],[Exit Date]]&lt;=EE_Data_2023[[#This Row],[End of Month]]),1,0)</f>
        <v>0</v>
      </c>
      <c r="AN837">
        <f>EE_Data_2023[[#This Row],[Leave balance]]*EE_Data_2023[[#This Row],[Hr_Rate]]</f>
        <v>14611.73076923077</v>
      </c>
    </row>
    <row r="838" spans="1:40" x14ac:dyDescent="0.3">
      <c r="A838" s="1" t="s">
        <v>1928</v>
      </c>
      <c r="B838" s="8">
        <v>44958</v>
      </c>
      <c r="C838" s="8">
        <v>44985</v>
      </c>
      <c r="D838">
        <v>2023</v>
      </c>
      <c r="E838" t="s">
        <v>43</v>
      </c>
      <c r="F838" t="s">
        <v>44</v>
      </c>
      <c r="G838" t="s">
        <v>1919</v>
      </c>
      <c r="H838" t="s">
        <v>45</v>
      </c>
      <c r="I838" t="s">
        <v>46</v>
      </c>
      <c r="J838" t="s">
        <v>47</v>
      </c>
      <c r="K838" t="s">
        <v>48</v>
      </c>
      <c r="L838" t="s">
        <v>49</v>
      </c>
      <c r="M838" t="s">
        <v>44</v>
      </c>
      <c r="N838" t="s">
        <v>39</v>
      </c>
      <c r="O838" t="s">
        <v>50</v>
      </c>
      <c r="P838">
        <v>50</v>
      </c>
      <c r="Q838" s="2">
        <v>44927</v>
      </c>
      <c r="R838" s="2">
        <v>45292</v>
      </c>
      <c r="S838">
        <v>40</v>
      </c>
      <c r="T838" s="3">
        <v>163099</v>
      </c>
      <c r="U838" s="3">
        <v>13591.583333333334</v>
      </c>
      <c r="V838" s="3">
        <v>78.412980769230771</v>
      </c>
      <c r="W838" s="3">
        <v>0.17</v>
      </c>
      <c r="X838" s="3">
        <v>2310.5691666666671</v>
      </c>
      <c r="Y838" vm="2">
        <v>0.21</v>
      </c>
      <c r="Z838" s="3">
        <v>10737.350833333334</v>
      </c>
      <c r="AA838" t="s">
        <v>51</v>
      </c>
      <c r="AB838">
        <v>1.4280999999999999</v>
      </c>
      <c r="AC838">
        <v>0.2</v>
      </c>
      <c r="AD838" s="2" t="s">
        <v>42</v>
      </c>
      <c r="AE838">
        <v>74</v>
      </c>
      <c r="AH838">
        <v>20</v>
      </c>
      <c r="AI838">
        <v>224</v>
      </c>
      <c r="AJ838">
        <v>20</v>
      </c>
      <c r="AK838" t="s">
        <v>42</v>
      </c>
      <c r="AL838">
        <f>IF(AND(EE_Data_2023[[#This Row],[Hire Date]]&gt;=EE_Data_2023[[#This Row],[Start of Month]],EE_Data_2023[[#This Row],[Hire Date]]&lt;=EE_Data_2023[[#This Row],[End of Month]]),1,0)</f>
        <v>0</v>
      </c>
      <c r="AM838">
        <f>IF(AND(EE_Data_2023[[#This Row],[Exit Date]]&gt;=EE_Data_2023[[#This Row],[Start of Month]],EE_Data_2023[[#This Row],[Exit Date]]&lt;=EE_Data_2023[[#This Row],[End of Month]]),1,0)</f>
        <v>0</v>
      </c>
      <c r="AN838">
        <f>EE_Data_2023[[#This Row],[Leave balance]]*EE_Data_2023[[#This Row],[Hr_Rate]]</f>
        <v>5802.560576923077</v>
      </c>
    </row>
    <row r="839" spans="1:40" x14ac:dyDescent="0.3">
      <c r="A839" s="1" t="s">
        <v>1928</v>
      </c>
      <c r="B839" s="8">
        <v>44958</v>
      </c>
      <c r="C839" s="8">
        <v>44985</v>
      </c>
      <c r="D839">
        <v>2023</v>
      </c>
      <c r="E839" t="s">
        <v>52</v>
      </c>
      <c r="F839" t="s">
        <v>53</v>
      </c>
      <c r="G839" t="s">
        <v>54</v>
      </c>
      <c r="H839" t="s">
        <v>55</v>
      </c>
      <c r="I839" t="s">
        <v>56</v>
      </c>
      <c r="J839" t="s">
        <v>57</v>
      </c>
      <c r="K839" t="s">
        <v>37</v>
      </c>
      <c r="L839" t="s">
        <v>38</v>
      </c>
      <c r="M839" t="s">
        <v>53</v>
      </c>
      <c r="N839" t="s">
        <v>39</v>
      </c>
      <c r="O839" t="s">
        <v>50</v>
      </c>
      <c r="P839">
        <v>26</v>
      </c>
      <c r="Q839" s="2">
        <v>44927</v>
      </c>
      <c r="R839" s="2">
        <v>45292</v>
      </c>
      <c r="S839">
        <v>40</v>
      </c>
      <c r="T839" s="3">
        <v>84913</v>
      </c>
      <c r="U839" s="3">
        <v>7076.083333333333</v>
      </c>
      <c r="V839" s="3">
        <v>40.823557692307688</v>
      </c>
      <c r="W839" s="3">
        <v>0.25</v>
      </c>
      <c r="X839" s="3">
        <v>1769.0208333333333</v>
      </c>
      <c r="Y839" vm="3">
        <v>0.501</v>
      </c>
      <c r="Z839" s="3">
        <v>3530.9655833333331</v>
      </c>
      <c r="AA839" t="s">
        <v>58</v>
      </c>
      <c r="AB839">
        <v>657.27</v>
      </c>
      <c r="AC839">
        <v>7.0000000000000007E-2</v>
      </c>
      <c r="AD839" s="2" t="s">
        <v>42</v>
      </c>
      <c r="AE839">
        <v>193</v>
      </c>
      <c r="AH839">
        <v>20</v>
      </c>
      <c r="AJ839">
        <v>4</v>
      </c>
      <c r="AK839" t="s">
        <v>42</v>
      </c>
      <c r="AL839">
        <f>IF(AND(EE_Data_2023[[#This Row],[Hire Date]]&gt;=EE_Data_2023[[#This Row],[Start of Month]],EE_Data_2023[[#This Row],[Hire Date]]&lt;=EE_Data_2023[[#This Row],[End of Month]]),1,0)</f>
        <v>0</v>
      </c>
      <c r="AM839">
        <f>IF(AND(EE_Data_2023[[#This Row],[Exit Date]]&gt;=EE_Data_2023[[#This Row],[Start of Month]],EE_Data_2023[[#This Row],[Exit Date]]&lt;=EE_Data_2023[[#This Row],[End of Month]]),1,0)</f>
        <v>0</v>
      </c>
      <c r="AN839">
        <f>EE_Data_2023[[#This Row],[Leave balance]]*EE_Data_2023[[#This Row],[Hr_Rate]]</f>
        <v>7878.946634615384</v>
      </c>
    </row>
    <row r="840" spans="1:40" x14ac:dyDescent="0.3">
      <c r="A840" s="1" t="s">
        <v>1928</v>
      </c>
      <c r="B840" s="8">
        <v>44958</v>
      </c>
      <c r="C840" s="8">
        <v>44985</v>
      </c>
      <c r="D840">
        <v>2023</v>
      </c>
      <c r="E840" t="s">
        <v>59</v>
      </c>
      <c r="F840" t="s">
        <v>60</v>
      </c>
      <c r="G840" t="s">
        <v>33</v>
      </c>
      <c r="H840" t="s">
        <v>61</v>
      </c>
      <c r="I840" t="s">
        <v>62</v>
      </c>
      <c r="J840" t="s">
        <v>63</v>
      </c>
      <c r="K840" t="s">
        <v>48</v>
      </c>
      <c r="L840" t="s">
        <v>38</v>
      </c>
      <c r="M840" t="s">
        <v>60</v>
      </c>
      <c r="N840" t="s">
        <v>39</v>
      </c>
      <c r="O840" t="s">
        <v>40</v>
      </c>
      <c r="P840">
        <v>55</v>
      </c>
      <c r="Q840" s="2">
        <v>44927</v>
      </c>
      <c r="R840" s="2">
        <v>45292</v>
      </c>
      <c r="S840">
        <v>32</v>
      </c>
      <c r="T840" s="3">
        <v>95409</v>
      </c>
      <c r="U840" s="3">
        <v>7950.75</v>
      </c>
      <c r="V840" s="3">
        <v>57.33713942307692</v>
      </c>
      <c r="W840" s="3">
        <v>0.22140000000000001</v>
      </c>
      <c r="X840" s="3">
        <v>1760.2960500000002</v>
      </c>
      <c r="Y840" vm="4">
        <v>0.40799999999999997</v>
      </c>
      <c r="Z840" s="3">
        <v>4706.8440000000001</v>
      </c>
      <c r="AA840" t="s">
        <v>64</v>
      </c>
      <c r="AB840">
        <v>4.6844999999999999</v>
      </c>
      <c r="AC840">
        <v>0</v>
      </c>
      <c r="AD840" s="2" t="s">
        <v>42</v>
      </c>
      <c r="AE840">
        <v>267</v>
      </c>
      <c r="AH840">
        <v>20</v>
      </c>
      <c r="AK840" t="s">
        <v>42</v>
      </c>
      <c r="AL840">
        <f>IF(AND(EE_Data_2023[[#This Row],[Hire Date]]&gt;=EE_Data_2023[[#This Row],[Start of Month]],EE_Data_2023[[#This Row],[Hire Date]]&lt;=EE_Data_2023[[#This Row],[End of Month]]),1,0)</f>
        <v>0</v>
      </c>
      <c r="AM840">
        <f>IF(AND(EE_Data_2023[[#This Row],[Exit Date]]&gt;=EE_Data_2023[[#This Row],[Start of Month]],EE_Data_2023[[#This Row],[Exit Date]]&lt;=EE_Data_2023[[#This Row],[End of Month]]),1,0)</f>
        <v>0</v>
      </c>
      <c r="AN840">
        <f>EE_Data_2023[[#This Row],[Leave balance]]*EE_Data_2023[[#This Row],[Hr_Rate]]</f>
        <v>15309.016225961537</v>
      </c>
    </row>
    <row r="841" spans="1:40" x14ac:dyDescent="0.3">
      <c r="A841" s="1" t="s">
        <v>1928</v>
      </c>
      <c r="B841" s="8">
        <v>44958</v>
      </c>
      <c r="C841" s="8">
        <v>44985</v>
      </c>
      <c r="D841">
        <v>2023</v>
      </c>
      <c r="E841" t="s">
        <v>65</v>
      </c>
      <c r="F841" t="s">
        <v>66</v>
      </c>
      <c r="G841" t="s">
        <v>33</v>
      </c>
      <c r="H841" t="s">
        <v>67</v>
      </c>
      <c r="I841" t="s">
        <v>68</v>
      </c>
      <c r="J841" t="s">
        <v>69</v>
      </c>
      <c r="K841" t="s">
        <v>70</v>
      </c>
      <c r="L841" t="s">
        <v>71</v>
      </c>
      <c r="M841" t="s">
        <v>66</v>
      </c>
      <c r="N841" t="s">
        <v>72</v>
      </c>
      <c r="O841" t="s">
        <v>40</v>
      </c>
      <c r="P841">
        <v>57</v>
      </c>
      <c r="Q841" s="2">
        <v>42759</v>
      </c>
      <c r="R841" s="2"/>
      <c r="S841">
        <v>32</v>
      </c>
      <c r="T841" s="3">
        <v>50994</v>
      </c>
      <c r="U841" s="3">
        <v>4249.5</v>
      </c>
      <c r="V841" s="3">
        <v>30.645432692307693</v>
      </c>
      <c r="W841" s="3">
        <v>0.23749999999999999</v>
      </c>
      <c r="X841" s="3">
        <v>1009.2562499999999</v>
      </c>
      <c r="Y841" vm="5">
        <v>0.39799999999999996</v>
      </c>
      <c r="Z841" s="3">
        <v>2558.1990000000001</v>
      </c>
      <c r="AA841" t="s">
        <v>41</v>
      </c>
      <c r="AB841">
        <v>1</v>
      </c>
      <c r="AC841">
        <v>0</v>
      </c>
      <c r="AD841" s="2" t="s">
        <v>42</v>
      </c>
      <c r="AE841">
        <v>341</v>
      </c>
      <c r="AH841">
        <v>20</v>
      </c>
      <c r="AK841" t="s">
        <v>42</v>
      </c>
      <c r="AL841">
        <f>IF(AND(EE_Data_2023[[#This Row],[Hire Date]]&gt;=EE_Data_2023[[#This Row],[Start of Month]],EE_Data_2023[[#This Row],[Hire Date]]&lt;=EE_Data_2023[[#This Row],[End of Month]]),1,0)</f>
        <v>0</v>
      </c>
      <c r="AM841">
        <f>IF(AND(EE_Data_2023[[#This Row],[Exit Date]]&gt;=EE_Data_2023[[#This Row],[Start of Month]],EE_Data_2023[[#This Row],[Exit Date]]&lt;=EE_Data_2023[[#This Row],[End of Month]]),1,0)</f>
        <v>0</v>
      </c>
      <c r="AN841">
        <f>EE_Data_2023[[#This Row],[Leave balance]]*EE_Data_2023[[#This Row],[Hr_Rate]]</f>
        <v>10450.092548076924</v>
      </c>
    </row>
    <row r="842" spans="1:40" x14ac:dyDescent="0.3">
      <c r="A842" s="1" t="s">
        <v>1928</v>
      </c>
      <c r="B842" s="8">
        <v>44958</v>
      </c>
      <c r="C842" s="8">
        <v>44985</v>
      </c>
      <c r="D842">
        <v>2023</v>
      </c>
      <c r="E842" t="s">
        <v>73</v>
      </c>
      <c r="F842" t="s">
        <v>74</v>
      </c>
      <c r="G842" t="s">
        <v>1916</v>
      </c>
      <c r="H842" t="s">
        <v>75</v>
      </c>
      <c r="I842" t="s">
        <v>76</v>
      </c>
      <c r="J842" t="s">
        <v>77</v>
      </c>
      <c r="K842" t="s">
        <v>37</v>
      </c>
      <c r="L842" t="s">
        <v>71</v>
      </c>
      <c r="M842" t="s">
        <v>74</v>
      </c>
      <c r="N842" t="s">
        <v>72</v>
      </c>
      <c r="O842" t="s">
        <v>50</v>
      </c>
      <c r="P842">
        <v>27</v>
      </c>
      <c r="Q842" s="2">
        <v>44013</v>
      </c>
      <c r="R842" s="2"/>
      <c r="S842">
        <v>32</v>
      </c>
      <c r="T842" s="3">
        <v>119746</v>
      </c>
      <c r="U842" s="3">
        <v>9978.8333333333339</v>
      </c>
      <c r="V842" s="3">
        <v>71.962740384615387</v>
      </c>
      <c r="W842" s="3">
        <v>0.28999999999999998</v>
      </c>
      <c r="X842" s="3">
        <v>2893.8616666666667</v>
      </c>
      <c r="Y842" vm="6">
        <v>0.65099999999999991</v>
      </c>
      <c r="Z842" s="3">
        <v>3482.6128333333345</v>
      </c>
      <c r="AA842" t="s">
        <v>78</v>
      </c>
      <c r="AB842">
        <v>5.4378000000000002</v>
      </c>
      <c r="AC842">
        <v>0.1</v>
      </c>
      <c r="AD842" s="2" t="s">
        <v>42</v>
      </c>
      <c r="AE842">
        <v>339</v>
      </c>
      <c r="AH842">
        <v>20</v>
      </c>
      <c r="AK842" t="s">
        <v>42</v>
      </c>
      <c r="AL842">
        <f>IF(AND(EE_Data_2023[[#This Row],[Hire Date]]&gt;=EE_Data_2023[[#This Row],[Start of Month]],EE_Data_2023[[#This Row],[Hire Date]]&lt;=EE_Data_2023[[#This Row],[End of Month]]),1,0)</f>
        <v>0</v>
      </c>
      <c r="AM842">
        <f>IF(AND(EE_Data_2023[[#This Row],[Exit Date]]&gt;=EE_Data_2023[[#This Row],[Start of Month]],EE_Data_2023[[#This Row],[Exit Date]]&lt;=EE_Data_2023[[#This Row],[End of Month]]),1,0)</f>
        <v>0</v>
      </c>
      <c r="AN842">
        <f>EE_Data_2023[[#This Row],[Leave balance]]*EE_Data_2023[[#This Row],[Hr_Rate]]</f>
        <v>24395.368990384617</v>
      </c>
    </row>
    <row r="843" spans="1:40" x14ac:dyDescent="0.3">
      <c r="A843" s="1" t="s">
        <v>1928</v>
      </c>
      <c r="B843" s="8">
        <v>44958</v>
      </c>
      <c r="C843" s="8">
        <v>44985</v>
      </c>
      <c r="D843">
        <v>2023</v>
      </c>
      <c r="E843" t="s">
        <v>79</v>
      </c>
      <c r="F843" t="s">
        <v>80</v>
      </c>
      <c r="G843" t="s">
        <v>33</v>
      </c>
      <c r="H843" t="s">
        <v>81</v>
      </c>
      <c r="I843" t="s">
        <v>82</v>
      </c>
      <c r="J843" t="s">
        <v>77</v>
      </c>
      <c r="K843" t="s">
        <v>83</v>
      </c>
      <c r="L843" t="s">
        <v>38</v>
      </c>
      <c r="M843" t="s">
        <v>80</v>
      </c>
      <c r="N843" t="s">
        <v>39</v>
      </c>
      <c r="O843" t="s">
        <v>40</v>
      </c>
      <c r="P843">
        <v>29</v>
      </c>
      <c r="Q843" s="2">
        <v>44927</v>
      </c>
      <c r="R843" s="2">
        <v>45292</v>
      </c>
      <c r="S843">
        <v>40</v>
      </c>
      <c r="T843" s="3">
        <v>113527</v>
      </c>
      <c r="U843" s="3">
        <v>9460.5833333333339</v>
      </c>
      <c r="V843" s="3">
        <v>54.580288461538466</v>
      </c>
      <c r="W843" s="3">
        <v>0.23190000000000002</v>
      </c>
      <c r="X843" s="3">
        <v>2193.9092750000004</v>
      </c>
      <c r="Y843" vm="7">
        <v>0.41200000000000003</v>
      </c>
      <c r="Z843" s="3">
        <v>5562.8230000000003</v>
      </c>
      <c r="AA843" t="s">
        <v>41</v>
      </c>
      <c r="AB843">
        <v>1</v>
      </c>
      <c r="AC843">
        <v>0.06</v>
      </c>
      <c r="AD843" s="2" t="s">
        <v>42</v>
      </c>
      <c r="AE843">
        <v>30</v>
      </c>
      <c r="AH843">
        <v>20</v>
      </c>
      <c r="AK843" t="s">
        <v>42</v>
      </c>
      <c r="AL843">
        <f>IF(AND(EE_Data_2023[[#This Row],[Hire Date]]&gt;=EE_Data_2023[[#This Row],[Start of Month]],EE_Data_2023[[#This Row],[Hire Date]]&lt;=EE_Data_2023[[#This Row],[End of Month]]),1,0)</f>
        <v>0</v>
      </c>
      <c r="AM843">
        <f>IF(AND(EE_Data_2023[[#This Row],[Exit Date]]&gt;=EE_Data_2023[[#This Row],[Start of Month]],EE_Data_2023[[#This Row],[Exit Date]]&lt;=EE_Data_2023[[#This Row],[End of Month]]),1,0)</f>
        <v>0</v>
      </c>
      <c r="AN843">
        <f>EE_Data_2023[[#This Row],[Leave balance]]*EE_Data_2023[[#This Row],[Hr_Rate]]</f>
        <v>1637.408653846154</v>
      </c>
    </row>
    <row r="844" spans="1:40" x14ac:dyDescent="0.3">
      <c r="A844" s="1" t="s">
        <v>1928</v>
      </c>
      <c r="B844" s="8">
        <v>44958</v>
      </c>
      <c r="C844" s="8">
        <v>44985</v>
      </c>
      <c r="D844">
        <v>2023</v>
      </c>
      <c r="E844" t="s">
        <v>84</v>
      </c>
      <c r="F844" t="s">
        <v>85</v>
      </c>
      <c r="G844" t="s">
        <v>1919</v>
      </c>
      <c r="H844" t="s">
        <v>86</v>
      </c>
      <c r="I844" t="s">
        <v>87</v>
      </c>
      <c r="J844" t="s">
        <v>63</v>
      </c>
      <c r="K844" t="s">
        <v>48</v>
      </c>
      <c r="L844" t="s">
        <v>49</v>
      </c>
      <c r="M844" t="s">
        <v>85</v>
      </c>
      <c r="N844" t="s">
        <v>72</v>
      </c>
      <c r="O844" t="s">
        <v>50</v>
      </c>
      <c r="P844">
        <v>34</v>
      </c>
      <c r="Q844" s="2">
        <v>43264</v>
      </c>
      <c r="R844" s="2"/>
      <c r="S844">
        <v>40</v>
      </c>
      <c r="T844" s="3">
        <v>77203</v>
      </c>
      <c r="U844" s="3">
        <v>6433.583333333333</v>
      </c>
      <c r="V844" s="3">
        <v>37.116826923076921</v>
      </c>
      <c r="W844" s="3">
        <v>0.25</v>
      </c>
      <c r="X844" s="3">
        <v>1608.3958333333333</v>
      </c>
      <c r="Y844" vm="8">
        <v>0.21899999999999997</v>
      </c>
      <c r="Z844" s="3">
        <v>5024.6285833333332</v>
      </c>
      <c r="AA844" t="s">
        <v>88</v>
      </c>
      <c r="AB844">
        <v>8.2957999999999998</v>
      </c>
      <c r="AC844">
        <v>0</v>
      </c>
      <c r="AD844" s="2" t="s">
        <v>42</v>
      </c>
      <c r="AE844">
        <v>363</v>
      </c>
      <c r="AH844">
        <v>20</v>
      </c>
      <c r="AK844" t="s">
        <v>42</v>
      </c>
      <c r="AL844">
        <f>IF(AND(EE_Data_2023[[#This Row],[Hire Date]]&gt;=EE_Data_2023[[#This Row],[Start of Month]],EE_Data_2023[[#This Row],[Hire Date]]&lt;=EE_Data_2023[[#This Row],[End of Month]]),1,0)</f>
        <v>0</v>
      </c>
      <c r="AM844">
        <f>IF(AND(EE_Data_2023[[#This Row],[Exit Date]]&gt;=EE_Data_2023[[#This Row],[Start of Month]],EE_Data_2023[[#This Row],[Exit Date]]&lt;=EE_Data_2023[[#This Row],[End of Month]]),1,0)</f>
        <v>0</v>
      </c>
      <c r="AN844">
        <f>EE_Data_2023[[#This Row],[Leave balance]]*EE_Data_2023[[#This Row],[Hr_Rate]]</f>
        <v>13473.408173076923</v>
      </c>
    </row>
    <row r="845" spans="1:40" x14ac:dyDescent="0.3">
      <c r="A845" s="1" t="s">
        <v>1928</v>
      </c>
      <c r="B845" s="8">
        <v>44958</v>
      </c>
      <c r="C845" s="8">
        <v>44985</v>
      </c>
      <c r="D845">
        <v>2023</v>
      </c>
      <c r="E845" t="s">
        <v>89</v>
      </c>
      <c r="F845" t="s">
        <v>90</v>
      </c>
      <c r="G845" t="s">
        <v>54</v>
      </c>
      <c r="H845" t="s">
        <v>91</v>
      </c>
      <c r="I845" t="s">
        <v>92</v>
      </c>
      <c r="J845" t="s">
        <v>93</v>
      </c>
      <c r="K845" t="s">
        <v>94</v>
      </c>
      <c r="L845" t="s">
        <v>38</v>
      </c>
      <c r="M845" t="s">
        <v>90</v>
      </c>
      <c r="N845" t="s">
        <v>72</v>
      </c>
      <c r="O845" t="s">
        <v>50</v>
      </c>
      <c r="P845">
        <v>36</v>
      </c>
      <c r="Q845" s="2">
        <v>39855</v>
      </c>
      <c r="R845" s="2"/>
      <c r="S845">
        <v>40</v>
      </c>
      <c r="T845" s="3">
        <v>157333</v>
      </c>
      <c r="U845" s="3">
        <v>13111.083333333334</v>
      </c>
      <c r="V845" s="3">
        <v>75.640865384615381</v>
      </c>
      <c r="W845" s="3">
        <v>0</v>
      </c>
      <c r="X845" s="3">
        <v>0</v>
      </c>
      <c r="Y845" vm="9">
        <v>0.37200000000000005</v>
      </c>
      <c r="Z845" s="3">
        <v>8233.7603333333318</v>
      </c>
      <c r="AA845" t="s">
        <v>95</v>
      </c>
      <c r="AB845">
        <v>136.33000000000001</v>
      </c>
      <c r="AC845">
        <v>0.15</v>
      </c>
      <c r="AD845" s="2" t="s">
        <v>42</v>
      </c>
      <c r="AE845">
        <v>69</v>
      </c>
      <c r="AH845">
        <v>20</v>
      </c>
      <c r="AK845" t="s">
        <v>42</v>
      </c>
      <c r="AL845">
        <f>IF(AND(EE_Data_2023[[#This Row],[Hire Date]]&gt;=EE_Data_2023[[#This Row],[Start of Month]],EE_Data_2023[[#This Row],[Hire Date]]&lt;=EE_Data_2023[[#This Row],[End of Month]]),1,0)</f>
        <v>0</v>
      </c>
      <c r="AM845">
        <f>IF(AND(EE_Data_2023[[#This Row],[Exit Date]]&gt;=EE_Data_2023[[#This Row],[Start of Month]],EE_Data_2023[[#This Row],[Exit Date]]&lt;=EE_Data_2023[[#This Row],[End of Month]]),1,0)</f>
        <v>0</v>
      </c>
      <c r="AN845">
        <f>EE_Data_2023[[#This Row],[Leave balance]]*EE_Data_2023[[#This Row],[Hr_Rate]]</f>
        <v>5219.2197115384615</v>
      </c>
    </row>
    <row r="846" spans="1:40" x14ac:dyDescent="0.3">
      <c r="A846" s="1" t="s">
        <v>1928</v>
      </c>
      <c r="B846" s="8">
        <v>44958</v>
      </c>
      <c r="C846" s="8">
        <v>44985</v>
      </c>
      <c r="D846">
        <v>2023</v>
      </c>
      <c r="E846" t="s">
        <v>84</v>
      </c>
      <c r="F846" t="s">
        <v>85</v>
      </c>
      <c r="G846" t="s">
        <v>1919</v>
      </c>
      <c r="H846" t="s">
        <v>96</v>
      </c>
      <c r="I846" t="s">
        <v>97</v>
      </c>
      <c r="J846" t="s">
        <v>98</v>
      </c>
      <c r="K846" t="s">
        <v>99</v>
      </c>
      <c r="L846" t="s">
        <v>49</v>
      </c>
      <c r="M846" t="s">
        <v>85</v>
      </c>
      <c r="N846" t="s">
        <v>39</v>
      </c>
      <c r="O846" t="s">
        <v>50</v>
      </c>
      <c r="P846">
        <v>27</v>
      </c>
      <c r="Q846" s="2">
        <v>44490</v>
      </c>
      <c r="R846" s="2">
        <v>45220</v>
      </c>
      <c r="S846">
        <v>40</v>
      </c>
      <c r="T846" s="3">
        <v>109851</v>
      </c>
      <c r="U846" s="3">
        <v>9154.25</v>
      </c>
      <c r="V846" s="3">
        <v>52.812980769230776</v>
      </c>
      <c r="W846" s="3">
        <v>0.25</v>
      </c>
      <c r="X846" s="3">
        <v>2288.5625</v>
      </c>
      <c r="Y846" vm="8">
        <v>0.21899999999999997</v>
      </c>
      <c r="Z846" s="3">
        <v>7149.4692500000001</v>
      </c>
      <c r="AA846" t="s">
        <v>88</v>
      </c>
      <c r="AB846">
        <v>8.2957999999999998</v>
      </c>
      <c r="AC846">
        <v>0</v>
      </c>
      <c r="AD846" s="2" t="s">
        <v>42</v>
      </c>
      <c r="AE846">
        <v>279</v>
      </c>
      <c r="AH846">
        <v>20</v>
      </c>
      <c r="AI846">
        <v>212</v>
      </c>
      <c r="AK846" t="s">
        <v>42</v>
      </c>
      <c r="AL846">
        <f>IF(AND(EE_Data_2023[[#This Row],[Hire Date]]&gt;=EE_Data_2023[[#This Row],[Start of Month]],EE_Data_2023[[#This Row],[Hire Date]]&lt;=EE_Data_2023[[#This Row],[End of Month]]),1,0)</f>
        <v>0</v>
      </c>
      <c r="AM846">
        <f>IF(AND(EE_Data_2023[[#This Row],[Exit Date]]&gt;=EE_Data_2023[[#This Row],[Start of Month]],EE_Data_2023[[#This Row],[Exit Date]]&lt;=EE_Data_2023[[#This Row],[End of Month]]),1,0)</f>
        <v>0</v>
      </c>
      <c r="AN846">
        <f>EE_Data_2023[[#This Row],[Leave balance]]*EE_Data_2023[[#This Row],[Hr_Rate]]</f>
        <v>14734.821634615386</v>
      </c>
    </row>
    <row r="847" spans="1:40" x14ac:dyDescent="0.3">
      <c r="A847" s="1" t="s">
        <v>1928</v>
      </c>
      <c r="B847" s="8">
        <v>44958</v>
      </c>
      <c r="C847" s="8">
        <v>44985</v>
      </c>
      <c r="D847">
        <v>2023</v>
      </c>
      <c r="E847" t="s">
        <v>100</v>
      </c>
      <c r="F847" t="s">
        <v>101</v>
      </c>
      <c r="G847" t="s">
        <v>33</v>
      </c>
      <c r="H847" t="s">
        <v>102</v>
      </c>
      <c r="I847" t="s">
        <v>103</v>
      </c>
      <c r="J847" t="s">
        <v>77</v>
      </c>
      <c r="K847" t="s">
        <v>94</v>
      </c>
      <c r="L847" t="s">
        <v>38</v>
      </c>
      <c r="M847" t="s">
        <v>101</v>
      </c>
      <c r="N847" t="s">
        <v>39</v>
      </c>
      <c r="O847" t="s">
        <v>40</v>
      </c>
      <c r="P847">
        <v>59</v>
      </c>
      <c r="Q847" s="2">
        <v>44634</v>
      </c>
      <c r="R847" s="2">
        <v>44999</v>
      </c>
      <c r="S847">
        <v>40</v>
      </c>
      <c r="T847" s="3">
        <v>105086</v>
      </c>
      <c r="U847" s="3">
        <v>8757.1666666666661</v>
      </c>
      <c r="V847" s="3">
        <v>50.52211538461539</v>
      </c>
      <c r="W847" s="3">
        <v>0.14990000000000001</v>
      </c>
      <c r="X847" s="3">
        <v>1312.6992833333334</v>
      </c>
      <c r="Y847" vm="10">
        <v>0.20399999999999999</v>
      </c>
      <c r="Z847" s="3">
        <v>6970.7046666666665</v>
      </c>
      <c r="AA847" t="s">
        <v>41</v>
      </c>
      <c r="AB847">
        <v>1</v>
      </c>
      <c r="AC847">
        <v>0.09</v>
      </c>
      <c r="AD847" s="2" t="s">
        <v>42</v>
      </c>
      <c r="AE847">
        <v>383</v>
      </c>
      <c r="AH847">
        <v>20</v>
      </c>
      <c r="AK847" t="s">
        <v>42</v>
      </c>
      <c r="AL847">
        <f>IF(AND(EE_Data_2023[[#This Row],[Hire Date]]&gt;=EE_Data_2023[[#This Row],[Start of Month]],EE_Data_2023[[#This Row],[Hire Date]]&lt;=EE_Data_2023[[#This Row],[End of Month]]),1,0)</f>
        <v>0</v>
      </c>
      <c r="AM847">
        <f>IF(AND(EE_Data_2023[[#This Row],[Exit Date]]&gt;=EE_Data_2023[[#This Row],[Start of Month]],EE_Data_2023[[#This Row],[Exit Date]]&lt;=EE_Data_2023[[#This Row],[End of Month]]),1,0)</f>
        <v>0</v>
      </c>
      <c r="AN847">
        <f>EE_Data_2023[[#This Row],[Leave balance]]*EE_Data_2023[[#This Row],[Hr_Rate]]</f>
        <v>19349.970192307694</v>
      </c>
    </row>
    <row r="848" spans="1:40" x14ac:dyDescent="0.3">
      <c r="A848" s="1" t="s">
        <v>1928</v>
      </c>
      <c r="B848" s="8">
        <v>44958</v>
      </c>
      <c r="C848" s="8">
        <v>44985</v>
      </c>
      <c r="D848">
        <v>2023</v>
      </c>
      <c r="E848" t="s">
        <v>104</v>
      </c>
      <c r="F848" t="s">
        <v>105</v>
      </c>
      <c r="G848" t="s">
        <v>1919</v>
      </c>
      <c r="H848" t="s">
        <v>106</v>
      </c>
      <c r="I848" t="s">
        <v>107</v>
      </c>
      <c r="J848" t="s">
        <v>93</v>
      </c>
      <c r="K848" t="s">
        <v>48</v>
      </c>
      <c r="L848" t="s">
        <v>108</v>
      </c>
      <c r="M848" t="s">
        <v>105</v>
      </c>
      <c r="N848" t="s">
        <v>72</v>
      </c>
      <c r="O848" t="s">
        <v>50</v>
      </c>
      <c r="P848">
        <v>51</v>
      </c>
      <c r="Q848" s="2">
        <v>44357</v>
      </c>
      <c r="R848" s="2"/>
      <c r="S848">
        <v>40</v>
      </c>
      <c r="T848" s="3">
        <v>146742</v>
      </c>
      <c r="U848" s="3">
        <v>12228.5</v>
      </c>
      <c r="V848" s="3">
        <v>70.549038461538458</v>
      </c>
      <c r="W848" s="3">
        <v>5.74E-2</v>
      </c>
      <c r="X848" s="3">
        <v>701.91589999999997</v>
      </c>
      <c r="Y848" vm="11">
        <v>0.30099999999999999</v>
      </c>
      <c r="Z848" s="3">
        <v>8547.7214999999997</v>
      </c>
      <c r="AA848" t="s">
        <v>109</v>
      </c>
      <c r="AB848">
        <v>16295.86</v>
      </c>
      <c r="AC848">
        <v>0.1</v>
      </c>
      <c r="AD848" s="2" t="s">
        <v>42</v>
      </c>
      <c r="AE848">
        <v>108</v>
      </c>
      <c r="AH848">
        <v>20</v>
      </c>
      <c r="AI848">
        <v>180</v>
      </c>
      <c r="AK848" t="s">
        <v>42</v>
      </c>
      <c r="AL848">
        <f>IF(AND(EE_Data_2023[[#This Row],[Hire Date]]&gt;=EE_Data_2023[[#This Row],[Start of Month]],EE_Data_2023[[#This Row],[Hire Date]]&lt;=EE_Data_2023[[#This Row],[End of Month]]),1,0)</f>
        <v>0</v>
      </c>
      <c r="AM848">
        <f>IF(AND(EE_Data_2023[[#This Row],[Exit Date]]&gt;=EE_Data_2023[[#This Row],[Start of Month]],EE_Data_2023[[#This Row],[Exit Date]]&lt;=EE_Data_2023[[#This Row],[End of Month]]),1,0)</f>
        <v>0</v>
      </c>
      <c r="AN848">
        <f>EE_Data_2023[[#This Row],[Leave balance]]*EE_Data_2023[[#This Row],[Hr_Rate]]</f>
        <v>7619.2961538461532</v>
      </c>
    </row>
    <row r="849" spans="1:40" x14ac:dyDescent="0.3">
      <c r="A849" s="1" t="s">
        <v>1928</v>
      </c>
      <c r="B849" s="8">
        <v>44958</v>
      </c>
      <c r="C849" s="8">
        <v>44985</v>
      </c>
      <c r="D849">
        <v>2023</v>
      </c>
      <c r="E849" t="s">
        <v>110</v>
      </c>
      <c r="F849" t="s">
        <v>111</v>
      </c>
      <c r="G849" t="s">
        <v>112</v>
      </c>
      <c r="H849" t="s">
        <v>113</v>
      </c>
      <c r="I849" t="s">
        <v>114</v>
      </c>
      <c r="J849" t="s">
        <v>115</v>
      </c>
      <c r="K849" t="s">
        <v>116</v>
      </c>
      <c r="L849" t="s">
        <v>108</v>
      </c>
      <c r="M849" t="s">
        <v>80</v>
      </c>
      <c r="N849" t="s">
        <v>72</v>
      </c>
      <c r="O849" t="s">
        <v>50</v>
      </c>
      <c r="P849">
        <v>41</v>
      </c>
      <c r="Q849" s="2">
        <v>41346</v>
      </c>
      <c r="R849" s="2"/>
      <c r="S849">
        <v>40</v>
      </c>
      <c r="T849" s="3">
        <v>249270</v>
      </c>
      <c r="U849" s="3">
        <v>20772.5</v>
      </c>
      <c r="V849" s="3">
        <v>119.84134615384615</v>
      </c>
      <c r="W849" s="3">
        <v>0</v>
      </c>
      <c r="X849" s="3">
        <v>0</v>
      </c>
      <c r="Y849" vm="12">
        <v>0.113</v>
      </c>
      <c r="Z849" s="3">
        <v>18425.2075</v>
      </c>
      <c r="AA849" t="s">
        <v>117</v>
      </c>
      <c r="AB849">
        <v>3.8468</v>
      </c>
      <c r="AC849">
        <v>0.3</v>
      </c>
      <c r="AD849" s="2" t="s">
        <v>42</v>
      </c>
      <c r="AE849">
        <v>38</v>
      </c>
      <c r="AH849">
        <v>20</v>
      </c>
      <c r="AK849" t="s">
        <v>42</v>
      </c>
      <c r="AL849">
        <f>IF(AND(EE_Data_2023[[#This Row],[Hire Date]]&gt;=EE_Data_2023[[#This Row],[Start of Month]],EE_Data_2023[[#This Row],[Hire Date]]&lt;=EE_Data_2023[[#This Row],[End of Month]]),1,0)</f>
        <v>0</v>
      </c>
      <c r="AM849">
        <f>IF(AND(EE_Data_2023[[#This Row],[Exit Date]]&gt;=EE_Data_2023[[#This Row],[Start of Month]],EE_Data_2023[[#This Row],[Exit Date]]&lt;=EE_Data_2023[[#This Row],[End of Month]]),1,0)</f>
        <v>0</v>
      </c>
      <c r="AN849">
        <f>EE_Data_2023[[#This Row],[Leave balance]]*EE_Data_2023[[#This Row],[Hr_Rate]]</f>
        <v>4553.9711538461534</v>
      </c>
    </row>
    <row r="850" spans="1:40" x14ac:dyDescent="0.3">
      <c r="A850" s="1" t="s">
        <v>1928</v>
      </c>
      <c r="B850" s="8">
        <v>44958</v>
      </c>
      <c r="C850" s="8">
        <v>44985</v>
      </c>
      <c r="D850">
        <v>2023</v>
      </c>
      <c r="E850" t="s">
        <v>79</v>
      </c>
      <c r="F850" t="s">
        <v>80</v>
      </c>
      <c r="G850" t="s">
        <v>33</v>
      </c>
      <c r="H850" t="s">
        <v>118</v>
      </c>
      <c r="I850" t="s">
        <v>119</v>
      </c>
      <c r="J850" t="s">
        <v>47</v>
      </c>
      <c r="K850" t="s">
        <v>48</v>
      </c>
      <c r="L850" t="s">
        <v>108</v>
      </c>
      <c r="M850" t="s">
        <v>120</v>
      </c>
      <c r="N850" t="s">
        <v>39</v>
      </c>
      <c r="O850" t="s">
        <v>50</v>
      </c>
      <c r="P850">
        <v>65</v>
      </c>
      <c r="Q850" s="2">
        <v>44927</v>
      </c>
      <c r="R850" s="2">
        <v>45292</v>
      </c>
      <c r="S850">
        <v>40</v>
      </c>
      <c r="T850" s="3">
        <v>175837</v>
      </c>
      <c r="U850" s="3">
        <v>14653.083333333334</v>
      </c>
      <c r="V850" s="3">
        <v>84.537019230769232</v>
      </c>
      <c r="W850" s="3">
        <v>0.23190000000000002</v>
      </c>
      <c r="X850" s="3">
        <v>3398.0500250000005</v>
      </c>
      <c r="Y850" vm="7">
        <v>0.41200000000000003</v>
      </c>
      <c r="Z850" s="3">
        <v>8616.012999999999</v>
      </c>
      <c r="AA850" t="s">
        <v>41</v>
      </c>
      <c r="AB850">
        <v>1</v>
      </c>
      <c r="AC850">
        <v>0.2</v>
      </c>
      <c r="AD850" s="2" t="s">
        <v>42</v>
      </c>
      <c r="AE850">
        <v>249</v>
      </c>
      <c r="AH850">
        <v>20</v>
      </c>
      <c r="AK850" t="s">
        <v>42</v>
      </c>
      <c r="AL850">
        <f>IF(AND(EE_Data_2023[[#This Row],[Hire Date]]&gt;=EE_Data_2023[[#This Row],[Start of Month]],EE_Data_2023[[#This Row],[Hire Date]]&lt;=EE_Data_2023[[#This Row],[End of Month]]),1,0)</f>
        <v>0</v>
      </c>
      <c r="AM850">
        <f>IF(AND(EE_Data_2023[[#This Row],[Exit Date]]&gt;=EE_Data_2023[[#This Row],[Start of Month]],EE_Data_2023[[#This Row],[Exit Date]]&lt;=EE_Data_2023[[#This Row],[End of Month]]),1,0)</f>
        <v>0</v>
      </c>
      <c r="AN850">
        <f>EE_Data_2023[[#This Row],[Leave balance]]*EE_Data_2023[[#This Row],[Hr_Rate]]</f>
        <v>21049.717788461538</v>
      </c>
    </row>
    <row r="851" spans="1:40" x14ac:dyDescent="0.3">
      <c r="A851" s="1" t="s">
        <v>1928</v>
      </c>
      <c r="B851" s="8">
        <v>44958</v>
      </c>
      <c r="C851" s="8">
        <v>44985</v>
      </c>
      <c r="D851">
        <v>2023</v>
      </c>
      <c r="E851" t="s">
        <v>104</v>
      </c>
      <c r="F851" t="s">
        <v>105</v>
      </c>
      <c r="G851" t="s">
        <v>1919</v>
      </c>
      <c r="H851" t="s">
        <v>121</v>
      </c>
      <c r="I851" t="s">
        <v>122</v>
      </c>
      <c r="J851" t="s">
        <v>93</v>
      </c>
      <c r="K851" t="s">
        <v>116</v>
      </c>
      <c r="L851" t="s">
        <v>49</v>
      </c>
      <c r="M851" t="s">
        <v>105</v>
      </c>
      <c r="N851" t="s">
        <v>72</v>
      </c>
      <c r="O851" t="s">
        <v>50</v>
      </c>
      <c r="P851">
        <v>64</v>
      </c>
      <c r="Q851" s="2">
        <v>37956</v>
      </c>
      <c r="R851" s="2"/>
      <c r="S851">
        <v>40</v>
      </c>
      <c r="T851" s="3">
        <v>154828</v>
      </c>
      <c r="U851" s="3">
        <v>12902.333333333334</v>
      </c>
      <c r="V851" s="3">
        <v>74.436538461538461</v>
      </c>
      <c r="W851" s="3">
        <v>5.74E-2</v>
      </c>
      <c r="X851" s="3">
        <v>740.59393333333333</v>
      </c>
      <c r="Y851" vm="11">
        <v>0.30099999999999999</v>
      </c>
      <c r="Z851" s="3">
        <v>9018.7309999999998</v>
      </c>
      <c r="AA851" t="s">
        <v>109</v>
      </c>
      <c r="AB851">
        <v>16295.86</v>
      </c>
      <c r="AC851">
        <v>0.13</v>
      </c>
      <c r="AD851" s="2">
        <v>44985</v>
      </c>
      <c r="AE851">
        <v>194</v>
      </c>
      <c r="AH851">
        <v>20</v>
      </c>
      <c r="AI851">
        <v>59</v>
      </c>
      <c r="AK851" t="s">
        <v>42</v>
      </c>
      <c r="AL851">
        <f>IF(AND(EE_Data_2023[[#This Row],[Hire Date]]&gt;=EE_Data_2023[[#This Row],[Start of Month]],EE_Data_2023[[#This Row],[Hire Date]]&lt;=EE_Data_2023[[#This Row],[End of Month]]),1,0)</f>
        <v>0</v>
      </c>
      <c r="AM851">
        <f>IF(AND(EE_Data_2023[[#This Row],[Exit Date]]&gt;=EE_Data_2023[[#This Row],[Start of Month]],EE_Data_2023[[#This Row],[Exit Date]]&lt;=EE_Data_2023[[#This Row],[End of Month]]),1,0)</f>
        <v>1</v>
      </c>
      <c r="AN851">
        <f>EE_Data_2023[[#This Row],[Leave balance]]*EE_Data_2023[[#This Row],[Hr_Rate]]</f>
        <v>14440.688461538461</v>
      </c>
    </row>
    <row r="852" spans="1:40" x14ac:dyDescent="0.3">
      <c r="A852" s="1" t="s">
        <v>1928</v>
      </c>
      <c r="B852" s="8">
        <v>44958</v>
      </c>
      <c r="C852" s="8">
        <v>44985</v>
      </c>
      <c r="D852">
        <v>2023</v>
      </c>
      <c r="E852" t="s">
        <v>123</v>
      </c>
      <c r="F852" t="s">
        <v>124</v>
      </c>
      <c r="G852" t="s">
        <v>33</v>
      </c>
      <c r="H852" t="s">
        <v>125</v>
      </c>
      <c r="I852" t="s">
        <v>126</v>
      </c>
      <c r="J852" t="s">
        <v>47</v>
      </c>
      <c r="K852" t="s">
        <v>37</v>
      </c>
      <c r="L852" t="s">
        <v>71</v>
      </c>
      <c r="M852" t="s">
        <v>124</v>
      </c>
      <c r="N852" t="s">
        <v>72</v>
      </c>
      <c r="O852" t="s">
        <v>40</v>
      </c>
      <c r="P852">
        <v>64</v>
      </c>
      <c r="Q852" s="2">
        <v>41581</v>
      </c>
      <c r="R852" s="2"/>
      <c r="S852">
        <v>40</v>
      </c>
      <c r="T852" s="3">
        <v>186503</v>
      </c>
      <c r="U852" s="3">
        <v>15541.916666666666</v>
      </c>
      <c r="V852" s="3">
        <v>89.664903846153848</v>
      </c>
      <c r="W852" s="3">
        <v>2.2499999999999999E-2</v>
      </c>
      <c r="X852" s="3">
        <v>349.69312499999995</v>
      </c>
      <c r="Y852" vm="13">
        <v>0.2</v>
      </c>
      <c r="Z852" s="3">
        <v>12433.533333333333</v>
      </c>
      <c r="AA852" t="s">
        <v>127</v>
      </c>
      <c r="AB852">
        <v>4.9107000000000003</v>
      </c>
      <c r="AC852">
        <v>0.24</v>
      </c>
      <c r="AD852" s="2" t="s">
        <v>42</v>
      </c>
      <c r="AE852">
        <v>319</v>
      </c>
      <c r="AH852">
        <v>20</v>
      </c>
      <c r="AK852" t="s">
        <v>42</v>
      </c>
      <c r="AL852">
        <f>IF(AND(EE_Data_2023[[#This Row],[Hire Date]]&gt;=EE_Data_2023[[#This Row],[Start of Month]],EE_Data_2023[[#This Row],[Hire Date]]&lt;=EE_Data_2023[[#This Row],[End of Month]]),1,0)</f>
        <v>0</v>
      </c>
      <c r="AM852">
        <f>IF(AND(EE_Data_2023[[#This Row],[Exit Date]]&gt;=EE_Data_2023[[#This Row],[Start of Month]],EE_Data_2023[[#This Row],[Exit Date]]&lt;=EE_Data_2023[[#This Row],[End of Month]]),1,0)</f>
        <v>0</v>
      </c>
      <c r="AN852">
        <f>EE_Data_2023[[#This Row],[Leave balance]]*EE_Data_2023[[#This Row],[Hr_Rate]]</f>
        <v>28603.104326923076</v>
      </c>
    </row>
    <row r="853" spans="1:40" x14ac:dyDescent="0.3">
      <c r="A853" s="1" t="s">
        <v>1928</v>
      </c>
      <c r="B853" s="8">
        <v>44958</v>
      </c>
      <c r="C853" s="8">
        <v>44985</v>
      </c>
      <c r="D853">
        <v>2023</v>
      </c>
      <c r="E853" t="s">
        <v>128</v>
      </c>
      <c r="F853" t="s">
        <v>129</v>
      </c>
      <c r="G853" t="s">
        <v>33</v>
      </c>
      <c r="H853" t="s">
        <v>130</v>
      </c>
      <c r="I853" t="s">
        <v>131</v>
      </c>
      <c r="J853" t="s">
        <v>47</v>
      </c>
      <c r="K853" t="s">
        <v>70</v>
      </c>
      <c r="L853" t="s">
        <v>108</v>
      </c>
      <c r="M853" t="s">
        <v>132</v>
      </c>
      <c r="N853" t="s">
        <v>72</v>
      </c>
      <c r="O853" t="s">
        <v>40</v>
      </c>
      <c r="P853">
        <v>45</v>
      </c>
      <c r="Q853" s="2">
        <v>37446</v>
      </c>
      <c r="R853" s="2"/>
      <c r="S853">
        <v>40</v>
      </c>
      <c r="T853" s="3">
        <v>166331</v>
      </c>
      <c r="U853" s="3">
        <v>13860.916666666666</v>
      </c>
      <c r="V853" s="3">
        <v>79.966826923076923</v>
      </c>
      <c r="W853" s="3">
        <v>0.27500000000000002</v>
      </c>
      <c r="X853" s="3">
        <v>3811.7520833333333</v>
      </c>
      <c r="Y853" vm="14">
        <v>0.55399999999999994</v>
      </c>
      <c r="Z853" s="3">
        <v>6181.9688333333343</v>
      </c>
      <c r="AA853" t="s">
        <v>41</v>
      </c>
      <c r="AB853">
        <v>1</v>
      </c>
      <c r="AC853">
        <v>0.18</v>
      </c>
      <c r="AD853" s="2" t="s">
        <v>42</v>
      </c>
      <c r="AE853">
        <v>200</v>
      </c>
      <c r="AF853">
        <v>1</v>
      </c>
      <c r="AG853" t="s">
        <v>1808</v>
      </c>
      <c r="AH853">
        <v>20</v>
      </c>
      <c r="AK853" t="s">
        <v>42</v>
      </c>
      <c r="AL853">
        <f>IF(AND(EE_Data_2023[[#This Row],[Hire Date]]&gt;=EE_Data_2023[[#This Row],[Start of Month]],EE_Data_2023[[#This Row],[Hire Date]]&lt;=EE_Data_2023[[#This Row],[End of Month]]),1,0)</f>
        <v>0</v>
      </c>
      <c r="AM853">
        <f>IF(AND(EE_Data_2023[[#This Row],[Exit Date]]&gt;=EE_Data_2023[[#This Row],[Start of Month]],EE_Data_2023[[#This Row],[Exit Date]]&lt;=EE_Data_2023[[#This Row],[End of Month]]),1,0)</f>
        <v>0</v>
      </c>
      <c r="AN853">
        <f>EE_Data_2023[[#This Row],[Leave balance]]*EE_Data_2023[[#This Row],[Hr_Rate]]</f>
        <v>15993.365384615385</v>
      </c>
    </row>
    <row r="854" spans="1:40" x14ac:dyDescent="0.3">
      <c r="A854" s="1" t="s">
        <v>1928</v>
      </c>
      <c r="B854" s="8">
        <v>44958</v>
      </c>
      <c r="C854" s="8">
        <v>44985</v>
      </c>
      <c r="D854">
        <v>2023</v>
      </c>
      <c r="E854" t="s">
        <v>110</v>
      </c>
      <c r="F854" t="s">
        <v>111</v>
      </c>
      <c r="G854" t="s">
        <v>112</v>
      </c>
      <c r="H854" t="s">
        <v>133</v>
      </c>
      <c r="I854" t="s">
        <v>134</v>
      </c>
      <c r="J854" t="s">
        <v>93</v>
      </c>
      <c r="K854" t="s">
        <v>37</v>
      </c>
      <c r="L854" t="s">
        <v>38</v>
      </c>
      <c r="M854" t="s">
        <v>80</v>
      </c>
      <c r="N854" t="s">
        <v>72</v>
      </c>
      <c r="O854" t="s">
        <v>40</v>
      </c>
      <c r="P854">
        <v>56</v>
      </c>
      <c r="Q854" s="2">
        <v>40917</v>
      </c>
      <c r="R854" s="2"/>
      <c r="S854">
        <v>40</v>
      </c>
      <c r="T854" s="3">
        <v>146140</v>
      </c>
      <c r="U854" s="3">
        <v>12178.333333333334</v>
      </c>
      <c r="V854" s="3">
        <v>70.259615384615387</v>
      </c>
      <c r="W854" s="3">
        <v>0</v>
      </c>
      <c r="X854" s="3">
        <v>0</v>
      </c>
      <c r="Y854" vm="12">
        <v>0.113</v>
      </c>
      <c r="Z854" s="3">
        <v>10802.181666666667</v>
      </c>
      <c r="AA854" t="s">
        <v>117</v>
      </c>
      <c r="AB854">
        <v>3.8468</v>
      </c>
      <c r="AC854">
        <v>0.1</v>
      </c>
      <c r="AD854" s="2" t="s">
        <v>42</v>
      </c>
      <c r="AE854">
        <v>135</v>
      </c>
      <c r="AH854">
        <v>20</v>
      </c>
      <c r="AI854">
        <v>372</v>
      </c>
      <c r="AK854" t="s">
        <v>42</v>
      </c>
      <c r="AL854">
        <f>IF(AND(EE_Data_2023[[#This Row],[Hire Date]]&gt;=EE_Data_2023[[#This Row],[Start of Month]],EE_Data_2023[[#This Row],[Hire Date]]&lt;=EE_Data_2023[[#This Row],[End of Month]]),1,0)</f>
        <v>0</v>
      </c>
      <c r="AM854">
        <f>IF(AND(EE_Data_2023[[#This Row],[Exit Date]]&gt;=EE_Data_2023[[#This Row],[Start of Month]],EE_Data_2023[[#This Row],[Exit Date]]&lt;=EE_Data_2023[[#This Row],[End of Month]]),1,0)</f>
        <v>0</v>
      </c>
      <c r="AN854">
        <f>EE_Data_2023[[#This Row],[Leave balance]]*EE_Data_2023[[#This Row],[Hr_Rate]]</f>
        <v>9485.048076923078</v>
      </c>
    </row>
    <row r="855" spans="1:40" x14ac:dyDescent="0.3">
      <c r="A855" s="1" t="s">
        <v>1928</v>
      </c>
      <c r="B855" s="8">
        <v>44958</v>
      </c>
      <c r="C855" s="8">
        <v>44985</v>
      </c>
      <c r="D855">
        <v>2023</v>
      </c>
      <c r="E855" t="s">
        <v>1035</v>
      </c>
      <c r="F855" t="s">
        <v>1036</v>
      </c>
      <c r="G855" t="s">
        <v>1918</v>
      </c>
      <c r="H855" t="s">
        <v>136</v>
      </c>
      <c r="I855" t="s">
        <v>137</v>
      </c>
      <c r="J855" t="s">
        <v>47</v>
      </c>
      <c r="K855" t="s">
        <v>70</v>
      </c>
      <c r="L855" t="s">
        <v>38</v>
      </c>
      <c r="M855" t="s">
        <v>135</v>
      </c>
      <c r="N855" t="s">
        <v>72</v>
      </c>
      <c r="O855" t="s">
        <v>50</v>
      </c>
      <c r="P855">
        <v>36</v>
      </c>
      <c r="Q855" s="2">
        <v>44288</v>
      </c>
      <c r="R855" s="2"/>
      <c r="S855">
        <v>40</v>
      </c>
      <c r="T855" s="3">
        <v>151703</v>
      </c>
      <c r="U855" s="3">
        <v>12641.916666666666</v>
      </c>
      <c r="V855" s="3">
        <v>72.934134615384622</v>
      </c>
      <c r="W855" s="3">
        <v>0.25</v>
      </c>
      <c r="X855" s="3">
        <v>3160.4791666666665</v>
      </c>
      <c r="Y855" vm="15">
        <v>0.34600000000000003</v>
      </c>
      <c r="Z855" s="3">
        <v>8267.8135000000002</v>
      </c>
      <c r="AA855" t="s">
        <v>138</v>
      </c>
      <c r="AB855">
        <v>1.7225999999999999</v>
      </c>
      <c r="AC855">
        <v>0.21</v>
      </c>
      <c r="AD855" s="2" t="s">
        <v>42</v>
      </c>
      <c r="AE855">
        <v>182</v>
      </c>
      <c r="AH855">
        <v>20</v>
      </c>
      <c r="AK855" t="s">
        <v>42</v>
      </c>
      <c r="AL855">
        <f>IF(AND(EE_Data_2023[[#This Row],[Hire Date]]&gt;=EE_Data_2023[[#This Row],[Start of Month]],EE_Data_2023[[#This Row],[Hire Date]]&lt;=EE_Data_2023[[#This Row],[End of Month]]),1,0)</f>
        <v>0</v>
      </c>
      <c r="AM855">
        <f>IF(AND(EE_Data_2023[[#This Row],[Exit Date]]&gt;=EE_Data_2023[[#This Row],[Start of Month]],EE_Data_2023[[#This Row],[Exit Date]]&lt;=EE_Data_2023[[#This Row],[End of Month]]),1,0)</f>
        <v>0</v>
      </c>
      <c r="AN855">
        <f>EE_Data_2023[[#This Row],[Leave balance]]*EE_Data_2023[[#This Row],[Hr_Rate]]</f>
        <v>13274.012500000001</v>
      </c>
    </row>
    <row r="856" spans="1:40" x14ac:dyDescent="0.3">
      <c r="A856" s="1" t="s">
        <v>1928</v>
      </c>
      <c r="B856" s="8">
        <v>44958</v>
      </c>
      <c r="C856" s="8">
        <v>44985</v>
      </c>
      <c r="D856">
        <v>2023</v>
      </c>
      <c r="E856" t="s">
        <v>139</v>
      </c>
      <c r="F856" t="s">
        <v>140</v>
      </c>
      <c r="G856" t="s">
        <v>33</v>
      </c>
      <c r="H856" t="s">
        <v>141</v>
      </c>
      <c r="I856" t="s">
        <v>142</v>
      </c>
      <c r="J856" t="s">
        <v>47</v>
      </c>
      <c r="K856" t="s">
        <v>37</v>
      </c>
      <c r="L856" t="s">
        <v>108</v>
      </c>
      <c r="M856" t="s">
        <v>140</v>
      </c>
      <c r="N856" t="s">
        <v>72</v>
      </c>
      <c r="O856" t="s">
        <v>40</v>
      </c>
      <c r="P856">
        <v>59</v>
      </c>
      <c r="Q856" s="2">
        <v>37400</v>
      </c>
      <c r="R856" s="2"/>
      <c r="S856">
        <v>40</v>
      </c>
      <c r="T856" s="3">
        <v>172787</v>
      </c>
      <c r="U856" s="3">
        <v>14398.916666666666</v>
      </c>
      <c r="V856" s="3">
        <v>83.070673076923072</v>
      </c>
      <c r="W856" s="3">
        <v>0.19879999999999998</v>
      </c>
      <c r="X856" s="3">
        <v>2862.504633333333</v>
      </c>
      <c r="Y856" vm="16">
        <v>0.48799999999999999</v>
      </c>
      <c r="Z856" s="3">
        <v>7372.2453333333333</v>
      </c>
      <c r="AA856" t="s">
        <v>41</v>
      </c>
      <c r="AB856">
        <v>1</v>
      </c>
      <c r="AC856">
        <v>0.28000000000000003</v>
      </c>
      <c r="AD856" s="2" t="s">
        <v>42</v>
      </c>
      <c r="AE856">
        <v>385</v>
      </c>
      <c r="AH856">
        <v>20</v>
      </c>
      <c r="AK856" t="s">
        <v>42</v>
      </c>
      <c r="AL856">
        <f>IF(AND(EE_Data_2023[[#This Row],[Hire Date]]&gt;=EE_Data_2023[[#This Row],[Start of Month]],EE_Data_2023[[#This Row],[Hire Date]]&lt;=EE_Data_2023[[#This Row],[End of Month]]),1,0)</f>
        <v>0</v>
      </c>
      <c r="AM856">
        <f>IF(AND(EE_Data_2023[[#This Row],[Exit Date]]&gt;=EE_Data_2023[[#This Row],[Start of Month]],EE_Data_2023[[#This Row],[Exit Date]]&lt;=EE_Data_2023[[#This Row],[End of Month]]),1,0)</f>
        <v>0</v>
      </c>
      <c r="AN856">
        <f>EE_Data_2023[[#This Row],[Leave balance]]*EE_Data_2023[[#This Row],[Hr_Rate]]</f>
        <v>31982.209134615383</v>
      </c>
    </row>
    <row r="857" spans="1:40" x14ac:dyDescent="0.3">
      <c r="A857" s="1" t="s">
        <v>1928</v>
      </c>
      <c r="B857" s="8">
        <v>44958</v>
      </c>
      <c r="C857" s="8">
        <v>44985</v>
      </c>
      <c r="D857">
        <v>2023</v>
      </c>
      <c r="E857" t="s">
        <v>31</v>
      </c>
      <c r="F857" t="s">
        <v>32</v>
      </c>
      <c r="G857" t="s">
        <v>33</v>
      </c>
      <c r="H857" t="s">
        <v>143</v>
      </c>
      <c r="I857" t="s">
        <v>144</v>
      </c>
      <c r="J857" t="s">
        <v>145</v>
      </c>
      <c r="K857" t="s">
        <v>70</v>
      </c>
      <c r="L857" t="s">
        <v>49</v>
      </c>
      <c r="M857" t="s">
        <v>32</v>
      </c>
      <c r="N857" t="s">
        <v>72</v>
      </c>
      <c r="O857" t="s">
        <v>40</v>
      </c>
      <c r="P857">
        <v>37</v>
      </c>
      <c r="Q857" s="2">
        <v>43713</v>
      </c>
      <c r="R857" s="2"/>
      <c r="S857">
        <v>40</v>
      </c>
      <c r="T857" s="3">
        <v>49998</v>
      </c>
      <c r="U857" s="3">
        <v>4166.5</v>
      </c>
      <c r="V857" s="3">
        <v>24.037500000000001</v>
      </c>
      <c r="W857" s="3">
        <v>0.20760000000000001</v>
      </c>
      <c r="X857" s="3">
        <v>864.96540000000005</v>
      </c>
      <c r="Y857" vm="1">
        <v>0.36599999999999999</v>
      </c>
      <c r="Z857" s="3">
        <v>2641.5609999999997</v>
      </c>
      <c r="AA857" t="s">
        <v>41</v>
      </c>
      <c r="AB857">
        <v>1</v>
      </c>
      <c r="AC857">
        <v>0</v>
      </c>
      <c r="AD857" s="2" t="s">
        <v>42</v>
      </c>
      <c r="AE857">
        <v>30</v>
      </c>
      <c r="AH857">
        <v>20</v>
      </c>
      <c r="AK857" t="s">
        <v>42</v>
      </c>
      <c r="AL857">
        <f>IF(AND(EE_Data_2023[[#This Row],[Hire Date]]&gt;=EE_Data_2023[[#This Row],[Start of Month]],EE_Data_2023[[#This Row],[Hire Date]]&lt;=EE_Data_2023[[#This Row],[End of Month]]),1,0)</f>
        <v>0</v>
      </c>
      <c r="AM857">
        <f>IF(AND(EE_Data_2023[[#This Row],[Exit Date]]&gt;=EE_Data_2023[[#This Row],[Start of Month]],EE_Data_2023[[#This Row],[Exit Date]]&lt;=EE_Data_2023[[#This Row],[End of Month]]),1,0)</f>
        <v>0</v>
      </c>
      <c r="AN857">
        <f>EE_Data_2023[[#This Row],[Leave balance]]*EE_Data_2023[[#This Row],[Hr_Rate]]</f>
        <v>721.125</v>
      </c>
    </row>
    <row r="858" spans="1:40" x14ac:dyDescent="0.3">
      <c r="A858" s="1" t="s">
        <v>1928</v>
      </c>
      <c r="B858" s="8">
        <v>44958</v>
      </c>
      <c r="C858" s="8">
        <v>44985</v>
      </c>
      <c r="D858">
        <v>2023</v>
      </c>
      <c r="E858" t="s">
        <v>146</v>
      </c>
      <c r="F858" t="s">
        <v>147</v>
      </c>
      <c r="G858" t="s">
        <v>1919</v>
      </c>
      <c r="H858" t="s">
        <v>148</v>
      </c>
      <c r="I858" t="s">
        <v>149</v>
      </c>
      <c r="J858" t="s">
        <v>115</v>
      </c>
      <c r="K858" t="s">
        <v>70</v>
      </c>
      <c r="L858" t="s">
        <v>49</v>
      </c>
      <c r="M858" t="s">
        <v>147</v>
      </c>
      <c r="N858" t="s">
        <v>72</v>
      </c>
      <c r="O858" t="s">
        <v>40</v>
      </c>
      <c r="P858">
        <v>44</v>
      </c>
      <c r="Q858" s="2">
        <v>41700</v>
      </c>
      <c r="R858" s="2"/>
      <c r="S858">
        <v>40</v>
      </c>
      <c r="T858" s="3">
        <v>207172</v>
      </c>
      <c r="U858" s="3">
        <v>17264.333333333332</v>
      </c>
      <c r="V858" s="3">
        <v>99.601923076923072</v>
      </c>
      <c r="W858" s="3">
        <v>0.12</v>
      </c>
      <c r="X858" s="3">
        <v>2071.7199999999998</v>
      </c>
      <c r="Y858" vm="17">
        <v>0.49700000000000005</v>
      </c>
      <c r="Z858" s="3">
        <v>8683.9596666666657</v>
      </c>
      <c r="AA858" t="s">
        <v>150</v>
      </c>
      <c r="AB858">
        <v>86.649000000000001</v>
      </c>
      <c r="AC858">
        <v>0.31</v>
      </c>
      <c r="AD858" s="2" t="s">
        <v>42</v>
      </c>
      <c r="AE858">
        <v>387</v>
      </c>
      <c r="AH858">
        <v>20</v>
      </c>
      <c r="AJ858">
        <v>7</v>
      </c>
      <c r="AK858" t="s">
        <v>42</v>
      </c>
      <c r="AL858">
        <f>IF(AND(EE_Data_2023[[#This Row],[Hire Date]]&gt;=EE_Data_2023[[#This Row],[Start of Month]],EE_Data_2023[[#This Row],[Hire Date]]&lt;=EE_Data_2023[[#This Row],[End of Month]]),1,0)</f>
        <v>0</v>
      </c>
      <c r="AM858">
        <f>IF(AND(EE_Data_2023[[#This Row],[Exit Date]]&gt;=EE_Data_2023[[#This Row],[Start of Month]],EE_Data_2023[[#This Row],[Exit Date]]&lt;=EE_Data_2023[[#This Row],[End of Month]]),1,0)</f>
        <v>0</v>
      </c>
      <c r="AN858">
        <f>EE_Data_2023[[#This Row],[Leave balance]]*EE_Data_2023[[#This Row],[Hr_Rate]]</f>
        <v>38545.94423076923</v>
      </c>
    </row>
    <row r="859" spans="1:40" x14ac:dyDescent="0.3">
      <c r="A859" s="1" t="s">
        <v>1928</v>
      </c>
      <c r="B859" s="8">
        <v>44958</v>
      </c>
      <c r="C859" s="8">
        <v>44985</v>
      </c>
      <c r="D859">
        <v>2023</v>
      </c>
      <c r="E859" t="s">
        <v>151</v>
      </c>
      <c r="F859" t="s">
        <v>152</v>
      </c>
      <c r="G859" t="s">
        <v>33</v>
      </c>
      <c r="H859" t="s">
        <v>153</v>
      </c>
      <c r="I859" t="s">
        <v>154</v>
      </c>
      <c r="J859" t="s">
        <v>47</v>
      </c>
      <c r="K859" t="s">
        <v>94</v>
      </c>
      <c r="L859" t="s">
        <v>49</v>
      </c>
      <c r="M859" t="s">
        <v>152</v>
      </c>
      <c r="N859" t="s">
        <v>72</v>
      </c>
      <c r="O859" t="s">
        <v>40</v>
      </c>
      <c r="P859">
        <v>41</v>
      </c>
      <c r="Q859" s="2">
        <v>42111</v>
      </c>
      <c r="R859" s="2"/>
      <c r="S859">
        <v>40</v>
      </c>
      <c r="T859" s="3">
        <v>152239</v>
      </c>
      <c r="U859" s="3">
        <v>12686.583333333334</v>
      </c>
      <c r="V859" s="3">
        <v>73.191826923076931</v>
      </c>
      <c r="W859" s="3">
        <v>0.21</v>
      </c>
      <c r="X859" s="3">
        <v>2664.1824999999999</v>
      </c>
      <c r="Y859" vm="18">
        <v>0.379</v>
      </c>
      <c r="Z859" s="3">
        <v>7878.3682500000004</v>
      </c>
      <c r="AA859" t="s">
        <v>155</v>
      </c>
      <c r="AB859">
        <v>378.97</v>
      </c>
      <c r="AC859">
        <v>0.23</v>
      </c>
      <c r="AD859" s="2" t="s">
        <v>42</v>
      </c>
      <c r="AE859">
        <v>391</v>
      </c>
      <c r="AH859">
        <v>20</v>
      </c>
      <c r="AK859" t="s">
        <v>42</v>
      </c>
      <c r="AL859">
        <f>IF(AND(EE_Data_2023[[#This Row],[Hire Date]]&gt;=EE_Data_2023[[#This Row],[Start of Month]],EE_Data_2023[[#This Row],[Hire Date]]&lt;=EE_Data_2023[[#This Row],[End of Month]]),1,0)</f>
        <v>0</v>
      </c>
      <c r="AM859">
        <f>IF(AND(EE_Data_2023[[#This Row],[Exit Date]]&gt;=EE_Data_2023[[#This Row],[Start of Month]],EE_Data_2023[[#This Row],[Exit Date]]&lt;=EE_Data_2023[[#This Row],[End of Month]]),1,0)</f>
        <v>0</v>
      </c>
      <c r="AN859">
        <f>EE_Data_2023[[#This Row],[Leave balance]]*EE_Data_2023[[#This Row],[Hr_Rate]]</f>
        <v>28618.004326923081</v>
      </c>
    </row>
    <row r="860" spans="1:40" x14ac:dyDescent="0.3">
      <c r="A860" s="1" t="s">
        <v>1928</v>
      </c>
      <c r="B860" s="8">
        <v>44958</v>
      </c>
      <c r="C860" s="8">
        <v>44985</v>
      </c>
      <c r="D860">
        <v>2023</v>
      </c>
      <c r="E860" t="s">
        <v>172</v>
      </c>
      <c r="F860" t="s">
        <v>132</v>
      </c>
      <c r="G860" t="s">
        <v>33</v>
      </c>
      <c r="H860" t="s">
        <v>156</v>
      </c>
      <c r="I860" t="s">
        <v>157</v>
      </c>
      <c r="J860" t="s">
        <v>158</v>
      </c>
      <c r="K860" t="s">
        <v>99</v>
      </c>
      <c r="L860" t="s">
        <v>71</v>
      </c>
      <c r="M860" t="s">
        <v>132</v>
      </c>
      <c r="N860" t="s">
        <v>72</v>
      </c>
      <c r="O860" t="s">
        <v>50</v>
      </c>
      <c r="P860">
        <v>56</v>
      </c>
      <c r="Q860" s="2">
        <v>38388</v>
      </c>
      <c r="R860" s="2"/>
      <c r="S860">
        <v>40</v>
      </c>
      <c r="T860" s="3">
        <v>98581</v>
      </c>
      <c r="U860" s="3">
        <v>8215.0833333333339</v>
      </c>
      <c r="V860" s="3">
        <v>47.394711538461536</v>
      </c>
      <c r="W860" s="3">
        <v>8.3000000000000004E-2</v>
      </c>
      <c r="X860" s="3">
        <v>681.85191666666674</v>
      </c>
      <c r="Y860" vm="19">
        <v>0.22399999999999998</v>
      </c>
      <c r="Z860" s="3">
        <v>6374.9046666666673</v>
      </c>
      <c r="AA860" t="s">
        <v>41</v>
      </c>
      <c r="AB860">
        <v>1</v>
      </c>
      <c r="AC860">
        <v>0</v>
      </c>
      <c r="AD860" s="2" t="s">
        <v>42</v>
      </c>
      <c r="AE860">
        <v>329</v>
      </c>
      <c r="AH860">
        <v>20</v>
      </c>
      <c r="AJ860">
        <v>1</v>
      </c>
      <c r="AK860" t="s">
        <v>42</v>
      </c>
      <c r="AL860">
        <f>IF(AND(EE_Data_2023[[#This Row],[Hire Date]]&gt;=EE_Data_2023[[#This Row],[Start of Month]],EE_Data_2023[[#This Row],[Hire Date]]&lt;=EE_Data_2023[[#This Row],[End of Month]]),1,0)</f>
        <v>0</v>
      </c>
      <c r="AM860">
        <f>IF(AND(EE_Data_2023[[#This Row],[Exit Date]]&gt;=EE_Data_2023[[#This Row],[Start of Month]],EE_Data_2023[[#This Row],[Exit Date]]&lt;=EE_Data_2023[[#This Row],[End of Month]]),1,0)</f>
        <v>0</v>
      </c>
      <c r="AN860">
        <f>EE_Data_2023[[#This Row],[Leave balance]]*EE_Data_2023[[#This Row],[Hr_Rate]]</f>
        <v>15592.860096153845</v>
      </c>
    </row>
    <row r="861" spans="1:40" x14ac:dyDescent="0.3">
      <c r="A861" s="1" t="s">
        <v>1928</v>
      </c>
      <c r="B861" s="8">
        <v>44958</v>
      </c>
      <c r="C861" s="8">
        <v>44985</v>
      </c>
      <c r="D861">
        <v>2023</v>
      </c>
      <c r="E861" t="s">
        <v>110</v>
      </c>
      <c r="F861" t="s">
        <v>111</v>
      </c>
      <c r="G861" t="s">
        <v>112</v>
      </c>
      <c r="H861" t="s">
        <v>159</v>
      </c>
      <c r="I861" t="s">
        <v>160</v>
      </c>
      <c r="J861" t="s">
        <v>115</v>
      </c>
      <c r="K861" t="s">
        <v>99</v>
      </c>
      <c r="L861" t="s">
        <v>49</v>
      </c>
      <c r="M861" t="s">
        <v>80</v>
      </c>
      <c r="N861" t="s">
        <v>72</v>
      </c>
      <c r="O861" t="s">
        <v>40</v>
      </c>
      <c r="P861">
        <v>43</v>
      </c>
      <c r="Q861" s="2">
        <v>38145</v>
      </c>
      <c r="R861" s="2"/>
      <c r="S861">
        <v>40</v>
      </c>
      <c r="T861" s="3">
        <v>246231</v>
      </c>
      <c r="U861" s="3">
        <v>20519.25</v>
      </c>
      <c r="V861" s="3">
        <v>118.38028846153846</v>
      </c>
      <c r="W861" s="3">
        <v>0</v>
      </c>
      <c r="X861" s="3">
        <v>0</v>
      </c>
      <c r="Y861" vm="12">
        <v>0.113</v>
      </c>
      <c r="Z861" s="3">
        <v>18200.57475</v>
      </c>
      <c r="AA861" t="s">
        <v>117</v>
      </c>
      <c r="AB861">
        <v>3.8468</v>
      </c>
      <c r="AC861">
        <v>0.31</v>
      </c>
      <c r="AD861" s="2" t="s">
        <v>42</v>
      </c>
      <c r="AE861">
        <v>124</v>
      </c>
      <c r="AH861">
        <v>20</v>
      </c>
      <c r="AJ861">
        <v>13</v>
      </c>
      <c r="AK861" t="s">
        <v>42</v>
      </c>
      <c r="AL861">
        <f>IF(AND(EE_Data_2023[[#This Row],[Hire Date]]&gt;=EE_Data_2023[[#This Row],[Start of Month]],EE_Data_2023[[#This Row],[Hire Date]]&lt;=EE_Data_2023[[#This Row],[End of Month]]),1,0)</f>
        <v>0</v>
      </c>
      <c r="AM861">
        <f>IF(AND(EE_Data_2023[[#This Row],[Exit Date]]&gt;=EE_Data_2023[[#This Row],[Start of Month]],EE_Data_2023[[#This Row],[Exit Date]]&lt;=EE_Data_2023[[#This Row],[End of Month]]),1,0)</f>
        <v>0</v>
      </c>
      <c r="AN861">
        <f>EE_Data_2023[[#This Row],[Leave balance]]*EE_Data_2023[[#This Row],[Hr_Rate]]</f>
        <v>14679.155769230769</v>
      </c>
    </row>
    <row r="862" spans="1:40" x14ac:dyDescent="0.3">
      <c r="A862" s="1" t="s">
        <v>1928</v>
      </c>
      <c r="B862" s="8">
        <v>44958</v>
      </c>
      <c r="C862" s="8">
        <v>44985</v>
      </c>
      <c r="D862">
        <v>2023</v>
      </c>
      <c r="E862" t="s">
        <v>161</v>
      </c>
      <c r="F862" t="s">
        <v>162</v>
      </c>
      <c r="G862" t="s">
        <v>54</v>
      </c>
      <c r="H862" t="s">
        <v>163</v>
      </c>
      <c r="I862" t="s">
        <v>164</v>
      </c>
      <c r="J862" t="s">
        <v>165</v>
      </c>
      <c r="K862" t="s">
        <v>99</v>
      </c>
      <c r="L862" t="s">
        <v>49</v>
      </c>
      <c r="M862" t="s">
        <v>162</v>
      </c>
      <c r="N862" t="s">
        <v>72</v>
      </c>
      <c r="O862" t="s">
        <v>40</v>
      </c>
      <c r="P862">
        <v>64</v>
      </c>
      <c r="Q862" s="2">
        <v>44534</v>
      </c>
      <c r="R862" s="2"/>
      <c r="S862">
        <v>40</v>
      </c>
      <c r="T862" s="3">
        <v>99354</v>
      </c>
      <c r="U862" s="3">
        <v>8279.5</v>
      </c>
      <c r="V862" s="3">
        <v>47.766346153846158</v>
      </c>
      <c r="W862" s="3">
        <v>0</v>
      </c>
      <c r="X862" s="3">
        <v>0</v>
      </c>
      <c r="Y862" vm="20">
        <v>0.29199999999999998</v>
      </c>
      <c r="Z862" s="3">
        <v>5861.8860000000004</v>
      </c>
      <c r="AA862" t="s">
        <v>166</v>
      </c>
      <c r="AB862">
        <v>19.621099999999998</v>
      </c>
      <c r="AC862">
        <v>0.12</v>
      </c>
      <c r="AD862" s="2" t="s">
        <v>42</v>
      </c>
      <c r="AE862">
        <v>279</v>
      </c>
      <c r="AH862">
        <v>20</v>
      </c>
      <c r="AJ862">
        <v>11</v>
      </c>
      <c r="AK862" t="s">
        <v>42</v>
      </c>
      <c r="AL862">
        <f>IF(AND(EE_Data_2023[[#This Row],[Hire Date]]&gt;=EE_Data_2023[[#This Row],[Start of Month]],EE_Data_2023[[#This Row],[Hire Date]]&lt;=EE_Data_2023[[#This Row],[End of Month]]),1,0)</f>
        <v>0</v>
      </c>
      <c r="AM862">
        <f>IF(AND(EE_Data_2023[[#This Row],[Exit Date]]&gt;=EE_Data_2023[[#This Row],[Start of Month]],EE_Data_2023[[#This Row],[Exit Date]]&lt;=EE_Data_2023[[#This Row],[End of Month]]),1,0)</f>
        <v>0</v>
      </c>
      <c r="AN862">
        <f>EE_Data_2023[[#This Row],[Leave balance]]*EE_Data_2023[[#This Row],[Hr_Rate]]</f>
        <v>13326.810576923079</v>
      </c>
    </row>
    <row r="863" spans="1:40" x14ac:dyDescent="0.3">
      <c r="A863" s="1" t="s">
        <v>1928</v>
      </c>
      <c r="B863" s="8">
        <v>44958</v>
      </c>
      <c r="C863" s="8">
        <v>44985</v>
      </c>
      <c r="D863">
        <v>2023</v>
      </c>
      <c r="E863" t="s">
        <v>104</v>
      </c>
      <c r="F863" t="s">
        <v>105</v>
      </c>
      <c r="G863" t="s">
        <v>1919</v>
      </c>
      <c r="H863" t="s">
        <v>167</v>
      </c>
      <c r="I863" t="s">
        <v>168</v>
      </c>
      <c r="J863" t="s">
        <v>115</v>
      </c>
      <c r="K863" t="s">
        <v>37</v>
      </c>
      <c r="L863" t="s">
        <v>71</v>
      </c>
      <c r="M863" t="s">
        <v>105</v>
      </c>
      <c r="N863" t="s">
        <v>72</v>
      </c>
      <c r="O863" t="s">
        <v>40</v>
      </c>
      <c r="P863">
        <v>63</v>
      </c>
      <c r="Q863" s="2">
        <v>41040</v>
      </c>
      <c r="R863" s="2"/>
      <c r="S863">
        <v>40</v>
      </c>
      <c r="T863" s="3">
        <v>231141</v>
      </c>
      <c r="U863" s="3">
        <v>19261.75</v>
      </c>
      <c r="V863" s="3">
        <v>111.12548076923076</v>
      </c>
      <c r="W863" s="3">
        <v>5.74E-2</v>
      </c>
      <c r="X863" s="3">
        <v>1105.62445</v>
      </c>
      <c r="Y863" vm="11">
        <v>0.30099999999999999</v>
      </c>
      <c r="Z863" s="3">
        <v>13463.963250000001</v>
      </c>
      <c r="AA863" t="s">
        <v>109</v>
      </c>
      <c r="AB863">
        <v>16295.86</v>
      </c>
      <c r="AC863">
        <v>0.34</v>
      </c>
      <c r="AD863" s="2">
        <v>44985</v>
      </c>
      <c r="AE863">
        <v>166</v>
      </c>
      <c r="AH863">
        <v>20</v>
      </c>
      <c r="AJ863">
        <v>18</v>
      </c>
      <c r="AK863" t="s">
        <v>42</v>
      </c>
      <c r="AL863">
        <f>IF(AND(EE_Data_2023[[#This Row],[Hire Date]]&gt;=EE_Data_2023[[#This Row],[Start of Month]],EE_Data_2023[[#This Row],[Hire Date]]&lt;=EE_Data_2023[[#This Row],[End of Month]]),1,0)</f>
        <v>0</v>
      </c>
      <c r="AM863">
        <f>IF(AND(EE_Data_2023[[#This Row],[Exit Date]]&gt;=EE_Data_2023[[#This Row],[Start of Month]],EE_Data_2023[[#This Row],[Exit Date]]&lt;=EE_Data_2023[[#This Row],[End of Month]]),1,0)</f>
        <v>1</v>
      </c>
      <c r="AN863">
        <f>EE_Data_2023[[#This Row],[Leave balance]]*EE_Data_2023[[#This Row],[Hr_Rate]]</f>
        <v>18446.829807692306</v>
      </c>
    </row>
    <row r="864" spans="1:40" x14ac:dyDescent="0.3">
      <c r="A864" s="1" t="s">
        <v>1928</v>
      </c>
      <c r="B864" s="8">
        <v>44958</v>
      </c>
      <c r="C864" s="8">
        <v>44985</v>
      </c>
      <c r="D864">
        <v>2023</v>
      </c>
      <c r="E864" t="s">
        <v>79</v>
      </c>
      <c r="F864" t="s">
        <v>80</v>
      </c>
      <c r="G864" t="s">
        <v>33</v>
      </c>
      <c r="H864" t="s">
        <v>169</v>
      </c>
      <c r="I864" t="s">
        <v>170</v>
      </c>
      <c r="J864" t="s">
        <v>171</v>
      </c>
      <c r="K864" t="s">
        <v>37</v>
      </c>
      <c r="L864" t="s">
        <v>108</v>
      </c>
      <c r="M864" t="s">
        <v>80</v>
      </c>
      <c r="N864" t="s">
        <v>39</v>
      </c>
      <c r="O864" t="s">
        <v>40</v>
      </c>
      <c r="P864">
        <v>28</v>
      </c>
      <c r="Q864" s="2">
        <v>44927</v>
      </c>
      <c r="R864" s="2">
        <v>45292</v>
      </c>
      <c r="S864">
        <v>40</v>
      </c>
      <c r="T864" s="3">
        <v>54775</v>
      </c>
      <c r="U864" s="3">
        <v>4564.583333333333</v>
      </c>
      <c r="V864" s="3">
        <v>26.334134615384613</v>
      </c>
      <c r="W864" s="3">
        <v>0.23190000000000002</v>
      </c>
      <c r="X864" s="3">
        <v>1058.526875</v>
      </c>
      <c r="Y864" vm="7">
        <v>0.41200000000000003</v>
      </c>
      <c r="Z864" s="3">
        <v>2683.9749999999995</v>
      </c>
      <c r="AA864" t="s">
        <v>41</v>
      </c>
      <c r="AB864">
        <v>1</v>
      </c>
      <c r="AC864">
        <v>0</v>
      </c>
      <c r="AD864" s="2" t="s">
        <v>42</v>
      </c>
      <c r="AE864">
        <v>193</v>
      </c>
      <c r="AH864">
        <v>20</v>
      </c>
      <c r="AJ864">
        <v>2</v>
      </c>
      <c r="AK864" t="s">
        <v>42</v>
      </c>
      <c r="AL864">
        <f>IF(AND(EE_Data_2023[[#This Row],[Hire Date]]&gt;=EE_Data_2023[[#This Row],[Start of Month]],EE_Data_2023[[#This Row],[Hire Date]]&lt;=EE_Data_2023[[#This Row],[End of Month]]),1,0)</f>
        <v>0</v>
      </c>
      <c r="AM864">
        <f>IF(AND(EE_Data_2023[[#This Row],[Exit Date]]&gt;=EE_Data_2023[[#This Row],[Start of Month]],EE_Data_2023[[#This Row],[Exit Date]]&lt;=EE_Data_2023[[#This Row],[End of Month]]),1,0)</f>
        <v>0</v>
      </c>
      <c r="AN864">
        <f>EE_Data_2023[[#This Row],[Leave balance]]*EE_Data_2023[[#This Row],[Hr_Rate]]</f>
        <v>5082.4879807692305</v>
      </c>
    </row>
    <row r="865" spans="1:40" x14ac:dyDescent="0.3">
      <c r="A865" s="1" t="s">
        <v>1928</v>
      </c>
      <c r="B865" s="8">
        <v>44958</v>
      </c>
      <c r="C865" s="8">
        <v>44985</v>
      </c>
      <c r="D865">
        <v>2023</v>
      </c>
      <c r="E865" t="s">
        <v>172</v>
      </c>
      <c r="F865" t="s">
        <v>132</v>
      </c>
      <c r="G865" t="s">
        <v>33</v>
      </c>
      <c r="H865" t="s">
        <v>173</v>
      </c>
      <c r="I865" t="s">
        <v>174</v>
      </c>
      <c r="J865" t="s">
        <v>145</v>
      </c>
      <c r="K865" t="s">
        <v>48</v>
      </c>
      <c r="L865" t="s">
        <v>38</v>
      </c>
      <c r="M865" t="s">
        <v>132</v>
      </c>
      <c r="N865" t="s">
        <v>39</v>
      </c>
      <c r="O865" t="s">
        <v>40</v>
      </c>
      <c r="P865">
        <v>65</v>
      </c>
      <c r="Q865" s="2">
        <v>44927</v>
      </c>
      <c r="R865" s="2">
        <v>45292</v>
      </c>
      <c r="S865">
        <v>32</v>
      </c>
      <c r="T865" s="3">
        <v>55499</v>
      </c>
      <c r="U865" s="3">
        <v>4624.916666666667</v>
      </c>
      <c r="V865" s="3">
        <v>33.35276442307692</v>
      </c>
      <c r="W865" s="3">
        <v>0.45</v>
      </c>
      <c r="X865" s="3">
        <v>2081.2125000000001</v>
      </c>
      <c r="Y865" vm="21">
        <v>0.60699999999999998</v>
      </c>
      <c r="Z865" s="3">
        <v>1817.5922500000001</v>
      </c>
      <c r="AA865" t="s">
        <v>41</v>
      </c>
      <c r="AB865">
        <v>1</v>
      </c>
      <c r="AC865">
        <v>0</v>
      </c>
      <c r="AD865" s="2" t="s">
        <v>42</v>
      </c>
      <c r="AE865">
        <v>90</v>
      </c>
      <c r="AH865">
        <v>20</v>
      </c>
      <c r="AK865" t="s">
        <v>42</v>
      </c>
      <c r="AL865">
        <f>IF(AND(EE_Data_2023[[#This Row],[Hire Date]]&gt;=EE_Data_2023[[#This Row],[Start of Month]],EE_Data_2023[[#This Row],[Hire Date]]&lt;=EE_Data_2023[[#This Row],[End of Month]]),1,0)</f>
        <v>0</v>
      </c>
      <c r="AM865">
        <f>IF(AND(EE_Data_2023[[#This Row],[Exit Date]]&gt;=EE_Data_2023[[#This Row],[Start of Month]],EE_Data_2023[[#This Row],[Exit Date]]&lt;=EE_Data_2023[[#This Row],[End of Month]]),1,0)</f>
        <v>0</v>
      </c>
      <c r="AN865">
        <f>EE_Data_2023[[#This Row],[Leave balance]]*EE_Data_2023[[#This Row],[Hr_Rate]]</f>
        <v>3001.7487980769229</v>
      </c>
    </row>
    <row r="866" spans="1:40" x14ac:dyDescent="0.3">
      <c r="A866" s="1" t="s">
        <v>1928</v>
      </c>
      <c r="B866" s="8">
        <v>44958</v>
      </c>
      <c r="C866" s="8">
        <v>44985</v>
      </c>
      <c r="D866">
        <v>2023</v>
      </c>
      <c r="E866" t="s">
        <v>100</v>
      </c>
      <c r="F866" t="s">
        <v>101</v>
      </c>
      <c r="G866" t="s">
        <v>33</v>
      </c>
      <c r="H866" t="s">
        <v>175</v>
      </c>
      <c r="I866" t="s">
        <v>176</v>
      </c>
      <c r="J866" t="s">
        <v>177</v>
      </c>
      <c r="K866" t="s">
        <v>70</v>
      </c>
      <c r="L866" t="s">
        <v>108</v>
      </c>
      <c r="M866" t="s">
        <v>101</v>
      </c>
      <c r="N866" t="s">
        <v>72</v>
      </c>
      <c r="O866" t="s">
        <v>40</v>
      </c>
      <c r="P866">
        <v>61</v>
      </c>
      <c r="Q866" s="2">
        <v>39640</v>
      </c>
      <c r="R866" s="2"/>
      <c r="S866">
        <v>32</v>
      </c>
      <c r="T866" s="3">
        <v>66521</v>
      </c>
      <c r="U866" s="3">
        <v>5543.416666666667</v>
      </c>
      <c r="V866" s="3">
        <v>39.9765625</v>
      </c>
      <c r="W866" s="3">
        <v>0.14990000000000001</v>
      </c>
      <c r="X866" s="3">
        <v>830.95815833333336</v>
      </c>
      <c r="Y866" vm="10">
        <v>0.20399999999999999</v>
      </c>
      <c r="Z866" s="3">
        <v>4412.559666666667</v>
      </c>
      <c r="AA866" t="s">
        <v>41</v>
      </c>
      <c r="AB866">
        <v>1</v>
      </c>
      <c r="AC866">
        <v>0</v>
      </c>
      <c r="AD866" s="2" t="s">
        <v>42</v>
      </c>
      <c r="AE866">
        <v>77</v>
      </c>
      <c r="AH866">
        <v>20</v>
      </c>
      <c r="AI866">
        <v>519</v>
      </c>
      <c r="AK866" t="s">
        <v>42</v>
      </c>
      <c r="AL866">
        <f>IF(AND(EE_Data_2023[[#This Row],[Hire Date]]&gt;=EE_Data_2023[[#This Row],[Start of Month]],EE_Data_2023[[#This Row],[Hire Date]]&lt;=EE_Data_2023[[#This Row],[End of Month]]),1,0)</f>
        <v>0</v>
      </c>
      <c r="AM866">
        <f>IF(AND(EE_Data_2023[[#This Row],[Exit Date]]&gt;=EE_Data_2023[[#This Row],[Start of Month]],EE_Data_2023[[#This Row],[Exit Date]]&lt;=EE_Data_2023[[#This Row],[End of Month]]),1,0)</f>
        <v>0</v>
      </c>
      <c r="AN866">
        <f>EE_Data_2023[[#This Row],[Leave balance]]*EE_Data_2023[[#This Row],[Hr_Rate]]</f>
        <v>3078.1953125</v>
      </c>
    </row>
    <row r="867" spans="1:40" x14ac:dyDescent="0.3">
      <c r="A867" s="1" t="s">
        <v>1928</v>
      </c>
      <c r="B867" s="8">
        <v>44958</v>
      </c>
      <c r="C867" s="8">
        <v>44985</v>
      </c>
      <c r="D867">
        <v>2023</v>
      </c>
      <c r="E867" t="s">
        <v>79</v>
      </c>
      <c r="F867" t="s">
        <v>80</v>
      </c>
      <c r="G867" t="s">
        <v>33</v>
      </c>
      <c r="H867" t="s">
        <v>178</v>
      </c>
      <c r="I867" t="s">
        <v>179</v>
      </c>
      <c r="J867" t="s">
        <v>69</v>
      </c>
      <c r="K867" t="s">
        <v>70</v>
      </c>
      <c r="L867" t="s">
        <v>49</v>
      </c>
      <c r="M867" t="s">
        <v>80</v>
      </c>
      <c r="N867" t="s">
        <v>72</v>
      </c>
      <c r="O867" t="s">
        <v>40</v>
      </c>
      <c r="P867">
        <v>30</v>
      </c>
      <c r="Q867" s="2">
        <v>42642</v>
      </c>
      <c r="R867" s="2"/>
      <c r="S867">
        <v>32</v>
      </c>
      <c r="T867" s="3">
        <v>59100</v>
      </c>
      <c r="U867" s="3">
        <v>4925</v>
      </c>
      <c r="V867" s="3">
        <v>35.51682692307692</v>
      </c>
      <c r="W867" s="3">
        <v>0.23190000000000002</v>
      </c>
      <c r="X867" s="3">
        <v>1142.1075000000001</v>
      </c>
      <c r="Y867" vm="7">
        <v>0.41200000000000003</v>
      </c>
      <c r="Z867" s="3">
        <v>2895.8999999999996</v>
      </c>
      <c r="AA867" t="s">
        <v>41</v>
      </c>
      <c r="AB867">
        <v>1</v>
      </c>
      <c r="AC867">
        <v>0</v>
      </c>
      <c r="AD867" s="2" t="s">
        <v>42</v>
      </c>
      <c r="AE867">
        <v>117</v>
      </c>
      <c r="AH867">
        <v>20</v>
      </c>
      <c r="AK867" t="s">
        <v>42</v>
      </c>
      <c r="AL867">
        <f>IF(AND(EE_Data_2023[[#This Row],[Hire Date]]&gt;=EE_Data_2023[[#This Row],[Start of Month]],EE_Data_2023[[#This Row],[Hire Date]]&lt;=EE_Data_2023[[#This Row],[End of Month]]),1,0)</f>
        <v>0</v>
      </c>
      <c r="AM867">
        <f>IF(AND(EE_Data_2023[[#This Row],[Exit Date]]&gt;=EE_Data_2023[[#This Row],[Start of Month]],EE_Data_2023[[#This Row],[Exit Date]]&lt;=EE_Data_2023[[#This Row],[End of Month]]),1,0)</f>
        <v>0</v>
      </c>
      <c r="AN867">
        <f>EE_Data_2023[[#This Row],[Leave balance]]*EE_Data_2023[[#This Row],[Hr_Rate]]</f>
        <v>4155.46875</v>
      </c>
    </row>
    <row r="868" spans="1:40" x14ac:dyDescent="0.3">
      <c r="A868" s="1" t="s">
        <v>1928</v>
      </c>
      <c r="B868" s="8">
        <v>44958</v>
      </c>
      <c r="C868" s="8">
        <v>44985</v>
      </c>
      <c r="D868">
        <v>2023</v>
      </c>
      <c r="E868" t="s">
        <v>180</v>
      </c>
      <c r="F868" t="s">
        <v>181</v>
      </c>
      <c r="G868" t="s">
        <v>33</v>
      </c>
      <c r="H868" t="s">
        <v>182</v>
      </c>
      <c r="I868" t="s">
        <v>183</v>
      </c>
      <c r="J868" t="s">
        <v>145</v>
      </c>
      <c r="K868" t="s">
        <v>48</v>
      </c>
      <c r="L868" t="s">
        <v>108</v>
      </c>
      <c r="M868" t="s">
        <v>181</v>
      </c>
      <c r="N868" t="s">
        <v>72</v>
      </c>
      <c r="O868" t="s">
        <v>50</v>
      </c>
      <c r="P868">
        <v>27</v>
      </c>
      <c r="Q868" s="2">
        <v>43226</v>
      </c>
      <c r="R868" s="2"/>
      <c r="S868">
        <v>32</v>
      </c>
      <c r="T868" s="3">
        <v>49011</v>
      </c>
      <c r="U868" s="3">
        <v>4084.25</v>
      </c>
      <c r="V868" s="3">
        <v>29.45372596153846</v>
      </c>
      <c r="W868" s="3">
        <v>0.31420000000000003</v>
      </c>
      <c r="X868" s="3">
        <v>1283.2713500000002</v>
      </c>
      <c r="Y868" vm="22">
        <v>0.49099999999999999</v>
      </c>
      <c r="Z868" s="3">
        <v>2078.8832499999999</v>
      </c>
      <c r="AA868" t="s">
        <v>184</v>
      </c>
      <c r="AB868">
        <v>11.300800000000001</v>
      </c>
      <c r="AC868">
        <v>0</v>
      </c>
      <c r="AD868" s="2" t="s">
        <v>42</v>
      </c>
      <c r="AE868">
        <v>62</v>
      </c>
      <c r="AH868">
        <v>20</v>
      </c>
      <c r="AK868" t="s">
        <v>42</v>
      </c>
      <c r="AL868">
        <f>IF(AND(EE_Data_2023[[#This Row],[Hire Date]]&gt;=EE_Data_2023[[#This Row],[Start of Month]],EE_Data_2023[[#This Row],[Hire Date]]&lt;=EE_Data_2023[[#This Row],[End of Month]]),1,0)</f>
        <v>0</v>
      </c>
      <c r="AM868">
        <f>IF(AND(EE_Data_2023[[#This Row],[Exit Date]]&gt;=EE_Data_2023[[#This Row],[Start of Month]],EE_Data_2023[[#This Row],[Exit Date]]&lt;=EE_Data_2023[[#This Row],[End of Month]]),1,0)</f>
        <v>0</v>
      </c>
      <c r="AN868">
        <f>EE_Data_2023[[#This Row],[Leave balance]]*EE_Data_2023[[#This Row],[Hr_Rate]]</f>
        <v>1826.1310096153845</v>
      </c>
    </row>
    <row r="869" spans="1:40" x14ac:dyDescent="0.3">
      <c r="A869" s="1" t="s">
        <v>1928</v>
      </c>
      <c r="B869" s="8">
        <v>44958</v>
      </c>
      <c r="C869" s="8">
        <v>44985</v>
      </c>
      <c r="D869">
        <v>2023</v>
      </c>
      <c r="E869" t="s">
        <v>79</v>
      </c>
      <c r="F869" t="s">
        <v>80</v>
      </c>
      <c r="G869" t="s">
        <v>33</v>
      </c>
      <c r="H869" t="s">
        <v>185</v>
      </c>
      <c r="I869" t="s">
        <v>186</v>
      </c>
      <c r="J869" t="s">
        <v>187</v>
      </c>
      <c r="K869" t="s">
        <v>37</v>
      </c>
      <c r="L869" t="s">
        <v>38</v>
      </c>
      <c r="M869" t="s">
        <v>80</v>
      </c>
      <c r="N869" t="s">
        <v>72</v>
      </c>
      <c r="O869" t="s">
        <v>50</v>
      </c>
      <c r="P869">
        <v>32</v>
      </c>
      <c r="Q869" s="2">
        <v>41681</v>
      </c>
      <c r="R869" s="2"/>
      <c r="S869">
        <v>40</v>
      </c>
      <c r="T869" s="3">
        <v>99575</v>
      </c>
      <c r="U869" s="3">
        <v>8297.9166666666661</v>
      </c>
      <c r="V869" s="3">
        <v>47.872596153846153</v>
      </c>
      <c r="W869" s="3">
        <v>0.23190000000000002</v>
      </c>
      <c r="X869" s="3">
        <v>1924.286875</v>
      </c>
      <c r="Y869" vm="7">
        <v>0.41200000000000003</v>
      </c>
      <c r="Z869" s="3">
        <v>4879.1749999999993</v>
      </c>
      <c r="AA869" t="s">
        <v>41</v>
      </c>
      <c r="AB869">
        <v>1</v>
      </c>
      <c r="AC869">
        <v>0</v>
      </c>
      <c r="AD869" s="2" t="s">
        <v>42</v>
      </c>
      <c r="AE869">
        <v>103</v>
      </c>
      <c r="AH869">
        <v>20</v>
      </c>
      <c r="AJ869">
        <v>19</v>
      </c>
      <c r="AK869" t="s">
        <v>42</v>
      </c>
      <c r="AL869">
        <f>IF(AND(EE_Data_2023[[#This Row],[Hire Date]]&gt;=EE_Data_2023[[#This Row],[Start of Month]],EE_Data_2023[[#This Row],[Hire Date]]&lt;=EE_Data_2023[[#This Row],[End of Month]]),1,0)</f>
        <v>0</v>
      </c>
      <c r="AM869">
        <f>IF(AND(EE_Data_2023[[#This Row],[Exit Date]]&gt;=EE_Data_2023[[#This Row],[Start of Month]],EE_Data_2023[[#This Row],[Exit Date]]&lt;=EE_Data_2023[[#This Row],[End of Month]]),1,0)</f>
        <v>0</v>
      </c>
      <c r="AN869">
        <f>EE_Data_2023[[#This Row],[Leave balance]]*EE_Data_2023[[#This Row],[Hr_Rate]]</f>
        <v>4930.8774038461534</v>
      </c>
    </row>
    <row r="870" spans="1:40" x14ac:dyDescent="0.3">
      <c r="A870" s="1" t="s">
        <v>1928</v>
      </c>
      <c r="B870" s="8">
        <v>44958</v>
      </c>
      <c r="C870" s="8">
        <v>44985</v>
      </c>
      <c r="D870">
        <v>2023</v>
      </c>
      <c r="E870" t="s">
        <v>188</v>
      </c>
      <c r="F870" t="s">
        <v>189</v>
      </c>
      <c r="G870" t="s">
        <v>33</v>
      </c>
      <c r="H870" t="s">
        <v>190</v>
      </c>
      <c r="I870" t="s">
        <v>191</v>
      </c>
      <c r="J870" t="s">
        <v>98</v>
      </c>
      <c r="K870" t="s">
        <v>99</v>
      </c>
      <c r="L870" t="s">
        <v>38</v>
      </c>
      <c r="M870" t="s">
        <v>189</v>
      </c>
      <c r="N870" t="s">
        <v>72</v>
      </c>
      <c r="O870" t="s">
        <v>50</v>
      </c>
      <c r="P870">
        <v>34</v>
      </c>
      <c r="Q870" s="2">
        <v>43815</v>
      </c>
      <c r="R870" s="2"/>
      <c r="S870">
        <v>40</v>
      </c>
      <c r="T870" s="3">
        <v>99989</v>
      </c>
      <c r="U870" s="3">
        <v>8332.4166666666661</v>
      </c>
      <c r="V870" s="3">
        <v>48.07163461538461</v>
      </c>
      <c r="W870" s="3">
        <v>0.14099999999999999</v>
      </c>
      <c r="X870" s="3">
        <v>1174.8707499999998</v>
      </c>
      <c r="Y870" vm="23">
        <v>0.36200000000000004</v>
      </c>
      <c r="Z870" s="3">
        <v>5316.0818333333327</v>
      </c>
      <c r="AA870" t="s">
        <v>192</v>
      </c>
      <c r="AB870">
        <v>11.2597</v>
      </c>
      <c r="AC870">
        <v>0</v>
      </c>
      <c r="AD870" s="2">
        <v>44985</v>
      </c>
      <c r="AE870">
        <v>349</v>
      </c>
      <c r="AH870">
        <v>20</v>
      </c>
      <c r="AI870">
        <v>276</v>
      </c>
      <c r="AJ870">
        <v>5</v>
      </c>
      <c r="AK870" t="s">
        <v>42</v>
      </c>
      <c r="AL870">
        <f>IF(AND(EE_Data_2023[[#This Row],[Hire Date]]&gt;=EE_Data_2023[[#This Row],[Start of Month]],EE_Data_2023[[#This Row],[Hire Date]]&lt;=EE_Data_2023[[#This Row],[End of Month]]),1,0)</f>
        <v>0</v>
      </c>
      <c r="AM870">
        <f>IF(AND(EE_Data_2023[[#This Row],[Exit Date]]&gt;=EE_Data_2023[[#This Row],[Start of Month]],EE_Data_2023[[#This Row],[Exit Date]]&lt;=EE_Data_2023[[#This Row],[End of Month]]),1,0)</f>
        <v>1</v>
      </c>
      <c r="AN870">
        <f>EE_Data_2023[[#This Row],[Leave balance]]*EE_Data_2023[[#This Row],[Hr_Rate]]</f>
        <v>16777.000480769228</v>
      </c>
    </row>
    <row r="871" spans="1:40" x14ac:dyDescent="0.3">
      <c r="A871" s="1" t="s">
        <v>1928</v>
      </c>
      <c r="B871" s="8">
        <v>44958</v>
      </c>
      <c r="C871" s="8">
        <v>44985</v>
      </c>
      <c r="D871">
        <v>2023</v>
      </c>
      <c r="E871" t="s">
        <v>193</v>
      </c>
      <c r="F871" t="s">
        <v>194</v>
      </c>
      <c r="G871" t="s">
        <v>33</v>
      </c>
      <c r="H871" t="s">
        <v>195</v>
      </c>
      <c r="I871" t="s">
        <v>196</v>
      </c>
      <c r="J871" t="s">
        <v>115</v>
      </c>
      <c r="K871" t="s">
        <v>116</v>
      </c>
      <c r="L871" t="s">
        <v>108</v>
      </c>
      <c r="M871" t="s">
        <v>194</v>
      </c>
      <c r="N871" t="s">
        <v>39</v>
      </c>
      <c r="O871" t="s">
        <v>40</v>
      </c>
      <c r="P871">
        <v>27</v>
      </c>
      <c r="Q871" s="2">
        <v>44854</v>
      </c>
      <c r="R871" s="2">
        <v>45219</v>
      </c>
      <c r="S871">
        <v>40</v>
      </c>
      <c r="T871" s="3">
        <v>256420</v>
      </c>
      <c r="U871" s="3">
        <v>21368.333333333332</v>
      </c>
      <c r="V871" s="3">
        <v>123.27884615384615</v>
      </c>
      <c r="W871" s="3">
        <v>6.3500000000000001E-2</v>
      </c>
      <c r="X871" s="3">
        <v>1356.8891666666666</v>
      </c>
      <c r="Y871" vm="24">
        <v>0.31900000000000001</v>
      </c>
      <c r="Z871" s="3">
        <v>14551.834999999999</v>
      </c>
      <c r="AA871" t="s">
        <v>197</v>
      </c>
      <c r="AB871">
        <v>149.69999999999999</v>
      </c>
      <c r="AC871">
        <v>0.3</v>
      </c>
      <c r="AD871" s="2" t="s">
        <v>42</v>
      </c>
      <c r="AE871">
        <v>222</v>
      </c>
      <c r="AH871">
        <v>20</v>
      </c>
      <c r="AJ871">
        <v>12</v>
      </c>
      <c r="AK871" t="s">
        <v>42</v>
      </c>
      <c r="AL871">
        <f>IF(AND(EE_Data_2023[[#This Row],[Hire Date]]&gt;=EE_Data_2023[[#This Row],[Start of Month]],EE_Data_2023[[#This Row],[Hire Date]]&lt;=EE_Data_2023[[#This Row],[End of Month]]),1,0)</f>
        <v>0</v>
      </c>
      <c r="AM871">
        <f>IF(AND(EE_Data_2023[[#This Row],[Exit Date]]&gt;=EE_Data_2023[[#This Row],[Start of Month]],EE_Data_2023[[#This Row],[Exit Date]]&lt;=EE_Data_2023[[#This Row],[End of Month]]),1,0)</f>
        <v>0</v>
      </c>
      <c r="AN871">
        <f>EE_Data_2023[[#This Row],[Leave balance]]*EE_Data_2023[[#This Row],[Hr_Rate]]</f>
        <v>27367.903846153844</v>
      </c>
    </row>
    <row r="872" spans="1:40" x14ac:dyDescent="0.3">
      <c r="A872" s="1" t="s">
        <v>1928</v>
      </c>
      <c r="B872" s="8">
        <v>44958</v>
      </c>
      <c r="C872" s="8">
        <v>44985</v>
      </c>
      <c r="D872">
        <v>2023</v>
      </c>
      <c r="E872" t="s">
        <v>110</v>
      </c>
      <c r="F872" t="s">
        <v>111</v>
      </c>
      <c r="G872" t="s">
        <v>112</v>
      </c>
      <c r="H872" t="s">
        <v>198</v>
      </c>
      <c r="I872" t="s">
        <v>199</v>
      </c>
      <c r="J872" t="s">
        <v>36</v>
      </c>
      <c r="K872" t="s">
        <v>37</v>
      </c>
      <c r="L872" t="s">
        <v>38</v>
      </c>
      <c r="M872" t="s">
        <v>111</v>
      </c>
      <c r="N872" t="s">
        <v>39</v>
      </c>
      <c r="O872" t="s">
        <v>50</v>
      </c>
      <c r="P872">
        <v>35</v>
      </c>
      <c r="Q872" s="2">
        <v>44927</v>
      </c>
      <c r="R872" s="2">
        <v>45292</v>
      </c>
      <c r="S872">
        <v>40</v>
      </c>
      <c r="T872" s="3">
        <v>78940</v>
      </c>
      <c r="U872" s="3">
        <v>6578.333333333333</v>
      </c>
      <c r="V872" s="3">
        <v>37.95192307692308</v>
      </c>
      <c r="W872" s="3">
        <v>0</v>
      </c>
      <c r="X872" s="3">
        <v>0</v>
      </c>
      <c r="Y872" vm="12">
        <v>0.113</v>
      </c>
      <c r="Z872" s="3">
        <v>5834.9816666666666</v>
      </c>
      <c r="AA872" t="s">
        <v>117</v>
      </c>
      <c r="AB872">
        <v>3.8468</v>
      </c>
      <c r="AC872">
        <v>0</v>
      </c>
      <c r="AD872" s="2" t="s">
        <v>42</v>
      </c>
      <c r="AE872">
        <v>28</v>
      </c>
      <c r="AH872">
        <v>20</v>
      </c>
      <c r="AI872">
        <v>460</v>
      </c>
      <c r="AJ872">
        <v>9</v>
      </c>
      <c r="AK872" t="s">
        <v>42</v>
      </c>
      <c r="AL872">
        <f>IF(AND(EE_Data_2023[[#This Row],[Hire Date]]&gt;=EE_Data_2023[[#This Row],[Start of Month]],EE_Data_2023[[#This Row],[Hire Date]]&lt;=EE_Data_2023[[#This Row],[End of Month]]),1,0)</f>
        <v>0</v>
      </c>
      <c r="AM872">
        <f>IF(AND(EE_Data_2023[[#This Row],[Exit Date]]&gt;=EE_Data_2023[[#This Row],[Start of Month]],EE_Data_2023[[#This Row],[Exit Date]]&lt;=EE_Data_2023[[#This Row],[End of Month]]),1,0)</f>
        <v>0</v>
      </c>
      <c r="AN872">
        <f>EE_Data_2023[[#This Row],[Leave balance]]*EE_Data_2023[[#This Row],[Hr_Rate]]</f>
        <v>1062.6538461538462</v>
      </c>
    </row>
    <row r="873" spans="1:40" x14ac:dyDescent="0.3">
      <c r="A873" s="1" t="s">
        <v>1928</v>
      </c>
      <c r="B873" s="8">
        <v>44958</v>
      </c>
      <c r="C873" s="8">
        <v>44985</v>
      </c>
      <c r="D873">
        <v>2023</v>
      </c>
      <c r="E873" t="s">
        <v>200</v>
      </c>
      <c r="F873" t="s">
        <v>201</v>
      </c>
      <c r="G873" t="s">
        <v>33</v>
      </c>
      <c r="H873" t="s">
        <v>202</v>
      </c>
      <c r="I873" t="s">
        <v>203</v>
      </c>
      <c r="J873" t="s">
        <v>187</v>
      </c>
      <c r="K873" t="s">
        <v>37</v>
      </c>
      <c r="L873" t="s">
        <v>71</v>
      </c>
      <c r="M873" t="s">
        <v>201</v>
      </c>
      <c r="N873" t="s">
        <v>72</v>
      </c>
      <c r="O873" t="s">
        <v>50</v>
      </c>
      <c r="P873">
        <v>57</v>
      </c>
      <c r="Q873" s="2">
        <v>44564</v>
      </c>
      <c r="R873" s="2">
        <v>44929</v>
      </c>
      <c r="S873">
        <v>40</v>
      </c>
      <c r="T873" s="3">
        <v>82872</v>
      </c>
      <c r="U873" s="3">
        <v>6906</v>
      </c>
      <c r="V873" s="3">
        <v>39.842307692307692</v>
      </c>
      <c r="W873" s="3">
        <v>0.24809999999999999</v>
      </c>
      <c r="X873" s="3">
        <v>1713.3786</v>
      </c>
      <c r="Y873" vm="25">
        <v>0.51900000000000002</v>
      </c>
      <c r="Z873" s="3">
        <v>3321.7860000000001</v>
      </c>
      <c r="AA873" t="s">
        <v>41</v>
      </c>
      <c r="AB873">
        <v>1</v>
      </c>
      <c r="AC873">
        <v>0</v>
      </c>
      <c r="AD873" s="2" t="s">
        <v>42</v>
      </c>
      <c r="AE873">
        <v>200</v>
      </c>
      <c r="AH873">
        <v>20</v>
      </c>
      <c r="AJ873">
        <v>14</v>
      </c>
      <c r="AK873" t="s">
        <v>42</v>
      </c>
      <c r="AL873">
        <f>IF(AND(EE_Data_2023[[#This Row],[Hire Date]]&gt;=EE_Data_2023[[#This Row],[Start of Month]],EE_Data_2023[[#This Row],[Hire Date]]&lt;=EE_Data_2023[[#This Row],[End of Month]]),1,0)</f>
        <v>0</v>
      </c>
      <c r="AM873">
        <f>IF(AND(EE_Data_2023[[#This Row],[Exit Date]]&gt;=EE_Data_2023[[#This Row],[Start of Month]],EE_Data_2023[[#This Row],[Exit Date]]&lt;=EE_Data_2023[[#This Row],[End of Month]]),1,0)</f>
        <v>0</v>
      </c>
      <c r="AN873">
        <f>EE_Data_2023[[#This Row],[Leave balance]]*EE_Data_2023[[#This Row],[Hr_Rate]]</f>
        <v>7968.4615384615381</v>
      </c>
    </row>
    <row r="874" spans="1:40" x14ac:dyDescent="0.3">
      <c r="A874" s="1" t="s">
        <v>1928</v>
      </c>
      <c r="B874" s="8">
        <v>44958</v>
      </c>
      <c r="C874" s="8">
        <v>44985</v>
      </c>
      <c r="D874">
        <v>2023</v>
      </c>
      <c r="E874" t="s">
        <v>188</v>
      </c>
      <c r="F874" t="s">
        <v>189</v>
      </c>
      <c r="G874" t="s">
        <v>33</v>
      </c>
      <c r="H874" t="s">
        <v>204</v>
      </c>
      <c r="I874" t="s">
        <v>205</v>
      </c>
      <c r="J874" t="s">
        <v>77</v>
      </c>
      <c r="K874" t="s">
        <v>116</v>
      </c>
      <c r="L874" t="s">
        <v>49</v>
      </c>
      <c r="M874" t="s">
        <v>189</v>
      </c>
      <c r="N874" t="s">
        <v>72</v>
      </c>
      <c r="O874" t="s">
        <v>50</v>
      </c>
      <c r="P874">
        <v>53</v>
      </c>
      <c r="Q874" s="2">
        <v>41601</v>
      </c>
      <c r="R874" s="2"/>
      <c r="S874">
        <v>40</v>
      </c>
      <c r="T874" s="3">
        <v>113135</v>
      </c>
      <c r="U874" s="3">
        <v>9427.9166666666661</v>
      </c>
      <c r="V874" s="3">
        <v>54.391826923076927</v>
      </c>
      <c r="W874" s="3">
        <v>0.14099999999999999</v>
      </c>
      <c r="X874" s="3">
        <v>1329.3362499999998</v>
      </c>
      <c r="Y874" vm="23">
        <v>0.36200000000000004</v>
      </c>
      <c r="Z874" s="3">
        <v>6015.0108333333319</v>
      </c>
      <c r="AA874" t="s">
        <v>192</v>
      </c>
      <c r="AB874">
        <v>11.2597</v>
      </c>
      <c r="AC874">
        <v>0.05</v>
      </c>
      <c r="AD874" s="2" t="s">
        <v>42</v>
      </c>
      <c r="AE874">
        <v>234</v>
      </c>
      <c r="AH874">
        <v>20</v>
      </c>
      <c r="AJ874">
        <v>14</v>
      </c>
      <c r="AK874" t="s">
        <v>42</v>
      </c>
      <c r="AL874">
        <f>IF(AND(EE_Data_2023[[#This Row],[Hire Date]]&gt;=EE_Data_2023[[#This Row],[Start of Month]],EE_Data_2023[[#This Row],[Hire Date]]&lt;=EE_Data_2023[[#This Row],[End of Month]]),1,0)</f>
        <v>0</v>
      </c>
      <c r="AM874">
        <f>IF(AND(EE_Data_2023[[#This Row],[Exit Date]]&gt;=EE_Data_2023[[#This Row],[Start of Month]],EE_Data_2023[[#This Row],[Exit Date]]&lt;=EE_Data_2023[[#This Row],[End of Month]]),1,0)</f>
        <v>0</v>
      </c>
      <c r="AN874">
        <f>EE_Data_2023[[#This Row],[Leave balance]]*EE_Data_2023[[#This Row],[Hr_Rate]]</f>
        <v>12727.6875</v>
      </c>
    </row>
    <row r="875" spans="1:40" x14ac:dyDescent="0.3">
      <c r="A875" s="1" t="s">
        <v>1928</v>
      </c>
      <c r="B875" s="8">
        <v>44958</v>
      </c>
      <c r="C875" s="8">
        <v>44985</v>
      </c>
      <c r="D875">
        <v>2023</v>
      </c>
      <c r="E875" t="s">
        <v>65</v>
      </c>
      <c r="F875" t="s">
        <v>66</v>
      </c>
      <c r="G875" t="s">
        <v>33</v>
      </c>
      <c r="H875" t="s">
        <v>206</v>
      </c>
      <c r="I875" t="s">
        <v>207</v>
      </c>
      <c r="J875" t="s">
        <v>115</v>
      </c>
      <c r="K875" t="s">
        <v>37</v>
      </c>
      <c r="L875" t="s">
        <v>49</v>
      </c>
      <c r="M875" t="s">
        <v>66</v>
      </c>
      <c r="N875" t="s">
        <v>72</v>
      </c>
      <c r="O875" t="s">
        <v>40</v>
      </c>
      <c r="P875">
        <v>52</v>
      </c>
      <c r="Q875" s="2">
        <v>38664</v>
      </c>
      <c r="R875" s="2"/>
      <c r="S875">
        <v>40</v>
      </c>
      <c r="T875" s="3">
        <v>199808</v>
      </c>
      <c r="U875" s="3">
        <v>16650.666666666668</v>
      </c>
      <c r="V875" s="3">
        <v>96.061538461538461</v>
      </c>
      <c r="W875" s="3">
        <v>0.23749999999999999</v>
      </c>
      <c r="X875" s="3">
        <v>3954.5333333333333</v>
      </c>
      <c r="Y875" vm="5">
        <v>0.39799999999999996</v>
      </c>
      <c r="Z875" s="3">
        <v>10023.701333333334</v>
      </c>
      <c r="AA875" t="s">
        <v>41</v>
      </c>
      <c r="AB875">
        <v>1</v>
      </c>
      <c r="AC875">
        <v>0.32</v>
      </c>
      <c r="AD875" s="2" t="s">
        <v>42</v>
      </c>
      <c r="AE875">
        <v>286</v>
      </c>
      <c r="AH875">
        <v>20</v>
      </c>
      <c r="AJ875">
        <v>14</v>
      </c>
      <c r="AK875" t="s">
        <v>42</v>
      </c>
      <c r="AL875">
        <f>IF(AND(EE_Data_2023[[#This Row],[Hire Date]]&gt;=EE_Data_2023[[#This Row],[Start of Month]],EE_Data_2023[[#This Row],[Hire Date]]&lt;=EE_Data_2023[[#This Row],[End of Month]]),1,0)</f>
        <v>0</v>
      </c>
      <c r="AM875">
        <f>IF(AND(EE_Data_2023[[#This Row],[Exit Date]]&gt;=EE_Data_2023[[#This Row],[Start of Month]],EE_Data_2023[[#This Row],[Exit Date]]&lt;=EE_Data_2023[[#This Row],[End of Month]]),1,0)</f>
        <v>0</v>
      </c>
      <c r="AN875">
        <f>EE_Data_2023[[#This Row],[Leave balance]]*EE_Data_2023[[#This Row],[Hr_Rate]]</f>
        <v>27473.599999999999</v>
      </c>
    </row>
    <row r="876" spans="1:40" x14ac:dyDescent="0.3">
      <c r="A876" s="1" t="s">
        <v>1928</v>
      </c>
      <c r="B876" s="8">
        <v>44958</v>
      </c>
      <c r="C876" s="8">
        <v>44985</v>
      </c>
      <c r="D876">
        <v>2023</v>
      </c>
      <c r="E876" t="s">
        <v>79</v>
      </c>
      <c r="F876" t="s">
        <v>80</v>
      </c>
      <c r="G876" t="s">
        <v>33</v>
      </c>
      <c r="H876" t="s">
        <v>208</v>
      </c>
      <c r="I876" t="s">
        <v>209</v>
      </c>
      <c r="J876" t="s">
        <v>69</v>
      </c>
      <c r="K876" t="s">
        <v>70</v>
      </c>
      <c r="L876" t="s">
        <v>49</v>
      </c>
      <c r="M876" t="s">
        <v>80</v>
      </c>
      <c r="N876" t="s">
        <v>72</v>
      </c>
      <c r="O876" t="s">
        <v>40</v>
      </c>
      <c r="P876">
        <v>37</v>
      </c>
      <c r="Q876" s="2">
        <v>41592</v>
      </c>
      <c r="R876" s="2"/>
      <c r="S876">
        <v>40</v>
      </c>
      <c r="T876" s="3">
        <v>56037</v>
      </c>
      <c r="U876" s="3">
        <v>4669.75</v>
      </c>
      <c r="V876" s="3">
        <v>26.940865384615385</v>
      </c>
      <c r="W876" s="3">
        <v>0.23190000000000002</v>
      </c>
      <c r="X876" s="3">
        <v>1082.915025</v>
      </c>
      <c r="Y876" vm="7">
        <v>0.41200000000000003</v>
      </c>
      <c r="Z876" s="3">
        <v>2745.8130000000001</v>
      </c>
      <c r="AA876" t="s">
        <v>41</v>
      </c>
      <c r="AB876">
        <v>1</v>
      </c>
      <c r="AC876">
        <v>0</v>
      </c>
      <c r="AD876" s="2" t="s">
        <v>42</v>
      </c>
      <c r="AE876">
        <v>163</v>
      </c>
      <c r="AH876">
        <v>20</v>
      </c>
      <c r="AJ876">
        <v>2</v>
      </c>
      <c r="AK876" t="s">
        <v>42</v>
      </c>
      <c r="AL876">
        <f>IF(AND(EE_Data_2023[[#This Row],[Hire Date]]&gt;=EE_Data_2023[[#This Row],[Start of Month]],EE_Data_2023[[#This Row],[Hire Date]]&lt;=EE_Data_2023[[#This Row],[End of Month]]),1,0)</f>
        <v>0</v>
      </c>
      <c r="AM876">
        <f>IF(AND(EE_Data_2023[[#This Row],[Exit Date]]&gt;=EE_Data_2023[[#This Row],[Start of Month]],EE_Data_2023[[#This Row],[Exit Date]]&lt;=EE_Data_2023[[#This Row],[End of Month]]),1,0)</f>
        <v>0</v>
      </c>
      <c r="AN876">
        <f>EE_Data_2023[[#This Row],[Leave balance]]*EE_Data_2023[[#This Row],[Hr_Rate]]</f>
        <v>4391.3610576923074</v>
      </c>
    </row>
    <row r="877" spans="1:40" x14ac:dyDescent="0.3">
      <c r="A877" s="1" t="s">
        <v>1928</v>
      </c>
      <c r="B877" s="8">
        <v>44958</v>
      </c>
      <c r="C877" s="8">
        <v>44985</v>
      </c>
      <c r="D877">
        <v>2023</v>
      </c>
      <c r="E877" t="s">
        <v>210</v>
      </c>
      <c r="F877" t="s">
        <v>211</v>
      </c>
      <c r="G877" t="s">
        <v>33</v>
      </c>
      <c r="H877" t="s">
        <v>212</v>
      </c>
      <c r="I877" t="s">
        <v>213</v>
      </c>
      <c r="J877" t="s">
        <v>93</v>
      </c>
      <c r="K877" t="s">
        <v>116</v>
      </c>
      <c r="L877" t="s">
        <v>108</v>
      </c>
      <c r="M877" t="s">
        <v>211</v>
      </c>
      <c r="N877" t="s">
        <v>39</v>
      </c>
      <c r="O877" t="s">
        <v>50</v>
      </c>
      <c r="P877">
        <v>29</v>
      </c>
      <c r="Q877" s="2">
        <v>44705</v>
      </c>
      <c r="R877" s="2">
        <v>45070</v>
      </c>
      <c r="S877">
        <v>40</v>
      </c>
      <c r="T877" s="3">
        <v>122350</v>
      </c>
      <c r="U877" s="3">
        <v>10195.833333333334</v>
      </c>
      <c r="V877" s="3">
        <v>58.82211538461538</v>
      </c>
      <c r="W877" s="3">
        <v>0.29899999999999999</v>
      </c>
      <c r="X877" s="3">
        <v>3048.5541666666668</v>
      </c>
      <c r="Y877" vm="26">
        <v>0.47</v>
      </c>
      <c r="Z877" s="3">
        <v>5403.791666666667</v>
      </c>
      <c r="AA877" t="s">
        <v>41</v>
      </c>
      <c r="AB877">
        <v>1</v>
      </c>
      <c r="AC877">
        <v>0.12</v>
      </c>
      <c r="AD877" s="2" t="s">
        <v>42</v>
      </c>
      <c r="AE877">
        <v>392</v>
      </c>
      <c r="AH877">
        <v>20</v>
      </c>
      <c r="AJ877">
        <v>1</v>
      </c>
      <c r="AK877" t="s">
        <v>42</v>
      </c>
      <c r="AL877">
        <f>IF(AND(EE_Data_2023[[#This Row],[Hire Date]]&gt;=EE_Data_2023[[#This Row],[Start of Month]],EE_Data_2023[[#This Row],[Hire Date]]&lt;=EE_Data_2023[[#This Row],[End of Month]]),1,0)</f>
        <v>0</v>
      </c>
      <c r="AM877">
        <f>IF(AND(EE_Data_2023[[#This Row],[Exit Date]]&gt;=EE_Data_2023[[#This Row],[Start of Month]],EE_Data_2023[[#This Row],[Exit Date]]&lt;=EE_Data_2023[[#This Row],[End of Month]]),1,0)</f>
        <v>0</v>
      </c>
      <c r="AN877">
        <f>EE_Data_2023[[#This Row],[Leave balance]]*EE_Data_2023[[#This Row],[Hr_Rate]]</f>
        <v>23058.26923076923</v>
      </c>
    </row>
    <row r="878" spans="1:40" x14ac:dyDescent="0.3">
      <c r="A878" s="1" t="s">
        <v>1928</v>
      </c>
      <c r="B878" s="8">
        <v>44958</v>
      </c>
      <c r="C878" s="8">
        <v>44985</v>
      </c>
      <c r="D878">
        <v>2023</v>
      </c>
      <c r="E878" t="s">
        <v>151</v>
      </c>
      <c r="F878" t="s">
        <v>152</v>
      </c>
      <c r="G878" t="s">
        <v>33</v>
      </c>
      <c r="H878" t="s">
        <v>214</v>
      </c>
      <c r="I878" t="s">
        <v>215</v>
      </c>
      <c r="J878" t="s">
        <v>187</v>
      </c>
      <c r="K878" t="s">
        <v>37</v>
      </c>
      <c r="L878" t="s">
        <v>108</v>
      </c>
      <c r="M878" t="s">
        <v>152</v>
      </c>
      <c r="N878" t="s">
        <v>72</v>
      </c>
      <c r="O878" t="s">
        <v>40</v>
      </c>
      <c r="P878">
        <v>40</v>
      </c>
      <c r="Q878" s="2">
        <v>40486</v>
      </c>
      <c r="R878" s="2"/>
      <c r="S878">
        <v>40</v>
      </c>
      <c r="T878" s="3">
        <v>92952</v>
      </c>
      <c r="U878" s="3">
        <v>7746</v>
      </c>
      <c r="V878" s="3">
        <v>44.688461538461539</v>
      </c>
      <c r="W878" s="3">
        <v>0.21</v>
      </c>
      <c r="X878" s="3">
        <v>1626.6599999999999</v>
      </c>
      <c r="Y878" vm="18">
        <v>0.379</v>
      </c>
      <c r="Z878" s="3">
        <v>4810.2659999999996</v>
      </c>
      <c r="AA878" t="s">
        <v>155</v>
      </c>
      <c r="AB878">
        <v>378.97</v>
      </c>
      <c r="AC878">
        <v>0</v>
      </c>
      <c r="AD878" s="2" t="s">
        <v>42</v>
      </c>
      <c r="AE878">
        <v>378</v>
      </c>
      <c r="AH878">
        <v>20</v>
      </c>
      <c r="AJ878">
        <v>14</v>
      </c>
      <c r="AK878" t="s">
        <v>42</v>
      </c>
      <c r="AL878">
        <f>IF(AND(EE_Data_2023[[#This Row],[Hire Date]]&gt;=EE_Data_2023[[#This Row],[Start of Month]],EE_Data_2023[[#This Row],[Hire Date]]&lt;=EE_Data_2023[[#This Row],[End of Month]]),1,0)</f>
        <v>0</v>
      </c>
      <c r="AM878">
        <f>IF(AND(EE_Data_2023[[#This Row],[Exit Date]]&gt;=EE_Data_2023[[#This Row],[Start of Month]],EE_Data_2023[[#This Row],[Exit Date]]&lt;=EE_Data_2023[[#This Row],[End of Month]]),1,0)</f>
        <v>0</v>
      </c>
      <c r="AN878">
        <f>EE_Data_2023[[#This Row],[Leave balance]]*EE_Data_2023[[#This Row],[Hr_Rate]]</f>
        <v>16892.238461538462</v>
      </c>
    </row>
    <row r="879" spans="1:40" x14ac:dyDescent="0.3">
      <c r="A879" s="1" t="s">
        <v>1928</v>
      </c>
      <c r="B879" s="8">
        <v>44958</v>
      </c>
      <c r="C879" s="8">
        <v>44985</v>
      </c>
      <c r="D879">
        <v>2023</v>
      </c>
      <c r="E879" t="s">
        <v>65</v>
      </c>
      <c r="F879" t="s">
        <v>66</v>
      </c>
      <c r="G879" t="s">
        <v>33</v>
      </c>
      <c r="H879" t="s">
        <v>216</v>
      </c>
      <c r="I879" t="s">
        <v>217</v>
      </c>
      <c r="J879" t="s">
        <v>57</v>
      </c>
      <c r="K879" t="s">
        <v>37</v>
      </c>
      <c r="L879" t="s">
        <v>71</v>
      </c>
      <c r="M879" t="s">
        <v>66</v>
      </c>
      <c r="N879" t="s">
        <v>72</v>
      </c>
      <c r="O879" t="s">
        <v>40</v>
      </c>
      <c r="P879">
        <v>32</v>
      </c>
      <c r="Q879" s="2">
        <v>41353</v>
      </c>
      <c r="R879" s="2"/>
      <c r="S879">
        <v>32</v>
      </c>
      <c r="T879" s="3">
        <v>79921</v>
      </c>
      <c r="U879" s="3">
        <v>6660.083333333333</v>
      </c>
      <c r="V879" s="3">
        <v>48.029447115384613</v>
      </c>
      <c r="W879" s="3">
        <v>0.23749999999999999</v>
      </c>
      <c r="X879" s="3">
        <v>1581.7697916666666</v>
      </c>
      <c r="Y879" vm="5">
        <v>0.39799999999999996</v>
      </c>
      <c r="Z879" s="3">
        <v>4009.3701666666666</v>
      </c>
      <c r="AA879" t="s">
        <v>41</v>
      </c>
      <c r="AB879">
        <v>1</v>
      </c>
      <c r="AC879">
        <v>0.05</v>
      </c>
      <c r="AD879" s="2" t="s">
        <v>42</v>
      </c>
      <c r="AE879">
        <v>256</v>
      </c>
      <c r="AH879">
        <v>20</v>
      </c>
      <c r="AK879" t="s">
        <v>42</v>
      </c>
      <c r="AL879">
        <f>IF(AND(EE_Data_2023[[#This Row],[Hire Date]]&gt;=EE_Data_2023[[#This Row],[Start of Month]],EE_Data_2023[[#This Row],[Hire Date]]&lt;=EE_Data_2023[[#This Row],[End of Month]]),1,0)</f>
        <v>0</v>
      </c>
      <c r="AM879">
        <f>IF(AND(EE_Data_2023[[#This Row],[Exit Date]]&gt;=EE_Data_2023[[#This Row],[Start of Month]],EE_Data_2023[[#This Row],[Exit Date]]&lt;=EE_Data_2023[[#This Row],[End of Month]]),1,0)</f>
        <v>0</v>
      </c>
      <c r="AN879">
        <f>EE_Data_2023[[#This Row],[Leave balance]]*EE_Data_2023[[#This Row],[Hr_Rate]]</f>
        <v>12295.538461538461</v>
      </c>
    </row>
    <row r="880" spans="1:40" x14ac:dyDescent="0.3">
      <c r="A880" s="1" t="s">
        <v>1928</v>
      </c>
      <c r="B880" s="8">
        <v>44958</v>
      </c>
      <c r="C880" s="8">
        <v>44985</v>
      </c>
      <c r="D880">
        <v>2023</v>
      </c>
      <c r="E880" t="s">
        <v>123</v>
      </c>
      <c r="F880" t="s">
        <v>124</v>
      </c>
      <c r="G880" t="s">
        <v>33</v>
      </c>
      <c r="H880" t="s">
        <v>220</v>
      </c>
      <c r="I880" t="s">
        <v>221</v>
      </c>
      <c r="J880" t="s">
        <v>158</v>
      </c>
      <c r="K880" t="s">
        <v>99</v>
      </c>
      <c r="L880" t="s">
        <v>108</v>
      </c>
      <c r="M880" t="s">
        <v>124</v>
      </c>
      <c r="N880" t="s">
        <v>72</v>
      </c>
      <c r="O880" t="s">
        <v>40</v>
      </c>
      <c r="P880">
        <v>52</v>
      </c>
      <c r="Q880" s="2">
        <v>41199</v>
      </c>
      <c r="R880" s="2"/>
      <c r="S880">
        <v>40</v>
      </c>
      <c r="T880" s="3">
        <v>71476</v>
      </c>
      <c r="U880" s="3">
        <v>5956.333333333333</v>
      </c>
      <c r="V880" s="3">
        <v>34.363461538461536</v>
      </c>
      <c r="W880" s="3">
        <v>2.2499999999999999E-2</v>
      </c>
      <c r="X880" s="3">
        <v>134.01749999999998</v>
      </c>
      <c r="Y880" vm="13">
        <v>0.2</v>
      </c>
      <c r="Z880" s="3">
        <v>4765.0666666666666</v>
      </c>
      <c r="AA880" t="s">
        <v>127</v>
      </c>
      <c r="AB880">
        <v>4.9107000000000003</v>
      </c>
      <c r="AC880">
        <v>0</v>
      </c>
      <c r="AD880" s="2" t="s">
        <v>42</v>
      </c>
      <c r="AE880">
        <v>34</v>
      </c>
      <c r="AH880">
        <v>20</v>
      </c>
      <c r="AK880" t="s">
        <v>42</v>
      </c>
      <c r="AL880">
        <f>IF(AND(EE_Data_2023[[#This Row],[Hire Date]]&gt;=EE_Data_2023[[#This Row],[Start of Month]],EE_Data_2023[[#This Row],[Hire Date]]&lt;=EE_Data_2023[[#This Row],[End of Month]]),1,0)</f>
        <v>0</v>
      </c>
      <c r="AM880">
        <f>IF(AND(EE_Data_2023[[#This Row],[Exit Date]]&gt;=EE_Data_2023[[#This Row],[Start of Month]],EE_Data_2023[[#This Row],[Exit Date]]&lt;=EE_Data_2023[[#This Row],[End of Month]]),1,0)</f>
        <v>0</v>
      </c>
      <c r="AN880">
        <f>EE_Data_2023[[#This Row],[Leave balance]]*EE_Data_2023[[#This Row],[Hr_Rate]]</f>
        <v>1168.3576923076921</v>
      </c>
    </row>
    <row r="881" spans="1:40" x14ac:dyDescent="0.3">
      <c r="A881" s="1" t="s">
        <v>1928</v>
      </c>
      <c r="B881" s="8">
        <v>44958</v>
      </c>
      <c r="C881" s="8">
        <v>44985</v>
      </c>
      <c r="D881">
        <v>2023</v>
      </c>
      <c r="E881" t="s">
        <v>110</v>
      </c>
      <c r="F881" t="s">
        <v>111</v>
      </c>
      <c r="G881" t="s">
        <v>112</v>
      </c>
      <c r="H881" t="s">
        <v>222</v>
      </c>
      <c r="I881" t="s">
        <v>223</v>
      </c>
      <c r="J881" t="s">
        <v>47</v>
      </c>
      <c r="K881" t="s">
        <v>99</v>
      </c>
      <c r="L881" t="s">
        <v>38</v>
      </c>
      <c r="M881" t="s">
        <v>111</v>
      </c>
      <c r="N881" t="s">
        <v>72</v>
      </c>
      <c r="O881" t="s">
        <v>50</v>
      </c>
      <c r="P881">
        <v>45</v>
      </c>
      <c r="Q881" s="2">
        <v>41941</v>
      </c>
      <c r="R881" s="2"/>
      <c r="S881">
        <v>40</v>
      </c>
      <c r="T881" s="3">
        <v>189420</v>
      </c>
      <c r="U881" s="3">
        <v>15785</v>
      </c>
      <c r="V881" s="3">
        <v>91.067307692307693</v>
      </c>
      <c r="W881" s="3">
        <v>0</v>
      </c>
      <c r="X881" s="3">
        <v>0</v>
      </c>
      <c r="Y881" vm="12">
        <v>0.113</v>
      </c>
      <c r="Z881" s="3">
        <v>14001.295</v>
      </c>
      <c r="AA881" t="s">
        <v>117</v>
      </c>
      <c r="AB881">
        <v>3.8468</v>
      </c>
      <c r="AC881">
        <v>0.2</v>
      </c>
      <c r="AD881" s="2" t="s">
        <v>42</v>
      </c>
      <c r="AE881">
        <v>390</v>
      </c>
      <c r="AH881">
        <v>20</v>
      </c>
      <c r="AJ881">
        <v>1</v>
      </c>
      <c r="AK881" t="s">
        <v>42</v>
      </c>
      <c r="AL881">
        <f>IF(AND(EE_Data_2023[[#This Row],[Hire Date]]&gt;=EE_Data_2023[[#This Row],[Start of Month]],EE_Data_2023[[#This Row],[Hire Date]]&lt;=EE_Data_2023[[#This Row],[End of Month]]),1,0)</f>
        <v>0</v>
      </c>
      <c r="AM881">
        <f>IF(AND(EE_Data_2023[[#This Row],[Exit Date]]&gt;=EE_Data_2023[[#This Row],[Start of Month]],EE_Data_2023[[#This Row],[Exit Date]]&lt;=EE_Data_2023[[#This Row],[End of Month]]),1,0)</f>
        <v>0</v>
      </c>
      <c r="AN881">
        <f>EE_Data_2023[[#This Row],[Leave balance]]*EE_Data_2023[[#This Row],[Hr_Rate]]</f>
        <v>35516.25</v>
      </c>
    </row>
    <row r="882" spans="1:40" x14ac:dyDescent="0.3">
      <c r="A882" s="1" t="s">
        <v>1928</v>
      </c>
      <c r="B882" s="8">
        <v>44958</v>
      </c>
      <c r="C882" s="8">
        <v>44985</v>
      </c>
      <c r="D882">
        <v>2023</v>
      </c>
      <c r="E882" t="s">
        <v>43</v>
      </c>
      <c r="F882" t="s">
        <v>44</v>
      </c>
      <c r="G882" t="s">
        <v>1919</v>
      </c>
      <c r="H882" t="s">
        <v>224</v>
      </c>
      <c r="I882" t="s">
        <v>225</v>
      </c>
      <c r="J882" t="s">
        <v>226</v>
      </c>
      <c r="K882" t="s">
        <v>94</v>
      </c>
      <c r="L882" t="s">
        <v>108</v>
      </c>
      <c r="M882" t="s">
        <v>44</v>
      </c>
      <c r="N882" t="s">
        <v>72</v>
      </c>
      <c r="O882" t="s">
        <v>50</v>
      </c>
      <c r="P882">
        <v>64</v>
      </c>
      <c r="Q882" s="2">
        <v>37184</v>
      </c>
      <c r="R882" s="2"/>
      <c r="S882">
        <v>40</v>
      </c>
      <c r="T882" s="3">
        <v>64057</v>
      </c>
      <c r="U882" s="3">
        <v>5338.083333333333</v>
      </c>
      <c r="V882" s="3">
        <v>30.796634615384612</v>
      </c>
      <c r="W882" s="3">
        <v>0.17</v>
      </c>
      <c r="X882" s="3">
        <v>907.47416666666663</v>
      </c>
      <c r="Y882" vm="2">
        <v>0.21</v>
      </c>
      <c r="Z882" s="3">
        <v>4217.0858333333326</v>
      </c>
      <c r="AA882" t="s">
        <v>51</v>
      </c>
      <c r="AB882">
        <v>1.4280999999999999</v>
      </c>
      <c r="AC882">
        <v>0</v>
      </c>
      <c r="AD882" s="2" t="s">
        <v>42</v>
      </c>
      <c r="AE882">
        <v>300</v>
      </c>
      <c r="AH882">
        <v>20</v>
      </c>
      <c r="AJ882">
        <v>5</v>
      </c>
      <c r="AK882" t="s">
        <v>42</v>
      </c>
      <c r="AL882">
        <f>IF(AND(EE_Data_2023[[#This Row],[Hire Date]]&gt;=EE_Data_2023[[#This Row],[Start of Month]],EE_Data_2023[[#This Row],[Hire Date]]&lt;=EE_Data_2023[[#This Row],[End of Month]]),1,0)</f>
        <v>0</v>
      </c>
      <c r="AM882">
        <f>IF(AND(EE_Data_2023[[#This Row],[Exit Date]]&gt;=EE_Data_2023[[#This Row],[Start of Month]],EE_Data_2023[[#This Row],[Exit Date]]&lt;=EE_Data_2023[[#This Row],[End of Month]]),1,0)</f>
        <v>0</v>
      </c>
      <c r="AN882">
        <f>EE_Data_2023[[#This Row],[Leave balance]]*EE_Data_2023[[#This Row],[Hr_Rate]]</f>
        <v>9238.9903846153829</v>
      </c>
    </row>
    <row r="883" spans="1:40" x14ac:dyDescent="0.3">
      <c r="A883" s="1" t="s">
        <v>1928</v>
      </c>
      <c r="B883" s="8">
        <v>44958</v>
      </c>
      <c r="C883" s="8">
        <v>44985</v>
      </c>
      <c r="D883">
        <v>2023</v>
      </c>
      <c r="E883" t="s">
        <v>151</v>
      </c>
      <c r="F883" t="s">
        <v>152</v>
      </c>
      <c r="G883" t="s">
        <v>33</v>
      </c>
      <c r="H883" t="s">
        <v>227</v>
      </c>
      <c r="I883" t="s">
        <v>228</v>
      </c>
      <c r="J883" t="s">
        <v>177</v>
      </c>
      <c r="K883" t="s">
        <v>116</v>
      </c>
      <c r="L883" t="s">
        <v>38</v>
      </c>
      <c r="M883" t="s">
        <v>152</v>
      </c>
      <c r="N883" t="s">
        <v>39</v>
      </c>
      <c r="O883" t="s">
        <v>50</v>
      </c>
      <c r="P883">
        <v>27</v>
      </c>
      <c r="Q883" s="2">
        <v>44927</v>
      </c>
      <c r="R883" s="2">
        <v>45292</v>
      </c>
      <c r="S883">
        <v>40</v>
      </c>
      <c r="T883" s="3">
        <v>68728</v>
      </c>
      <c r="U883" s="3">
        <v>5727.333333333333</v>
      </c>
      <c r="V883" s="3">
        <v>33.042307692307688</v>
      </c>
      <c r="W883" s="3">
        <v>0.21</v>
      </c>
      <c r="X883" s="3">
        <v>1202.7399999999998</v>
      </c>
      <c r="Y883" vm="18">
        <v>0.379</v>
      </c>
      <c r="Z883" s="3">
        <v>3556.674</v>
      </c>
      <c r="AA883" t="s">
        <v>155</v>
      </c>
      <c r="AB883">
        <v>378.97</v>
      </c>
      <c r="AC883">
        <v>0</v>
      </c>
      <c r="AD883" s="2" t="s">
        <v>42</v>
      </c>
      <c r="AE883">
        <v>184</v>
      </c>
      <c r="AH883">
        <v>20</v>
      </c>
      <c r="AK883" t="s">
        <v>42</v>
      </c>
      <c r="AL883">
        <f>IF(AND(EE_Data_2023[[#This Row],[Hire Date]]&gt;=EE_Data_2023[[#This Row],[Start of Month]],EE_Data_2023[[#This Row],[Hire Date]]&lt;=EE_Data_2023[[#This Row],[End of Month]]),1,0)</f>
        <v>0</v>
      </c>
      <c r="AM883">
        <f>IF(AND(EE_Data_2023[[#This Row],[Exit Date]]&gt;=EE_Data_2023[[#This Row],[Start of Month]],EE_Data_2023[[#This Row],[Exit Date]]&lt;=EE_Data_2023[[#This Row],[End of Month]]),1,0)</f>
        <v>0</v>
      </c>
      <c r="AN883">
        <f>EE_Data_2023[[#This Row],[Leave balance]]*EE_Data_2023[[#This Row],[Hr_Rate]]</f>
        <v>6079.7846153846149</v>
      </c>
    </row>
    <row r="884" spans="1:40" x14ac:dyDescent="0.3">
      <c r="A884" s="1" t="s">
        <v>1928</v>
      </c>
      <c r="B884" s="8">
        <v>44958</v>
      </c>
      <c r="C884" s="8">
        <v>44985</v>
      </c>
      <c r="D884">
        <v>2023</v>
      </c>
      <c r="E884" t="s">
        <v>151</v>
      </c>
      <c r="F884" t="s">
        <v>152</v>
      </c>
      <c r="G884" t="s">
        <v>33</v>
      </c>
      <c r="H884" t="s">
        <v>229</v>
      </c>
      <c r="I884" t="s">
        <v>230</v>
      </c>
      <c r="J884" t="s">
        <v>93</v>
      </c>
      <c r="K884" t="s">
        <v>37</v>
      </c>
      <c r="L884" t="s">
        <v>38</v>
      </c>
      <c r="M884" t="s">
        <v>152</v>
      </c>
      <c r="N884" t="s">
        <v>39</v>
      </c>
      <c r="O884" t="s">
        <v>50</v>
      </c>
      <c r="P884">
        <v>25</v>
      </c>
      <c r="Q884" s="2">
        <v>44927</v>
      </c>
      <c r="R884" s="2">
        <v>45292</v>
      </c>
      <c r="S884">
        <v>40</v>
      </c>
      <c r="T884" s="3">
        <v>125633</v>
      </c>
      <c r="U884" s="3">
        <v>10469.416666666666</v>
      </c>
      <c r="V884" s="3">
        <v>60.400480769230775</v>
      </c>
      <c r="W884" s="3">
        <v>0.21</v>
      </c>
      <c r="X884" s="3">
        <v>2198.5774999999999</v>
      </c>
      <c r="Y884" vm="18">
        <v>0.379</v>
      </c>
      <c r="Z884" s="3">
        <v>6501.5077499999998</v>
      </c>
      <c r="AA884" t="s">
        <v>155</v>
      </c>
      <c r="AB884">
        <v>378.97</v>
      </c>
      <c r="AC884">
        <v>0.11</v>
      </c>
      <c r="AD884" s="2" t="s">
        <v>42</v>
      </c>
      <c r="AE884">
        <v>273</v>
      </c>
      <c r="AH884">
        <v>20</v>
      </c>
      <c r="AI884">
        <v>225</v>
      </c>
      <c r="AJ884">
        <v>19</v>
      </c>
      <c r="AK884" t="s">
        <v>42</v>
      </c>
      <c r="AL884">
        <f>IF(AND(EE_Data_2023[[#This Row],[Hire Date]]&gt;=EE_Data_2023[[#This Row],[Start of Month]],EE_Data_2023[[#This Row],[Hire Date]]&lt;=EE_Data_2023[[#This Row],[End of Month]]),1,0)</f>
        <v>0</v>
      </c>
      <c r="AM884">
        <f>IF(AND(EE_Data_2023[[#This Row],[Exit Date]]&gt;=EE_Data_2023[[#This Row],[Start of Month]],EE_Data_2023[[#This Row],[Exit Date]]&lt;=EE_Data_2023[[#This Row],[End of Month]]),1,0)</f>
        <v>0</v>
      </c>
      <c r="AN884">
        <f>EE_Data_2023[[#This Row],[Leave balance]]*EE_Data_2023[[#This Row],[Hr_Rate]]</f>
        <v>16489.331250000003</v>
      </c>
    </row>
    <row r="885" spans="1:40" x14ac:dyDescent="0.3">
      <c r="A885" s="1" t="s">
        <v>1928</v>
      </c>
      <c r="B885" s="8">
        <v>44958</v>
      </c>
      <c r="C885" s="8">
        <v>44985</v>
      </c>
      <c r="D885">
        <v>2023</v>
      </c>
      <c r="E885" t="s">
        <v>100</v>
      </c>
      <c r="F885" t="s">
        <v>101</v>
      </c>
      <c r="G885" t="s">
        <v>33</v>
      </c>
      <c r="H885" t="s">
        <v>231</v>
      </c>
      <c r="I885" t="s">
        <v>232</v>
      </c>
      <c r="J885" t="s">
        <v>177</v>
      </c>
      <c r="K885" t="s">
        <v>116</v>
      </c>
      <c r="L885" t="s">
        <v>38</v>
      </c>
      <c r="M885" t="s">
        <v>101</v>
      </c>
      <c r="N885" t="s">
        <v>72</v>
      </c>
      <c r="O885" t="s">
        <v>40</v>
      </c>
      <c r="P885">
        <v>35</v>
      </c>
      <c r="Q885" s="2">
        <v>40678</v>
      </c>
      <c r="R885" s="2"/>
      <c r="S885">
        <v>32</v>
      </c>
      <c r="T885" s="3">
        <v>66889</v>
      </c>
      <c r="U885" s="3">
        <v>5574.083333333333</v>
      </c>
      <c r="V885" s="3">
        <v>40.197716346153847</v>
      </c>
      <c r="W885" s="3">
        <v>0.14990000000000001</v>
      </c>
      <c r="X885" s="3">
        <v>835.55509166666661</v>
      </c>
      <c r="Y885" vm="10">
        <v>0.20399999999999999</v>
      </c>
      <c r="Z885" s="3">
        <v>4436.9703333333327</v>
      </c>
      <c r="AA885" t="s">
        <v>41</v>
      </c>
      <c r="AB885">
        <v>1</v>
      </c>
      <c r="AC885">
        <v>0</v>
      </c>
      <c r="AD885" s="2" t="s">
        <v>42</v>
      </c>
      <c r="AE885">
        <v>387</v>
      </c>
      <c r="AH885">
        <v>20</v>
      </c>
      <c r="AK885" t="s">
        <v>42</v>
      </c>
      <c r="AL885">
        <f>IF(AND(EE_Data_2023[[#This Row],[Hire Date]]&gt;=EE_Data_2023[[#This Row],[Start of Month]],EE_Data_2023[[#This Row],[Hire Date]]&lt;=EE_Data_2023[[#This Row],[End of Month]]),1,0)</f>
        <v>0</v>
      </c>
      <c r="AM885">
        <f>IF(AND(EE_Data_2023[[#This Row],[Exit Date]]&gt;=EE_Data_2023[[#This Row],[Start of Month]],EE_Data_2023[[#This Row],[Exit Date]]&lt;=EE_Data_2023[[#This Row],[End of Month]]),1,0)</f>
        <v>0</v>
      </c>
      <c r="AN885">
        <f>EE_Data_2023[[#This Row],[Leave balance]]*EE_Data_2023[[#This Row],[Hr_Rate]]</f>
        <v>15556.516225961539</v>
      </c>
    </row>
    <row r="886" spans="1:40" x14ac:dyDescent="0.3">
      <c r="A886" s="1" t="s">
        <v>1928</v>
      </c>
      <c r="B886" s="8">
        <v>44958</v>
      </c>
      <c r="C886" s="8">
        <v>44985</v>
      </c>
      <c r="D886">
        <v>2023</v>
      </c>
      <c r="E886" t="s">
        <v>104</v>
      </c>
      <c r="F886" t="s">
        <v>105</v>
      </c>
      <c r="G886" t="s">
        <v>1919</v>
      </c>
      <c r="H886" t="s">
        <v>233</v>
      </c>
      <c r="I886" t="s">
        <v>234</v>
      </c>
      <c r="J886" t="s">
        <v>47</v>
      </c>
      <c r="K886" t="s">
        <v>83</v>
      </c>
      <c r="L886" t="s">
        <v>108</v>
      </c>
      <c r="M886" t="s">
        <v>105</v>
      </c>
      <c r="N886" t="s">
        <v>72</v>
      </c>
      <c r="O886" t="s">
        <v>50</v>
      </c>
      <c r="P886">
        <v>36</v>
      </c>
      <c r="Q886" s="2">
        <v>42276</v>
      </c>
      <c r="R886" s="2"/>
      <c r="S886">
        <v>40</v>
      </c>
      <c r="T886" s="3">
        <v>178700</v>
      </c>
      <c r="U886" s="3">
        <v>14891.666666666666</v>
      </c>
      <c r="V886" s="3">
        <v>85.913461538461533</v>
      </c>
      <c r="W886" s="3">
        <v>5.74E-2</v>
      </c>
      <c r="X886" s="3">
        <v>854.78166666666664</v>
      </c>
      <c r="Y886" vm="11">
        <v>0.30099999999999999</v>
      </c>
      <c r="Z886" s="3">
        <v>10409.275</v>
      </c>
      <c r="AA886" t="s">
        <v>109</v>
      </c>
      <c r="AB886">
        <v>16295.86</v>
      </c>
      <c r="AC886">
        <v>0.28999999999999998</v>
      </c>
      <c r="AD886" s="2" t="s">
        <v>42</v>
      </c>
      <c r="AE886">
        <v>336</v>
      </c>
      <c r="AH886">
        <v>20</v>
      </c>
      <c r="AJ886">
        <v>2</v>
      </c>
      <c r="AK886" t="s">
        <v>42</v>
      </c>
      <c r="AL886">
        <f>IF(AND(EE_Data_2023[[#This Row],[Hire Date]]&gt;=EE_Data_2023[[#This Row],[Start of Month]],EE_Data_2023[[#This Row],[Hire Date]]&lt;=EE_Data_2023[[#This Row],[End of Month]]),1,0)</f>
        <v>0</v>
      </c>
      <c r="AM886">
        <f>IF(AND(EE_Data_2023[[#This Row],[Exit Date]]&gt;=EE_Data_2023[[#This Row],[Start of Month]],EE_Data_2023[[#This Row],[Exit Date]]&lt;=EE_Data_2023[[#This Row],[End of Month]]),1,0)</f>
        <v>0</v>
      </c>
      <c r="AN886">
        <f>EE_Data_2023[[#This Row],[Leave balance]]*EE_Data_2023[[#This Row],[Hr_Rate]]</f>
        <v>28866.923076923074</v>
      </c>
    </row>
    <row r="887" spans="1:40" x14ac:dyDescent="0.3">
      <c r="A887" s="1" t="s">
        <v>1928</v>
      </c>
      <c r="B887" s="8">
        <v>44958</v>
      </c>
      <c r="C887" s="8">
        <v>44985</v>
      </c>
      <c r="D887">
        <v>2023</v>
      </c>
      <c r="E887" t="s">
        <v>79</v>
      </c>
      <c r="F887" t="s">
        <v>80</v>
      </c>
      <c r="G887" t="s">
        <v>33</v>
      </c>
      <c r="H887" t="s">
        <v>235</v>
      </c>
      <c r="I887" t="s">
        <v>236</v>
      </c>
      <c r="J887" t="s">
        <v>237</v>
      </c>
      <c r="K887" t="s">
        <v>99</v>
      </c>
      <c r="L887" t="s">
        <v>108</v>
      </c>
      <c r="M887" t="s">
        <v>80</v>
      </c>
      <c r="N887" t="s">
        <v>72</v>
      </c>
      <c r="O887" t="s">
        <v>50</v>
      </c>
      <c r="P887">
        <v>33</v>
      </c>
      <c r="Q887" s="2">
        <v>43456</v>
      </c>
      <c r="R887" s="2"/>
      <c r="S887">
        <v>40</v>
      </c>
      <c r="T887" s="3">
        <v>83990</v>
      </c>
      <c r="U887" s="3">
        <v>6999.166666666667</v>
      </c>
      <c r="V887" s="3">
        <v>40.379807692307693</v>
      </c>
      <c r="W887" s="3">
        <v>0.23190000000000002</v>
      </c>
      <c r="X887" s="3">
        <v>1623.1067500000001</v>
      </c>
      <c r="Y887" vm="7">
        <v>0.41200000000000003</v>
      </c>
      <c r="Z887" s="3">
        <v>4115.51</v>
      </c>
      <c r="AA887" t="s">
        <v>41</v>
      </c>
      <c r="AB887">
        <v>1</v>
      </c>
      <c r="AC887">
        <v>0</v>
      </c>
      <c r="AD887" s="2" t="s">
        <v>42</v>
      </c>
      <c r="AE887">
        <v>396</v>
      </c>
      <c r="AH887">
        <v>20</v>
      </c>
      <c r="AI887">
        <v>57</v>
      </c>
      <c r="AJ887">
        <v>2</v>
      </c>
      <c r="AK887" t="s">
        <v>42</v>
      </c>
      <c r="AL887">
        <f>IF(AND(EE_Data_2023[[#This Row],[Hire Date]]&gt;=EE_Data_2023[[#This Row],[Start of Month]],EE_Data_2023[[#This Row],[Hire Date]]&lt;=EE_Data_2023[[#This Row],[End of Month]]),1,0)</f>
        <v>0</v>
      </c>
      <c r="AM887">
        <f>IF(AND(EE_Data_2023[[#This Row],[Exit Date]]&gt;=EE_Data_2023[[#This Row],[Start of Month]],EE_Data_2023[[#This Row],[Exit Date]]&lt;=EE_Data_2023[[#This Row],[End of Month]]),1,0)</f>
        <v>0</v>
      </c>
      <c r="AN887">
        <f>EE_Data_2023[[#This Row],[Leave balance]]*EE_Data_2023[[#This Row],[Hr_Rate]]</f>
        <v>15990.403846153846</v>
      </c>
    </row>
    <row r="888" spans="1:40" x14ac:dyDescent="0.3">
      <c r="A888" s="1" t="s">
        <v>1928</v>
      </c>
      <c r="B888" s="8">
        <v>44958</v>
      </c>
      <c r="C888" s="8">
        <v>44985</v>
      </c>
      <c r="D888">
        <v>2023</v>
      </c>
      <c r="E888" t="s">
        <v>238</v>
      </c>
      <c r="F888" t="s">
        <v>239</v>
      </c>
      <c r="G888" t="s">
        <v>33</v>
      </c>
      <c r="H888" t="s">
        <v>240</v>
      </c>
      <c r="I888" t="s">
        <v>241</v>
      </c>
      <c r="J888" t="s">
        <v>242</v>
      </c>
      <c r="K888" t="s">
        <v>99</v>
      </c>
      <c r="L888" t="s">
        <v>71</v>
      </c>
      <c r="M888" t="s">
        <v>239</v>
      </c>
      <c r="N888" t="s">
        <v>72</v>
      </c>
      <c r="O888" t="s">
        <v>50</v>
      </c>
      <c r="P888">
        <v>52</v>
      </c>
      <c r="Q888" s="2">
        <v>38696</v>
      </c>
      <c r="R888" s="2"/>
      <c r="S888">
        <v>40</v>
      </c>
      <c r="T888" s="3">
        <v>102043</v>
      </c>
      <c r="U888" s="3">
        <v>8503.5833333333339</v>
      </c>
      <c r="V888" s="3">
        <v>49.059134615384615</v>
      </c>
      <c r="W888" s="3">
        <v>0.16500000000000001</v>
      </c>
      <c r="X888" s="3">
        <v>1403.0912500000002</v>
      </c>
      <c r="Y888" vm="27">
        <v>0.20499999999999999</v>
      </c>
      <c r="Z888" s="3">
        <v>6760.348750000001</v>
      </c>
      <c r="AA888" t="s">
        <v>41</v>
      </c>
      <c r="AB888">
        <v>1</v>
      </c>
      <c r="AC888">
        <v>0</v>
      </c>
      <c r="AD888" s="2" t="s">
        <v>42</v>
      </c>
      <c r="AE888">
        <v>246</v>
      </c>
      <c r="AF888">
        <v>1</v>
      </c>
      <c r="AG888" t="s">
        <v>1808</v>
      </c>
      <c r="AH888">
        <v>20</v>
      </c>
      <c r="AJ888">
        <v>16</v>
      </c>
      <c r="AK888" t="s">
        <v>42</v>
      </c>
      <c r="AL888">
        <f>IF(AND(EE_Data_2023[[#This Row],[Hire Date]]&gt;=EE_Data_2023[[#This Row],[Start of Month]],EE_Data_2023[[#This Row],[Hire Date]]&lt;=EE_Data_2023[[#This Row],[End of Month]]),1,0)</f>
        <v>0</v>
      </c>
      <c r="AM888">
        <f>IF(AND(EE_Data_2023[[#This Row],[Exit Date]]&gt;=EE_Data_2023[[#This Row],[Start of Month]],EE_Data_2023[[#This Row],[Exit Date]]&lt;=EE_Data_2023[[#This Row],[End of Month]]),1,0)</f>
        <v>0</v>
      </c>
      <c r="AN888">
        <f>EE_Data_2023[[#This Row],[Leave balance]]*EE_Data_2023[[#This Row],[Hr_Rate]]</f>
        <v>12068.547115384616</v>
      </c>
    </row>
    <row r="889" spans="1:40" x14ac:dyDescent="0.3">
      <c r="A889" s="1" t="s">
        <v>1928</v>
      </c>
      <c r="B889" s="8">
        <v>44958</v>
      </c>
      <c r="C889" s="8">
        <v>44985</v>
      </c>
      <c r="D889">
        <v>2023</v>
      </c>
      <c r="E889" t="s">
        <v>188</v>
      </c>
      <c r="F889" t="s">
        <v>189</v>
      </c>
      <c r="G889" t="s">
        <v>33</v>
      </c>
      <c r="H889" t="s">
        <v>243</v>
      </c>
      <c r="I889" t="s">
        <v>244</v>
      </c>
      <c r="J889" t="s">
        <v>115</v>
      </c>
      <c r="K889" t="s">
        <v>99</v>
      </c>
      <c r="L889" t="s">
        <v>38</v>
      </c>
      <c r="M889" t="s">
        <v>189</v>
      </c>
      <c r="N889" t="s">
        <v>72</v>
      </c>
      <c r="O889" t="s">
        <v>50</v>
      </c>
      <c r="P889">
        <v>46</v>
      </c>
      <c r="Q889" s="2">
        <v>37041</v>
      </c>
      <c r="R889" s="2"/>
      <c r="S889">
        <v>40</v>
      </c>
      <c r="T889" s="3">
        <v>90678</v>
      </c>
      <c r="U889" s="3">
        <v>7556.5</v>
      </c>
      <c r="V889" s="3">
        <v>43.595192307692308</v>
      </c>
      <c r="W889" s="3">
        <v>0.14099999999999999</v>
      </c>
      <c r="X889" s="3">
        <v>1065.4665</v>
      </c>
      <c r="Y889" vm="23">
        <v>0.36200000000000004</v>
      </c>
      <c r="Z889" s="3">
        <v>4821.0469999999996</v>
      </c>
      <c r="AA889" t="s">
        <v>192</v>
      </c>
      <c r="AB889">
        <v>11.2597</v>
      </c>
      <c r="AC889">
        <v>0</v>
      </c>
      <c r="AD889" s="2" t="s">
        <v>42</v>
      </c>
      <c r="AE889">
        <v>363</v>
      </c>
      <c r="AH889">
        <v>20</v>
      </c>
      <c r="AJ889">
        <v>6</v>
      </c>
      <c r="AK889" t="s">
        <v>42</v>
      </c>
      <c r="AL889">
        <f>IF(AND(EE_Data_2023[[#This Row],[Hire Date]]&gt;=EE_Data_2023[[#This Row],[Start of Month]],EE_Data_2023[[#This Row],[Hire Date]]&lt;=EE_Data_2023[[#This Row],[End of Month]]),1,0)</f>
        <v>0</v>
      </c>
      <c r="AM889">
        <f>IF(AND(EE_Data_2023[[#This Row],[Exit Date]]&gt;=EE_Data_2023[[#This Row],[Start of Month]],EE_Data_2023[[#This Row],[Exit Date]]&lt;=EE_Data_2023[[#This Row],[End of Month]]),1,0)</f>
        <v>0</v>
      </c>
      <c r="AN889">
        <f>EE_Data_2023[[#This Row],[Leave balance]]*EE_Data_2023[[#This Row],[Hr_Rate]]</f>
        <v>15825.054807692308</v>
      </c>
    </row>
    <row r="890" spans="1:40" x14ac:dyDescent="0.3">
      <c r="A890" s="1" t="s">
        <v>1928</v>
      </c>
      <c r="B890" s="8">
        <v>44958</v>
      </c>
      <c r="C890" s="8">
        <v>44985</v>
      </c>
      <c r="D890">
        <v>2023</v>
      </c>
      <c r="E890" t="s">
        <v>1035</v>
      </c>
      <c r="F890" t="s">
        <v>1036</v>
      </c>
      <c r="G890" t="s">
        <v>1918</v>
      </c>
      <c r="H890" t="s">
        <v>245</v>
      </c>
      <c r="I890" t="s">
        <v>246</v>
      </c>
      <c r="J890" t="s">
        <v>247</v>
      </c>
      <c r="K890" t="s">
        <v>94</v>
      </c>
      <c r="L890" t="s">
        <v>38</v>
      </c>
      <c r="M890" t="s">
        <v>135</v>
      </c>
      <c r="N890" t="s">
        <v>72</v>
      </c>
      <c r="O890" t="s">
        <v>50</v>
      </c>
      <c r="P890">
        <v>46</v>
      </c>
      <c r="Q890" s="2">
        <v>39681</v>
      </c>
      <c r="R890" s="2"/>
      <c r="S890">
        <v>40</v>
      </c>
      <c r="T890" s="3">
        <v>59067</v>
      </c>
      <c r="U890" s="3">
        <v>4922.25</v>
      </c>
      <c r="V890" s="3">
        <v>28.397596153846155</v>
      </c>
      <c r="W890" s="3">
        <v>0.25</v>
      </c>
      <c r="X890" s="3">
        <v>1230.5625</v>
      </c>
      <c r="Y890" vm="15">
        <v>0.34600000000000003</v>
      </c>
      <c r="Z890" s="3">
        <v>3219.1514999999999</v>
      </c>
      <c r="AA890" t="s">
        <v>138</v>
      </c>
      <c r="AB890">
        <v>1.7225999999999999</v>
      </c>
      <c r="AC890">
        <v>0</v>
      </c>
      <c r="AD890" s="2" t="s">
        <v>42</v>
      </c>
      <c r="AE890">
        <v>119</v>
      </c>
      <c r="AH890">
        <v>20</v>
      </c>
      <c r="AJ890">
        <v>18</v>
      </c>
      <c r="AK890" t="s">
        <v>42</v>
      </c>
      <c r="AL890">
        <f>IF(AND(EE_Data_2023[[#This Row],[Hire Date]]&gt;=EE_Data_2023[[#This Row],[Start of Month]],EE_Data_2023[[#This Row],[Hire Date]]&lt;=EE_Data_2023[[#This Row],[End of Month]]),1,0)</f>
        <v>0</v>
      </c>
      <c r="AM890">
        <f>IF(AND(EE_Data_2023[[#This Row],[Exit Date]]&gt;=EE_Data_2023[[#This Row],[Start of Month]],EE_Data_2023[[#This Row],[Exit Date]]&lt;=EE_Data_2023[[#This Row],[End of Month]]),1,0)</f>
        <v>0</v>
      </c>
      <c r="AN890">
        <f>EE_Data_2023[[#This Row],[Leave balance]]*EE_Data_2023[[#This Row],[Hr_Rate]]</f>
        <v>3379.3139423076923</v>
      </c>
    </row>
    <row r="891" spans="1:40" x14ac:dyDescent="0.3">
      <c r="A891" s="1" t="s">
        <v>1928</v>
      </c>
      <c r="B891" s="8">
        <v>44958</v>
      </c>
      <c r="C891" s="8">
        <v>44985</v>
      </c>
      <c r="D891">
        <v>2023</v>
      </c>
      <c r="E891" t="s">
        <v>79</v>
      </c>
      <c r="F891" t="s">
        <v>80</v>
      </c>
      <c r="G891" t="s">
        <v>33</v>
      </c>
      <c r="H891" t="s">
        <v>248</v>
      </c>
      <c r="I891" t="s">
        <v>249</v>
      </c>
      <c r="J891" t="s">
        <v>93</v>
      </c>
      <c r="K891" t="s">
        <v>116</v>
      </c>
      <c r="L891" t="s">
        <v>108</v>
      </c>
      <c r="M891" t="s">
        <v>80</v>
      </c>
      <c r="N891" t="s">
        <v>39</v>
      </c>
      <c r="O891" t="s">
        <v>40</v>
      </c>
      <c r="P891">
        <v>45</v>
      </c>
      <c r="Q891" s="2">
        <v>44266</v>
      </c>
      <c r="R891" s="2">
        <v>44996</v>
      </c>
      <c r="S891">
        <v>32</v>
      </c>
      <c r="T891" s="3">
        <v>135062</v>
      </c>
      <c r="U891" s="3">
        <v>11255.166666666666</v>
      </c>
      <c r="V891" s="3">
        <v>81.167067307692307</v>
      </c>
      <c r="W891" s="3">
        <v>0.23190000000000002</v>
      </c>
      <c r="X891" s="3">
        <v>2610.0731500000002</v>
      </c>
      <c r="Y891" vm="7">
        <v>0.41200000000000003</v>
      </c>
      <c r="Z891" s="3">
        <v>6618.0379999999996</v>
      </c>
      <c r="AA891" t="s">
        <v>41</v>
      </c>
      <c r="AB891">
        <v>1</v>
      </c>
      <c r="AC891">
        <v>0.15</v>
      </c>
      <c r="AD891" s="2" t="s">
        <v>42</v>
      </c>
      <c r="AE891">
        <v>187</v>
      </c>
      <c r="AH891">
        <v>20</v>
      </c>
      <c r="AK891" t="s">
        <v>42</v>
      </c>
      <c r="AL891">
        <f>IF(AND(EE_Data_2023[[#This Row],[Hire Date]]&gt;=EE_Data_2023[[#This Row],[Start of Month]],EE_Data_2023[[#This Row],[Hire Date]]&lt;=EE_Data_2023[[#This Row],[End of Month]]),1,0)</f>
        <v>0</v>
      </c>
      <c r="AM891">
        <f>IF(AND(EE_Data_2023[[#This Row],[Exit Date]]&gt;=EE_Data_2023[[#This Row],[Start of Month]],EE_Data_2023[[#This Row],[Exit Date]]&lt;=EE_Data_2023[[#This Row],[End of Month]]),1,0)</f>
        <v>0</v>
      </c>
      <c r="AN891">
        <f>EE_Data_2023[[#This Row],[Leave balance]]*EE_Data_2023[[#This Row],[Hr_Rate]]</f>
        <v>15178.241586538461</v>
      </c>
    </row>
    <row r="892" spans="1:40" x14ac:dyDescent="0.3">
      <c r="A892" s="1" t="s">
        <v>1928</v>
      </c>
      <c r="B892" s="8">
        <v>44958</v>
      </c>
      <c r="C892" s="8">
        <v>44985</v>
      </c>
      <c r="D892">
        <v>2023</v>
      </c>
      <c r="E892" t="s">
        <v>100</v>
      </c>
      <c r="F892" t="s">
        <v>101</v>
      </c>
      <c r="G892" t="s">
        <v>33</v>
      </c>
      <c r="H892" t="s">
        <v>250</v>
      </c>
      <c r="I892" t="s">
        <v>251</v>
      </c>
      <c r="J892" t="s">
        <v>93</v>
      </c>
      <c r="K892" t="s">
        <v>37</v>
      </c>
      <c r="L892" t="s">
        <v>71</v>
      </c>
      <c r="M892" t="s">
        <v>101</v>
      </c>
      <c r="N892" t="s">
        <v>72</v>
      </c>
      <c r="O892" t="s">
        <v>50</v>
      </c>
      <c r="P892">
        <v>55</v>
      </c>
      <c r="Q892" s="2">
        <v>38945</v>
      </c>
      <c r="R892" s="2"/>
      <c r="S892">
        <v>40</v>
      </c>
      <c r="T892" s="3">
        <v>159044</v>
      </c>
      <c r="U892" s="3">
        <v>13253.666666666666</v>
      </c>
      <c r="V892" s="3">
        <v>76.46346153846153</v>
      </c>
      <c r="W892" s="3">
        <v>0.14990000000000001</v>
      </c>
      <c r="X892" s="3">
        <v>1986.7246333333333</v>
      </c>
      <c r="Y892" vm="10">
        <v>0.20399999999999999</v>
      </c>
      <c r="Z892" s="3">
        <v>10549.918666666666</v>
      </c>
      <c r="AA892" t="s">
        <v>41</v>
      </c>
      <c r="AB892">
        <v>1</v>
      </c>
      <c r="AC892">
        <v>0.1</v>
      </c>
      <c r="AD892" s="2" t="s">
        <v>42</v>
      </c>
      <c r="AE892">
        <v>100</v>
      </c>
      <c r="AF892">
        <v>1</v>
      </c>
      <c r="AG892" t="s">
        <v>1808</v>
      </c>
      <c r="AH892">
        <v>20</v>
      </c>
      <c r="AJ892">
        <v>5</v>
      </c>
      <c r="AK892" t="s">
        <v>42</v>
      </c>
      <c r="AL892">
        <f>IF(AND(EE_Data_2023[[#This Row],[Hire Date]]&gt;=EE_Data_2023[[#This Row],[Start of Month]],EE_Data_2023[[#This Row],[Hire Date]]&lt;=EE_Data_2023[[#This Row],[End of Month]]),1,0)</f>
        <v>0</v>
      </c>
      <c r="AM892">
        <f>IF(AND(EE_Data_2023[[#This Row],[Exit Date]]&gt;=EE_Data_2023[[#This Row],[Start of Month]],EE_Data_2023[[#This Row],[Exit Date]]&lt;=EE_Data_2023[[#This Row],[End of Month]]),1,0)</f>
        <v>0</v>
      </c>
      <c r="AN892">
        <f>EE_Data_2023[[#This Row],[Leave balance]]*EE_Data_2023[[#This Row],[Hr_Rate]]</f>
        <v>7646.3461538461534</v>
      </c>
    </row>
    <row r="893" spans="1:40" x14ac:dyDescent="0.3">
      <c r="A893" s="1" t="s">
        <v>1928</v>
      </c>
      <c r="B893" s="8">
        <v>44958</v>
      </c>
      <c r="C893" s="8">
        <v>44985</v>
      </c>
      <c r="D893">
        <v>2023</v>
      </c>
      <c r="E893" t="s">
        <v>210</v>
      </c>
      <c r="F893" t="s">
        <v>211</v>
      </c>
      <c r="G893" t="s">
        <v>33</v>
      </c>
      <c r="H893" t="s">
        <v>252</v>
      </c>
      <c r="I893" t="s">
        <v>253</v>
      </c>
      <c r="J893" t="s">
        <v>115</v>
      </c>
      <c r="K893" t="s">
        <v>94</v>
      </c>
      <c r="L893" t="s">
        <v>49</v>
      </c>
      <c r="M893" t="s">
        <v>211</v>
      </c>
      <c r="N893" t="s">
        <v>72</v>
      </c>
      <c r="O893" t="s">
        <v>40</v>
      </c>
      <c r="P893">
        <v>45</v>
      </c>
      <c r="Q893" s="2">
        <v>41493</v>
      </c>
      <c r="R893" s="2"/>
      <c r="S893">
        <v>32</v>
      </c>
      <c r="T893" s="3">
        <v>236946</v>
      </c>
      <c r="U893" s="3">
        <v>19745.5</v>
      </c>
      <c r="V893" s="3">
        <v>142.39543269230768</v>
      </c>
      <c r="W893" s="3">
        <v>0.29899999999999999</v>
      </c>
      <c r="X893" s="3">
        <v>5903.9044999999996</v>
      </c>
      <c r="Y893" vm="26">
        <v>0.47</v>
      </c>
      <c r="Z893" s="3">
        <v>10465.115</v>
      </c>
      <c r="AA893" t="s">
        <v>41</v>
      </c>
      <c r="AB893">
        <v>1</v>
      </c>
      <c r="AC893">
        <v>0.37</v>
      </c>
      <c r="AD893" s="2" t="s">
        <v>42</v>
      </c>
      <c r="AE893">
        <v>155</v>
      </c>
      <c r="AH893">
        <v>20</v>
      </c>
      <c r="AK893" t="s">
        <v>42</v>
      </c>
      <c r="AL893">
        <f>IF(AND(EE_Data_2023[[#This Row],[Hire Date]]&gt;=EE_Data_2023[[#This Row],[Start of Month]],EE_Data_2023[[#This Row],[Hire Date]]&lt;=EE_Data_2023[[#This Row],[End of Month]]),1,0)</f>
        <v>0</v>
      </c>
      <c r="AM893">
        <f>IF(AND(EE_Data_2023[[#This Row],[Exit Date]]&gt;=EE_Data_2023[[#This Row],[Start of Month]],EE_Data_2023[[#This Row],[Exit Date]]&lt;=EE_Data_2023[[#This Row],[End of Month]]),1,0)</f>
        <v>0</v>
      </c>
      <c r="AN893">
        <f>EE_Data_2023[[#This Row],[Leave balance]]*EE_Data_2023[[#This Row],[Hr_Rate]]</f>
        <v>22071.292067307691</v>
      </c>
    </row>
    <row r="894" spans="1:40" x14ac:dyDescent="0.3">
      <c r="A894" s="1" t="s">
        <v>1928</v>
      </c>
      <c r="B894" s="8">
        <v>44958</v>
      </c>
      <c r="C894" s="8">
        <v>44985</v>
      </c>
      <c r="D894">
        <v>2023</v>
      </c>
      <c r="E894" t="s">
        <v>180</v>
      </c>
      <c r="F894" t="s">
        <v>181</v>
      </c>
      <c r="G894" t="s">
        <v>33</v>
      </c>
      <c r="H894" t="s">
        <v>254</v>
      </c>
      <c r="I894" t="s">
        <v>255</v>
      </c>
      <c r="J894" t="s">
        <v>145</v>
      </c>
      <c r="K894" t="s">
        <v>48</v>
      </c>
      <c r="L894" t="s">
        <v>71</v>
      </c>
      <c r="M894" t="s">
        <v>181</v>
      </c>
      <c r="N894" t="s">
        <v>72</v>
      </c>
      <c r="O894" t="s">
        <v>50</v>
      </c>
      <c r="P894">
        <v>36</v>
      </c>
      <c r="Q894" s="2">
        <v>44435</v>
      </c>
      <c r="R894" s="2"/>
      <c r="S894">
        <v>40</v>
      </c>
      <c r="T894" s="3">
        <v>48906</v>
      </c>
      <c r="U894" s="3">
        <v>4075.5</v>
      </c>
      <c r="V894" s="3">
        <v>23.512499999999999</v>
      </c>
      <c r="W894" s="3">
        <v>0.31420000000000003</v>
      </c>
      <c r="X894" s="3">
        <v>1280.5221000000001</v>
      </c>
      <c r="Y894" vm="22">
        <v>0.49099999999999999</v>
      </c>
      <c r="Z894" s="3">
        <v>2074.4295000000002</v>
      </c>
      <c r="AA894" t="s">
        <v>184</v>
      </c>
      <c r="AB894">
        <v>11.300800000000001</v>
      </c>
      <c r="AC894">
        <v>0</v>
      </c>
      <c r="AD894" s="2" t="s">
        <v>42</v>
      </c>
      <c r="AE894">
        <v>304</v>
      </c>
      <c r="AH894">
        <v>20</v>
      </c>
      <c r="AJ894">
        <v>9</v>
      </c>
      <c r="AK894" t="s">
        <v>42</v>
      </c>
      <c r="AL894">
        <f>IF(AND(EE_Data_2023[[#This Row],[Hire Date]]&gt;=EE_Data_2023[[#This Row],[Start of Month]],EE_Data_2023[[#This Row],[Hire Date]]&lt;=EE_Data_2023[[#This Row],[End of Month]]),1,0)</f>
        <v>0</v>
      </c>
      <c r="AM894">
        <f>IF(AND(EE_Data_2023[[#This Row],[Exit Date]]&gt;=EE_Data_2023[[#This Row],[Start of Month]],EE_Data_2023[[#This Row],[Exit Date]]&lt;=EE_Data_2023[[#This Row],[End of Month]]),1,0)</f>
        <v>0</v>
      </c>
      <c r="AN894">
        <f>EE_Data_2023[[#This Row],[Leave balance]]*EE_Data_2023[[#This Row],[Hr_Rate]]</f>
        <v>7147.8</v>
      </c>
    </row>
    <row r="895" spans="1:40" x14ac:dyDescent="0.3">
      <c r="A895" s="1" t="s">
        <v>1928</v>
      </c>
      <c r="B895" s="8">
        <v>44958</v>
      </c>
      <c r="C895" s="8">
        <v>44985</v>
      </c>
      <c r="D895">
        <v>2023</v>
      </c>
      <c r="E895" t="s">
        <v>139</v>
      </c>
      <c r="F895" t="s">
        <v>140</v>
      </c>
      <c r="G895" t="s">
        <v>33</v>
      </c>
      <c r="H895" t="s">
        <v>256</v>
      </c>
      <c r="I895" t="s">
        <v>257</v>
      </c>
      <c r="J895" t="s">
        <v>63</v>
      </c>
      <c r="K895" t="s">
        <v>70</v>
      </c>
      <c r="L895" t="s">
        <v>71</v>
      </c>
      <c r="M895" t="s">
        <v>140</v>
      </c>
      <c r="N895" t="s">
        <v>39</v>
      </c>
      <c r="O895" t="s">
        <v>50</v>
      </c>
      <c r="P895">
        <v>38</v>
      </c>
      <c r="Q895" s="2">
        <v>44927</v>
      </c>
      <c r="R895" s="2">
        <v>45292</v>
      </c>
      <c r="S895">
        <v>40</v>
      </c>
      <c r="T895" s="3">
        <v>80024</v>
      </c>
      <c r="U895" s="3">
        <v>6668.666666666667</v>
      </c>
      <c r="V895" s="3">
        <v>38.473076923076924</v>
      </c>
      <c r="W895" s="3">
        <v>0.19879999999999998</v>
      </c>
      <c r="X895" s="3">
        <v>1325.7309333333333</v>
      </c>
      <c r="Y895" vm="16">
        <v>0.48799999999999999</v>
      </c>
      <c r="Z895" s="3">
        <v>3414.3573333333334</v>
      </c>
      <c r="AA895" t="s">
        <v>41</v>
      </c>
      <c r="AB895">
        <v>1</v>
      </c>
      <c r="AC895">
        <v>0</v>
      </c>
      <c r="AD895" s="2" t="s">
        <v>42</v>
      </c>
      <c r="AE895">
        <v>372</v>
      </c>
      <c r="AH895">
        <v>20</v>
      </c>
      <c r="AI895">
        <v>522</v>
      </c>
      <c r="AJ895">
        <v>15</v>
      </c>
      <c r="AK895" t="s">
        <v>42</v>
      </c>
      <c r="AL895">
        <f>IF(AND(EE_Data_2023[[#This Row],[Hire Date]]&gt;=EE_Data_2023[[#This Row],[Start of Month]],EE_Data_2023[[#This Row],[Hire Date]]&lt;=EE_Data_2023[[#This Row],[End of Month]]),1,0)</f>
        <v>0</v>
      </c>
      <c r="AM895">
        <f>IF(AND(EE_Data_2023[[#This Row],[Exit Date]]&gt;=EE_Data_2023[[#This Row],[Start of Month]],EE_Data_2023[[#This Row],[Exit Date]]&lt;=EE_Data_2023[[#This Row],[End of Month]]),1,0)</f>
        <v>0</v>
      </c>
      <c r="AN895">
        <f>EE_Data_2023[[#This Row],[Leave balance]]*EE_Data_2023[[#This Row],[Hr_Rate]]</f>
        <v>14311.984615384616</v>
      </c>
    </row>
    <row r="896" spans="1:40" x14ac:dyDescent="0.3">
      <c r="A896" s="1" t="s">
        <v>1928</v>
      </c>
      <c r="B896" s="8">
        <v>44958</v>
      </c>
      <c r="C896" s="8">
        <v>44985</v>
      </c>
      <c r="D896">
        <v>2023</v>
      </c>
      <c r="E896" t="s">
        <v>31</v>
      </c>
      <c r="F896" t="s">
        <v>32</v>
      </c>
      <c r="G896" t="s">
        <v>33</v>
      </c>
      <c r="H896" t="s">
        <v>260</v>
      </c>
      <c r="I896" t="s">
        <v>261</v>
      </c>
      <c r="J896" t="s">
        <v>115</v>
      </c>
      <c r="K896" t="s">
        <v>37</v>
      </c>
      <c r="L896" t="s">
        <v>49</v>
      </c>
      <c r="M896" t="s">
        <v>32</v>
      </c>
      <c r="N896" t="s">
        <v>72</v>
      </c>
      <c r="O896" t="s">
        <v>50</v>
      </c>
      <c r="P896">
        <v>43</v>
      </c>
      <c r="Q896" s="2">
        <v>40029</v>
      </c>
      <c r="R896" s="2"/>
      <c r="S896">
        <v>40</v>
      </c>
      <c r="T896" s="3">
        <v>208415</v>
      </c>
      <c r="U896" s="3">
        <v>17367.916666666668</v>
      </c>
      <c r="V896" s="3">
        <v>100.19951923076923</v>
      </c>
      <c r="W896" s="3">
        <v>0.20760000000000001</v>
      </c>
      <c r="X896" s="3">
        <v>3605.5795000000003</v>
      </c>
      <c r="Y896" vm="1">
        <v>0.36599999999999999</v>
      </c>
      <c r="Z896" s="3">
        <v>11011.259166666667</v>
      </c>
      <c r="AA896" t="s">
        <v>41</v>
      </c>
      <c r="AB896">
        <v>1</v>
      </c>
      <c r="AC896">
        <v>0.35</v>
      </c>
      <c r="AD896" s="2" t="s">
        <v>42</v>
      </c>
      <c r="AE896">
        <v>38</v>
      </c>
      <c r="AH896">
        <v>20</v>
      </c>
      <c r="AI896">
        <v>391</v>
      </c>
      <c r="AJ896">
        <v>2</v>
      </c>
      <c r="AK896" t="s">
        <v>42</v>
      </c>
      <c r="AL896">
        <f>IF(AND(EE_Data_2023[[#This Row],[Hire Date]]&gt;=EE_Data_2023[[#This Row],[Start of Month]],EE_Data_2023[[#This Row],[Hire Date]]&lt;=EE_Data_2023[[#This Row],[End of Month]]),1,0)</f>
        <v>0</v>
      </c>
      <c r="AM896">
        <f>IF(AND(EE_Data_2023[[#This Row],[Exit Date]]&gt;=EE_Data_2023[[#This Row],[Start of Month]],EE_Data_2023[[#This Row],[Exit Date]]&lt;=EE_Data_2023[[#This Row],[End of Month]]),1,0)</f>
        <v>0</v>
      </c>
      <c r="AN896">
        <f>EE_Data_2023[[#This Row],[Leave balance]]*EE_Data_2023[[#This Row],[Hr_Rate]]</f>
        <v>3807.5817307692305</v>
      </c>
    </row>
    <row r="897" spans="1:40" x14ac:dyDescent="0.3">
      <c r="A897" s="1" t="s">
        <v>1928</v>
      </c>
      <c r="B897" s="8">
        <v>44958</v>
      </c>
      <c r="C897" s="8">
        <v>44985</v>
      </c>
      <c r="D897">
        <v>2023</v>
      </c>
      <c r="E897" t="s">
        <v>262</v>
      </c>
      <c r="F897" t="s">
        <v>263</v>
      </c>
      <c r="G897" t="s">
        <v>33</v>
      </c>
      <c r="H897" t="s">
        <v>264</v>
      </c>
      <c r="I897" t="s">
        <v>265</v>
      </c>
      <c r="J897" t="s">
        <v>266</v>
      </c>
      <c r="K897" t="s">
        <v>37</v>
      </c>
      <c r="L897" t="s">
        <v>49</v>
      </c>
      <c r="M897" t="s">
        <v>263</v>
      </c>
      <c r="N897" t="s">
        <v>72</v>
      </c>
      <c r="O897" t="s">
        <v>50</v>
      </c>
      <c r="P897">
        <v>32</v>
      </c>
      <c r="Q897" s="2">
        <v>43835</v>
      </c>
      <c r="R897" s="2"/>
      <c r="S897">
        <v>32</v>
      </c>
      <c r="T897" s="3">
        <v>78844</v>
      </c>
      <c r="U897" s="3">
        <v>6570.333333333333</v>
      </c>
      <c r="V897" s="3">
        <v>47.38221153846154</v>
      </c>
      <c r="W897" s="3">
        <v>0.22</v>
      </c>
      <c r="X897" s="3">
        <v>1445.4733333333334</v>
      </c>
      <c r="Y897" vm="28">
        <v>0.45200000000000001</v>
      </c>
      <c r="Z897" s="3">
        <v>3600.5426666666663</v>
      </c>
      <c r="AA897" t="s">
        <v>267</v>
      </c>
      <c r="AB897">
        <v>39.026600000000002</v>
      </c>
      <c r="AC897">
        <v>0</v>
      </c>
      <c r="AD897" s="2" t="s">
        <v>42</v>
      </c>
      <c r="AE897">
        <v>396</v>
      </c>
      <c r="AH897">
        <v>20</v>
      </c>
      <c r="AI897">
        <v>240</v>
      </c>
      <c r="AK897" t="s">
        <v>42</v>
      </c>
      <c r="AL897">
        <f>IF(AND(EE_Data_2023[[#This Row],[Hire Date]]&gt;=EE_Data_2023[[#This Row],[Start of Month]],EE_Data_2023[[#This Row],[Hire Date]]&lt;=EE_Data_2023[[#This Row],[End of Month]]),1,0)</f>
        <v>0</v>
      </c>
      <c r="AM897">
        <f>IF(AND(EE_Data_2023[[#This Row],[Exit Date]]&gt;=EE_Data_2023[[#This Row],[Start of Month]],EE_Data_2023[[#This Row],[Exit Date]]&lt;=EE_Data_2023[[#This Row],[End of Month]]),1,0)</f>
        <v>0</v>
      </c>
      <c r="AN897">
        <f>EE_Data_2023[[#This Row],[Leave balance]]*EE_Data_2023[[#This Row],[Hr_Rate]]</f>
        <v>18763.35576923077</v>
      </c>
    </row>
    <row r="898" spans="1:40" x14ac:dyDescent="0.3">
      <c r="A898" s="1" t="s">
        <v>1928</v>
      </c>
      <c r="B898" s="8">
        <v>44958</v>
      </c>
      <c r="C898" s="8">
        <v>44985</v>
      </c>
      <c r="D898">
        <v>2023</v>
      </c>
      <c r="E898" t="s">
        <v>123</v>
      </c>
      <c r="F898" t="s">
        <v>124</v>
      </c>
      <c r="G898" t="s">
        <v>33</v>
      </c>
      <c r="H898" t="s">
        <v>268</v>
      </c>
      <c r="I898" t="s">
        <v>269</v>
      </c>
      <c r="J898" t="s">
        <v>47</v>
      </c>
      <c r="K898" t="s">
        <v>48</v>
      </c>
      <c r="L898" t="s">
        <v>49</v>
      </c>
      <c r="M898" t="s">
        <v>124</v>
      </c>
      <c r="N898" t="s">
        <v>39</v>
      </c>
      <c r="O898" t="s">
        <v>50</v>
      </c>
      <c r="P898">
        <v>37</v>
      </c>
      <c r="Q898" s="2">
        <v>44927</v>
      </c>
      <c r="R898" s="2">
        <v>45292</v>
      </c>
      <c r="S898">
        <v>32</v>
      </c>
      <c r="T898" s="3">
        <v>165927</v>
      </c>
      <c r="U898" s="3">
        <v>13827.25</v>
      </c>
      <c r="V898" s="3">
        <v>99.715745192307693</v>
      </c>
      <c r="W898" s="3">
        <v>2.2499999999999999E-2</v>
      </c>
      <c r="X898" s="3">
        <v>311.11312499999997</v>
      </c>
      <c r="Y898" vm="13">
        <v>0.2</v>
      </c>
      <c r="Z898" s="3">
        <v>11061.8</v>
      </c>
      <c r="AA898" t="s">
        <v>127</v>
      </c>
      <c r="AB898">
        <v>4.9107000000000003</v>
      </c>
      <c r="AC898">
        <v>0.2</v>
      </c>
      <c r="AD898" s="2" t="s">
        <v>42</v>
      </c>
      <c r="AE898">
        <v>381</v>
      </c>
      <c r="AH898">
        <v>20</v>
      </c>
      <c r="AK898" t="s">
        <v>42</v>
      </c>
      <c r="AL898">
        <f>IF(AND(EE_Data_2023[[#This Row],[Hire Date]]&gt;=EE_Data_2023[[#This Row],[Start of Month]],EE_Data_2023[[#This Row],[Hire Date]]&lt;=EE_Data_2023[[#This Row],[End of Month]]),1,0)</f>
        <v>0</v>
      </c>
      <c r="AM898">
        <f>IF(AND(EE_Data_2023[[#This Row],[Exit Date]]&gt;=EE_Data_2023[[#This Row],[Start of Month]],EE_Data_2023[[#This Row],[Exit Date]]&lt;=EE_Data_2023[[#This Row],[End of Month]]),1,0)</f>
        <v>0</v>
      </c>
      <c r="AN898">
        <f>EE_Data_2023[[#This Row],[Leave balance]]*EE_Data_2023[[#This Row],[Hr_Rate]]</f>
        <v>37991.698918269234</v>
      </c>
    </row>
    <row r="899" spans="1:40" x14ac:dyDescent="0.3">
      <c r="A899" s="1" t="s">
        <v>1928</v>
      </c>
      <c r="B899" s="8">
        <v>44958</v>
      </c>
      <c r="C899" s="8">
        <v>44985</v>
      </c>
      <c r="D899">
        <v>2023</v>
      </c>
      <c r="E899" t="s">
        <v>161</v>
      </c>
      <c r="F899" t="s">
        <v>162</v>
      </c>
      <c r="G899" t="s">
        <v>54</v>
      </c>
      <c r="H899" t="s">
        <v>270</v>
      </c>
      <c r="I899" t="s">
        <v>271</v>
      </c>
      <c r="J899" t="s">
        <v>77</v>
      </c>
      <c r="K899" t="s">
        <v>83</v>
      </c>
      <c r="L899" t="s">
        <v>49</v>
      </c>
      <c r="M899" t="s">
        <v>162</v>
      </c>
      <c r="N899" t="s">
        <v>72</v>
      </c>
      <c r="O899" t="s">
        <v>50</v>
      </c>
      <c r="P899">
        <v>38</v>
      </c>
      <c r="Q899" s="2">
        <v>44516</v>
      </c>
      <c r="R899" s="2"/>
      <c r="S899">
        <v>40</v>
      </c>
      <c r="T899" s="3">
        <v>109812</v>
      </c>
      <c r="U899" s="3">
        <v>9151</v>
      </c>
      <c r="V899" s="3">
        <v>52.794230769230772</v>
      </c>
      <c r="W899" s="3">
        <v>0</v>
      </c>
      <c r="X899" s="3">
        <v>0</v>
      </c>
      <c r="Y899" vm="20">
        <v>0.29199999999999998</v>
      </c>
      <c r="Z899" s="3">
        <v>6478.9080000000004</v>
      </c>
      <c r="AA899" t="s">
        <v>166</v>
      </c>
      <c r="AB899">
        <v>19.621099999999998</v>
      </c>
      <c r="AC899">
        <v>0.09</v>
      </c>
      <c r="AD899" s="2" t="s">
        <v>42</v>
      </c>
      <c r="AE899">
        <v>275</v>
      </c>
      <c r="AH899">
        <v>20</v>
      </c>
      <c r="AJ899">
        <v>18</v>
      </c>
      <c r="AK899" t="s">
        <v>42</v>
      </c>
      <c r="AL899">
        <f>IF(AND(EE_Data_2023[[#This Row],[Hire Date]]&gt;=EE_Data_2023[[#This Row],[Start of Month]],EE_Data_2023[[#This Row],[Hire Date]]&lt;=EE_Data_2023[[#This Row],[End of Month]]),1,0)</f>
        <v>0</v>
      </c>
      <c r="AM899">
        <f>IF(AND(EE_Data_2023[[#This Row],[Exit Date]]&gt;=EE_Data_2023[[#This Row],[Start of Month]],EE_Data_2023[[#This Row],[Exit Date]]&lt;=EE_Data_2023[[#This Row],[End of Month]]),1,0)</f>
        <v>0</v>
      </c>
      <c r="AN899">
        <f>EE_Data_2023[[#This Row],[Leave balance]]*EE_Data_2023[[#This Row],[Hr_Rate]]</f>
        <v>14518.413461538463</v>
      </c>
    </row>
    <row r="900" spans="1:40" x14ac:dyDescent="0.3">
      <c r="A900" s="1" t="s">
        <v>1928</v>
      </c>
      <c r="B900" s="8">
        <v>44958</v>
      </c>
      <c r="C900" s="8">
        <v>44985</v>
      </c>
      <c r="D900">
        <v>2023</v>
      </c>
      <c r="E900" t="s">
        <v>89</v>
      </c>
      <c r="F900" t="s">
        <v>90</v>
      </c>
      <c r="G900" t="s">
        <v>54</v>
      </c>
      <c r="H900" t="s">
        <v>272</v>
      </c>
      <c r="I900" t="s">
        <v>273</v>
      </c>
      <c r="J900" t="s">
        <v>98</v>
      </c>
      <c r="K900" t="s">
        <v>99</v>
      </c>
      <c r="L900" t="s">
        <v>71</v>
      </c>
      <c r="M900" t="s">
        <v>90</v>
      </c>
      <c r="N900" t="s">
        <v>39</v>
      </c>
      <c r="O900" t="s">
        <v>40</v>
      </c>
      <c r="P900">
        <v>55</v>
      </c>
      <c r="Q900" s="2">
        <v>44807</v>
      </c>
      <c r="R900" s="2">
        <v>45172</v>
      </c>
      <c r="S900">
        <v>40</v>
      </c>
      <c r="T900" s="3">
        <v>86299</v>
      </c>
      <c r="U900" s="3">
        <v>7191.583333333333</v>
      </c>
      <c r="V900" s="3">
        <v>41.489903846153844</v>
      </c>
      <c r="W900" s="3">
        <v>0</v>
      </c>
      <c r="X900" s="3">
        <v>0</v>
      </c>
      <c r="Y900" vm="9">
        <v>0.37200000000000005</v>
      </c>
      <c r="Z900" s="3">
        <v>4516.3143333333328</v>
      </c>
      <c r="AA900" t="s">
        <v>95</v>
      </c>
      <c r="AB900">
        <v>136.33000000000001</v>
      </c>
      <c r="AC900">
        <v>0</v>
      </c>
      <c r="AD900" s="2" t="s">
        <v>42</v>
      </c>
      <c r="AE900">
        <v>170</v>
      </c>
      <c r="AH900">
        <v>20</v>
      </c>
      <c r="AK900" t="s">
        <v>42</v>
      </c>
      <c r="AL900">
        <f>IF(AND(EE_Data_2023[[#This Row],[Hire Date]]&gt;=EE_Data_2023[[#This Row],[Start of Month]],EE_Data_2023[[#This Row],[Hire Date]]&lt;=EE_Data_2023[[#This Row],[End of Month]]),1,0)</f>
        <v>0</v>
      </c>
      <c r="AM900">
        <f>IF(AND(EE_Data_2023[[#This Row],[Exit Date]]&gt;=EE_Data_2023[[#This Row],[Start of Month]],EE_Data_2023[[#This Row],[Exit Date]]&lt;=EE_Data_2023[[#This Row],[End of Month]]),1,0)</f>
        <v>0</v>
      </c>
      <c r="AN900">
        <f>EE_Data_2023[[#This Row],[Leave balance]]*EE_Data_2023[[#This Row],[Hr_Rate]]</f>
        <v>7053.2836538461534</v>
      </c>
    </row>
    <row r="901" spans="1:40" x14ac:dyDescent="0.3">
      <c r="A901" s="1" t="s">
        <v>1928</v>
      </c>
      <c r="B901" s="8">
        <v>44958</v>
      </c>
      <c r="C901" s="8">
        <v>44985</v>
      </c>
      <c r="D901">
        <v>2023</v>
      </c>
      <c r="E901" t="s">
        <v>110</v>
      </c>
      <c r="F901" t="s">
        <v>111</v>
      </c>
      <c r="G901" t="s">
        <v>112</v>
      </c>
      <c r="H901" t="s">
        <v>274</v>
      </c>
      <c r="I901" t="s">
        <v>275</v>
      </c>
      <c r="J901" t="s">
        <v>115</v>
      </c>
      <c r="K901" t="s">
        <v>116</v>
      </c>
      <c r="L901" t="s">
        <v>108</v>
      </c>
      <c r="M901" t="s">
        <v>111</v>
      </c>
      <c r="N901" t="s">
        <v>72</v>
      </c>
      <c r="O901" t="s">
        <v>40</v>
      </c>
      <c r="P901">
        <v>57</v>
      </c>
      <c r="Q901" s="2">
        <v>37828</v>
      </c>
      <c r="R901" s="2"/>
      <c r="S901">
        <v>40</v>
      </c>
      <c r="T901" s="3">
        <v>206624</v>
      </c>
      <c r="U901" s="3">
        <v>17218.666666666668</v>
      </c>
      <c r="V901" s="3">
        <v>99.33846153846153</v>
      </c>
      <c r="W901" s="3">
        <v>0</v>
      </c>
      <c r="X901" s="3">
        <v>0</v>
      </c>
      <c r="Y901" vm="12">
        <v>0.113</v>
      </c>
      <c r="Z901" s="3">
        <v>15272.957333333334</v>
      </c>
      <c r="AA901" t="s">
        <v>117</v>
      </c>
      <c r="AB901">
        <v>3.8468</v>
      </c>
      <c r="AC901">
        <v>0.4</v>
      </c>
      <c r="AD901" s="2" t="s">
        <v>42</v>
      </c>
      <c r="AE901">
        <v>135</v>
      </c>
      <c r="AH901">
        <v>20</v>
      </c>
      <c r="AI901">
        <v>372</v>
      </c>
      <c r="AK901" t="s">
        <v>42</v>
      </c>
      <c r="AL901">
        <f>IF(AND(EE_Data_2023[[#This Row],[Hire Date]]&gt;=EE_Data_2023[[#This Row],[Start of Month]],EE_Data_2023[[#This Row],[Hire Date]]&lt;=EE_Data_2023[[#This Row],[End of Month]]),1,0)</f>
        <v>0</v>
      </c>
      <c r="AM901">
        <f>IF(AND(EE_Data_2023[[#This Row],[Exit Date]]&gt;=EE_Data_2023[[#This Row],[Start of Month]],EE_Data_2023[[#This Row],[Exit Date]]&lt;=EE_Data_2023[[#This Row],[End of Month]]),1,0)</f>
        <v>0</v>
      </c>
      <c r="AN901">
        <f>EE_Data_2023[[#This Row],[Leave balance]]*EE_Data_2023[[#This Row],[Hr_Rate]]</f>
        <v>13410.692307692307</v>
      </c>
    </row>
    <row r="902" spans="1:40" x14ac:dyDescent="0.3">
      <c r="A902" s="1" t="s">
        <v>1928</v>
      </c>
      <c r="B902" s="8">
        <v>44958</v>
      </c>
      <c r="C902" s="8">
        <v>44985</v>
      </c>
      <c r="D902">
        <v>2023</v>
      </c>
      <c r="E902" t="s">
        <v>161</v>
      </c>
      <c r="F902" t="s">
        <v>162</v>
      </c>
      <c r="G902" t="s">
        <v>54</v>
      </c>
      <c r="H902" t="s">
        <v>276</v>
      </c>
      <c r="I902" t="s">
        <v>277</v>
      </c>
      <c r="J902" t="s">
        <v>57</v>
      </c>
      <c r="K902" t="s">
        <v>37</v>
      </c>
      <c r="L902" t="s">
        <v>38</v>
      </c>
      <c r="M902" t="s">
        <v>162</v>
      </c>
      <c r="N902" t="s">
        <v>72</v>
      </c>
      <c r="O902" t="s">
        <v>40</v>
      </c>
      <c r="P902">
        <v>40</v>
      </c>
      <c r="Q902" s="2">
        <v>39265</v>
      </c>
      <c r="R902" s="2"/>
      <c r="S902">
        <v>40</v>
      </c>
      <c r="T902" s="3">
        <v>93971</v>
      </c>
      <c r="U902" s="3">
        <v>7830.916666666667</v>
      </c>
      <c r="V902" s="3">
        <v>45.17836538461539</v>
      </c>
      <c r="W902" s="3">
        <v>0</v>
      </c>
      <c r="X902" s="3">
        <v>0</v>
      </c>
      <c r="Y902" vm="20">
        <v>0.29199999999999998</v>
      </c>
      <c r="Z902" s="3">
        <v>5544.2890000000007</v>
      </c>
      <c r="AA902" t="s">
        <v>166</v>
      </c>
      <c r="AB902">
        <v>19.621099999999998</v>
      </c>
      <c r="AC902">
        <v>0.08</v>
      </c>
      <c r="AD902" s="2" t="s">
        <v>42</v>
      </c>
      <c r="AE902">
        <v>101</v>
      </c>
      <c r="AH902">
        <v>20</v>
      </c>
      <c r="AK902" t="s">
        <v>42</v>
      </c>
      <c r="AL902">
        <f>IF(AND(EE_Data_2023[[#This Row],[Hire Date]]&gt;=EE_Data_2023[[#This Row],[Start of Month]],EE_Data_2023[[#This Row],[Hire Date]]&lt;=EE_Data_2023[[#This Row],[End of Month]]),1,0)</f>
        <v>0</v>
      </c>
      <c r="AM902">
        <f>IF(AND(EE_Data_2023[[#This Row],[Exit Date]]&gt;=EE_Data_2023[[#This Row],[Start of Month]],EE_Data_2023[[#This Row],[Exit Date]]&lt;=EE_Data_2023[[#This Row],[End of Month]]),1,0)</f>
        <v>0</v>
      </c>
      <c r="AN902">
        <f>EE_Data_2023[[#This Row],[Leave balance]]*EE_Data_2023[[#This Row],[Hr_Rate]]</f>
        <v>4563.0149038461541</v>
      </c>
    </row>
    <row r="903" spans="1:40" x14ac:dyDescent="0.3">
      <c r="A903" s="1" t="s">
        <v>1928</v>
      </c>
      <c r="B903" s="8">
        <v>44958</v>
      </c>
      <c r="C903" s="8">
        <v>44985</v>
      </c>
      <c r="D903">
        <v>2023</v>
      </c>
      <c r="E903" t="s">
        <v>278</v>
      </c>
      <c r="F903" t="s">
        <v>279</v>
      </c>
      <c r="G903" t="s">
        <v>33</v>
      </c>
      <c r="H903" t="s">
        <v>280</v>
      </c>
      <c r="I903" t="s">
        <v>281</v>
      </c>
      <c r="J903" t="s">
        <v>177</v>
      </c>
      <c r="K903" t="s">
        <v>48</v>
      </c>
      <c r="L903" t="s">
        <v>71</v>
      </c>
      <c r="M903" t="s">
        <v>279</v>
      </c>
      <c r="N903" t="s">
        <v>72</v>
      </c>
      <c r="O903" t="s">
        <v>40</v>
      </c>
      <c r="P903">
        <v>34</v>
      </c>
      <c r="Q903" s="2">
        <v>42182</v>
      </c>
      <c r="R903" s="2"/>
      <c r="S903">
        <v>40</v>
      </c>
      <c r="T903" s="3">
        <v>57008</v>
      </c>
      <c r="U903" s="3">
        <v>4750.666666666667</v>
      </c>
      <c r="V903" s="3">
        <v>27.407692307692308</v>
      </c>
      <c r="W903" s="3">
        <v>0.13800000000000001</v>
      </c>
      <c r="X903" s="3">
        <v>655.5920000000001</v>
      </c>
      <c r="Y903" vm="29">
        <v>0.30599999999999999</v>
      </c>
      <c r="Z903" s="3">
        <v>3296.9626666666668</v>
      </c>
      <c r="AA903" t="s">
        <v>282</v>
      </c>
      <c r="AB903">
        <v>0.88870000000000005</v>
      </c>
      <c r="AC903">
        <v>0</v>
      </c>
      <c r="AD903" s="2" t="s">
        <v>42</v>
      </c>
      <c r="AE903">
        <v>302</v>
      </c>
      <c r="AH903">
        <v>20</v>
      </c>
      <c r="AK903" t="s">
        <v>42</v>
      </c>
      <c r="AL903">
        <f>IF(AND(EE_Data_2023[[#This Row],[Hire Date]]&gt;=EE_Data_2023[[#This Row],[Start of Month]],EE_Data_2023[[#This Row],[Hire Date]]&lt;=EE_Data_2023[[#This Row],[End of Month]]),1,0)</f>
        <v>0</v>
      </c>
      <c r="AM903">
        <f>IF(AND(EE_Data_2023[[#This Row],[Exit Date]]&gt;=EE_Data_2023[[#This Row],[Start of Month]],EE_Data_2023[[#This Row],[Exit Date]]&lt;=EE_Data_2023[[#This Row],[End of Month]]),1,0)</f>
        <v>0</v>
      </c>
      <c r="AN903">
        <f>EE_Data_2023[[#This Row],[Leave balance]]*EE_Data_2023[[#This Row],[Hr_Rate]]</f>
        <v>8277.123076923077</v>
      </c>
    </row>
    <row r="904" spans="1:40" x14ac:dyDescent="0.3">
      <c r="A904" s="1" t="s">
        <v>1928</v>
      </c>
      <c r="B904" s="8">
        <v>44958</v>
      </c>
      <c r="C904" s="8">
        <v>44985</v>
      </c>
      <c r="D904">
        <v>2023</v>
      </c>
      <c r="E904" t="s">
        <v>283</v>
      </c>
      <c r="F904" t="s">
        <v>284</v>
      </c>
      <c r="G904" t="s">
        <v>112</v>
      </c>
      <c r="H904" t="s">
        <v>285</v>
      </c>
      <c r="I904" t="s">
        <v>286</v>
      </c>
      <c r="J904" t="s">
        <v>93</v>
      </c>
      <c r="K904" t="s">
        <v>48</v>
      </c>
      <c r="L904" t="s">
        <v>38</v>
      </c>
      <c r="M904" t="s">
        <v>284</v>
      </c>
      <c r="N904" t="s">
        <v>72</v>
      </c>
      <c r="O904" t="s">
        <v>40</v>
      </c>
      <c r="P904">
        <v>60</v>
      </c>
      <c r="Q904" s="2">
        <v>42270</v>
      </c>
      <c r="R904" s="2"/>
      <c r="S904">
        <v>40</v>
      </c>
      <c r="T904" s="3">
        <v>141899</v>
      </c>
      <c r="U904" s="3">
        <v>11824.916666666666</v>
      </c>
      <c r="V904" s="3">
        <v>68.220673076923077</v>
      </c>
      <c r="W904" s="3">
        <v>0</v>
      </c>
      <c r="X904" s="3">
        <v>0</v>
      </c>
      <c r="Y904" vm="30">
        <v>0.159</v>
      </c>
      <c r="Z904" s="3">
        <v>9944.7549166666668</v>
      </c>
      <c r="AA904" t="s">
        <v>287</v>
      </c>
      <c r="AB904">
        <v>3.8807</v>
      </c>
      <c r="AC904">
        <v>0.15</v>
      </c>
      <c r="AD904" s="2" t="s">
        <v>42</v>
      </c>
      <c r="AE904">
        <v>280</v>
      </c>
      <c r="AH904">
        <v>20</v>
      </c>
      <c r="AK904" t="s">
        <v>42</v>
      </c>
      <c r="AL904">
        <f>IF(AND(EE_Data_2023[[#This Row],[Hire Date]]&gt;=EE_Data_2023[[#This Row],[Start of Month]],EE_Data_2023[[#This Row],[Hire Date]]&lt;=EE_Data_2023[[#This Row],[End of Month]]),1,0)</f>
        <v>0</v>
      </c>
      <c r="AM904">
        <f>IF(AND(EE_Data_2023[[#This Row],[Exit Date]]&gt;=EE_Data_2023[[#This Row],[Start of Month]],EE_Data_2023[[#This Row],[Exit Date]]&lt;=EE_Data_2023[[#This Row],[End of Month]]),1,0)</f>
        <v>0</v>
      </c>
      <c r="AN904">
        <f>EE_Data_2023[[#This Row],[Leave balance]]*EE_Data_2023[[#This Row],[Hr_Rate]]</f>
        <v>19101.788461538461</v>
      </c>
    </row>
    <row r="905" spans="1:40" x14ac:dyDescent="0.3">
      <c r="A905" s="1" t="s">
        <v>1928</v>
      </c>
      <c r="B905" s="8">
        <v>44958</v>
      </c>
      <c r="C905" s="8">
        <v>44985</v>
      </c>
      <c r="D905">
        <v>2023</v>
      </c>
      <c r="E905" t="s">
        <v>128</v>
      </c>
      <c r="F905" t="s">
        <v>129</v>
      </c>
      <c r="G905" t="s">
        <v>33</v>
      </c>
      <c r="H905" t="s">
        <v>288</v>
      </c>
      <c r="I905" t="s">
        <v>289</v>
      </c>
      <c r="J905" t="s">
        <v>177</v>
      </c>
      <c r="K905" t="s">
        <v>116</v>
      </c>
      <c r="L905" t="s">
        <v>71</v>
      </c>
      <c r="M905" t="s">
        <v>129</v>
      </c>
      <c r="N905" t="s">
        <v>72</v>
      </c>
      <c r="O905" t="s">
        <v>40</v>
      </c>
      <c r="P905">
        <v>41</v>
      </c>
      <c r="Q905" s="2">
        <v>42626</v>
      </c>
      <c r="R905" s="2"/>
      <c r="S905">
        <v>40</v>
      </c>
      <c r="T905" s="3">
        <v>64847</v>
      </c>
      <c r="U905" s="3">
        <v>5403.916666666667</v>
      </c>
      <c r="V905" s="3">
        <v>31.176442307692309</v>
      </c>
      <c r="W905" s="3">
        <v>0.27500000000000002</v>
      </c>
      <c r="X905" s="3">
        <v>1486.0770833333336</v>
      </c>
      <c r="Y905" vm="14">
        <v>0.55399999999999994</v>
      </c>
      <c r="Z905" s="3">
        <v>2410.1468333333337</v>
      </c>
      <c r="AA905" t="s">
        <v>41</v>
      </c>
      <c r="AB905">
        <v>1</v>
      </c>
      <c r="AC905">
        <v>0</v>
      </c>
      <c r="AD905" s="2" t="s">
        <v>42</v>
      </c>
      <c r="AE905">
        <v>192</v>
      </c>
      <c r="AH905">
        <v>20</v>
      </c>
      <c r="AK905" t="s">
        <v>42</v>
      </c>
      <c r="AL905">
        <f>IF(AND(EE_Data_2023[[#This Row],[Hire Date]]&gt;=EE_Data_2023[[#This Row],[Start of Month]],EE_Data_2023[[#This Row],[Hire Date]]&lt;=EE_Data_2023[[#This Row],[End of Month]]),1,0)</f>
        <v>0</v>
      </c>
      <c r="AM905">
        <f>IF(AND(EE_Data_2023[[#This Row],[Exit Date]]&gt;=EE_Data_2023[[#This Row],[Start of Month]],EE_Data_2023[[#This Row],[Exit Date]]&lt;=EE_Data_2023[[#This Row],[End of Month]]),1,0)</f>
        <v>0</v>
      </c>
      <c r="AN905">
        <f>EE_Data_2023[[#This Row],[Leave balance]]*EE_Data_2023[[#This Row],[Hr_Rate]]</f>
        <v>5985.876923076923</v>
      </c>
    </row>
    <row r="906" spans="1:40" x14ac:dyDescent="0.3">
      <c r="A906" s="1" t="s">
        <v>1928</v>
      </c>
      <c r="B906" s="8">
        <v>44958</v>
      </c>
      <c r="C906" s="8">
        <v>44985</v>
      </c>
      <c r="D906">
        <v>2023</v>
      </c>
      <c r="E906" t="s">
        <v>290</v>
      </c>
      <c r="F906" t="s">
        <v>291</v>
      </c>
      <c r="G906" t="s">
        <v>1916</v>
      </c>
      <c r="H906" t="s">
        <v>292</v>
      </c>
      <c r="I906" t="s">
        <v>293</v>
      </c>
      <c r="J906" t="s">
        <v>165</v>
      </c>
      <c r="K906" t="s">
        <v>99</v>
      </c>
      <c r="L906" t="s">
        <v>108</v>
      </c>
      <c r="M906" t="s">
        <v>291</v>
      </c>
      <c r="N906" t="s">
        <v>72</v>
      </c>
      <c r="O906" t="s">
        <v>40</v>
      </c>
      <c r="P906">
        <v>53</v>
      </c>
      <c r="Q906" s="2">
        <v>44294</v>
      </c>
      <c r="R906" s="2"/>
      <c r="S906">
        <v>40</v>
      </c>
      <c r="T906" s="3">
        <v>116878</v>
      </c>
      <c r="U906" s="3">
        <v>9739.8333333333339</v>
      </c>
      <c r="V906" s="3">
        <v>56.191346153846155</v>
      </c>
      <c r="W906" s="3">
        <v>0.20399999999999999</v>
      </c>
      <c r="X906" s="3">
        <v>1986.9259999999999</v>
      </c>
      <c r="Y906" vm="31">
        <v>1.0629999999999999</v>
      </c>
      <c r="Z906" s="3">
        <v>-613.60949999999866</v>
      </c>
      <c r="AA906" t="s">
        <v>294</v>
      </c>
      <c r="AB906">
        <v>211.32830000000001</v>
      </c>
      <c r="AC906">
        <v>0.11</v>
      </c>
      <c r="AD906" s="2" t="s">
        <v>42</v>
      </c>
      <c r="AE906">
        <v>205</v>
      </c>
      <c r="AH906">
        <v>20</v>
      </c>
      <c r="AI906">
        <v>521</v>
      </c>
      <c r="AK906" t="s">
        <v>42</v>
      </c>
      <c r="AL906">
        <f>IF(AND(EE_Data_2023[[#This Row],[Hire Date]]&gt;=EE_Data_2023[[#This Row],[Start of Month]],EE_Data_2023[[#This Row],[Hire Date]]&lt;=EE_Data_2023[[#This Row],[End of Month]]),1,0)</f>
        <v>0</v>
      </c>
      <c r="AM906">
        <f>IF(AND(EE_Data_2023[[#This Row],[Exit Date]]&gt;=EE_Data_2023[[#This Row],[Start of Month]],EE_Data_2023[[#This Row],[Exit Date]]&lt;=EE_Data_2023[[#This Row],[End of Month]]),1,0)</f>
        <v>0</v>
      </c>
      <c r="AN906">
        <f>EE_Data_2023[[#This Row],[Leave balance]]*EE_Data_2023[[#This Row],[Hr_Rate]]</f>
        <v>11519.225961538461</v>
      </c>
    </row>
    <row r="907" spans="1:40" x14ac:dyDescent="0.3">
      <c r="A907" s="1" t="s">
        <v>1928</v>
      </c>
      <c r="B907" s="8">
        <v>44958</v>
      </c>
      <c r="C907" s="8">
        <v>44985</v>
      </c>
      <c r="D907">
        <v>2023</v>
      </c>
      <c r="E907" t="s">
        <v>283</v>
      </c>
      <c r="F907" t="s">
        <v>284</v>
      </c>
      <c r="G907" t="s">
        <v>112</v>
      </c>
      <c r="H907" t="s">
        <v>295</v>
      </c>
      <c r="I907" t="s">
        <v>296</v>
      </c>
      <c r="J907" t="s">
        <v>158</v>
      </c>
      <c r="K907" t="s">
        <v>99</v>
      </c>
      <c r="L907" t="s">
        <v>49</v>
      </c>
      <c r="M907" t="s">
        <v>284</v>
      </c>
      <c r="N907" t="s">
        <v>72</v>
      </c>
      <c r="O907" t="s">
        <v>40</v>
      </c>
      <c r="P907">
        <v>45</v>
      </c>
      <c r="Q907" s="2">
        <v>38388</v>
      </c>
      <c r="R907" s="2"/>
      <c r="S907">
        <v>40</v>
      </c>
      <c r="T907" s="3">
        <v>70505</v>
      </c>
      <c r="U907" s="3">
        <v>5875.416666666667</v>
      </c>
      <c r="V907" s="3">
        <v>33.896634615384613</v>
      </c>
      <c r="W907" s="3">
        <v>0</v>
      </c>
      <c r="X907" s="3">
        <v>0</v>
      </c>
      <c r="Y907" vm="30">
        <v>0.159</v>
      </c>
      <c r="Z907" s="3">
        <v>4941.2254166666671</v>
      </c>
      <c r="AA907" t="s">
        <v>287</v>
      </c>
      <c r="AB907">
        <v>3.8807</v>
      </c>
      <c r="AC907">
        <v>0</v>
      </c>
      <c r="AD907" s="2" t="s">
        <v>42</v>
      </c>
      <c r="AE907">
        <v>28</v>
      </c>
      <c r="AH907">
        <v>20</v>
      </c>
      <c r="AK907" t="s">
        <v>42</v>
      </c>
      <c r="AL907">
        <f>IF(AND(EE_Data_2023[[#This Row],[Hire Date]]&gt;=EE_Data_2023[[#This Row],[Start of Month]],EE_Data_2023[[#This Row],[Hire Date]]&lt;=EE_Data_2023[[#This Row],[End of Month]]),1,0)</f>
        <v>0</v>
      </c>
      <c r="AM907">
        <f>IF(AND(EE_Data_2023[[#This Row],[Exit Date]]&gt;=EE_Data_2023[[#This Row],[Start of Month]],EE_Data_2023[[#This Row],[Exit Date]]&lt;=EE_Data_2023[[#This Row],[End of Month]]),1,0)</f>
        <v>0</v>
      </c>
      <c r="AN907">
        <f>EE_Data_2023[[#This Row],[Leave balance]]*EE_Data_2023[[#This Row],[Hr_Rate]]</f>
        <v>949.10576923076917</v>
      </c>
    </row>
    <row r="908" spans="1:40" x14ac:dyDescent="0.3">
      <c r="A908" s="1" t="s">
        <v>1928</v>
      </c>
      <c r="B908" s="8">
        <v>44958</v>
      </c>
      <c r="C908" s="8">
        <v>44985</v>
      </c>
      <c r="D908">
        <v>2023</v>
      </c>
      <c r="E908" t="s">
        <v>84</v>
      </c>
      <c r="F908" t="s">
        <v>85</v>
      </c>
      <c r="G908" t="s">
        <v>1919</v>
      </c>
      <c r="H908" t="s">
        <v>297</v>
      </c>
      <c r="I908" t="s">
        <v>298</v>
      </c>
      <c r="J908" t="s">
        <v>47</v>
      </c>
      <c r="K908" t="s">
        <v>83</v>
      </c>
      <c r="L908" t="s">
        <v>49</v>
      </c>
      <c r="M908" t="s">
        <v>85</v>
      </c>
      <c r="N908" t="s">
        <v>72</v>
      </c>
      <c r="O908" t="s">
        <v>40</v>
      </c>
      <c r="P908">
        <v>26</v>
      </c>
      <c r="Q908" s="2">
        <v>44040</v>
      </c>
      <c r="R908" s="2"/>
      <c r="S908">
        <v>40</v>
      </c>
      <c r="T908" s="3">
        <v>180664</v>
      </c>
      <c r="U908" s="3">
        <v>15055.333333333334</v>
      </c>
      <c r="V908" s="3">
        <v>86.857692307692304</v>
      </c>
      <c r="W908" s="3">
        <v>0.25</v>
      </c>
      <c r="X908" s="3">
        <v>3763.8333333333335</v>
      </c>
      <c r="Y908" vm="8">
        <v>0.21899999999999997</v>
      </c>
      <c r="Z908" s="3">
        <v>11758.215333333334</v>
      </c>
      <c r="AA908" t="s">
        <v>88</v>
      </c>
      <c r="AB908">
        <v>8.2957999999999998</v>
      </c>
      <c r="AC908">
        <v>0.27</v>
      </c>
      <c r="AD908" s="2" t="s">
        <v>42</v>
      </c>
      <c r="AE908">
        <v>137</v>
      </c>
      <c r="AH908">
        <v>20</v>
      </c>
      <c r="AK908" t="s">
        <v>42</v>
      </c>
      <c r="AL908">
        <f>IF(AND(EE_Data_2023[[#This Row],[Hire Date]]&gt;=EE_Data_2023[[#This Row],[Start of Month]],EE_Data_2023[[#This Row],[Hire Date]]&lt;=EE_Data_2023[[#This Row],[End of Month]]),1,0)</f>
        <v>0</v>
      </c>
      <c r="AM908">
        <f>IF(AND(EE_Data_2023[[#This Row],[Exit Date]]&gt;=EE_Data_2023[[#This Row],[Start of Month]],EE_Data_2023[[#This Row],[Exit Date]]&lt;=EE_Data_2023[[#This Row],[End of Month]]),1,0)</f>
        <v>0</v>
      </c>
      <c r="AN908">
        <f>EE_Data_2023[[#This Row],[Leave balance]]*EE_Data_2023[[#This Row],[Hr_Rate]]</f>
        <v>11899.503846153846</v>
      </c>
    </row>
    <row r="909" spans="1:40" x14ac:dyDescent="0.3">
      <c r="A909" s="1" t="s">
        <v>1928</v>
      </c>
      <c r="B909" s="8">
        <v>44958</v>
      </c>
      <c r="C909" s="8">
        <v>44985</v>
      </c>
      <c r="D909">
        <v>2023</v>
      </c>
      <c r="E909" t="s">
        <v>262</v>
      </c>
      <c r="F909" t="s">
        <v>263</v>
      </c>
      <c r="G909" t="s">
        <v>33</v>
      </c>
      <c r="H909" t="s">
        <v>299</v>
      </c>
      <c r="I909" t="s">
        <v>300</v>
      </c>
      <c r="J909" t="s">
        <v>247</v>
      </c>
      <c r="K909" t="s">
        <v>94</v>
      </c>
      <c r="L909" t="s">
        <v>38</v>
      </c>
      <c r="M909" t="s">
        <v>263</v>
      </c>
      <c r="N909" t="s">
        <v>72</v>
      </c>
      <c r="O909" t="s">
        <v>50</v>
      </c>
      <c r="P909">
        <v>45</v>
      </c>
      <c r="Q909" s="2">
        <v>37972</v>
      </c>
      <c r="R909" s="2"/>
      <c r="S909">
        <v>32</v>
      </c>
      <c r="T909" s="3">
        <v>48345</v>
      </c>
      <c r="U909" s="3">
        <v>4028.75</v>
      </c>
      <c r="V909" s="3">
        <v>29.053485576923077</v>
      </c>
      <c r="W909" s="3">
        <v>0.22</v>
      </c>
      <c r="X909" s="3">
        <v>886.32500000000005</v>
      </c>
      <c r="Y909" vm="28">
        <v>0.45200000000000001</v>
      </c>
      <c r="Z909" s="3">
        <v>2207.7550000000001</v>
      </c>
      <c r="AA909" t="s">
        <v>267</v>
      </c>
      <c r="AB909">
        <v>39.026600000000002</v>
      </c>
      <c r="AC909">
        <v>0</v>
      </c>
      <c r="AD909" s="2" t="s">
        <v>42</v>
      </c>
      <c r="AE909">
        <v>255</v>
      </c>
      <c r="AH909">
        <v>20</v>
      </c>
      <c r="AK909" t="s">
        <v>42</v>
      </c>
      <c r="AL909">
        <f>IF(AND(EE_Data_2023[[#This Row],[Hire Date]]&gt;=EE_Data_2023[[#This Row],[Start of Month]],EE_Data_2023[[#This Row],[Hire Date]]&lt;=EE_Data_2023[[#This Row],[End of Month]]),1,0)</f>
        <v>0</v>
      </c>
      <c r="AM909">
        <f>IF(AND(EE_Data_2023[[#This Row],[Exit Date]]&gt;=EE_Data_2023[[#This Row],[Start of Month]],EE_Data_2023[[#This Row],[Exit Date]]&lt;=EE_Data_2023[[#This Row],[End of Month]]),1,0)</f>
        <v>0</v>
      </c>
      <c r="AN909">
        <f>EE_Data_2023[[#This Row],[Leave balance]]*EE_Data_2023[[#This Row],[Hr_Rate]]</f>
        <v>7408.6388221153848</v>
      </c>
    </row>
    <row r="910" spans="1:40" x14ac:dyDescent="0.3">
      <c r="A910" s="1" t="s">
        <v>1928</v>
      </c>
      <c r="B910" s="8">
        <v>44958</v>
      </c>
      <c r="C910" s="8">
        <v>44985</v>
      </c>
      <c r="D910">
        <v>2023</v>
      </c>
      <c r="E910" t="s">
        <v>43</v>
      </c>
      <c r="F910" t="s">
        <v>44</v>
      </c>
      <c r="G910" t="s">
        <v>1919</v>
      </c>
      <c r="H910" t="s">
        <v>301</v>
      </c>
      <c r="I910" t="s">
        <v>302</v>
      </c>
      <c r="J910" t="s">
        <v>47</v>
      </c>
      <c r="K910" t="s">
        <v>94</v>
      </c>
      <c r="L910" t="s">
        <v>38</v>
      </c>
      <c r="M910" t="s">
        <v>44</v>
      </c>
      <c r="N910" t="s">
        <v>72</v>
      </c>
      <c r="O910" t="s">
        <v>40</v>
      </c>
      <c r="P910">
        <v>42</v>
      </c>
      <c r="Q910" s="2">
        <v>41655</v>
      </c>
      <c r="R910" s="2"/>
      <c r="S910">
        <v>40</v>
      </c>
      <c r="T910" s="3">
        <v>152214</v>
      </c>
      <c r="U910" s="3">
        <v>12684.5</v>
      </c>
      <c r="V910" s="3">
        <v>73.179807692307691</v>
      </c>
      <c r="W910" s="3">
        <v>0.17</v>
      </c>
      <c r="X910" s="3">
        <v>2156.3650000000002</v>
      </c>
      <c r="Y910" vm="2">
        <v>0.21</v>
      </c>
      <c r="Z910" s="3">
        <v>10020.755000000001</v>
      </c>
      <c r="AA910" t="s">
        <v>51</v>
      </c>
      <c r="AB910">
        <v>1.4280999999999999</v>
      </c>
      <c r="AC910">
        <v>0.3</v>
      </c>
      <c r="AD910" s="2" t="s">
        <v>42</v>
      </c>
      <c r="AE910">
        <v>315</v>
      </c>
      <c r="AF910">
        <v>1</v>
      </c>
      <c r="AG910" t="s">
        <v>1808</v>
      </c>
      <c r="AH910">
        <v>20</v>
      </c>
      <c r="AI910">
        <v>68</v>
      </c>
      <c r="AK910" t="s">
        <v>42</v>
      </c>
      <c r="AL910">
        <f>IF(AND(EE_Data_2023[[#This Row],[Hire Date]]&gt;=EE_Data_2023[[#This Row],[Start of Month]],EE_Data_2023[[#This Row],[Hire Date]]&lt;=EE_Data_2023[[#This Row],[End of Month]]),1,0)</f>
        <v>0</v>
      </c>
      <c r="AM910">
        <f>IF(AND(EE_Data_2023[[#This Row],[Exit Date]]&gt;=EE_Data_2023[[#This Row],[Start of Month]],EE_Data_2023[[#This Row],[Exit Date]]&lt;=EE_Data_2023[[#This Row],[End of Month]]),1,0)</f>
        <v>0</v>
      </c>
      <c r="AN910">
        <f>EE_Data_2023[[#This Row],[Leave balance]]*EE_Data_2023[[#This Row],[Hr_Rate]]</f>
        <v>23051.639423076922</v>
      </c>
    </row>
    <row r="911" spans="1:40" x14ac:dyDescent="0.3">
      <c r="A911" s="1" t="s">
        <v>1928</v>
      </c>
      <c r="B911" s="8">
        <v>44958</v>
      </c>
      <c r="C911" s="8">
        <v>44985</v>
      </c>
      <c r="D911">
        <v>2023</v>
      </c>
      <c r="E911" t="s">
        <v>303</v>
      </c>
      <c r="F911" t="s">
        <v>304</v>
      </c>
      <c r="G911" t="s">
        <v>112</v>
      </c>
      <c r="H911" t="s">
        <v>305</v>
      </c>
      <c r="I911" t="s">
        <v>306</v>
      </c>
      <c r="J911" t="s">
        <v>266</v>
      </c>
      <c r="K911" t="s">
        <v>37</v>
      </c>
      <c r="L911" t="s">
        <v>71</v>
      </c>
      <c r="M911" t="s">
        <v>304</v>
      </c>
      <c r="N911" t="s">
        <v>72</v>
      </c>
      <c r="O911" t="s">
        <v>50</v>
      </c>
      <c r="P911">
        <v>41</v>
      </c>
      <c r="Q911" s="2">
        <v>39931</v>
      </c>
      <c r="R911" s="2"/>
      <c r="S911">
        <v>40</v>
      </c>
      <c r="T911" s="3">
        <v>69803</v>
      </c>
      <c r="U911" s="3">
        <v>5816.916666666667</v>
      </c>
      <c r="V911" s="3">
        <v>33.559134615384615</v>
      </c>
      <c r="W911" s="3">
        <v>7.5999999999999998E-2</v>
      </c>
      <c r="X911" s="3">
        <v>442.08566666666667</v>
      </c>
      <c r="Y911" vm="32">
        <v>0.253</v>
      </c>
      <c r="Z911" s="3">
        <v>4345.23675</v>
      </c>
      <c r="AA911" t="s">
        <v>307</v>
      </c>
      <c r="AB911">
        <v>3.7942999999999998</v>
      </c>
      <c r="AC911">
        <v>0</v>
      </c>
      <c r="AD911" s="2" t="s">
        <v>42</v>
      </c>
      <c r="AE911">
        <v>322</v>
      </c>
      <c r="AH911">
        <v>20</v>
      </c>
      <c r="AK911" t="s">
        <v>42</v>
      </c>
      <c r="AL911">
        <f>IF(AND(EE_Data_2023[[#This Row],[Hire Date]]&gt;=EE_Data_2023[[#This Row],[Start of Month]],EE_Data_2023[[#This Row],[Hire Date]]&lt;=EE_Data_2023[[#This Row],[End of Month]]),1,0)</f>
        <v>0</v>
      </c>
      <c r="AM911">
        <f>IF(AND(EE_Data_2023[[#This Row],[Exit Date]]&gt;=EE_Data_2023[[#This Row],[Start of Month]],EE_Data_2023[[#This Row],[Exit Date]]&lt;=EE_Data_2023[[#This Row],[End of Month]]),1,0)</f>
        <v>0</v>
      </c>
      <c r="AN911">
        <f>EE_Data_2023[[#This Row],[Leave balance]]*EE_Data_2023[[#This Row],[Hr_Rate]]</f>
        <v>10806.041346153846</v>
      </c>
    </row>
    <row r="912" spans="1:40" x14ac:dyDescent="0.3">
      <c r="A912" s="1" t="s">
        <v>1928</v>
      </c>
      <c r="B912" s="8">
        <v>44958</v>
      </c>
      <c r="C912" s="8">
        <v>44985</v>
      </c>
      <c r="D912">
        <v>2023</v>
      </c>
      <c r="E912" t="s">
        <v>151</v>
      </c>
      <c r="F912" t="s">
        <v>152</v>
      </c>
      <c r="G912" t="s">
        <v>33</v>
      </c>
      <c r="H912" t="s">
        <v>308</v>
      </c>
      <c r="I912" t="s">
        <v>309</v>
      </c>
      <c r="J912" t="s">
        <v>310</v>
      </c>
      <c r="K912" t="s">
        <v>37</v>
      </c>
      <c r="L912" t="s">
        <v>71</v>
      </c>
      <c r="M912" t="s">
        <v>152</v>
      </c>
      <c r="N912" t="s">
        <v>39</v>
      </c>
      <c r="O912" t="s">
        <v>50</v>
      </c>
      <c r="P912">
        <v>48</v>
      </c>
      <c r="Q912" s="2">
        <v>44746</v>
      </c>
      <c r="R912" s="2">
        <v>45111</v>
      </c>
      <c r="S912">
        <v>40</v>
      </c>
      <c r="T912" s="3">
        <v>76588</v>
      </c>
      <c r="U912" s="3">
        <v>6382.333333333333</v>
      </c>
      <c r="V912" s="3">
        <v>36.821153846153848</v>
      </c>
      <c r="W912" s="3">
        <v>0.21</v>
      </c>
      <c r="X912" s="3">
        <v>1340.29</v>
      </c>
      <c r="Y912" vm="18">
        <v>0.379</v>
      </c>
      <c r="Z912" s="3">
        <v>3963.4289999999996</v>
      </c>
      <c r="AA912" t="s">
        <v>155</v>
      </c>
      <c r="AB912">
        <v>378.97</v>
      </c>
      <c r="AC912">
        <v>0</v>
      </c>
      <c r="AD912" s="2" t="s">
        <v>42</v>
      </c>
      <c r="AE912">
        <v>96</v>
      </c>
      <c r="AH912">
        <v>20</v>
      </c>
      <c r="AK912" t="s">
        <v>42</v>
      </c>
      <c r="AL912">
        <f>IF(AND(EE_Data_2023[[#This Row],[Hire Date]]&gt;=EE_Data_2023[[#This Row],[Start of Month]],EE_Data_2023[[#This Row],[Hire Date]]&lt;=EE_Data_2023[[#This Row],[End of Month]]),1,0)</f>
        <v>0</v>
      </c>
      <c r="AM912">
        <f>IF(AND(EE_Data_2023[[#This Row],[Exit Date]]&gt;=EE_Data_2023[[#This Row],[Start of Month]],EE_Data_2023[[#This Row],[Exit Date]]&lt;=EE_Data_2023[[#This Row],[End of Month]]),1,0)</f>
        <v>0</v>
      </c>
      <c r="AN912">
        <f>EE_Data_2023[[#This Row],[Leave balance]]*EE_Data_2023[[#This Row],[Hr_Rate]]</f>
        <v>3534.8307692307694</v>
      </c>
    </row>
    <row r="913" spans="1:40" x14ac:dyDescent="0.3">
      <c r="A913" s="1" t="s">
        <v>1928</v>
      </c>
      <c r="B913" s="8">
        <v>44958</v>
      </c>
      <c r="C913" s="8">
        <v>44985</v>
      </c>
      <c r="D913">
        <v>2023</v>
      </c>
      <c r="E913" t="s">
        <v>100</v>
      </c>
      <c r="F913" t="s">
        <v>101</v>
      </c>
      <c r="G913" t="s">
        <v>33</v>
      </c>
      <c r="H913" t="s">
        <v>311</v>
      </c>
      <c r="I913" t="s">
        <v>312</v>
      </c>
      <c r="J913" t="s">
        <v>47</v>
      </c>
      <c r="K913" t="s">
        <v>37</v>
      </c>
      <c r="L913" t="s">
        <v>38</v>
      </c>
      <c r="M913" t="s">
        <v>101</v>
      </c>
      <c r="N913" t="s">
        <v>72</v>
      </c>
      <c r="O913" t="s">
        <v>40</v>
      </c>
      <c r="P913">
        <v>29</v>
      </c>
      <c r="Q913" s="2">
        <v>43444</v>
      </c>
      <c r="R913" s="2"/>
      <c r="S913">
        <v>40</v>
      </c>
      <c r="T913" s="3">
        <v>84596</v>
      </c>
      <c r="U913" s="3">
        <v>7049.666666666667</v>
      </c>
      <c r="V913" s="3">
        <v>40.671153846153842</v>
      </c>
      <c r="W913" s="3">
        <v>0.14990000000000001</v>
      </c>
      <c r="X913" s="3">
        <v>1056.7450333333334</v>
      </c>
      <c r="Y913" vm="10">
        <v>0.20399999999999999</v>
      </c>
      <c r="Z913" s="3">
        <v>5611.5346666666665</v>
      </c>
      <c r="AA913" t="s">
        <v>41</v>
      </c>
      <c r="AB913">
        <v>1</v>
      </c>
      <c r="AC913">
        <v>0</v>
      </c>
      <c r="AD913" s="2" t="s">
        <v>42</v>
      </c>
      <c r="AE913">
        <v>238</v>
      </c>
      <c r="AH913">
        <v>20</v>
      </c>
      <c r="AJ913">
        <v>2</v>
      </c>
      <c r="AK913" t="s">
        <v>42</v>
      </c>
      <c r="AL913">
        <f>IF(AND(EE_Data_2023[[#This Row],[Hire Date]]&gt;=EE_Data_2023[[#This Row],[Start of Month]],EE_Data_2023[[#This Row],[Hire Date]]&lt;=EE_Data_2023[[#This Row],[End of Month]]),1,0)</f>
        <v>0</v>
      </c>
      <c r="AM913">
        <f>IF(AND(EE_Data_2023[[#This Row],[Exit Date]]&gt;=EE_Data_2023[[#This Row],[Start of Month]],EE_Data_2023[[#This Row],[Exit Date]]&lt;=EE_Data_2023[[#This Row],[End of Month]]),1,0)</f>
        <v>0</v>
      </c>
      <c r="AN913">
        <f>EE_Data_2023[[#This Row],[Leave balance]]*EE_Data_2023[[#This Row],[Hr_Rate]]</f>
        <v>9679.7346153846138</v>
      </c>
    </row>
    <row r="914" spans="1:40" x14ac:dyDescent="0.3">
      <c r="A914" s="1" t="s">
        <v>1928</v>
      </c>
      <c r="B914" s="8">
        <v>44958</v>
      </c>
      <c r="C914" s="8">
        <v>44985</v>
      </c>
      <c r="D914">
        <v>2023</v>
      </c>
      <c r="E914" t="s">
        <v>79</v>
      </c>
      <c r="F914" t="s">
        <v>80</v>
      </c>
      <c r="G914" t="s">
        <v>33</v>
      </c>
      <c r="H914" t="s">
        <v>313</v>
      </c>
      <c r="I914" t="s">
        <v>314</v>
      </c>
      <c r="J914" t="s">
        <v>93</v>
      </c>
      <c r="K914" t="s">
        <v>48</v>
      </c>
      <c r="L914" t="s">
        <v>49</v>
      </c>
      <c r="M914" t="s">
        <v>80</v>
      </c>
      <c r="N914" t="s">
        <v>72</v>
      </c>
      <c r="O914" t="s">
        <v>50</v>
      </c>
      <c r="P914">
        <v>33</v>
      </c>
      <c r="Q914" s="2">
        <v>43211</v>
      </c>
      <c r="R914" s="2"/>
      <c r="S914">
        <v>40</v>
      </c>
      <c r="T914" s="3">
        <v>140402</v>
      </c>
      <c r="U914" s="3">
        <v>11700.166666666666</v>
      </c>
      <c r="V914" s="3">
        <v>67.500961538461539</v>
      </c>
      <c r="W914" s="3">
        <v>0.23190000000000002</v>
      </c>
      <c r="X914" s="3">
        <v>2713.26865</v>
      </c>
      <c r="Y914" vm="7">
        <v>0.41200000000000003</v>
      </c>
      <c r="Z914" s="3">
        <v>6879.6979999999994</v>
      </c>
      <c r="AA914" t="s">
        <v>41</v>
      </c>
      <c r="AB914">
        <v>1</v>
      </c>
      <c r="AC914">
        <v>0.15</v>
      </c>
      <c r="AD914" s="2" t="s">
        <v>42</v>
      </c>
      <c r="AE914">
        <v>210</v>
      </c>
      <c r="AH914">
        <v>20</v>
      </c>
      <c r="AJ914">
        <v>13</v>
      </c>
      <c r="AK914" t="s">
        <v>42</v>
      </c>
      <c r="AL914">
        <f>IF(AND(EE_Data_2023[[#This Row],[Hire Date]]&gt;=EE_Data_2023[[#This Row],[Start of Month]],EE_Data_2023[[#This Row],[Hire Date]]&lt;=EE_Data_2023[[#This Row],[End of Month]]),1,0)</f>
        <v>0</v>
      </c>
      <c r="AM914">
        <f>IF(AND(EE_Data_2023[[#This Row],[Exit Date]]&gt;=EE_Data_2023[[#This Row],[Start of Month]],EE_Data_2023[[#This Row],[Exit Date]]&lt;=EE_Data_2023[[#This Row],[End of Month]]),1,0)</f>
        <v>0</v>
      </c>
      <c r="AN914">
        <f>EE_Data_2023[[#This Row],[Leave balance]]*EE_Data_2023[[#This Row],[Hr_Rate]]</f>
        <v>14175.201923076924</v>
      </c>
    </row>
    <row r="915" spans="1:40" x14ac:dyDescent="0.3">
      <c r="A915" s="1" t="s">
        <v>1928</v>
      </c>
      <c r="B915" s="8">
        <v>44958</v>
      </c>
      <c r="C915" s="8">
        <v>44985</v>
      </c>
      <c r="D915">
        <v>2023</v>
      </c>
      <c r="E915" t="s">
        <v>128</v>
      </c>
      <c r="F915" t="s">
        <v>129</v>
      </c>
      <c r="G915" t="s">
        <v>33</v>
      </c>
      <c r="H915" t="s">
        <v>315</v>
      </c>
      <c r="I915" t="s">
        <v>316</v>
      </c>
      <c r="J915" t="s">
        <v>177</v>
      </c>
      <c r="K915" t="s">
        <v>48</v>
      </c>
      <c r="L915" t="s">
        <v>71</v>
      </c>
      <c r="M915" t="s">
        <v>129</v>
      </c>
      <c r="N915" t="s">
        <v>39</v>
      </c>
      <c r="O915" t="s">
        <v>50</v>
      </c>
      <c r="P915">
        <v>26</v>
      </c>
      <c r="Q915" s="2">
        <v>44674</v>
      </c>
      <c r="R915" s="2">
        <v>45039</v>
      </c>
      <c r="S915">
        <v>32</v>
      </c>
      <c r="T915" s="3">
        <v>59817</v>
      </c>
      <c r="U915" s="3">
        <v>4984.75</v>
      </c>
      <c r="V915" s="3">
        <v>35.947716346153847</v>
      </c>
      <c r="W915" s="3">
        <v>0.27500000000000002</v>
      </c>
      <c r="X915" s="3">
        <v>1370.8062500000001</v>
      </c>
      <c r="Y915" vm="14">
        <v>0.55399999999999994</v>
      </c>
      <c r="Z915" s="3">
        <v>2223.1985000000004</v>
      </c>
      <c r="AA915" t="s">
        <v>41</v>
      </c>
      <c r="AB915">
        <v>1</v>
      </c>
      <c r="AC915">
        <v>0</v>
      </c>
      <c r="AD915" s="2" t="s">
        <v>42</v>
      </c>
      <c r="AE915">
        <v>148</v>
      </c>
      <c r="AH915">
        <v>20</v>
      </c>
      <c r="AI915">
        <v>592</v>
      </c>
      <c r="AK915" t="s">
        <v>42</v>
      </c>
      <c r="AL915">
        <f>IF(AND(EE_Data_2023[[#This Row],[Hire Date]]&gt;=EE_Data_2023[[#This Row],[Start of Month]],EE_Data_2023[[#This Row],[Hire Date]]&lt;=EE_Data_2023[[#This Row],[End of Month]]),1,0)</f>
        <v>0</v>
      </c>
      <c r="AM915">
        <f>IF(AND(EE_Data_2023[[#This Row],[Exit Date]]&gt;=EE_Data_2023[[#This Row],[Start of Month]],EE_Data_2023[[#This Row],[Exit Date]]&lt;=EE_Data_2023[[#This Row],[End of Month]]),1,0)</f>
        <v>0</v>
      </c>
      <c r="AN915">
        <f>EE_Data_2023[[#This Row],[Leave balance]]*EE_Data_2023[[#This Row],[Hr_Rate]]</f>
        <v>5320.2620192307695</v>
      </c>
    </row>
    <row r="916" spans="1:40" x14ac:dyDescent="0.3">
      <c r="A916" s="1" t="s">
        <v>1928</v>
      </c>
      <c r="B916" s="8">
        <v>44958</v>
      </c>
      <c r="C916" s="8">
        <v>44985</v>
      </c>
      <c r="D916">
        <v>2023</v>
      </c>
      <c r="E916" t="s">
        <v>161</v>
      </c>
      <c r="F916" t="s">
        <v>162</v>
      </c>
      <c r="G916" t="s">
        <v>54</v>
      </c>
      <c r="H916" t="s">
        <v>317</v>
      </c>
      <c r="I916" t="s">
        <v>318</v>
      </c>
      <c r="J916" t="s">
        <v>69</v>
      </c>
      <c r="K916" t="s">
        <v>70</v>
      </c>
      <c r="L916" t="s">
        <v>38</v>
      </c>
      <c r="M916" t="s">
        <v>162</v>
      </c>
      <c r="N916" t="s">
        <v>72</v>
      </c>
      <c r="O916" t="s">
        <v>40</v>
      </c>
      <c r="P916">
        <v>31</v>
      </c>
      <c r="Q916" s="2">
        <v>42938</v>
      </c>
      <c r="R916" s="2"/>
      <c r="S916">
        <v>40</v>
      </c>
      <c r="T916" s="3">
        <v>55854</v>
      </c>
      <c r="U916" s="3">
        <v>4654.5</v>
      </c>
      <c r="V916" s="3">
        <v>26.852884615384614</v>
      </c>
      <c r="W916" s="3">
        <v>0</v>
      </c>
      <c r="X916" s="3">
        <v>0</v>
      </c>
      <c r="Y916" vm="20">
        <v>0.29199999999999998</v>
      </c>
      <c r="Z916" s="3">
        <v>3295.3860000000004</v>
      </c>
      <c r="AA916" t="s">
        <v>166</v>
      </c>
      <c r="AB916">
        <v>19.621099999999998</v>
      </c>
      <c r="AC916">
        <v>0</v>
      </c>
      <c r="AD916" s="2" t="s">
        <v>42</v>
      </c>
      <c r="AE916">
        <v>118</v>
      </c>
      <c r="AH916">
        <v>20</v>
      </c>
      <c r="AJ916">
        <v>2</v>
      </c>
      <c r="AK916" t="s">
        <v>42</v>
      </c>
      <c r="AL916">
        <f>IF(AND(EE_Data_2023[[#This Row],[Hire Date]]&gt;=EE_Data_2023[[#This Row],[Start of Month]],EE_Data_2023[[#This Row],[Hire Date]]&lt;=EE_Data_2023[[#This Row],[End of Month]]),1,0)</f>
        <v>0</v>
      </c>
      <c r="AM916">
        <f>IF(AND(EE_Data_2023[[#This Row],[Exit Date]]&gt;=EE_Data_2023[[#This Row],[Start of Month]],EE_Data_2023[[#This Row],[Exit Date]]&lt;=EE_Data_2023[[#This Row],[End of Month]]),1,0)</f>
        <v>0</v>
      </c>
      <c r="AN916">
        <f>EE_Data_2023[[#This Row],[Leave balance]]*EE_Data_2023[[#This Row],[Hr_Rate]]</f>
        <v>3168.6403846153844</v>
      </c>
    </row>
    <row r="917" spans="1:40" x14ac:dyDescent="0.3">
      <c r="A917" s="1" t="s">
        <v>1928</v>
      </c>
      <c r="B917" s="8">
        <v>44958</v>
      </c>
      <c r="C917" s="8">
        <v>44985</v>
      </c>
      <c r="D917">
        <v>2023</v>
      </c>
      <c r="E917" t="s">
        <v>79</v>
      </c>
      <c r="F917" t="s">
        <v>80</v>
      </c>
      <c r="G917" t="s">
        <v>33</v>
      </c>
      <c r="H917" t="s">
        <v>319</v>
      </c>
      <c r="I917" t="s">
        <v>320</v>
      </c>
      <c r="J917" t="s">
        <v>321</v>
      </c>
      <c r="K917" t="s">
        <v>94</v>
      </c>
      <c r="L917" t="s">
        <v>108</v>
      </c>
      <c r="M917" t="s">
        <v>80</v>
      </c>
      <c r="N917" t="s">
        <v>72</v>
      </c>
      <c r="O917" t="s">
        <v>40</v>
      </c>
      <c r="P917">
        <v>53</v>
      </c>
      <c r="Q917" s="2">
        <v>37576</v>
      </c>
      <c r="R917" s="2"/>
      <c r="S917">
        <v>40</v>
      </c>
      <c r="T917" s="3">
        <v>95998</v>
      </c>
      <c r="U917" s="3">
        <v>7999.833333333333</v>
      </c>
      <c r="V917" s="3">
        <v>46.152884615384615</v>
      </c>
      <c r="W917" s="3">
        <v>0.23190000000000002</v>
      </c>
      <c r="X917" s="3">
        <v>1855.1613500000001</v>
      </c>
      <c r="Y917" vm="7">
        <v>0.41200000000000003</v>
      </c>
      <c r="Z917" s="3">
        <v>4703.902</v>
      </c>
      <c r="AA917" t="s">
        <v>41</v>
      </c>
      <c r="AB917">
        <v>1</v>
      </c>
      <c r="AC917">
        <v>0</v>
      </c>
      <c r="AD917" s="2" t="s">
        <v>42</v>
      </c>
      <c r="AE917">
        <v>301</v>
      </c>
      <c r="AH917">
        <v>20</v>
      </c>
      <c r="AJ917">
        <v>13</v>
      </c>
      <c r="AK917" t="s">
        <v>42</v>
      </c>
      <c r="AL917">
        <f>IF(AND(EE_Data_2023[[#This Row],[Hire Date]]&gt;=EE_Data_2023[[#This Row],[Start of Month]],EE_Data_2023[[#This Row],[Hire Date]]&lt;=EE_Data_2023[[#This Row],[End of Month]]),1,0)</f>
        <v>0</v>
      </c>
      <c r="AM917">
        <f>IF(AND(EE_Data_2023[[#This Row],[Exit Date]]&gt;=EE_Data_2023[[#This Row],[Start of Month]],EE_Data_2023[[#This Row],[Exit Date]]&lt;=EE_Data_2023[[#This Row],[End of Month]]),1,0)</f>
        <v>0</v>
      </c>
      <c r="AN917">
        <f>EE_Data_2023[[#This Row],[Leave balance]]*EE_Data_2023[[#This Row],[Hr_Rate]]</f>
        <v>13892.01826923077</v>
      </c>
    </row>
    <row r="918" spans="1:40" x14ac:dyDescent="0.3">
      <c r="A918" s="1" t="s">
        <v>1928</v>
      </c>
      <c r="B918" s="8">
        <v>44958</v>
      </c>
      <c r="C918" s="8">
        <v>44985</v>
      </c>
      <c r="D918">
        <v>2023</v>
      </c>
      <c r="E918" t="s">
        <v>322</v>
      </c>
      <c r="F918" t="s">
        <v>323</v>
      </c>
      <c r="G918" t="s">
        <v>1919</v>
      </c>
      <c r="H918" t="s">
        <v>324</v>
      </c>
      <c r="I918" t="s">
        <v>325</v>
      </c>
      <c r="J918" t="s">
        <v>93</v>
      </c>
      <c r="K918" t="s">
        <v>70</v>
      </c>
      <c r="L918" t="s">
        <v>38</v>
      </c>
      <c r="M918" t="s">
        <v>323</v>
      </c>
      <c r="N918" t="s">
        <v>72</v>
      </c>
      <c r="O918" t="s">
        <v>50</v>
      </c>
      <c r="P918">
        <v>34</v>
      </c>
      <c r="Q918" s="2">
        <v>42116</v>
      </c>
      <c r="R918" s="2"/>
      <c r="S918">
        <v>40</v>
      </c>
      <c r="T918" s="3">
        <v>154941</v>
      </c>
      <c r="U918" s="3">
        <v>12911.75</v>
      </c>
      <c r="V918" s="3">
        <v>74.490865384615375</v>
      </c>
      <c r="W918" s="3">
        <v>0.15490000000000001</v>
      </c>
      <c r="X918" s="3">
        <v>2000.0300750000001</v>
      </c>
      <c r="Y918" vm="33">
        <v>0.46700000000000003</v>
      </c>
      <c r="Z918" s="3">
        <v>6881.9627499999997</v>
      </c>
      <c r="AA918" t="s">
        <v>326</v>
      </c>
      <c r="AB918">
        <v>143.86000000000001</v>
      </c>
      <c r="AC918">
        <v>0.13</v>
      </c>
      <c r="AD918" s="2" t="s">
        <v>42</v>
      </c>
      <c r="AE918">
        <v>84</v>
      </c>
      <c r="AH918">
        <v>20</v>
      </c>
      <c r="AJ918">
        <v>11</v>
      </c>
      <c r="AK918" t="s">
        <v>42</v>
      </c>
      <c r="AL918">
        <f>IF(AND(EE_Data_2023[[#This Row],[Hire Date]]&gt;=EE_Data_2023[[#This Row],[Start of Month]],EE_Data_2023[[#This Row],[Hire Date]]&lt;=EE_Data_2023[[#This Row],[End of Month]]),1,0)</f>
        <v>0</v>
      </c>
      <c r="AM918">
        <f>IF(AND(EE_Data_2023[[#This Row],[Exit Date]]&gt;=EE_Data_2023[[#This Row],[Start of Month]],EE_Data_2023[[#This Row],[Exit Date]]&lt;=EE_Data_2023[[#This Row],[End of Month]]),1,0)</f>
        <v>0</v>
      </c>
      <c r="AN918">
        <f>EE_Data_2023[[#This Row],[Leave balance]]*EE_Data_2023[[#This Row],[Hr_Rate]]</f>
        <v>6257.2326923076917</v>
      </c>
    </row>
    <row r="919" spans="1:40" x14ac:dyDescent="0.3">
      <c r="A919" s="1" t="s">
        <v>1928</v>
      </c>
      <c r="B919" s="8">
        <v>44958</v>
      </c>
      <c r="C919" s="8">
        <v>44985</v>
      </c>
      <c r="D919">
        <v>2023</v>
      </c>
      <c r="E919" t="s">
        <v>100</v>
      </c>
      <c r="F919" t="s">
        <v>101</v>
      </c>
      <c r="G919" t="s">
        <v>33</v>
      </c>
      <c r="H919" t="s">
        <v>327</v>
      </c>
      <c r="I919" t="s">
        <v>234</v>
      </c>
      <c r="J919" t="s">
        <v>115</v>
      </c>
      <c r="K919" t="s">
        <v>48</v>
      </c>
      <c r="L919" t="s">
        <v>49</v>
      </c>
      <c r="M919" t="s">
        <v>101</v>
      </c>
      <c r="N919" t="s">
        <v>72</v>
      </c>
      <c r="O919" t="s">
        <v>50</v>
      </c>
      <c r="P919">
        <v>54</v>
      </c>
      <c r="Q919" s="2">
        <v>40734</v>
      </c>
      <c r="R919" s="2"/>
      <c r="S919">
        <v>40</v>
      </c>
      <c r="T919" s="3">
        <v>247022</v>
      </c>
      <c r="U919" s="3">
        <v>20585.166666666668</v>
      </c>
      <c r="V919" s="3">
        <v>118.76057692307693</v>
      </c>
      <c r="W919" s="3">
        <v>0.14990000000000001</v>
      </c>
      <c r="X919" s="3">
        <v>3085.7164833333336</v>
      </c>
      <c r="Y919" vm="10">
        <v>0.20399999999999999</v>
      </c>
      <c r="Z919" s="3">
        <v>16385.792666666668</v>
      </c>
      <c r="AA919" t="s">
        <v>41</v>
      </c>
      <c r="AB919">
        <v>1</v>
      </c>
      <c r="AC919">
        <v>0.3</v>
      </c>
      <c r="AD919" s="2" t="s">
        <v>42</v>
      </c>
      <c r="AE919">
        <v>227</v>
      </c>
      <c r="AH919">
        <v>20</v>
      </c>
      <c r="AJ919">
        <v>11</v>
      </c>
      <c r="AK919" t="s">
        <v>42</v>
      </c>
      <c r="AL919">
        <f>IF(AND(EE_Data_2023[[#This Row],[Hire Date]]&gt;=EE_Data_2023[[#This Row],[Start of Month]],EE_Data_2023[[#This Row],[Hire Date]]&lt;=EE_Data_2023[[#This Row],[End of Month]]),1,0)</f>
        <v>0</v>
      </c>
      <c r="AM919">
        <f>IF(AND(EE_Data_2023[[#This Row],[Exit Date]]&gt;=EE_Data_2023[[#This Row],[Start of Month]],EE_Data_2023[[#This Row],[Exit Date]]&lt;=EE_Data_2023[[#This Row],[End of Month]]),1,0)</f>
        <v>0</v>
      </c>
      <c r="AN919">
        <f>EE_Data_2023[[#This Row],[Leave balance]]*EE_Data_2023[[#This Row],[Hr_Rate]]</f>
        <v>26958.650961538464</v>
      </c>
    </row>
    <row r="920" spans="1:40" x14ac:dyDescent="0.3">
      <c r="A920" s="1" t="s">
        <v>1928</v>
      </c>
      <c r="B920" s="8">
        <v>44958</v>
      </c>
      <c r="C920" s="8">
        <v>44985</v>
      </c>
      <c r="D920">
        <v>2023</v>
      </c>
      <c r="E920" t="s">
        <v>262</v>
      </c>
      <c r="F920" t="s">
        <v>263</v>
      </c>
      <c r="G920" t="s">
        <v>33</v>
      </c>
      <c r="H920" t="s">
        <v>328</v>
      </c>
      <c r="I920" t="s">
        <v>329</v>
      </c>
      <c r="J920" t="s">
        <v>310</v>
      </c>
      <c r="K920" t="s">
        <v>37</v>
      </c>
      <c r="L920" t="s">
        <v>38</v>
      </c>
      <c r="M920" t="s">
        <v>263</v>
      </c>
      <c r="N920" t="s">
        <v>72</v>
      </c>
      <c r="O920" t="s">
        <v>50</v>
      </c>
      <c r="P920">
        <v>32</v>
      </c>
      <c r="Q920" s="2">
        <v>44474</v>
      </c>
      <c r="R920" s="2"/>
      <c r="S920">
        <v>40</v>
      </c>
      <c r="T920" s="3">
        <v>88072</v>
      </c>
      <c r="U920" s="3">
        <v>7339.333333333333</v>
      </c>
      <c r="V920" s="3">
        <v>42.342307692307692</v>
      </c>
      <c r="W920" s="3">
        <v>0.22</v>
      </c>
      <c r="X920" s="3">
        <v>1614.6533333333332</v>
      </c>
      <c r="Y920" vm="28">
        <v>0.45200000000000001</v>
      </c>
      <c r="Z920" s="3">
        <v>4021.9546666666665</v>
      </c>
      <c r="AA920" t="s">
        <v>267</v>
      </c>
      <c r="AB920">
        <v>39.026600000000002</v>
      </c>
      <c r="AC920">
        <v>0</v>
      </c>
      <c r="AD920" s="2" t="s">
        <v>42</v>
      </c>
      <c r="AE920">
        <v>131</v>
      </c>
      <c r="AH920">
        <v>20</v>
      </c>
      <c r="AJ920">
        <v>18</v>
      </c>
      <c r="AK920" t="s">
        <v>42</v>
      </c>
      <c r="AL920">
        <f>IF(AND(EE_Data_2023[[#This Row],[Hire Date]]&gt;=EE_Data_2023[[#This Row],[Start of Month]],EE_Data_2023[[#This Row],[Hire Date]]&lt;=EE_Data_2023[[#This Row],[End of Month]]),1,0)</f>
        <v>0</v>
      </c>
      <c r="AM920">
        <f>IF(AND(EE_Data_2023[[#This Row],[Exit Date]]&gt;=EE_Data_2023[[#This Row],[Start of Month]],EE_Data_2023[[#This Row],[Exit Date]]&lt;=EE_Data_2023[[#This Row],[End of Month]]),1,0)</f>
        <v>0</v>
      </c>
      <c r="AN920">
        <f>EE_Data_2023[[#This Row],[Leave balance]]*EE_Data_2023[[#This Row],[Hr_Rate]]</f>
        <v>5546.8423076923073</v>
      </c>
    </row>
    <row r="921" spans="1:40" x14ac:dyDescent="0.3">
      <c r="A921" s="1" t="s">
        <v>1928</v>
      </c>
      <c r="B921" s="8">
        <v>44958</v>
      </c>
      <c r="C921" s="8">
        <v>44985</v>
      </c>
      <c r="D921">
        <v>2023</v>
      </c>
      <c r="E921" t="s">
        <v>110</v>
      </c>
      <c r="F921" t="s">
        <v>111</v>
      </c>
      <c r="G921" t="s">
        <v>112</v>
      </c>
      <c r="H921" t="s">
        <v>330</v>
      </c>
      <c r="I921" t="s">
        <v>331</v>
      </c>
      <c r="J921" t="s">
        <v>57</v>
      </c>
      <c r="K921" t="s">
        <v>37</v>
      </c>
      <c r="L921" t="s">
        <v>108</v>
      </c>
      <c r="M921" t="s">
        <v>111</v>
      </c>
      <c r="N921" t="s">
        <v>39</v>
      </c>
      <c r="O921" t="s">
        <v>40</v>
      </c>
      <c r="P921">
        <v>28</v>
      </c>
      <c r="Q921" s="2">
        <v>43977</v>
      </c>
      <c r="R921" s="2">
        <v>45072</v>
      </c>
      <c r="S921">
        <v>40</v>
      </c>
      <c r="T921" s="3">
        <v>67925</v>
      </c>
      <c r="U921" s="3">
        <v>5660.416666666667</v>
      </c>
      <c r="V921" s="3">
        <v>32.65625</v>
      </c>
      <c r="W921" s="3">
        <v>0</v>
      </c>
      <c r="X921" s="3">
        <v>0</v>
      </c>
      <c r="Y921" vm="12">
        <v>0.113</v>
      </c>
      <c r="Z921" s="3">
        <v>5020.7895833333332</v>
      </c>
      <c r="AA921" t="s">
        <v>117</v>
      </c>
      <c r="AB921">
        <v>3.8468</v>
      </c>
      <c r="AC921">
        <v>0.08</v>
      </c>
      <c r="AD921" s="2" t="s">
        <v>42</v>
      </c>
      <c r="AE921">
        <v>282</v>
      </c>
      <c r="AH921">
        <v>20</v>
      </c>
      <c r="AJ921">
        <v>17</v>
      </c>
      <c r="AK921" t="s">
        <v>42</v>
      </c>
      <c r="AL921">
        <f>IF(AND(EE_Data_2023[[#This Row],[Hire Date]]&gt;=EE_Data_2023[[#This Row],[Start of Month]],EE_Data_2023[[#This Row],[Hire Date]]&lt;=EE_Data_2023[[#This Row],[End of Month]]),1,0)</f>
        <v>0</v>
      </c>
      <c r="AM921">
        <f>IF(AND(EE_Data_2023[[#This Row],[Exit Date]]&gt;=EE_Data_2023[[#This Row],[Start of Month]],EE_Data_2023[[#This Row],[Exit Date]]&lt;=EE_Data_2023[[#This Row],[End of Month]]),1,0)</f>
        <v>0</v>
      </c>
      <c r="AN921">
        <f>EE_Data_2023[[#This Row],[Leave balance]]*EE_Data_2023[[#This Row],[Hr_Rate]]</f>
        <v>9209.0625</v>
      </c>
    </row>
    <row r="922" spans="1:40" x14ac:dyDescent="0.3">
      <c r="A922" s="1" t="s">
        <v>1928</v>
      </c>
      <c r="B922" s="8">
        <v>44958</v>
      </c>
      <c r="C922" s="8">
        <v>44985</v>
      </c>
      <c r="D922">
        <v>2023</v>
      </c>
      <c r="E922" t="s">
        <v>322</v>
      </c>
      <c r="F922" t="s">
        <v>323</v>
      </c>
      <c r="G922" t="s">
        <v>1919</v>
      </c>
      <c r="H922" t="s">
        <v>332</v>
      </c>
      <c r="I922" t="s">
        <v>333</v>
      </c>
      <c r="J922" t="s">
        <v>115</v>
      </c>
      <c r="K922" t="s">
        <v>70</v>
      </c>
      <c r="L922" t="s">
        <v>38</v>
      </c>
      <c r="M922" t="s">
        <v>323</v>
      </c>
      <c r="N922" t="s">
        <v>72</v>
      </c>
      <c r="O922" t="s">
        <v>50</v>
      </c>
      <c r="P922">
        <v>31</v>
      </c>
      <c r="Q922" s="2">
        <v>44063</v>
      </c>
      <c r="R922" s="2"/>
      <c r="S922">
        <v>40</v>
      </c>
      <c r="T922" s="3">
        <v>219693</v>
      </c>
      <c r="U922" s="3">
        <v>18307.75</v>
      </c>
      <c r="V922" s="3">
        <v>105.62163461538462</v>
      </c>
      <c r="W922" s="3">
        <v>0.15490000000000001</v>
      </c>
      <c r="X922" s="3">
        <v>2835.8704750000002</v>
      </c>
      <c r="Y922" vm="33">
        <v>0.46700000000000003</v>
      </c>
      <c r="Z922" s="3">
        <v>9758.0307499999999</v>
      </c>
      <c r="AA922" t="s">
        <v>326</v>
      </c>
      <c r="AB922">
        <v>143.86000000000001</v>
      </c>
      <c r="AC922">
        <v>0.3</v>
      </c>
      <c r="AD922" s="2" t="s">
        <v>42</v>
      </c>
      <c r="AE922">
        <v>82</v>
      </c>
      <c r="AH922">
        <v>20</v>
      </c>
      <c r="AJ922">
        <v>20</v>
      </c>
      <c r="AK922" t="s">
        <v>42</v>
      </c>
      <c r="AL922">
        <f>IF(AND(EE_Data_2023[[#This Row],[Hire Date]]&gt;=EE_Data_2023[[#This Row],[Start of Month]],EE_Data_2023[[#This Row],[Hire Date]]&lt;=EE_Data_2023[[#This Row],[End of Month]]),1,0)</f>
        <v>0</v>
      </c>
      <c r="AM922">
        <f>IF(AND(EE_Data_2023[[#This Row],[Exit Date]]&gt;=EE_Data_2023[[#This Row],[Start of Month]],EE_Data_2023[[#This Row],[Exit Date]]&lt;=EE_Data_2023[[#This Row],[End of Month]]),1,0)</f>
        <v>0</v>
      </c>
      <c r="AN922">
        <f>EE_Data_2023[[#This Row],[Leave balance]]*EE_Data_2023[[#This Row],[Hr_Rate]]</f>
        <v>8660.9740384615397</v>
      </c>
    </row>
    <row r="923" spans="1:40" x14ac:dyDescent="0.3">
      <c r="A923" s="1" t="s">
        <v>1928</v>
      </c>
      <c r="B923" s="8">
        <v>44958</v>
      </c>
      <c r="C923" s="8">
        <v>44985</v>
      </c>
      <c r="D923">
        <v>2023</v>
      </c>
      <c r="E923" t="s">
        <v>110</v>
      </c>
      <c r="F923" t="s">
        <v>111</v>
      </c>
      <c r="G923" t="s">
        <v>112</v>
      </c>
      <c r="H923" t="s">
        <v>334</v>
      </c>
      <c r="I923" t="s">
        <v>335</v>
      </c>
      <c r="J923" t="s">
        <v>336</v>
      </c>
      <c r="K923" t="s">
        <v>99</v>
      </c>
      <c r="L923" t="s">
        <v>108</v>
      </c>
      <c r="M923" t="s">
        <v>111</v>
      </c>
      <c r="N923" t="s">
        <v>72</v>
      </c>
      <c r="O923" t="s">
        <v>50</v>
      </c>
      <c r="P923">
        <v>45</v>
      </c>
      <c r="Q923" s="2">
        <v>41386</v>
      </c>
      <c r="R923" s="2"/>
      <c r="S923">
        <v>40</v>
      </c>
      <c r="T923" s="3">
        <v>61773</v>
      </c>
      <c r="U923" s="3">
        <v>5147.75</v>
      </c>
      <c r="V923" s="3">
        <v>29.698557692307691</v>
      </c>
      <c r="W923" s="3">
        <v>0</v>
      </c>
      <c r="X923" s="3">
        <v>0</v>
      </c>
      <c r="Y923" vm="12">
        <v>0.113</v>
      </c>
      <c r="Z923" s="3">
        <v>4566.0542500000001</v>
      </c>
      <c r="AA923" t="s">
        <v>117</v>
      </c>
      <c r="AB923">
        <v>3.8468</v>
      </c>
      <c r="AC923">
        <v>0</v>
      </c>
      <c r="AD923" s="2" t="s">
        <v>42</v>
      </c>
      <c r="AE923">
        <v>199</v>
      </c>
      <c r="AH923">
        <v>20</v>
      </c>
      <c r="AJ923">
        <v>12</v>
      </c>
      <c r="AK923" t="s">
        <v>42</v>
      </c>
      <c r="AL923">
        <f>IF(AND(EE_Data_2023[[#This Row],[Hire Date]]&gt;=EE_Data_2023[[#This Row],[Start of Month]],EE_Data_2023[[#This Row],[Hire Date]]&lt;=EE_Data_2023[[#This Row],[End of Month]]),1,0)</f>
        <v>0</v>
      </c>
      <c r="AM923">
        <f>IF(AND(EE_Data_2023[[#This Row],[Exit Date]]&gt;=EE_Data_2023[[#This Row],[Start of Month]],EE_Data_2023[[#This Row],[Exit Date]]&lt;=EE_Data_2023[[#This Row],[End of Month]]),1,0)</f>
        <v>0</v>
      </c>
      <c r="AN923">
        <f>EE_Data_2023[[#This Row],[Leave balance]]*EE_Data_2023[[#This Row],[Hr_Rate]]</f>
        <v>5910.0129807692301</v>
      </c>
    </row>
    <row r="924" spans="1:40" x14ac:dyDescent="0.3">
      <c r="A924" s="1" t="s">
        <v>1928</v>
      </c>
      <c r="B924" s="8">
        <v>44958</v>
      </c>
      <c r="C924" s="8">
        <v>44985</v>
      </c>
      <c r="D924">
        <v>2023</v>
      </c>
      <c r="E924" t="s">
        <v>43</v>
      </c>
      <c r="F924" t="s">
        <v>44</v>
      </c>
      <c r="G924" t="s">
        <v>1919</v>
      </c>
      <c r="H924" t="s">
        <v>337</v>
      </c>
      <c r="I924" t="s">
        <v>338</v>
      </c>
      <c r="J924" t="s">
        <v>57</v>
      </c>
      <c r="K924" t="s">
        <v>37</v>
      </c>
      <c r="L924" t="s">
        <v>49</v>
      </c>
      <c r="M924" t="s">
        <v>44</v>
      </c>
      <c r="N924" t="s">
        <v>72</v>
      </c>
      <c r="O924" t="s">
        <v>50</v>
      </c>
      <c r="P924">
        <v>48</v>
      </c>
      <c r="Q924" s="2">
        <v>39091</v>
      </c>
      <c r="R924" s="2"/>
      <c r="S924">
        <v>40</v>
      </c>
      <c r="T924" s="3">
        <v>74546</v>
      </c>
      <c r="U924" s="3">
        <v>6212.166666666667</v>
      </c>
      <c r="V924" s="3">
        <v>35.839423076923076</v>
      </c>
      <c r="W924" s="3">
        <v>0.17</v>
      </c>
      <c r="X924" s="3">
        <v>1056.0683333333334</v>
      </c>
      <c r="Y924" vm="2">
        <v>0.21</v>
      </c>
      <c r="Z924" s="3">
        <v>4907.6116666666667</v>
      </c>
      <c r="AA924" t="s">
        <v>51</v>
      </c>
      <c r="AB924">
        <v>1.4280999999999999</v>
      </c>
      <c r="AC924">
        <v>0.09</v>
      </c>
      <c r="AD924" s="2" t="s">
        <v>42</v>
      </c>
      <c r="AE924">
        <v>91</v>
      </c>
      <c r="AH924">
        <v>20</v>
      </c>
      <c r="AJ924">
        <v>18</v>
      </c>
      <c r="AK924" t="s">
        <v>42</v>
      </c>
      <c r="AL924">
        <f>IF(AND(EE_Data_2023[[#This Row],[Hire Date]]&gt;=EE_Data_2023[[#This Row],[Start of Month]],EE_Data_2023[[#This Row],[Hire Date]]&lt;=EE_Data_2023[[#This Row],[End of Month]]),1,0)</f>
        <v>0</v>
      </c>
      <c r="AM924">
        <f>IF(AND(EE_Data_2023[[#This Row],[Exit Date]]&gt;=EE_Data_2023[[#This Row],[Start of Month]],EE_Data_2023[[#This Row],[Exit Date]]&lt;=EE_Data_2023[[#This Row],[End of Month]]),1,0)</f>
        <v>0</v>
      </c>
      <c r="AN924">
        <f>EE_Data_2023[[#This Row],[Leave balance]]*EE_Data_2023[[#This Row],[Hr_Rate]]</f>
        <v>3261.3874999999998</v>
      </c>
    </row>
    <row r="925" spans="1:40" x14ac:dyDescent="0.3">
      <c r="A925" s="1" t="s">
        <v>1928</v>
      </c>
      <c r="B925" s="8">
        <v>44958</v>
      </c>
      <c r="C925" s="8">
        <v>44985</v>
      </c>
      <c r="D925">
        <v>2023</v>
      </c>
      <c r="E925" t="s">
        <v>1035</v>
      </c>
      <c r="F925" t="s">
        <v>1036</v>
      </c>
      <c r="G925" t="s">
        <v>1918</v>
      </c>
      <c r="H925" t="s">
        <v>339</v>
      </c>
      <c r="I925" t="s">
        <v>340</v>
      </c>
      <c r="J925" t="s">
        <v>341</v>
      </c>
      <c r="K925" t="s">
        <v>99</v>
      </c>
      <c r="L925" t="s">
        <v>49</v>
      </c>
      <c r="M925" t="s">
        <v>135</v>
      </c>
      <c r="N925" t="s">
        <v>72</v>
      </c>
      <c r="O925" t="s">
        <v>40</v>
      </c>
      <c r="P925">
        <v>56</v>
      </c>
      <c r="Q925" s="2">
        <v>42031</v>
      </c>
      <c r="R925" s="2"/>
      <c r="S925">
        <v>40</v>
      </c>
      <c r="T925" s="3">
        <v>62575</v>
      </c>
      <c r="U925" s="3">
        <v>5214.583333333333</v>
      </c>
      <c r="V925" s="3">
        <v>30.084134615384613</v>
      </c>
      <c r="W925" s="3">
        <v>0.25</v>
      </c>
      <c r="X925" s="3">
        <v>1303.6458333333333</v>
      </c>
      <c r="Y925" vm="15">
        <v>0.34600000000000003</v>
      </c>
      <c r="Z925" s="3">
        <v>3410.3374999999996</v>
      </c>
      <c r="AA925" t="s">
        <v>138</v>
      </c>
      <c r="AB925">
        <v>1.7225999999999999</v>
      </c>
      <c r="AC925">
        <v>0</v>
      </c>
      <c r="AD925" s="2" t="s">
        <v>42</v>
      </c>
      <c r="AE925">
        <v>313</v>
      </c>
      <c r="AH925">
        <v>20</v>
      </c>
      <c r="AJ925">
        <v>4</v>
      </c>
      <c r="AK925" t="s">
        <v>42</v>
      </c>
      <c r="AL925">
        <f>IF(AND(EE_Data_2023[[#This Row],[Hire Date]]&gt;=EE_Data_2023[[#This Row],[Start of Month]],EE_Data_2023[[#This Row],[Hire Date]]&lt;=EE_Data_2023[[#This Row],[End of Month]]),1,0)</f>
        <v>0</v>
      </c>
      <c r="AM925">
        <f>IF(AND(EE_Data_2023[[#This Row],[Exit Date]]&gt;=EE_Data_2023[[#This Row],[Start of Month]],EE_Data_2023[[#This Row],[Exit Date]]&lt;=EE_Data_2023[[#This Row],[End of Month]]),1,0)</f>
        <v>0</v>
      </c>
      <c r="AN925">
        <f>EE_Data_2023[[#This Row],[Leave balance]]*EE_Data_2023[[#This Row],[Hr_Rate]]</f>
        <v>9416.3341346153848</v>
      </c>
    </row>
    <row r="926" spans="1:40" x14ac:dyDescent="0.3">
      <c r="A926" s="1" t="s">
        <v>1928</v>
      </c>
      <c r="B926" s="8">
        <v>44958</v>
      </c>
      <c r="C926" s="8">
        <v>44985</v>
      </c>
      <c r="D926">
        <v>2023</v>
      </c>
      <c r="E926" t="s">
        <v>172</v>
      </c>
      <c r="F926" t="s">
        <v>132</v>
      </c>
      <c r="G926" t="s">
        <v>33</v>
      </c>
      <c r="H926" t="s">
        <v>342</v>
      </c>
      <c r="I926" t="s">
        <v>343</v>
      </c>
      <c r="J926" t="s">
        <v>47</v>
      </c>
      <c r="K926" t="s">
        <v>94</v>
      </c>
      <c r="L926" t="s">
        <v>71</v>
      </c>
      <c r="M926" t="s">
        <v>132</v>
      </c>
      <c r="N926" t="s">
        <v>39</v>
      </c>
      <c r="O926" t="s">
        <v>50</v>
      </c>
      <c r="P926">
        <v>27</v>
      </c>
      <c r="Q926" s="2">
        <v>44250</v>
      </c>
      <c r="R926" s="2">
        <v>44980</v>
      </c>
      <c r="S926">
        <v>40</v>
      </c>
      <c r="T926" s="3">
        <v>199041</v>
      </c>
      <c r="U926" s="3">
        <v>16586.75</v>
      </c>
      <c r="V926" s="3">
        <v>95.69278846153847</v>
      </c>
      <c r="W926" s="3">
        <v>8.3000000000000004E-2</v>
      </c>
      <c r="X926" s="3">
        <v>1376.7002500000001</v>
      </c>
      <c r="Y926" vm="19">
        <v>0.22399999999999998</v>
      </c>
      <c r="Z926" s="3">
        <v>12871.317999999999</v>
      </c>
      <c r="AA926" t="s">
        <v>41</v>
      </c>
      <c r="AB926">
        <v>1</v>
      </c>
      <c r="AC926">
        <v>0.16</v>
      </c>
      <c r="AD926" s="2">
        <v>44980</v>
      </c>
      <c r="AE926">
        <v>268</v>
      </c>
      <c r="AH926">
        <v>20</v>
      </c>
      <c r="AJ926">
        <v>19</v>
      </c>
      <c r="AK926" t="s">
        <v>42</v>
      </c>
      <c r="AL926">
        <f>IF(AND(EE_Data_2023[[#This Row],[Hire Date]]&gt;=EE_Data_2023[[#This Row],[Start of Month]],EE_Data_2023[[#This Row],[Hire Date]]&lt;=EE_Data_2023[[#This Row],[End of Month]]),1,0)</f>
        <v>0</v>
      </c>
      <c r="AM926">
        <f>IF(AND(EE_Data_2023[[#This Row],[Exit Date]]&gt;=EE_Data_2023[[#This Row],[Start of Month]],EE_Data_2023[[#This Row],[Exit Date]]&lt;=EE_Data_2023[[#This Row],[End of Month]]),1,0)</f>
        <v>1</v>
      </c>
      <c r="AN926">
        <f>EE_Data_2023[[#This Row],[Leave balance]]*EE_Data_2023[[#This Row],[Hr_Rate]]</f>
        <v>25645.667307692311</v>
      </c>
    </row>
    <row r="927" spans="1:40" x14ac:dyDescent="0.3">
      <c r="A927" s="1" t="s">
        <v>1928</v>
      </c>
      <c r="B927" s="8">
        <v>44958</v>
      </c>
      <c r="C927" s="8">
        <v>44985</v>
      </c>
      <c r="D927">
        <v>2023</v>
      </c>
      <c r="E927" t="s">
        <v>290</v>
      </c>
      <c r="F927" t="s">
        <v>291</v>
      </c>
      <c r="G927" t="s">
        <v>1916</v>
      </c>
      <c r="H927" t="s">
        <v>344</v>
      </c>
      <c r="I927" t="s">
        <v>345</v>
      </c>
      <c r="J927" t="s">
        <v>93</v>
      </c>
      <c r="K927" t="s">
        <v>48</v>
      </c>
      <c r="L927" t="s">
        <v>49</v>
      </c>
      <c r="M927" t="s">
        <v>291</v>
      </c>
      <c r="N927" t="s">
        <v>72</v>
      </c>
      <c r="O927" t="s">
        <v>40</v>
      </c>
      <c r="P927">
        <v>64</v>
      </c>
      <c r="Q927" s="2">
        <v>41454</v>
      </c>
      <c r="R927" s="2"/>
      <c r="S927">
        <v>40</v>
      </c>
      <c r="T927" s="3">
        <v>159571</v>
      </c>
      <c r="U927" s="3">
        <v>13297.583333333334</v>
      </c>
      <c r="V927" s="3">
        <v>76.716826923076923</v>
      </c>
      <c r="W927" s="3">
        <v>0.20399999999999999</v>
      </c>
      <c r="X927" s="3">
        <v>2712.7069999999999</v>
      </c>
      <c r="Y927" vm="31">
        <v>1.0629999999999999</v>
      </c>
      <c r="Z927" s="3">
        <v>-837.74774999999863</v>
      </c>
      <c r="AA927" t="s">
        <v>294</v>
      </c>
      <c r="AB927">
        <v>211.32830000000001</v>
      </c>
      <c r="AC927">
        <v>0.1</v>
      </c>
      <c r="AD927" s="2" t="s">
        <v>42</v>
      </c>
      <c r="AE927">
        <v>42</v>
      </c>
      <c r="AH927">
        <v>20</v>
      </c>
      <c r="AI927">
        <v>80</v>
      </c>
      <c r="AJ927">
        <v>16</v>
      </c>
      <c r="AK927" t="s">
        <v>42</v>
      </c>
      <c r="AL927">
        <f>IF(AND(EE_Data_2023[[#This Row],[Hire Date]]&gt;=EE_Data_2023[[#This Row],[Start of Month]],EE_Data_2023[[#This Row],[Hire Date]]&lt;=EE_Data_2023[[#This Row],[End of Month]]),1,0)</f>
        <v>0</v>
      </c>
      <c r="AM927">
        <f>IF(AND(EE_Data_2023[[#This Row],[Exit Date]]&gt;=EE_Data_2023[[#This Row],[Start of Month]],EE_Data_2023[[#This Row],[Exit Date]]&lt;=EE_Data_2023[[#This Row],[End of Month]]),1,0)</f>
        <v>0</v>
      </c>
      <c r="AN927">
        <f>EE_Data_2023[[#This Row],[Leave balance]]*EE_Data_2023[[#This Row],[Hr_Rate]]</f>
        <v>3222.1067307692306</v>
      </c>
    </row>
    <row r="928" spans="1:40" x14ac:dyDescent="0.3">
      <c r="A928" s="1" t="s">
        <v>1928</v>
      </c>
      <c r="B928" s="8">
        <v>44958</v>
      </c>
      <c r="C928" s="8">
        <v>44985</v>
      </c>
      <c r="D928">
        <v>2023</v>
      </c>
      <c r="E928" t="s">
        <v>346</v>
      </c>
      <c r="F928" t="s">
        <v>347</v>
      </c>
      <c r="G928" t="s">
        <v>54</v>
      </c>
      <c r="H928" t="s">
        <v>348</v>
      </c>
      <c r="I928" t="s">
        <v>349</v>
      </c>
      <c r="J928" t="s">
        <v>237</v>
      </c>
      <c r="K928" t="s">
        <v>99</v>
      </c>
      <c r="L928" t="s">
        <v>108</v>
      </c>
      <c r="M928" t="s">
        <v>347</v>
      </c>
      <c r="N928" t="s">
        <v>72</v>
      </c>
      <c r="O928" t="s">
        <v>50</v>
      </c>
      <c r="P928">
        <v>50</v>
      </c>
      <c r="Q928" s="2">
        <v>44857</v>
      </c>
      <c r="R928" s="2"/>
      <c r="S928">
        <v>40</v>
      </c>
      <c r="T928" s="3">
        <v>91763</v>
      </c>
      <c r="U928" s="3">
        <v>7646.916666666667</v>
      </c>
      <c r="V928" s="3">
        <v>44.116826923076921</v>
      </c>
      <c r="W928" s="3">
        <v>0.2109</v>
      </c>
      <c r="X928" s="3">
        <v>1612.734725</v>
      </c>
      <c r="Y928" vm="34">
        <v>0.45799999999999996</v>
      </c>
      <c r="Z928" s="3">
        <v>4144.6288333333341</v>
      </c>
      <c r="AA928" t="s">
        <v>350</v>
      </c>
      <c r="AB928">
        <v>11.0573</v>
      </c>
      <c r="AC928">
        <v>0</v>
      </c>
      <c r="AD928" s="2" t="s">
        <v>42</v>
      </c>
      <c r="AE928">
        <v>169</v>
      </c>
      <c r="AH928">
        <v>20</v>
      </c>
      <c r="AJ928">
        <v>15</v>
      </c>
      <c r="AK928" t="s">
        <v>42</v>
      </c>
      <c r="AL928">
        <f>IF(AND(EE_Data_2023[[#This Row],[Hire Date]]&gt;=EE_Data_2023[[#This Row],[Start of Month]],EE_Data_2023[[#This Row],[Hire Date]]&lt;=EE_Data_2023[[#This Row],[End of Month]]),1,0)</f>
        <v>0</v>
      </c>
      <c r="AM928">
        <f>IF(AND(EE_Data_2023[[#This Row],[Exit Date]]&gt;=EE_Data_2023[[#This Row],[Start of Month]],EE_Data_2023[[#This Row],[Exit Date]]&lt;=EE_Data_2023[[#This Row],[End of Month]]),1,0)</f>
        <v>0</v>
      </c>
      <c r="AN928">
        <f>EE_Data_2023[[#This Row],[Leave balance]]*EE_Data_2023[[#This Row],[Hr_Rate]]</f>
        <v>7455.7437499999996</v>
      </c>
    </row>
    <row r="929" spans="1:40" x14ac:dyDescent="0.3">
      <c r="A929" s="1" t="s">
        <v>1928</v>
      </c>
      <c r="B929" s="8">
        <v>44958</v>
      </c>
      <c r="C929" s="8">
        <v>44985</v>
      </c>
      <c r="D929">
        <v>2023</v>
      </c>
      <c r="E929" t="s">
        <v>351</v>
      </c>
      <c r="F929" t="s">
        <v>352</v>
      </c>
      <c r="G929" t="s">
        <v>54</v>
      </c>
      <c r="H929" t="s">
        <v>353</v>
      </c>
      <c r="I929" t="s">
        <v>354</v>
      </c>
      <c r="J929" t="s">
        <v>341</v>
      </c>
      <c r="K929" t="s">
        <v>99</v>
      </c>
      <c r="L929" t="s">
        <v>71</v>
      </c>
      <c r="M929" t="s">
        <v>352</v>
      </c>
      <c r="N929" t="s">
        <v>39</v>
      </c>
      <c r="O929" t="s">
        <v>50</v>
      </c>
      <c r="P929">
        <v>51</v>
      </c>
      <c r="Q929" s="2">
        <v>44917</v>
      </c>
      <c r="R929" s="2">
        <v>45282</v>
      </c>
      <c r="S929">
        <v>40</v>
      </c>
      <c r="T929" s="3">
        <v>96475</v>
      </c>
      <c r="U929" s="3">
        <v>8039.583333333333</v>
      </c>
      <c r="V929" s="3">
        <v>46.382211538461533</v>
      </c>
      <c r="W929" s="3">
        <v>0.13</v>
      </c>
      <c r="X929" s="3">
        <v>1045.1458333333333</v>
      </c>
      <c r="Y929" vm="14">
        <v>0.55399999999999994</v>
      </c>
      <c r="Z929" s="3">
        <v>3585.6541666666672</v>
      </c>
      <c r="AA929" t="s">
        <v>355</v>
      </c>
      <c r="AB929">
        <v>12.6816</v>
      </c>
      <c r="AC929">
        <v>0</v>
      </c>
      <c r="AD929" s="2" t="s">
        <v>42</v>
      </c>
      <c r="AE929">
        <v>99</v>
      </c>
      <c r="AH929">
        <v>20</v>
      </c>
      <c r="AJ929">
        <v>12</v>
      </c>
      <c r="AK929" t="s">
        <v>42</v>
      </c>
      <c r="AL929">
        <f>IF(AND(EE_Data_2023[[#This Row],[Hire Date]]&gt;=EE_Data_2023[[#This Row],[Start of Month]],EE_Data_2023[[#This Row],[Hire Date]]&lt;=EE_Data_2023[[#This Row],[End of Month]]),1,0)</f>
        <v>0</v>
      </c>
      <c r="AM929">
        <f>IF(AND(EE_Data_2023[[#This Row],[Exit Date]]&gt;=EE_Data_2023[[#This Row],[Start of Month]],EE_Data_2023[[#This Row],[Exit Date]]&lt;=EE_Data_2023[[#This Row],[End of Month]]),1,0)</f>
        <v>0</v>
      </c>
      <c r="AN929">
        <f>EE_Data_2023[[#This Row],[Leave balance]]*EE_Data_2023[[#This Row],[Hr_Rate]]</f>
        <v>4591.8389423076915</v>
      </c>
    </row>
    <row r="930" spans="1:40" x14ac:dyDescent="0.3">
      <c r="A930" s="1" t="s">
        <v>1928</v>
      </c>
      <c r="B930" s="8">
        <v>44958</v>
      </c>
      <c r="C930" s="8">
        <v>44985</v>
      </c>
      <c r="D930">
        <v>2023</v>
      </c>
      <c r="E930" t="s">
        <v>180</v>
      </c>
      <c r="F930" t="s">
        <v>181</v>
      </c>
      <c r="G930" t="s">
        <v>33</v>
      </c>
      <c r="H930" t="s">
        <v>356</v>
      </c>
      <c r="I930" t="s">
        <v>357</v>
      </c>
      <c r="J930" t="s">
        <v>98</v>
      </c>
      <c r="K930" t="s">
        <v>99</v>
      </c>
      <c r="L930" t="s">
        <v>38</v>
      </c>
      <c r="M930" t="s">
        <v>181</v>
      </c>
      <c r="N930" t="s">
        <v>72</v>
      </c>
      <c r="O930" t="s">
        <v>40</v>
      </c>
      <c r="P930">
        <v>36</v>
      </c>
      <c r="Q930" s="2">
        <v>42706</v>
      </c>
      <c r="R930" s="2"/>
      <c r="S930">
        <v>40</v>
      </c>
      <c r="T930" s="3">
        <v>113781</v>
      </c>
      <c r="U930" s="3">
        <v>9481.75</v>
      </c>
      <c r="V930" s="3">
        <v>54.702403846153842</v>
      </c>
      <c r="W930" s="3">
        <v>0.31420000000000003</v>
      </c>
      <c r="X930" s="3">
        <v>2979.1658500000003</v>
      </c>
      <c r="Y930" vm="22">
        <v>0.49099999999999999</v>
      </c>
      <c r="Z930" s="3">
        <v>4826.2107500000002</v>
      </c>
      <c r="AA930" t="s">
        <v>184</v>
      </c>
      <c r="AB930">
        <v>11.300800000000001</v>
      </c>
      <c r="AC930">
        <v>0</v>
      </c>
      <c r="AD930" s="2" t="s">
        <v>42</v>
      </c>
      <c r="AE930">
        <v>392</v>
      </c>
      <c r="AH930">
        <v>20</v>
      </c>
      <c r="AJ930">
        <v>16</v>
      </c>
      <c r="AK930" t="s">
        <v>42</v>
      </c>
      <c r="AL930">
        <f>IF(AND(EE_Data_2023[[#This Row],[Hire Date]]&gt;=EE_Data_2023[[#This Row],[Start of Month]],EE_Data_2023[[#This Row],[Hire Date]]&lt;=EE_Data_2023[[#This Row],[End of Month]]),1,0)</f>
        <v>0</v>
      </c>
      <c r="AM930">
        <f>IF(AND(EE_Data_2023[[#This Row],[Exit Date]]&gt;=EE_Data_2023[[#This Row],[Start of Month]],EE_Data_2023[[#This Row],[Exit Date]]&lt;=EE_Data_2023[[#This Row],[End of Month]]),1,0)</f>
        <v>0</v>
      </c>
      <c r="AN930">
        <f>EE_Data_2023[[#This Row],[Leave balance]]*EE_Data_2023[[#This Row],[Hr_Rate]]</f>
        <v>21443.342307692306</v>
      </c>
    </row>
    <row r="931" spans="1:40" x14ac:dyDescent="0.3">
      <c r="A931" s="1" t="s">
        <v>1928</v>
      </c>
      <c r="B931" s="8">
        <v>44958</v>
      </c>
      <c r="C931" s="8">
        <v>44985</v>
      </c>
      <c r="D931">
        <v>2023</v>
      </c>
      <c r="E931" t="s">
        <v>303</v>
      </c>
      <c r="F931" t="s">
        <v>304</v>
      </c>
      <c r="G931" t="s">
        <v>112</v>
      </c>
      <c r="H931" t="s">
        <v>358</v>
      </c>
      <c r="I931" t="s">
        <v>359</v>
      </c>
      <c r="J931" t="s">
        <v>47</v>
      </c>
      <c r="K931" t="s">
        <v>48</v>
      </c>
      <c r="L931" t="s">
        <v>108</v>
      </c>
      <c r="M931" t="s">
        <v>304</v>
      </c>
      <c r="N931" t="s">
        <v>72</v>
      </c>
      <c r="O931" t="s">
        <v>40</v>
      </c>
      <c r="P931">
        <v>42</v>
      </c>
      <c r="Q931" s="2">
        <v>37636</v>
      </c>
      <c r="R931" s="2"/>
      <c r="S931">
        <v>40</v>
      </c>
      <c r="T931" s="3">
        <v>166599</v>
      </c>
      <c r="U931" s="3">
        <v>13883.25</v>
      </c>
      <c r="V931" s="3">
        <v>80.095673076923077</v>
      </c>
      <c r="W931" s="3">
        <v>7.5999999999999998E-2</v>
      </c>
      <c r="X931" s="3">
        <v>1055.127</v>
      </c>
      <c r="Y931" vm="32">
        <v>0.253</v>
      </c>
      <c r="Z931" s="3">
        <v>10370.78775</v>
      </c>
      <c r="AA931" t="s">
        <v>307</v>
      </c>
      <c r="AB931">
        <v>3.7942999999999998</v>
      </c>
      <c r="AC931">
        <v>0.26</v>
      </c>
      <c r="AD931" s="2" t="s">
        <v>42</v>
      </c>
      <c r="AE931">
        <v>367</v>
      </c>
      <c r="AH931">
        <v>20</v>
      </c>
      <c r="AI931">
        <v>429</v>
      </c>
      <c r="AJ931">
        <v>10</v>
      </c>
      <c r="AK931" t="s">
        <v>42</v>
      </c>
      <c r="AL931">
        <f>IF(AND(EE_Data_2023[[#This Row],[Hire Date]]&gt;=EE_Data_2023[[#This Row],[Start of Month]],EE_Data_2023[[#This Row],[Hire Date]]&lt;=EE_Data_2023[[#This Row],[End of Month]]),1,0)</f>
        <v>0</v>
      </c>
      <c r="AM931">
        <f>IF(AND(EE_Data_2023[[#This Row],[Exit Date]]&gt;=EE_Data_2023[[#This Row],[Start of Month]],EE_Data_2023[[#This Row],[Exit Date]]&lt;=EE_Data_2023[[#This Row],[End of Month]]),1,0)</f>
        <v>0</v>
      </c>
      <c r="AN931">
        <f>EE_Data_2023[[#This Row],[Leave balance]]*EE_Data_2023[[#This Row],[Hr_Rate]]</f>
        <v>29395.112019230768</v>
      </c>
    </row>
    <row r="932" spans="1:40" x14ac:dyDescent="0.3">
      <c r="A932" s="1" t="s">
        <v>1928</v>
      </c>
      <c r="B932" s="8">
        <v>44958</v>
      </c>
      <c r="C932" s="8">
        <v>44985</v>
      </c>
      <c r="D932">
        <v>2023</v>
      </c>
      <c r="E932" t="s">
        <v>346</v>
      </c>
      <c r="F932" t="s">
        <v>347</v>
      </c>
      <c r="G932" t="s">
        <v>54</v>
      </c>
      <c r="H932" t="s">
        <v>360</v>
      </c>
      <c r="I932" t="s">
        <v>361</v>
      </c>
      <c r="J932" t="s">
        <v>362</v>
      </c>
      <c r="K932" t="s">
        <v>70</v>
      </c>
      <c r="L932" t="s">
        <v>71</v>
      </c>
      <c r="M932" t="s">
        <v>347</v>
      </c>
      <c r="N932" t="s">
        <v>72</v>
      </c>
      <c r="O932" t="s">
        <v>50</v>
      </c>
      <c r="P932">
        <v>41</v>
      </c>
      <c r="Q932" s="2">
        <v>38398</v>
      </c>
      <c r="R932" s="2"/>
      <c r="S932">
        <v>40</v>
      </c>
      <c r="T932" s="3">
        <v>95372</v>
      </c>
      <c r="U932" s="3">
        <v>7947.666666666667</v>
      </c>
      <c r="V932" s="3">
        <v>45.851923076923079</v>
      </c>
      <c r="W932" s="3">
        <v>0.2109</v>
      </c>
      <c r="X932" s="3">
        <v>1676.1629</v>
      </c>
      <c r="Y932" vm="34">
        <v>0.45799999999999996</v>
      </c>
      <c r="Z932" s="3">
        <v>4307.6353333333336</v>
      </c>
      <c r="AA932" t="s">
        <v>350</v>
      </c>
      <c r="AB932">
        <v>11.0573</v>
      </c>
      <c r="AC932">
        <v>0</v>
      </c>
      <c r="AD932" s="2" t="s">
        <v>42</v>
      </c>
      <c r="AE932">
        <v>344</v>
      </c>
      <c r="AH932">
        <v>20</v>
      </c>
      <c r="AJ932">
        <v>11</v>
      </c>
      <c r="AK932" t="s">
        <v>42</v>
      </c>
      <c r="AL932">
        <f>IF(AND(EE_Data_2023[[#This Row],[Hire Date]]&gt;=EE_Data_2023[[#This Row],[Start of Month]],EE_Data_2023[[#This Row],[Hire Date]]&lt;=EE_Data_2023[[#This Row],[End of Month]]),1,0)</f>
        <v>0</v>
      </c>
      <c r="AM932">
        <f>IF(AND(EE_Data_2023[[#This Row],[Exit Date]]&gt;=EE_Data_2023[[#This Row],[Start of Month]],EE_Data_2023[[#This Row],[Exit Date]]&lt;=EE_Data_2023[[#This Row],[End of Month]]),1,0)</f>
        <v>0</v>
      </c>
      <c r="AN932">
        <f>EE_Data_2023[[#This Row],[Leave balance]]*EE_Data_2023[[#This Row],[Hr_Rate]]</f>
        <v>15773.061538461539</v>
      </c>
    </row>
    <row r="933" spans="1:40" x14ac:dyDescent="0.3">
      <c r="A933" s="1" t="s">
        <v>1928</v>
      </c>
      <c r="B933" s="8">
        <v>44958</v>
      </c>
      <c r="C933" s="8">
        <v>44985</v>
      </c>
      <c r="D933">
        <v>2023</v>
      </c>
      <c r="E933" t="s">
        <v>290</v>
      </c>
      <c r="F933" t="s">
        <v>291</v>
      </c>
      <c r="G933" t="s">
        <v>1916</v>
      </c>
      <c r="H933" t="s">
        <v>363</v>
      </c>
      <c r="I933" t="s">
        <v>364</v>
      </c>
      <c r="J933" t="s">
        <v>47</v>
      </c>
      <c r="K933" t="s">
        <v>37</v>
      </c>
      <c r="L933" t="s">
        <v>108</v>
      </c>
      <c r="M933" t="s">
        <v>291</v>
      </c>
      <c r="N933" t="s">
        <v>72</v>
      </c>
      <c r="O933" t="s">
        <v>50</v>
      </c>
      <c r="P933">
        <v>29</v>
      </c>
      <c r="Q933" s="2">
        <v>44052</v>
      </c>
      <c r="R933" s="2"/>
      <c r="S933">
        <v>40</v>
      </c>
      <c r="T933" s="3">
        <v>161203</v>
      </c>
      <c r="U933" s="3">
        <v>13433.583333333334</v>
      </c>
      <c r="V933" s="3">
        <v>77.501442307692315</v>
      </c>
      <c r="W933" s="3">
        <v>0.20399999999999999</v>
      </c>
      <c r="X933" s="3">
        <v>2740.451</v>
      </c>
      <c r="Y933" vm="31">
        <v>1.0629999999999999</v>
      </c>
      <c r="Z933" s="3">
        <v>-846.31574999999975</v>
      </c>
      <c r="AA933" t="s">
        <v>294</v>
      </c>
      <c r="AB933">
        <v>211.32830000000001</v>
      </c>
      <c r="AC933">
        <v>0.15</v>
      </c>
      <c r="AD933" s="2" t="s">
        <v>42</v>
      </c>
      <c r="AE933">
        <v>345</v>
      </c>
      <c r="AH933">
        <v>20</v>
      </c>
      <c r="AI933">
        <v>264</v>
      </c>
      <c r="AJ933">
        <v>11</v>
      </c>
      <c r="AK933" t="s">
        <v>42</v>
      </c>
      <c r="AL933">
        <f>IF(AND(EE_Data_2023[[#This Row],[Hire Date]]&gt;=EE_Data_2023[[#This Row],[Start of Month]],EE_Data_2023[[#This Row],[Hire Date]]&lt;=EE_Data_2023[[#This Row],[End of Month]]),1,0)</f>
        <v>0</v>
      </c>
      <c r="AM933">
        <f>IF(AND(EE_Data_2023[[#This Row],[Exit Date]]&gt;=EE_Data_2023[[#This Row],[Start of Month]],EE_Data_2023[[#This Row],[Exit Date]]&lt;=EE_Data_2023[[#This Row],[End of Month]]),1,0)</f>
        <v>0</v>
      </c>
      <c r="AN933">
        <f>EE_Data_2023[[#This Row],[Leave balance]]*EE_Data_2023[[#This Row],[Hr_Rate]]</f>
        <v>26737.997596153848</v>
      </c>
    </row>
    <row r="934" spans="1:40" x14ac:dyDescent="0.3">
      <c r="A934" s="1" t="s">
        <v>1928</v>
      </c>
      <c r="B934" s="8">
        <v>44958</v>
      </c>
      <c r="C934" s="8">
        <v>44985</v>
      </c>
      <c r="D934">
        <v>2023</v>
      </c>
      <c r="E934" t="s">
        <v>43</v>
      </c>
      <c r="F934" t="s">
        <v>44</v>
      </c>
      <c r="G934" t="s">
        <v>1919</v>
      </c>
      <c r="H934" t="s">
        <v>368</v>
      </c>
      <c r="I934" t="s">
        <v>369</v>
      </c>
      <c r="J934" t="s">
        <v>47</v>
      </c>
      <c r="K934" t="s">
        <v>70</v>
      </c>
      <c r="L934" t="s">
        <v>108</v>
      </c>
      <c r="M934" t="s">
        <v>44</v>
      </c>
      <c r="N934" t="s">
        <v>72</v>
      </c>
      <c r="O934" t="s">
        <v>50</v>
      </c>
      <c r="P934">
        <v>41</v>
      </c>
      <c r="Q934" s="2">
        <v>43322</v>
      </c>
      <c r="R934" s="2"/>
      <c r="S934">
        <v>40</v>
      </c>
      <c r="T934" s="3">
        <v>171173</v>
      </c>
      <c r="U934" s="3">
        <v>14264.416666666666</v>
      </c>
      <c r="V934" s="3">
        <v>82.294711538461542</v>
      </c>
      <c r="W934" s="3">
        <v>0.17</v>
      </c>
      <c r="X934" s="3">
        <v>2424.9508333333333</v>
      </c>
      <c r="Y934" vm="2">
        <v>0.21</v>
      </c>
      <c r="Z934" s="3">
        <v>11268.889166666666</v>
      </c>
      <c r="AA934" t="s">
        <v>51</v>
      </c>
      <c r="AB934">
        <v>1.4280999999999999</v>
      </c>
      <c r="AC934">
        <v>0.21</v>
      </c>
      <c r="AD934" s="2" t="s">
        <v>42</v>
      </c>
      <c r="AE934">
        <v>354</v>
      </c>
      <c r="AH934">
        <v>20</v>
      </c>
      <c r="AI934">
        <v>219</v>
      </c>
      <c r="AK934" t="s">
        <v>42</v>
      </c>
      <c r="AL934">
        <f>IF(AND(EE_Data_2023[[#This Row],[Hire Date]]&gt;=EE_Data_2023[[#This Row],[Start of Month]],EE_Data_2023[[#This Row],[Hire Date]]&lt;=EE_Data_2023[[#This Row],[End of Month]]),1,0)</f>
        <v>0</v>
      </c>
      <c r="AM934">
        <f>IF(AND(EE_Data_2023[[#This Row],[Exit Date]]&gt;=EE_Data_2023[[#This Row],[Start of Month]],EE_Data_2023[[#This Row],[Exit Date]]&lt;=EE_Data_2023[[#This Row],[End of Month]]),1,0)</f>
        <v>0</v>
      </c>
      <c r="AN934">
        <f>EE_Data_2023[[#This Row],[Leave balance]]*EE_Data_2023[[#This Row],[Hr_Rate]]</f>
        <v>29132.327884615384</v>
      </c>
    </row>
    <row r="935" spans="1:40" x14ac:dyDescent="0.3">
      <c r="A935" s="1" t="s">
        <v>1928</v>
      </c>
      <c r="B935" s="8">
        <v>44958</v>
      </c>
      <c r="C935" s="8">
        <v>44985</v>
      </c>
      <c r="D935">
        <v>2023</v>
      </c>
      <c r="E935" t="s">
        <v>283</v>
      </c>
      <c r="F935" t="s">
        <v>284</v>
      </c>
      <c r="G935" t="s">
        <v>112</v>
      </c>
      <c r="H935" t="s">
        <v>370</v>
      </c>
      <c r="I935" t="s">
        <v>371</v>
      </c>
      <c r="J935" t="s">
        <v>115</v>
      </c>
      <c r="K935" t="s">
        <v>70</v>
      </c>
      <c r="L935" t="s">
        <v>71</v>
      </c>
      <c r="M935" t="s">
        <v>284</v>
      </c>
      <c r="N935" t="s">
        <v>39</v>
      </c>
      <c r="O935" t="s">
        <v>40</v>
      </c>
      <c r="P935">
        <v>61</v>
      </c>
      <c r="Q935" s="2">
        <v>44828</v>
      </c>
      <c r="R935" s="2">
        <v>45193</v>
      </c>
      <c r="S935">
        <v>40</v>
      </c>
      <c r="T935" s="3">
        <v>201464</v>
      </c>
      <c r="U935" s="3">
        <v>16788.666666666668</v>
      </c>
      <c r="V935" s="3">
        <v>96.857692307692304</v>
      </c>
      <c r="W935" s="3">
        <v>0</v>
      </c>
      <c r="X935" s="3">
        <v>0</v>
      </c>
      <c r="Y935" vm="30">
        <v>0.159</v>
      </c>
      <c r="Z935" s="3">
        <v>14119.268666666667</v>
      </c>
      <c r="AA935" t="s">
        <v>287</v>
      </c>
      <c r="AB935">
        <v>3.8807</v>
      </c>
      <c r="AC935">
        <v>0.37</v>
      </c>
      <c r="AD935" s="2" t="s">
        <v>42</v>
      </c>
      <c r="AE935">
        <v>226</v>
      </c>
      <c r="AH935">
        <v>20</v>
      </c>
      <c r="AK935" t="s">
        <v>42</v>
      </c>
      <c r="AL935">
        <f>IF(AND(EE_Data_2023[[#This Row],[Hire Date]]&gt;=EE_Data_2023[[#This Row],[Start of Month]],EE_Data_2023[[#This Row],[Hire Date]]&lt;=EE_Data_2023[[#This Row],[End of Month]]),1,0)</f>
        <v>0</v>
      </c>
      <c r="AM935">
        <f>IF(AND(EE_Data_2023[[#This Row],[Exit Date]]&gt;=EE_Data_2023[[#This Row],[Start of Month]],EE_Data_2023[[#This Row],[Exit Date]]&lt;=EE_Data_2023[[#This Row],[End of Month]]),1,0)</f>
        <v>0</v>
      </c>
      <c r="AN935">
        <f>EE_Data_2023[[#This Row],[Leave balance]]*EE_Data_2023[[#This Row],[Hr_Rate]]</f>
        <v>21889.83846153846</v>
      </c>
    </row>
    <row r="936" spans="1:40" x14ac:dyDescent="0.3">
      <c r="A936" s="1" t="s">
        <v>1928</v>
      </c>
      <c r="B936" s="8">
        <v>44958</v>
      </c>
      <c r="C936" s="8">
        <v>44985</v>
      </c>
      <c r="D936">
        <v>2023</v>
      </c>
      <c r="E936" t="s">
        <v>65</v>
      </c>
      <c r="F936" t="s">
        <v>66</v>
      </c>
      <c r="G936" t="s">
        <v>33</v>
      </c>
      <c r="H936" t="s">
        <v>372</v>
      </c>
      <c r="I936" t="s">
        <v>373</v>
      </c>
      <c r="J936" t="s">
        <v>47</v>
      </c>
      <c r="K936" t="s">
        <v>94</v>
      </c>
      <c r="L936" t="s">
        <v>71</v>
      </c>
      <c r="M936" t="s">
        <v>66</v>
      </c>
      <c r="N936" t="s">
        <v>39</v>
      </c>
      <c r="O936" t="s">
        <v>40</v>
      </c>
      <c r="P936">
        <v>50</v>
      </c>
      <c r="Q936" s="2">
        <v>44764</v>
      </c>
      <c r="R936" s="2">
        <v>45129</v>
      </c>
      <c r="S936">
        <v>32</v>
      </c>
      <c r="T936" s="3">
        <v>174895</v>
      </c>
      <c r="U936" s="3">
        <v>14574.583333333334</v>
      </c>
      <c r="V936" s="3">
        <v>105.10516826923077</v>
      </c>
      <c r="W936" s="3">
        <v>0.23749999999999999</v>
      </c>
      <c r="X936" s="3">
        <v>3461.4635416666665</v>
      </c>
      <c r="Y936" vm="5">
        <v>0.39799999999999996</v>
      </c>
      <c r="Z936" s="3">
        <v>8773.899166666668</v>
      </c>
      <c r="AA936" t="s">
        <v>41</v>
      </c>
      <c r="AB936">
        <v>1</v>
      </c>
      <c r="AC936">
        <v>0.15</v>
      </c>
      <c r="AD936" s="2" t="s">
        <v>42</v>
      </c>
      <c r="AE936">
        <v>242</v>
      </c>
      <c r="AH936">
        <v>20</v>
      </c>
      <c r="AK936" t="s">
        <v>42</v>
      </c>
      <c r="AL936">
        <f>IF(AND(EE_Data_2023[[#This Row],[Hire Date]]&gt;=EE_Data_2023[[#This Row],[Start of Month]],EE_Data_2023[[#This Row],[Hire Date]]&lt;=EE_Data_2023[[#This Row],[End of Month]]),1,0)</f>
        <v>0</v>
      </c>
      <c r="AM936">
        <f>IF(AND(EE_Data_2023[[#This Row],[Exit Date]]&gt;=EE_Data_2023[[#This Row],[Start of Month]],EE_Data_2023[[#This Row],[Exit Date]]&lt;=EE_Data_2023[[#This Row],[End of Month]]),1,0)</f>
        <v>0</v>
      </c>
      <c r="AN936">
        <f>EE_Data_2023[[#This Row],[Leave balance]]*EE_Data_2023[[#This Row],[Hr_Rate]]</f>
        <v>25435.450721153848</v>
      </c>
    </row>
    <row r="937" spans="1:40" x14ac:dyDescent="0.3">
      <c r="A937" s="1" t="s">
        <v>1928</v>
      </c>
      <c r="B937" s="8">
        <v>44958</v>
      </c>
      <c r="C937" s="8">
        <v>44985</v>
      </c>
      <c r="D937">
        <v>2023</v>
      </c>
      <c r="E937" t="s">
        <v>303</v>
      </c>
      <c r="F937" t="s">
        <v>304</v>
      </c>
      <c r="G937" t="s">
        <v>112</v>
      </c>
      <c r="H937" t="s">
        <v>374</v>
      </c>
      <c r="I937" t="s">
        <v>375</v>
      </c>
      <c r="J937" t="s">
        <v>93</v>
      </c>
      <c r="K937" t="s">
        <v>37</v>
      </c>
      <c r="L937" t="s">
        <v>38</v>
      </c>
      <c r="M937" t="s">
        <v>304</v>
      </c>
      <c r="N937" t="s">
        <v>72</v>
      </c>
      <c r="O937" t="s">
        <v>50</v>
      </c>
      <c r="P937">
        <v>49</v>
      </c>
      <c r="Q937" s="2">
        <v>38825</v>
      </c>
      <c r="R937" s="2"/>
      <c r="S937">
        <v>40</v>
      </c>
      <c r="T937" s="3">
        <v>134486</v>
      </c>
      <c r="U937" s="3">
        <v>11207.166666666666</v>
      </c>
      <c r="V937" s="3">
        <v>64.656730769230776</v>
      </c>
      <c r="W937" s="3">
        <v>7.5999999999999998E-2</v>
      </c>
      <c r="X937" s="3">
        <v>851.7446666666666</v>
      </c>
      <c r="Y937" vm="32">
        <v>0.253</v>
      </c>
      <c r="Z937" s="3">
        <v>8371.7534999999989</v>
      </c>
      <c r="AA937" t="s">
        <v>307</v>
      </c>
      <c r="AB937">
        <v>3.7942999999999998</v>
      </c>
      <c r="AC937">
        <v>0.14000000000000001</v>
      </c>
      <c r="AD937" s="2" t="s">
        <v>42</v>
      </c>
      <c r="AE937">
        <v>372</v>
      </c>
      <c r="AH937">
        <v>20</v>
      </c>
      <c r="AI937">
        <v>547</v>
      </c>
      <c r="AK937" t="s">
        <v>42</v>
      </c>
      <c r="AL937">
        <f>IF(AND(EE_Data_2023[[#This Row],[Hire Date]]&gt;=EE_Data_2023[[#This Row],[Start of Month]],EE_Data_2023[[#This Row],[Hire Date]]&lt;=EE_Data_2023[[#This Row],[End of Month]]),1,0)</f>
        <v>0</v>
      </c>
      <c r="AM937">
        <f>IF(AND(EE_Data_2023[[#This Row],[Exit Date]]&gt;=EE_Data_2023[[#This Row],[Start of Month]],EE_Data_2023[[#This Row],[Exit Date]]&lt;=EE_Data_2023[[#This Row],[End of Month]]),1,0)</f>
        <v>0</v>
      </c>
      <c r="AN937">
        <f>EE_Data_2023[[#This Row],[Leave balance]]*EE_Data_2023[[#This Row],[Hr_Rate]]</f>
        <v>24052.303846153849</v>
      </c>
    </row>
    <row r="938" spans="1:40" x14ac:dyDescent="0.3">
      <c r="A938" s="1" t="s">
        <v>1928</v>
      </c>
      <c r="B938" s="8">
        <v>44958</v>
      </c>
      <c r="C938" s="8">
        <v>44985</v>
      </c>
      <c r="D938">
        <v>2023</v>
      </c>
      <c r="E938" t="s">
        <v>376</v>
      </c>
      <c r="F938" t="s">
        <v>377</v>
      </c>
      <c r="G938" t="s">
        <v>33</v>
      </c>
      <c r="H938" t="s">
        <v>378</v>
      </c>
      <c r="I938" t="s">
        <v>379</v>
      </c>
      <c r="J938" t="s">
        <v>63</v>
      </c>
      <c r="K938" t="s">
        <v>48</v>
      </c>
      <c r="L938" t="s">
        <v>38</v>
      </c>
      <c r="M938" t="s">
        <v>377</v>
      </c>
      <c r="N938" t="s">
        <v>72</v>
      </c>
      <c r="O938" t="s">
        <v>50</v>
      </c>
      <c r="P938">
        <v>60</v>
      </c>
      <c r="Q938" s="2">
        <v>39137</v>
      </c>
      <c r="R938" s="2"/>
      <c r="S938">
        <v>32</v>
      </c>
      <c r="T938" s="3">
        <v>71699</v>
      </c>
      <c r="U938" s="3">
        <v>5974.916666666667</v>
      </c>
      <c r="V938" s="3">
        <v>43.088341346153847</v>
      </c>
      <c r="W938" s="3">
        <v>0.33799999999999997</v>
      </c>
      <c r="X938" s="3">
        <v>2019.5218333333332</v>
      </c>
      <c r="Y938" vm="35">
        <v>0.46100000000000002</v>
      </c>
      <c r="Z938" s="3">
        <v>3220.4800833333334</v>
      </c>
      <c r="AA938" t="s">
        <v>380</v>
      </c>
      <c r="AB938">
        <v>23.619</v>
      </c>
      <c r="AC938">
        <v>0</v>
      </c>
      <c r="AD938" s="2" t="s">
        <v>42</v>
      </c>
      <c r="AE938">
        <v>48</v>
      </c>
      <c r="AH938">
        <v>20</v>
      </c>
      <c r="AK938" t="s">
        <v>42</v>
      </c>
      <c r="AL938">
        <f>IF(AND(EE_Data_2023[[#This Row],[Hire Date]]&gt;=EE_Data_2023[[#This Row],[Start of Month]],EE_Data_2023[[#This Row],[Hire Date]]&lt;=EE_Data_2023[[#This Row],[End of Month]]),1,0)</f>
        <v>0</v>
      </c>
      <c r="AM938">
        <f>IF(AND(EE_Data_2023[[#This Row],[Exit Date]]&gt;=EE_Data_2023[[#This Row],[Start of Month]],EE_Data_2023[[#This Row],[Exit Date]]&lt;=EE_Data_2023[[#This Row],[End of Month]]),1,0)</f>
        <v>0</v>
      </c>
      <c r="AN938">
        <f>EE_Data_2023[[#This Row],[Leave balance]]*EE_Data_2023[[#This Row],[Hr_Rate]]</f>
        <v>2068.2403846153848</v>
      </c>
    </row>
    <row r="939" spans="1:40" x14ac:dyDescent="0.3">
      <c r="A939" s="1" t="s">
        <v>1928</v>
      </c>
      <c r="B939" s="8">
        <v>44958</v>
      </c>
      <c r="C939" s="8">
        <v>44985</v>
      </c>
      <c r="D939">
        <v>2023</v>
      </c>
      <c r="E939" t="s">
        <v>84</v>
      </c>
      <c r="F939" t="s">
        <v>85</v>
      </c>
      <c r="G939" t="s">
        <v>1919</v>
      </c>
      <c r="H939" t="s">
        <v>381</v>
      </c>
      <c r="I939" t="s">
        <v>382</v>
      </c>
      <c r="J939" t="s">
        <v>63</v>
      </c>
      <c r="K939" t="s">
        <v>116</v>
      </c>
      <c r="L939" t="s">
        <v>71</v>
      </c>
      <c r="M939" t="s">
        <v>85</v>
      </c>
      <c r="N939" t="s">
        <v>72</v>
      </c>
      <c r="O939" t="s">
        <v>50</v>
      </c>
      <c r="P939">
        <v>42</v>
      </c>
      <c r="Q939" s="2">
        <v>44198</v>
      </c>
      <c r="R939" s="2">
        <v>44928</v>
      </c>
      <c r="S939">
        <v>40</v>
      </c>
      <c r="T939" s="3">
        <v>94430</v>
      </c>
      <c r="U939" s="3">
        <v>7869.166666666667</v>
      </c>
      <c r="V939" s="3">
        <v>45.399038461538467</v>
      </c>
      <c r="W939" s="3">
        <v>0.25</v>
      </c>
      <c r="X939" s="3">
        <v>1967.2916666666667</v>
      </c>
      <c r="Y939" vm="8">
        <v>0.21899999999999997</v>
      </c>
      <c r="Z939" s="3">
        <v>6145.8191666666671</v>
      </c>
      <c r="AA939" t="s">
        <v>88</v>
      </c>
      <c r="AB939">
        <v>8.2957999999999998</v>
      </c>
      <c r="AC939">
        <v>0</v>
      </c>
      <c r="AD939" s="2" t="s">
        <v>42</v>
      </c>
      <c r="AE939">
        <v>214</v>
      </c>
      <c r="AH939">
        <v>20</v>
      </c>
      <c r="AK939" t="s">
        <v>42</v>
      </c>
      <c r="AL939">
        <f>IF(AND(EE_Data_2023[[#This Row],[Hire Date]]&gt;=EE_Data_2023[[#This Row],[Start of Month]],EE_Data_2023[[#This Row],[Hire Date]]&lt;=EE_Data_2023[[#This Row],[End of Month]]),1,0)</f>
        <v>0</v>
      </c>
      <c r="AM939">
        <f>IF(AND(EE_Data_2023[[#This Row],[Exit Date]]&gt;=EE_Data_2023[[#This Row],[Start of Month]],EE_Data_2023[[#This Row],[Exit Date]]&lt;=EE_Data_2023[[#This Row],[End of Month]]),1,0)</f>
        <v>0</v>
      </c>
      <c r="AN939">
        <f>EE_Data_2023[[#This Row],[Leave balance]]*EE_Data_2023[[#This Row],[Hr_Rate]]</f>
        <v>9715.3942307692323</v>
      </c>
    </row>
    <row r="940" spans="1:40" x14ac:dyDescent="0.3">
      <c r="A940" s="1" t="s">
        <v>1928</v>
      </c>
      <c r="B940" s="8">
        <v>44958</v>
      </c>
      <c r="C940" s="8">
        <v>44985</v>
      </c>
      <c r="D940">
        <v>2023</v>
      </c>
      <c r="E940" t="s">
        <v>146</v>
      </c>
      <c r="F940" t="s">
        <v>147</v>
      </c>
      <c r="G940" t="s">
        <v>1919</v>
      </c>
      <c r="H940" t="s">
        <v>383</v>
      </c>
      <c r="I940" t="s">
        <v>384</v>
      </c>
      <c r="J940" t="s">
        <v>77</v>
      </c>
      <c r="K940" t="s">
        <v>48</v>
      </c>
      <c r="L940" t="s">
        <v>71</v>
      </c>
      <c r="M940" t="s">
        <v>147</v>
      </c>
      <c r="N940" t="s">
        <v>72</v>
      </c>
      <c r="O940" t="s">
        <v>40</v>
      </c>
      <c r="P940">
        <v>39</v>
      </c>
      <c r="Q940" s="2">
        <v>40192</v>
      </c>
      <c r="R940" s="2"/>
      <c r="S940">
        <v>40</v>
      </c>
      <c r="T940" s="3">
        <v>103504</v>
      </c>
      <c r="U940" s="3">
        <v>8625.3333333333339</v>
      </c>
      <c r="V940" s="3">
        <v>49.761538461538464</v>
      </c>
      <c r="W940" s="3">
        <v>0.12</v>
      </c>
      <c r="X940" s="3">
        <v>1035.04</v>
      </c>
      <c r="Y940" vm="17">
        <v>0.49700000000000005</v>
      </c>
      <c r="Z940" s="3">
        <v>4338.5426666666663</v>
      </c>
      <c r="AA940" t="s">
        <v>150</v>
      </c>
      <c r="AB940">
        <v>86.649000000000001</v>
      </c>
      <c r="AC940">
        <v>7.0000000000000007E-2</v>
      </c>
      <c r="AD940" s="2" t="s">
        <v>42</v>
      </c>
      <c r="AE940">
        <v>101</v>
      </c>
      <c r="AH940">
        <v>20</v>
      </c>
      <c r="AK940" t="s">
        <v>42</v>
      </c>
      <c r="AL940">
        <f>IF(AND(EE_Data_2023[[#This Row],[Hire Date]]&gt;=EE_Data_2023[[#This Row],[Start of Month]],EE_Data_2023[[#This Row],[Hire Date]]&lt;=EE_Data_2023[[#This Row],[End of Month]]),1,0)</f>
        <v>0</v>
      </c>
      <c r="AM940">
        <f>IF(AND(EE_Data_2023[[#This Row],[Exit Date]]&gt;=EE_Data_2023[[#This Row],[Start of Month]],EE_Data_2023[[#This Row],[Exit Date]]&lt;=EE_Data_2023[[#This Row],[End of Month]]),1,0)</f>
        <v>0</v>
      </c>
      <c r="AN940">
        <f>EE_Data_2023[[#This Row],[Leave balance]]*EE_Data_2023[[#This Row],[Hr_Rate]]</f>
        <v>5025.9153846153849</v>
      </c>
    </row>
    <row r="941" spans="1:40" x14ac:dyDescent="0.3">
      <c r="A941" s="1" t="s">
        <v>1928</v>
      </c>
      <c r="B941" s="8">
        <v>44958</v>
      </c>
      <c r="C941" s="8">
        <v>44985</v>
      </c>
      <c r="D941">
        <v>2023</v>
      </c>
      <c r="E941" t="s">
        <v>385</v>
      </c>
      <c r="F941" t="s">
        <v>386</v>
      </c>
      <c r="G941" t="s">
        <v>33</v>
      </c>
      <c r="H941" t="s">
        <v>387</v>
      </c>
      <c r="I941" t="s">
        <v>388</v>
      </c>
      <c r="J941" t="s">
        <v>187</v>
      </c>
      <c r="K941" t="s">
        <v>37</v>
      </c>
      <c r="L941" t="s">
        <v>38</v>
      </c>
      <c r="M941" t="s">
        <v>386</v>
      </c>
      <c r="N941" t="s">
        <v>72</v>
      </c>
      <c r="O941" t="s">
        <v>50</v>
      </c>
      <c r="P941">
        <v>55</v>
      </c>
      <c r="Q941" s="2">
        <v>38573</v>
      </c>
      <c r="R941" s="2"/>
      <c r="S941">
        <v>40</v>
      </c>
      <c r="T941" s="3">
        <v>92771</v>
      </c>
      <c r="U941" s="3">
        <v>7730.916666666667</v>
      </c>
      <c r="V941" s="3">
        <v>44.601442307692309</v>
      </c>
      <c r="W941" s="3">
        <v>0.19020000000000001</v>
      </c>
      <c r="X941" s="3">
        <v>1470.4203500000001</v>
      </c>
      <c r="Y941" vm="36">
        <v>0.28300000000000003</v>
      </c>
      <c r="Z941" s="3">
        <v>5543.0672500000001</v>
      </c>
      <c r="AA941" t="s">
        <v>389</v>
      </c>
      <c r="AB941">
        <v>1.9574</v>
      </c>
      <c r="AC941">
        <v>0</v>
      </c>
      <c r="AD941" s="2" t="s">
        <v>42</v>
      </c>
      <c r="AE941">
        <v>169</v>
      </c>
      <c r="AH941">
        <v>20</v>
      </c>
      <c r="AK941" t="s">
        <v>42</v>
      </c>
      <c r="AL941">
        <f>IF(AND(EE_Data_2023[[#This Row],[Hire Date]]&gt;=EE_Data_2023[[#This Row],[Start of Month]],EE_Data_2023[[#This Row],[Hire Date]]&lt;=EE_Data_2023[[#This Row],[End of Month]]),1,0)</f>
        <v>0</v>
      </c>
      <c r="AM941">
        <f>IF(AND(EE_Data_2023[[#This Row],[Exit Date]]&gt;=EE_Data_2023[[#This Row],[Start of Month]],EE_Data_2023[[#This Row],[Exit Date]]&lt;=EE_Data_2023[[#This Row],[End of Month]]),1,0)</f>
        <v>0</v>
      </c>
      <c r="AN941">
        <f>EE_Data_2023[[#This Row],[Leave balance]]*EE_Data_2023[[#This Row],[Hr_Rate]]</f>
        <v>7537.6437500000002</v>
      </c>
    </row>
    <row r="942" spans="1:40" x14ac:dyDescent="0.3">
      <c r="A942" s="1" t="s">
        <v>1928</v>
      </c>
      <c r="B942" s="8">
        <v>44958</v>
      </c>
      <c r="C942" s="8">
        <v>44985</v>
      </c>
      <c r="D942">
        <v>2023</v>
      </c>
      <c r="E942" t="s">
        <v>390</v>
      </c>
      <c r="F942" t="s">
        <v>391</v>
      </c>
      <c r="G942" t="s">
        <v>33</v>
      </c>
      <c r="H942" t="s">
        <v>392</v>
      </c>
      <c r="I942" t="s">
        <v>393</v>
      </c>
      <c r="J942" t="s">
        <v>177</v>
      </c>
      <c r="K942" t="s">
        <v>48</v>
      </c>
      <c r="L942" t="s">
        <v>49</v>
      </c>
      <c r="M942" t="s">
        <v>391</v>
      </c>
      <c r="N942" t="s">
        <v>72</v>
      </c>
      <c r="O942" t="s">
        <v>50</v>
      </c>
      <c r="P942">
        <v>39</v>
      </c>
      <c r="Q942" s="2">
        <v>38813</v>
      </c>
      <c r="R942" s="2"/>
      <c r="S942">
        <v>40</v>
      </c>
      <c r="T942" s="3">
        <v>71531</v>
      </c>
      <c r="U942" s="3">
        <v>5960.916666666667</v>
      </c>
      <c r="V942" s="3">
        <v>34.389903846153842</v>
      </c>
      <c r="W942" s="3">
        <v>0.1105</v>
      </c>
      <c r="X942" s="3">
        <v>658.68129166666665</v>
      </c>
      <c r="Y942" vm="37">
        <v>0.26100000000000001</v>
      </c>
      <c r="Z942" s="3">
        <v>4405.1174166666669</v>
      </c>
      <c r="AA942" t="s">
        <v>41</v>
      </c>
      <c r="AB942">
        <v>1</v>
      </c>
      <c r="AC942">
        <v>0</v>
      </c>
      <c r="AD942" s="2" t="s">
        <v>42</v>
      </c>
      <c r="AE942">
        <v>350</v>
      </c>
      <c r="AH942">
        <v>20</v>
      </c>
      <c r="AK942" t="s">
        <v>42</v>
      </c>
      <c r="AL942">
        <f>IF(AND(EE_Data_2023[[#This Row],[Hire Date]]&gt;=EE_Data_2023[[#This Row],[Start of Month]],EE_Data_2023[[#This Row],[Hire Date]]&lt;=EE_Data_2023[[#This Row],[End of Month]]),1,0)</f>
        <v>0</v>
      </c>
      <c r="AM942">
        <f>IF(AND(EE_Data_2023[[#This Row],[Exit Date]]&gt;=EE_Data_2023[[#This Row],[Start of Month]],EE_Data_2023[[#This Row],[Exit Date]]&lt;=EE_Data_2023[[#This Row],[End of Month]]),1,0)</f>
        <v>0</v>
      </c>
      <c r="AN942">
        <f>EE_Data_2023[[#This Row],[Leave balance]]*EE_Data_2023[[#This Row],[Hr_Rate]]</f>
        <v>12036.466346153846</v>
      </c>
    </row>
    <row r="943" spans="1:40" x14ac:dyDescent="0.3">
      <c r="A943" s="1" t="s">
        <v>1928</v>
      </c>
      <c r="B943" s="8">
        <v>44958</v>
      </c>
      <c r="C943" s="8">
        <v>44985</v>
      </c>
      <c r="D943">
        <v>2023</v>
      </c>
      <c r="E943" t="s">
        <v>59</v>
      </c>
      <c r="F943" t="s">
        <v>60</v>
      </c>
      <c r="G943" t="s">
        <v>33</v>
      </c>
      <c r="H943" t="s">
        <v>394</v>
      </c>
      <c r="I943" t="s">
        <v>395</v>
      </c>
      <c r="J943" t="s">
        <v>266</v>
      </c>
      <c r="K943" t="s">
        <v>37</v>
      </c>
      <c r="L943" t="s">
        <v>49</v>
      </c>
      <c r="M943" t="s">
        <v>60</v>
      </c>
      <c r="N943" t="s">
        <v>72</v>
      </c>
      <c r="O943" t="s">
        <v>40</v>
      </c>
      <c r="P943">
        <v>28</v>
      </c>
      <c r="Q943" s="2">
        <v>44626</v>
      </c>
      <c r="R943" s="2"/>
      <c r="S943">
        <v>40</v>
      </c>
      <c r="T943" s="3">
        <v>90304</v>
      </c>
      <c r="U943" s="3">
        <v>7525.333333333333</v>
      </c>
      <c r="V943" s="3">
        <v>43.41538461538461</v>
      </c>
      <c r="W943" s="3">
        <v>0.22140000000000001</v>
      </c>
      <c r="X943" s="3">
        <v>1666.1088</v>
      </c>
      <c r="Y943" vm="4">
        <v>0.40799999999999997</v>
      </c>
      <c r="Z943" s="3">
        <v>4454.9973333333328</v>
      </c>
      <c r="AA943" t="s">
        <v>64</v>
      </c>
      <c r="AB943">
        <v>4.6844999999999999</v>
      </c>
      <c r="AC943">
        <v>0</v>
      </c>
      <c r="AD943" s="2" t="s">
        <v>42</v>
      </c>
      <c r="AE943">
        <v>272</v>
      </c>
      <c r="AH943">
        <v>20</v>
      </c>
      <c r="AK943" t="s">
        <v>42</v>
      </c>
      <c r="AL943">
        <f>IF(AND(EE_Data_2023[[#This Row],[Hire Date]]&gt;=EE_Data_2023[[#This Row],[Start of Month]],EE_Data_2023[[#This Row],[Hire Date]]&lt;=EE_Data_2023[[#This Row],[End of Month]]),1,0)</f>
        <v>0</v>
      </c>
      <c r="AM943">
        <f>IF(AND(EE_Data_2023[[#This Row],[Exit Date]]&gt;=EE_Data_2023[[#This Row],[Start of Month]],EE_Data_2023[[#This Row],[Exit Date]]&lt;=EE_Data_2023[[#This Row],[End of Month]]),1,0)</f>
        <v>0</v>
      </c>
      <c r="AN943">
        <f>EE_Data_2023[[#This Row],[Leave balance]]*EE_Data_2023[[#This Row],[Hr_Rate]]</f>
        <v>11808.984615384614</v>
      </c>
    </row>
    <row r="944" spans="1:40" x14ac:dyDescent="0.3">
      <c r="A944" s="1" t="s">
        <v>1928</v>
      </c>
      <c r="B944" s="8">
        <v>44958</v>
      </c>
      <c r="C944" s="8">
        <v>44985</v>
      </c>
      <c r="D944">
        <v>2023</v>
      </c>
      <c r="E944" t="s">
        <v>84</v>
      </c>
      <c r="F944" t="s">
        <v>85</v>
      </c>
      <c r="G944" t="s">
        <v>1919</v>
      </c>
      <c r="H944" t="s">
        <v>396</v>
      </c>
      <c r="I944" t="s">
        <v>397</v>
      </c>
      <c r="J944" t="s">
        <v>77</v>
      </c>
      <c r="K944" t="s">
        <v>116</v>
      </c>
      <c r="L944" t="s">
        <v>38</v>
      </c>
      <c r="M944" t="s">
        <v>85</v>
      </c>
      <c r="N944" t="s">
        <v>72</v>
      </c>
      <c r="O944" t="s">
        <v>50</v>
      </c>
      <c r="P944">
        <v>65</v>
      </c>
      <c r="Q944" s="2">
        <v>40793</v>
      </c>
      <c r="R944" s="2"/>
      <c r="S944">
        <v>40</v>
      </c>
      <c r="T944" s="3">
        <v>104903</v>
      </c>
      <c r="U944" s="3">
        <v>8741.9166666666661</v>
      </c>
      <c r="V944" s="3">
        <v>50.434134615384615</v>
      </c>
      <c r="W944" s="3">
        <v>0.25</v>
      </c>
      <c r="X944" s="3">
        <v>2185.4791666666665</v>
      </c>
      <c r="Y944" vm="8">
        <v>0.21899999999999997</v>
      </c>
      <c r="Z944" s="3">
        <v>6827.4369166666665</v>
      </c>
      <c r="AA944" t="s">
        <v>88</v>
      </c>
      <c r="AB944">
        <v>8.2957999999999998</v>
      </c>
      <c r="AC944">
        <v>0.1</v>
      </c>
      <c r="AD944" s="2" t="s">
        <v>42</v>
      </c>
      <c r="AE944">
        <v>186</v>
      </c>
      <c r="AH944">
        <v>20</v>
      </c>
      <c r="AJ944">
        <v>20</v>
      </c>
      <c r="AK944" t="s">
        <v>42</v>
      </c>
      <c r="AL944">
        <f>IF(AND(EE_Data_2023[[#This Row],[Hire Date]]&gt;=EE_Data_2023[[#This Row],[Start of Month]],EE_Data_2023[[#This Row],[Hire Date]]&lt;=EE_Data_2023[[#This Row],[End of Month]]),1,0)</f>
        <v>0</v>
      </c>
      <c r="AM944">
        <f>IF(AND(EE_Data_2023[[#This Row],[Exit Date]]&gt;=EE_Data_2023[[#This Row],[Start of Month]],EE_Data_2023[[#This Row],[Exit Date]]&lt;=EE_Data_2023[[#This Row],[End of Month]]),1,0)</f>
        <v>0</v>
      </c>
      <c r="AN944">
        <f>EE_Data_2023[[#This Row],[Leave balance]]*EE_Data_2023[[#This Row],[Hr_Rate]]</f>
        <v>9380.7490384615376</v>
      </c>
    </row>
    <row r="945" spans="1:40" x14ac:dyDescent="0.3">
      <c r="A945" s="1" t="s">
        <v>1928</v>
      </c>
      <c r="B945" s="8">
        <v>44958</v>
      </c>
      <c r="C945" s="8">
        <v>44985</v>
      </c>
      <c r="D945">
        <v>2023</v>
      </c>
      <c r="E945" t="s">
        <v>104</v>
      </c>
      <c r="F945" t="s">
        <v>105</v>
      </c>
      <c r="G945" t="s">
        <v>1919</v>
      </c>
      <c r="H945" t="s">
        <v>398</v>
      </c>
      <c r="I945" t="s">
        <v>399</v>
      </c>
      <c r="J945" t="s">
        <v>145</v>
      </c>
      <c r="K945" t="s">
        <v>48</v>
      </c>
      <c r="L945" t="s">
        <v>71</v>
      </c>
      <c r="M945" t="s">
        <v>105</v>
      </c>
      <c r="N945" t="s">
        <v>72</v>
      </c>
      <c r="O945" t="s">
        <v>50</v>
      </c>
      <c r="P945">
        <v>52</v>
      </c>
      <c r="Q945" s="2">
        <v>44611</v>
      </c>
      <c r="R945" s="2">
        <v>44976</v>
      </c>
      <c r="S945">
        <v>40</v>
      </c>
      <c r="T945" s="3">
        <v>55859</v>
      </c>
      <c r="U945" s="3">
        <v>4654.916666666667</v>
      </c>
      <c r="V945" s="3">
        <v>26.855288461538464</v>
      </c>
      <c r="W945" s="3">
        <v>5.74E-2</v>
      </c>
      <c r="X945" s="3">
        <v>267.1922166666667</v>
      </c>
      <c r="Y945" vm="11">
        <v>0.30099999999999999</v>
      </c>
      <c r="Z945" s="3">
        <v>3253.7867500000002</v>
      </c>
      <c r="AA945" t="s">
        <v>109</v>
      </c>
      <c r="AB945">
        <v>16295.86</v>
      </c>
      <c r="AC945">
        <v>0</v>
      </c>
      <c r="AD945" s="2" t="s">
        <v>42</v>
      </c>
      <c r="AE945">
        <v>296</v>
      </c>
      <c r="AH945">
        <v>20</v>
      </c>
      <c r="AK945" t="s">
        <v>42</v>
      </c>
      <c r="AL945">
        <f>IF(AND(EE_Data_2023[[#This Row],[Hire Date]]&gt;=EE_Data_2023[[#This Row],[Start of Month]],EE_Data_2023[[#This Row],[Hire Date]]&lt;=EE_Data_2023[[#This Row],[End of Month]]),1,0)</f>
        <v>0</v>
      </c>
      <c r="AM945">
        <f>IF(AND(EE_Data_2023[[#This Row],[Exit Date]]&gt;=EE_Data_2023[[#This Row],[Start of Month]],EE_Data_2023[[#This Row],[Exit Date]]&lt;=EE_Data_2023[[#This Row],[End of Month]]),1,0)</f>
        <v>0</v>
      </c>
      <c r="AN945">
        <f>EE_Data_2023[[#This Row],[Leave balance]]*EE_Data_2023[[#This Row],[Hr_Rate]]</f>
        <v>7949.1653846153858</v>
      </c>
    </row>
    <row r="946" spans="1:40" x14ac:dyDescent="0.3">
      <c r="A946" s="1" t="s">
        <v>1928</v>
      </c>
      <c r="B946" s="8">
        <v>44958</v>
      </c>
      <c r="C946" s="8">
        <v>44985</v>
      </c>
      <c r="D946">
        <v>2023</v>
      </c>
      <c r="E946" t="s">
        <v>376</v>
      </c>
      <c r="F946" t="s">
        <v>377</v>
      </c>
      <c r="G946" t="s">
        <v>33</v>
      </c>
      <c r="H946" t="s">
        <v>400</v>
      </c>
      <c r="I946" t="s">
        <v>401</v>
      </c>
      <c r="J946" t="s">
        <v>115</v>
      </c>
      <c r="K946" t="s">
        <v>99</v>
      </c>
      <c r="L946" t="s">
        <v>71</v>
      </c>
      <c r="M946" t="s">
        <v>377</v>
      </c>
      <c r="N946" t="s">
        <v>72</v>
      </c>
      <c r="O946" t="s">
        <v>50</v>
      </c>
      <c r="P946">
        <v>62</v>
      </c>
      <c r="Q946" s="2">
        <v>39002</v>
      </c>
      <c r="R946" s="2"/>
      <c r="S946">
        <v>40</v>
      </c>
      <c r="T946" s="3">
        <v>79785</v>
      </c>
      <c r="U946" s="3">
        <v>6648.75</v>
      </c>
      <c r="V946" s="3">
        <v>38.35817307692308</v>
      </c>
      <c r="W946" s="3">
        <v>0.33799999999999997</v>
      </c>
      <c r="X946" s="3">
        <v>2247.2774999999997</v>
      </c>
      <c r="Y946" vm="35">
        <v>0.46100000000000002</v>
      </c>
      <c r="Z946" s="3">
        <v>3583.67625</v>
      </c>
      <c r="AA946" t="s">
        <v>380</v>
      </c>
      <c r="AB946">
        <v>23.619</v>
      </c>
      <c r="AC946">
        <v>0</v>
      </c>
      <c r="AD946" s="2" t="s">
        <v>42</v>
      </c>
      <c r="AE946">
        <v>210</v>
      </c>
      <c r="AH946">
        <v>20</v>
      </c>
      <c r="AJ946">
        <v>17</v>
      </c>
      <c r="AK946" t="s">
        <v>42</v>
      </c>
      <c r="AL946">
        <f>IF(AND(EE_Data_2023[[#This Row],[Hire Date]]&gt;=EE_Data_2023[[#This Row],[Start of Month]],EE_Data_2023[[#This Row],[Hire Date]]&lt;=EE_Data_2023[[#This Row],[End of Month]]),1,0)</f>
        <v>0</v>
      </c>
      <c r="AM946">
        <f>IF(AND(EE_Data_2023[[#This Row],[Exit Date]]&gt;=EE_Data_2023[[#This Row],[Start of Month]],EE_Data_2023[[#This Row],[Exit Date]]&lt;=EE_Data_2023[[#This Row],[End of Month]]),1,0)</f>
        <v>0</v>
      </c>
      <c r="AN946">
        <f>EE_Data_2023[[#This Row],[Leave balance]]*EE_Data_2023[[#This Row],[Hr_Rate]]</f>
        <v>8055.2163461538466</v>
      </c>
    </row>
    <row r="947" spans="1:40" x14ac:dyDescent="0.3">
      <c r="A947" s="1" t="s">
        <v>1928</v>
      </c>
      <c r="B947" s="8">
        <v>44958</v>
      </c>
      <c r="C947" s="8">
        <v>44985</v>
      </c>
      <c r="D947">
        <v>2023</v>
      </c>
      <c r="E947" t="s">
        <v>65</v>
      </c>
      <c r="F947" t="s">
        <v>66</v>
      </c>
      <c r="G947" t="s">
        <v>33</v>
      </c>
      <c r="H947" t="s">
        <v>402</v>
      </c>
      <c r="I947" t="s">
        <v>403</v>
      </c>
      <c r="J947" t="s">
        <v>63</v>
      </c>
      <c r="K947" t="s">
        <v>116</v>
      </c>
      <c r="L947" t="s">
        <v>71</v>
      </c>
      <c r="M947" t="s">
        <v>66</v>
      </c>
      <c r="N947" t="s">
        <v>72</v>
      </c>
      <c r="O947" t="s">
        <v>50</v>
      </c>
      <c r="P947">
        <v>39</v>
      </c>
      <c r="Q947" s="2">
        <v>39391</v>
      </c>
      <c r="R947" s="2"/>
      <c r="S947">
        <v>32</v>
      </c>
      <c r="T947" s="3">
        <v>99017</v>
      </c>
      <c r="U947" s="3">
        <v>8251.4166666666661</v>
      </c>
      <c r="V947" s="3">
        <v>59.505408653846153</v>
      </c>
      <c r="W947" s="3">
        <v>0.23749999999999999</v>
      </c>
      <c r="X947" s="3">
        <v>1959.711458333333</v>
      </c>
      <c r="Y947" vm="5">
        <v>0.39799999999999996</v>
      </c>
      <c r="Z947" s="3">
        <v>4967.3528333333334</v>
      </c>
      <c r="AA947" t="s">
        <v>41</v>
      </c>
      <c r="AB947">
        <v>1</v>
      </c>
      <c r="AC947">
        <v>0</v>
      </c>
      <c r="AD947" s="2" t="s">
        <v>42</v>
      </c>
      <c r="AE947">
        <v>145</v>
      </c>
      <c r="AH947">
        <v>20</v>
      </c>
      <c r="AI947">
        <v>536</v>
      </c>
      <c r="AK947" t="s">
        <v>42</v>
      </c>
      <c r="AL947">
        <f>IF(AND(EE_Data_2023[[#This Row],[Hire Date]]&gt;=EE_Data_2023[[#This Row],[Start of Month]],EE_Data_2023[[#This Row],[Hire Date]]&lt;=EE_Data_2023[[#This Row],[End of Month]]),1,0)</f>
        <v>0</v>
      </c>
      <c r="AM947">
        <f>IF(AND(EE_Data_2023[[#This Row],[Exit Date]]&gt;=EE_Data_2023[[#This Row],[Start of Month]],EE_Data_2023[[#This Row],[Exit Date]]&lt;=EE_Data_2023[[#This Row],[End of Month]]),1,0)</f>
        <v>0</v>
      </c>
      <c r="AN947">
        <f>EE_Data_2023[[#This Row],[Leave balance]]*EE_Data_2023[[#This Row],[Hr_Rate]]</f>
        <v>8628.2842548076915</v>
      </c>
    </row>
    <row r="948" spans="1:40" x14ac:dyDescent="0.3">
      <c r="A948" s="1" t="s">
        <v>1928</v>
      </c>
      <c r="B948" s="8">
        <v>44958</v>
      </c>
      <c r="C948" s="8">
        <v>44985</v>
      </c>
      <c r="D948">
        <v>2023</v>
      </c>
      <c r="E948" t="s">
        <v>172</v>
      </c>
      <c r="F948" t="s">
        <v>132</v>
      </c>
      <c r="G948" t="s">
        <v>33</v>
      </c>
      <c r="H948" t="s">
        <v>404</v>
      </c>
      <c r="I948" t="s">
        <v>405</v>
      </c>
      <c r="J948" t="s">
        <v>406</v>
      </c>
      <c r="K948" t="s">
        <v>37</v>
      </c>
      <c r="L948" t="s">
        <v>38</v>
      </c>
      <c r="M948" t="s">
        <v>132</v>
      </c>
      <c r="N948" t="s">
        <v>72</v>
      </c>
      <c r="O948" t="s">
        <v>50</v>
      </c>
      <c r="P948">
        <v>63</v>
      </c>
      <c r="Q948" s="2">
        <v>44287</v>
      </c>
      <c r="R948" s="2"/>
      <c r="S948">
        <v>40</v>
      </c>
      <c r="T948" s="3">
        <v>53809</v>
      </c>
      <c r="U948" s="3">
        <v>4484.083333333333</v>
      </c>
      <c r="V948" s="3">
        <v>25.869711538461537</v>
      </c>
      <c r="W948" s="3">
        <v>0.45</v>
      </c>
      <c r="X948" s="3">
        <v>2017.8374999999999</v>
      </c>
      <c r="Y948" vm="21">
        <v>0.60699999999999998</v>
      </c>
      <c r="Z948" s="3">
        <v>1762.2447499999998</v>
      </c>
      <c r="AA948" t="s">
        <v>41</v>
      </c>
      <c r="AB948">
        <v>1</v>
      </c>
      <c r="AC948">
        <v>0</v>
      </c>
      <c r="AD948" s="2" t="s">
        <v>42</v>
      </c>
      <c r="AE948">
        <v>208</v>
      </c>
      <c r="AH948">
        <v>20</v>
      </c>
      <c r="AJ948">
        <v>14</v>
      </c>
      <c r="AK948" t="s">
        <v>42</v>
      </c>
      <c r="AL948">
        <f>IF(AND(EE_Data_2023[[#This Row],[Hire Date]]&gt;=EE_Data_2023[[#This Row],[Start of Month]],EE_Data_2023[[#This Row],[Hire Date]]&lt;=EE_Data_2023[[#This Row],[End of Month]]),1,0)</f>
        <v>0</v>
      </c>
      <c r="AM948">
        <f>IF(AND(EE_Data_2023[[#This Row],[Exit Date]]&gt;=EE_Data_2023[[#This Row],[Start of Month]],EE_Data_2023[[#This Row],[Exit Date]]&lt;=EE_Data_2023[[#This Row],[End of Month]]),1,0)</f>
        <v>0</v>
      </c>
      <c r="AN948">
        <f>EE_Data_2023[[#This Row],[Leave balance]]*EE_Data_2023[[#This Row],[Hr_Rate]]</f>
        <v>5380.9</v>
      </c>
    </row>
    <row r="949" spans="1:40" x14ac:dyDescent="0.3">
      <c r="A949" s="1" t="s">
        <v>1928</v>
      </c>
      <c r="B949" s="8">
        <v>44958</v>
      </c>
      <c r="C949" s="8">
        <v>44985</v>
      </c>
      <c r="D949">
        <v>2023</v>
      </c>
      <c r="E949" t="s">
        <v>31</v>
      </c>
      <c r="F949" t="s">
        <v>32</v>
      </c>
      <c r="G949" t="s">
        <v>33</v>
      </c>
      <c r="H949" t="s">
        <v>407</v>
      </c>
      <c r="I949" t="s">
        <v>408</v>
      </c>
      <c r="J949" t="s">
        <v>237</v>
      </c>
      <c r="K949" t="s">
        <v>99</v>
      </c>
      <c r="L949" t="s">
        <v>49</v>
      </c>
      <c r="M949" t="s">
        <v>32</v>
      </c>
      <c r="N949" t="s">
        <v>72</v>
      </c>
      <c r="O949" t="s">
        <v>40</v>
      </c>
      <c r="P949">
        <v>27</v>
      </c>
      <c r="Q949" s="2">
        <v>43937</v>
      </c>
      <c r="R949" s="2"/>
      <c r="S949">
        <v>40</v>
      </c>
      <c r="T949" s="3">
        <v>71864</v>
      </c>
      <c r="U949" s="3">
        <v>5988.666666666667</v>
      </c>
      <c r="V949" s="3">
        <v>34.549999999999997</v>
      </c>
      <c r="W949" s="3">
        <v>0.20760000000000001</v>
      </c>
      <c r="X949" s="3">
        <v>1243.2472</v>
      </c>
      <c r="Y949" vm="1">
        <v>0.36599999999999999</v>
      </c>
      <c r="Z949" s="3">
        <v>3796.8146666666671</v>
      </c>
      <c r="AA949" t="s">
        <v>41</v>
      </c>
      <c r="AB949">
        <v>1</v>
      </c>
      <c r="AC949">
        <v>0</v>
      </c>
      <c r="AD949" s="2" t="s">
        <v>42</v>
      </c>
      <c r="AE949">
        <v>301</v>
      </c>
      <c r="AH949">
        <v>20</v>
      </c>
      <c r="AJ949">
        <v>19</v>
      </c>
      <c r="AK949" t="s">
        <v>42</v>
      </c>
      <c r="AL949">
        <f>IF(AND(EE_Data_2023[[#This Row],[Hire Date]]&gt;=EE_Data_2023[[#This Row],[Start of Month]],EE_Data_2023[[#This Row],[Hire Date]]&lt;=EE_Data_2023[[#This Row],[End of Month]]),1,0)</f>
        <v>0</v>
      </c>
      <c r="AM949">
        <f>IF(AND(EE_Data_2023[[#This Row],[Exit Date]]&gt;=EE_Data_2023[[#This Row],[Start of Month]],EE_Data_2023[[#This Row],[Exit Date]]&lt;=EE_Data_2023[[#This Row],[End of Month]]),1,0)</f>
        <v>0</v>
      </c>
      <c r="AN949">
        <f>EE_Data_2023[[#This Row],[Leave balance]]*EE_Data_2023[[#This Row],[Hr_Rate]]</f>
        <v>10399.549999999999</v>
      </c>
    </row>
    <row r="950" spans="1:40" x14ac:dyDescent="0.3">
      <c r="A950" s="1" t="s">
        <v>1928</v>
      </c>
      <c r="B950" s="8">
        <v>44958</v>
      </c>
      <c r="C950" s="8">
        <v>44985</v>
      </c>
      <c r="D950">
        <v>2023</v>
      </c>
      <c r="E950" t="s">
        <v>322</v>
      </c>
      <c r="F950" t="s">
        <v>323</v>
      </c>
      <c r="G950" t="s">
        <v>1919</v>
      </c>
      <c r="H950" t="s">
        <v>409</v>
      </c>
      <c r="I950" t="s">
        <v>410</v>
      </c>
      <c r="J950" t="s">
        <v>115</v>
      </c>
      <c r="K950" t="s">
        <v>48</v>
      </c>
      <c r="L950" t="s">
        <v>71</v>
      </c>
      <c r="M950" t="s">
        <v>323</v>
      </c>
      <c r="N950" t="s">
        <v>72</v>
      </c>
      <c r="O950" t="s">
        <v>50</v>
      </c>
      <c r="P950">
        <v>37</v>
      </c>
      <c r="Q950" s="2">
        <v>40883</v>
      </c>
      <c r="R950" s="2"/>
      <c r="S950">
        <v>40</v>
      </c>
      <c r="T950" s="3">
        <v>225558</v>
      </c>
      <c r="U950" s="3">
        <v>18796.5</v>
      </c>
      <c r="V950" s="3">
        <v>108.44134615384614</v>
      </c>
      <c r="W950" s="3">
        <v>0.15490000000000001</v>
      </c>
      <c r="X950" s="3">
        <v>2911.5778500000001</v>
      </c>
      <c r="Y950" vm="33">
        <v>0.46700000000000003</v>
      </c>
      <c r="Z950" s="3">
        <v>10018.5345</v>
      </c>
      <c r="AA950" t="s">
        <v>326</v>
      </c>
      <c r="AB950">
        <v>143.86000000000001</v>
      </c>
      <c r="AC950">
        <v>0.33</v>
      </c>
      <c r="AD950" s="2" t="s">
        <v>42</v>
      </c>
      <c r="AE950">
        <v>341</v>
      </c>
      <c r="AH950">
        <v>20</v>
      </c>
      <c r="AJ950">
        <v>16</v>
      </c>
      <c r="AK950" t="s">
        <v>42</v>
      </c>
      <c r="AL950">
        <f>IF(AND(EE_Data_2023[[#This Row],[Hire Date]]&gt;=EE_Data_2023[[#This Row],[Start of Month]],EE_Data_2023[[#This Row],[Hire Date]]&lt;=EE_Data_2023[[#This Row],[End of Month]]),1,0)</f>
        <v>0</v>
      </c>
      <c r="AM950">
        <f>IF(AND(EE_Data_2023[[#This Row],[Exit Date]]&gt;=EE_Data_2023[[#This Row],[Start of Month]],EE_Data_2023[[#This Row],[Exit Date]]&lt;=EE_Data_2023[[#This Row],[End of Month]]),1,0)</f>
        <v>0</v>
      </c>
      <c r="AN950">
        <f>EE_Data_2023[[#This Row],[Leave balance]]*EE_Data_2023[[#This Row],[Hr_Rate]]</f>
        <v>36978.49903846153</v>
      </c>
    </row>
    <row r="951" spans="1:40" x14ac:dyDescent="0.3">
      <c r="A951" s="1" t="s">
        <v>1928</v>
      </c>
      <c r="B951" s="8">
        <v>44958</v>
      </c>
      <c r="C951" s="8">
        <v>44985</v>
      </c>
      <c r="D951">
        <v>2023</v>
      </c>
      <c r="E951" t="s">
        <v>79</v>
      </c>
      <c r="F951" t="s">
        <v>80</v>
      </c>
      <c r="G951" t="s">
        <v>33</v>
      </c>
      <c r="H951" t="s">
        <v>411</v>
      </c>
      <c r="I951" t="s">
        <v>412</v>
      </c>
      <c r="J951" t="s">
        <v>237</v>
      </c>
      <c r="K951" t="s">
        <v>99</v>
      </c>
      <c r="L951" t="s">
        <v>49</v>
      </c>
      <c r="M951" t="s">
        <v>80</v>
      </c>
      <c r="N951" t="s">
        <v>39</v>
      </c>
      <c r="O951" t="s">
        <v>40</v>
      </c>
      <c r="P951">
        <v>46</v>
      </c>
      <c r="Q951" s="2">
        <v>44732</v>
      </c>
      <c r="R951" s="2">
        <v>45097</v>
      </c>
      <c r="S951">
        <v>40</v>
      </c>
      <c r="T951" s="3">
        <v>96997</v>
      </c>
      <c r="U951" s="3">
        <v>8083.083333333333</v>
      </c>
      <c r="V951" s="3">
        <v>46.633173076923079</v>
      </c>
      <c r="W951" s="3">
        <v>0.23190000000000002</v>
      </c>
      <c r="X951" s="3">
        <v>1874.4670250000001</v>
      </c>
      <c r="Y951" vm="7">
        <v>0.41200000000000003</v>
      </c>
      <c r="Z951" s="3">
        <v>4752.8529999999992</v>
      </c>
      <c r="AA951" t="s">
        <v>41</v>
      </c>
      <c r="AB951">
        <v>1</v>
      </c>
      <c r="AC951">
        <v>0</v>
      </c>
      <c r="AD951" s="2" t="s">
        <v>42</v>
      </c>
      <c r="AE951">
        <v>57</v>
      </c>
      <c r="AH951">
        <v>20</v>
      </c>
      <c r="AJ951">
        <v>20</v>
      </c>
      <c r="AK951" t="s">
        <v>42</v>
      </c>
      <c r="AL951">
        <f>IF(AND(EE_Data_2023[[#This Row],[Hire Date]]&gt;=EE_Data_2023[[#This Row],[Start of Month]],EE_Data_2023[[#This Row],[Hire Date]]&lt;=EE_Data_2023[[#This Row],[End of Month]]),1,0)</f>
        <v>0</v>
      </c>
      <c r="AM951">
        <f>IF(AND(EE_Data_2023[[#This Row],[Exit Date]]&gt;=EE_Data_2023[[#This Row],[Start of Month]],EE_Data_2023[[#This Row],[Exit Date]]&lt;=EE_Data_2023[[#This Row],[End of Month]]),1,0)</f>
        <v>0</v>
      </c>
      <c r="AN951">
        <f>EE_Data_2023[[#This Row],[Leave balance]]*EE_Data_2023[[#This Row],[Hr_Rate]]</f>
        <v>2658.0908653846154</v>
      </c>
    </row>
    <row r="952" spans="1:40" x14ac:dyDescent="0.3">
      <c r="A952" s="1" t="s">
        <v>1928</v>
      </c>
      <c r="B952" s="8">
        <v>44958</v>
      </c>
      <c r="C952" s="8">
        <v>44985</v>
      </c>
      <c r="D952">
        <v>2023</v>
      </c>
      <c r="E952" t="s">
        <v>262</v>
      </c>
      <c r="F952" t="s">
        <v>263</v>
      </c>
      <c r="G952" t="s">
        <v>33</v>
      </c>
      <c r="H952" t="s">
        <v>413</v>
      </c>
      <c r="I952" t="s">
        <v>414</v>
      </c>
      <c r="J952" t="s">
        <v>47</v>
      </c>
      <c r="K952" t="s">
        <v>94</v>
      </c>
      <c r="L952" t="s">
        <v>38</v>
      </c>
      <c r="M952" t="s">
        <v>263</v>
      </c>
      <c r="N952" t="s">
        <v>72</v>
      </c>
      <c r="O952" t="s">
        <v>50</v>
      </c>
      <c r="P952">
        <v>54</v>
      </c>
      <c r="Q952" s="2">
        <v>43122</v>
      </c>
      <c r="R952" s="2"/>
      <c r="S952">
        <v>40</v>
      </c>
      <c r="T952" s="3">
        <v>176294</v>
      </c>
      <c r="U952" s="3">
        <v>14691.166666666666</v>
      </c>
      <c r="V952" s="3">
        <v>84.756730769230771</v>
      </c>
      <c r="W952" s="3">
        <v>0.22</v>
      </c>
      <c r="X952" s="3">
        <v>3232.0566666666664</v>
      </c>
      <c r="Y952" vm="28">
        <v>0.45200000000000001</v>
      </c>
      <c r="Z952" s="3">
        <v>8050.7593333333325</v>
      </c>
      <c r="AA952" t="s">
        <v>267</v>
      </c>
      <c r="AB952">
        <v>39.026600000000002</v>
      </c>
      <c r="AC952">
        <v>0.28000000000000003</v>
      </c>
      <c r="AD952" s="2" t="s">
        <v>42</v>
      </c>
      <c r="AE952">
        <v>103</v>
      </c>
      <c r="AH952">
        <v>20</v>
      </c>
      <c r="AJ952">
        <v>12</v>
      </c>
      <c r="AK952" t="s">
        <v>42</v>
      </c>
      <c r="AL952">
        <f>IF(AND(EE_Data_2023[[#This Row],[Hire Date]]&gt;=EE_Data_2023[[#This Row],[Start of Month]],EE_Data_2023[[#This Row],[Hire Date]]&lt;=EE_Data_2023[[#This Row],[End of Month]]),1,0)</f>
        <v>0</v>
      </c>
      <c r="AM952">
        <f>IF(AND(EE_Data_2023[[#This Row],[Exit Date]]&gt;=EE_Data_2023[[#This Row],[Start of Month]],EE_Data_2023[[#This Row],[Exit Date]]&lt;=EE_Data_2023[[#This Row],[End of Month]]),1,0)</f>
        <v>0</v>
      </c>
      <c r="AN952">
        <f>EE_Data_2023[[#This Row],[Leave balance]]*EE_Data_2023[[#This Row],[Hr_Rate]]</f>
        <v>8729.9432692307691</v>
      </c>
    </row>
    <row r="953" spans="1:40" x14ac:dyDescent="0.3">
      <c r="A953" s="1" t="s">
        <v>1928</v>
      </c>
      <c r="B953" s="8">
        <v>44958</v>
      </c>
      <c r="C953" s="8">
        <v>44985</v>
      </c>
      <c r="D953">
        <v>2023</v>
      </c>
      <c r="E953" t="s">
        <v>415</v>
      </c>
      <c r="F953" t="s">
        <v>416</v>
      </c>
      <c r="G953" t="s">
        <v>33</v>
      </c>
      <c r="H953" t="s">
        <v>417</v>
      </c>
      <c r="I953" t="s">
        <v>418</v>
      </c>
      <c r="J953" t="s">
        <v>145</v>
      </c>
      <c r="K953" t="s">
        <v>70</v>
      </c>
      <c r="L953" t="s">
        <v>108</v>
      </c>
      <c r="M953" t="s">
        <v>416</v>
      </c>
      <c r="N953" t="s">
        <v>72</v>
      </c>
      <c r="O953" t="s">
        <v>50</v>
      </c>
      <c r="P953">
        <v>30</v>
      </c>
      <c r="Q953" s="2">
        <v>44241</v>
      </c>
      <c r="R953" s="2"/>
      <c r="S953">
        <v>32</v>
      </c>
      <c r="T953" s="3">
        <v>48340</v>
      </c>
      <c r="U953" s="3">
        <v>4028.3333333333335</v>
      </c>
      <c r="V953" s="3">
        <v>29.05048076923077</v>
      </c>
      <c r="W953" s="3">
        <v>0</v>
      </c>
      <c r="X953" s="3">
        <v>0</v>
      </c>
      <c r="Y953" vm="38">
        <v>0.23800000000000002</v>
      </c>
      <c r="Z953" s="3">
        <v>3069.59</v>
      </c>
      <c r="AA953" t="s">
        <v>419</v>
      </c>
      <c r="AB953">
        <v>7.4398</v>
      </c>
      <c r="AC953">
        <v>0</v>
      </c>
      <c r="AD953" s="2" t="s">
        <v>42</v>
      </c>
      <c r="AE953">
        <v>143</v>
      </c>
      <c r="AH953">
        <v>20</v>
      </c>
      <c r="AI953">
        <v>407</v>
      </c>
      <c r="AK953" t="s">
        <v>42</v>
      </c>
      <c r="AL953">
        <f>IF(AND(EE_Data_2023[[#This Row],[Hire Date]]&gt;=EE_Data_2023[[#This Row],[Start of Month]],EE_Data_2023[[#This Row],[Hire Date]]&lt;=EE_Data_2023[[#This Row],[End of Month]]),1,0)</f>
        <v>0</v>
      </c>
      <c r="AM953">
        <f>IF(AND(EE_Data_2023[[#This Row],[Exit Date]]&gt;=EE_Data_2023[[#This Row],[Start of Month]],EE_Data_2023[[#This Row],[Exit Date]]&lt;=EE_Data_2023[[#This Row],[End of Month]]),1,0)</f>
        <v>0</v>
      </c>
      <c r="AN953">
        <f>EE_Data_2023[[#This Row],[Leave balance]]*EE_Data_2023[[#This Row],[Hr_Rate]]</f>
        <v>4154.21875</v>
      </c>
    </row>
    <row r="954" spans="1:40" x14ac:dyDescent="0.3">
      <c r="A954" s="1" t="s">
        <v>1928</v>
      </c>
      <c r="B954" s="8">
        <v>44958</v>
      </c>
      <c r="C954" s="8">
        <v>44985</v>
      </c>
      <c r="D954">
        <v>2023</v>
      </c>
      <c r="E954" t="s">
        <v>52</v>
      </c>
      <c r="F954" t="s">
        <v>53</v>
      </c>
      <c r="G954" t="s">
        <v>54</v>
      </c>
      <c r="H954" t="s">
        <v>420</v>
      </c>
      <c r="I954" t="s">
        <v>421</v>
      </c>
      <c r="J954" t="s">
        <v>115</v>
      </c>
      <c r="K954" t="s">
        <v>99</v>
      </c>
      <c r="L954" t="s">
        <v>71</v>
      </c>
      <c r="M954" t="s">
        <v>80</v>
      </c>
      <c r="N954" t="s">
        <v>72</v>
      </c>
      <c r="O954" t="s">
        <v>50</v>
      </c>
      <c r="P954">
        <v>28</v>
      </c>
      <c r="Q954" s="2">
        <v>42922</v>
      </c>
      <c r="R954" s="2"/>
      <c r="S954">
        <v>40</v>
      </c>
      <c r="T954" s="3">
        <v>240488</v>
      </c>
      <c r="U954" s="3">
        <v>20040.666666666668</v>
      </c>
      <c r="V954" s="3">
        <v>115.61923076923077</v>
      </c>
      <c r="W954" s="3">
        <v>0.25</v>
      </c>
      <c r="X954" s="3">
        <v>5010.166666666667</v>
      </c>
      <c r="Y954" vm="3">
        <v>0.501</v>
      </c>
      <c r="Z954" s="3">
        <v>10000.292666666668</v>
      </c>
      <c r="AA954" t="s">
        <v>58</v>
      </c>
      <c r="AB954">
        <v>657.27</v>
      </c>
      <c r="AC954">
        <v>0.4</v>
      </c>
      <c r="AD954" s="2" t="s">
        <v>42</v>
      </c>
      <c r="AE954">
        <v>296</v>
      </c>
      <c r="AH954">
        <v>20</v>
      </c>
      <c r="AJ954">
        <v>4</v>
      </c>
      <c r="AK954" t="s">
        <v>42</v>
      </c>
      <c r="AL954">
        <f>IF(AND(EE_Data_2023[[#This Row],[Hire Date]]&gt;=EE_Data_2023[[#This Row],[Start of Month]],EE_Data_2023[[#This Row],[Hire Date]]&lt;=EE_Data_2023[[#This Row],[End of Month]]),1,0)</f>
        <v>0</v>
      </c>
      <c r="AM954">
        <f>IF(AND(EE_Data_2023[[#This Row],[Exit Date]]&gt;=EE_Data_2023[[#This Row],[Start of Month]],EE_Data_2023[[#This Row],[Exit Date]]&lt;=EE_Data_2023[[#This Row],[End of Month]]),1,0)</f>
        <v>0</v>
      </c>
      <c r="AN954">
        <f>EE_Data_2023[[#This Row],[Leave balance]]*EE_Data_2023[[#This Row],[Hr_Rate]]</f>
        <v>34223.292307692311</v>
      </c>
    </row>
    <row r="955" spans="1:40" x14ac:dyDescent="0.3">
      <c r="A955" s="1" t="s">
        <v>1928</v>
      </c>
      <c r="B955" s="8">
        <v>44958</v>
      </c>
      <c r="C955" s="8">
        <v>44985</v>
      </c>
      <c r="D955">
        <v>2023</v>
      </c>
      <c r="E955" t="s">
        <v>110</v>
      </c>
      <c r="F955" t="s">
        <v>111</v>
      </c>
      <c r="G955" t="s">
        <v>112</v>
      </c>
      <c r="H955" t="s">
        <v>422</v>
      </c>
      <c r="I955" t="s">
        <v>423</v>
      </c>
      <c r="J955" t="s">
        <v>187</v>
      </c>
      <c r="K955" t="s">
        <v>37</v>
      </c>
      <c r="L955" t="s">
        <v>38</v>
      </c>
      <c r="M955" t="s">
        <v>111</v>
      </c>
      <c r="N955" t="s">
        <v>72</v>
      </c>
      <c r="O955" t="s">
        <v>40</v>
      </c>
      <c r="P955">
        <v>40</v>
      </c>
      <c r="Q955" s="2">
        <v>40565</v>
      </c>
      <c r="R955" s="2"/>
      <c r="S955">
        <v>40</v>
      </c>
      <c r="T955" s="3">
        <v>97339</v>
      </c>
      <c r="U955" s="3">
        <v>8111.583333333333</v>
      </c>
      <c r="V955" s="3">
        <v>46.797596153846158</v>
      </c>
      <c r="W955" s="3">
        <v>0</v>
      </c>
      <c r="X955" s="3">
        <v>0</v>
      </c>
      <c r="Y955" vm="12">
        <v>0.113</v>
      </c>
      <c r="Z955" s="3">
        <v>7194.974416666666</v>
      </c>
      <c r="AA955" t="s">
        <v>117</v>
      </c>
      <c r="AB955">
        <v>3.8468</v>
      </c>
      <c r="AC955">
        <v>0</v>
      </c>
      <c r="AD955" s="2" t="s">
        <v>42</v>
      </c>
      <c r="AE955">
        <v>391</v>
      </c>
      <c r="AH955">
        <v>20</v>
      </c>
      <c r="AJ955">
        <v>17</v>
      </c>
      <c r="AK955" t="s">
        <v>42</v>
      </c>
      <c r="AL955">
        <f>IF(AND(EE_Data_2023[[#This Row],[Hire Date]]&gt;=EE_Data_2023[[#This Row],[Start of Month]],EE_Data_2023[[#This Row],[Hire Date]]&lt;=EE_Data_2023[[#This Row],[End of Month]]),1,0)</f>
        <v>0</v>
      </c>
      <c r="AM955">
        <f>IF(AND(EE_Data_2023[[#This Row],[Exit Date]]&gt;=EE_Data_2023[[#This Row],[Start of Month]],EE_Data_2023[[#This Row],[Exit Date]]&lt;=EE_Data_2023[[#This Row],[End of Month]]),1,0)</f>
        <v>0</v>
      </c>
      <c r="AN955">
        <f>EE_Data_2023[[#This Row],[Leave balance]]*EE_Data_2023[[#This Row],[Hr_Rate]]</f>
        <v>18297.860096153847</v>
      </c>
    </row>
    <row r="956" spans="1:40" x14ac:dyDescent="0.3">
      <c r="A956" s="1" t="s">
        <v>1928</v>
      </c>
      <c r="B956" s="8">
        <v>44958</v>
      </c>
      <c r="C956" s="8">
        <v>44985</v>
      </c>
      <c r="D956">
        <v>2023</v>
      </c>
      <c r="E956" t="s">
        <v>424</v>
      </c>
      <c r="F956" t="s">
        <v>425</v>
      </c>
      <c r="G956" t="s">
        <v>54</v>
      </c>
      <c r="H956" t="s">
        <v>426</v>
      </c>
      <c r="I956" t="s">
        <v>427</v>
      </c>
      <c r="J956" t="s">
        <v>115</v>
      </c>
      <c r="K956" t="s">
        <v>94</v>
      </c>
      <c r="L956" t="s">
        <v>38</v>
      </c>
      <c r="M956" t="s">
        <v>425</v>
      </c>
      <c r="N956" t="s">
        <v>72</v>
      </c>
      <c r="O956" t="s">
        <v>50</v>
      </c>
      <c r="P956">
        <v>49</v>
      </c>
      <c r="Q956" s="2">
        <v>37680</v>
      </c>
      <c r="R956" s="2"/>
      <c r="S956">
        <v>40</v>
      </c>
      <c r="T956" s="3">
        <v>211291</v>
      </c>
      <c r="U956" s="3">
        <v>17607.583333333332</v>
      </c>
      <c r="V956" s="3">
        <v>101.58221153846154</v>
      </c>
      <c r="W956" s="3">
        <v>0.26</v>
      </c>
      <c r="X956" s="3">
        <v>4577.9716666666664</v>
      </c>
      <c r="Y956" vm="39">
        <v>0.44400000000000001</v>
      </c>
      <c r="Z956" s="3">
        <v>9789.8163333333323</v>
      </c>
      <c r="AA956" t="s">
        <v>428</v>
      </c>
      <c r="AB956">
        <v>32.686700000000002</v>
      </c>
      <c r="AC956">
        <v>0.37</v>
      </c>
      <c r="AD956" s="2" t="s">
        <v>42</v>
      </c>
      <c r="AE956">
        <v>383</v>
      </c>
      <c r="AH956">
        <v>20</v>
      </c>
      <c r="AJ956">
        <v>17</v>
      </c>
      <c r="AK956" t="s">
        <v>42</v>
      </c>
      <c r="AL956">
        <f>IF(AND(EE_Data_2023[[#This Row],[Hire Date]]&gt;=EE_Data_2023[[#This Row],[Start of Month]],EE_Data_2023[[#This Row],[Hire Date]]&lt;=EE_Data_2023[[#This Row],[End of Month]]),1,0)</f>
        <v>0</v>
      </c>
      <c r="AM956">
        <f>IF(AND(EE_Data_2023[[#This Row],[Exit Date]]&gt;=EE_Data_2023[[#This Row],[Start of Month]],EE_Data_2023[[#This Row],[Exit Date]]&lt;=EE_Data_2023[[#This Row],[End of Month]]),1,0)</f>
        <v>0</v>
      </c>
      <c r="AN956">
        <f>EE_Data_2023[[#This Row],[Leave balance]]*EE_Data_2023[[#This Row],[Hr_Rate]]</f>
        <v>38905.987019230772</v>
      </c>
    </row>
    <row r="957" spans="1:40" x14ac:dyDescent="0.3">
      <c r="A957" s="1" t="s">
        <v>1928</v>
      </c>
      <c r="B957" s="8">
        <v>44958</v>
      </c>
      <c r="C957" s="8">
        <v>44985</v>
      </c>
      <c r="D957">
        <v>2023</v>
      </c>
      <c r="E957" t="s">
        <v>376</v>
      </c>
      <c r="F957" t="s">
        <v>377</v>
      </c>
      <c r="G957" t="s">
        <v>33</v>
      </c>
      <c r="H957" t="s">
        <v>431</v>
      </c>
      <c r="I957" t="s">
        <v>432</v>
      </c>
      <c r="J957" t="s">
        <v>158</v>
      </c>
      <c r="K957" t="s">
        <v>99</v>
      </c>
      <c r="L957" t="s">
        <v>49</v>
      </c>
      <c r="M957" t="s">
        <v>377</v>
      </c>
      <c r="N957" t="s">
        <v>72</v>
      </c>
      <c r="O957" t="s">
        <v>40</v>
      </c>
      <c r="P957">
        <v>61</v>
      </c>
      <c r="Q957" s="2">
        <v>37582</v>
      </c>
      <c r="R957" s="2"/>
      <c r="S957">
        <v>40</v>
      </c>
      <c r="T957" s="3">
        <v>80950</v>
      </c>
      <c r="U957" s="3">
        <v>6745.833333333333</v>
      </c>
      <c r="V957" s="3">
        <v>38.918269230769234</v>
      </c>
      <c r="W957" s="3">
        <v>0.33799999999999997</v>
      </c>
      <c r="X957" s="3">
        <v>2280.0916666666662</v>
      </c>
      <c r="Y957" vm="35">
        <v>0.46100000000000002</v>
      </c>
      <c r="Z957" s="3">
        <v>3636.0041666666662</v>
      </c>
      <c r="AA957" t="s">
        <v>380</v>
      </c>
      <c r="AB957">
        <v>23.619</v>
      </c>
      <c r="AC957">
        <v>0</v>
      </c>
      <c r="AD957" s="2" t="s">
        <v>42</v>
      </c>
      <c r="AE957">
        <v>282</v>
      </c>
      <c r="AH957">
        <v>20</v>
      </c>
      <c r="AJ957">
        <v>4</v>
      </c>
      <c r="AK957" t="s">
        <v>42</v>
      </c>
      <c r="AL957">
        <f>IF(AND(EE_Data_2023[[#This Row],[Hire Date]]&gt;=EE_Data_2023[[#This Row],[Start of Month]],EE_Data_2023[[#This Row],[Hire Date]]&lt;=EE_Data_2023[[#This Row],[End of Month]]),1,0)</f>
        <v>0</v>
      </c>
      <c r="AM957">
        <f>IF(AND(EE_Data_2023[[#This Row],[Exit Date]]&gt;=EE_Data_2023[[#This Row],[Start of Month]],EE_Data_2023[[#This Row],[Exit Date]]&lt;=EE_Data_2023[[#This Row],[End of Month]]),1,0)</f>
        <v>0</v>
      </c>
      <c r="AN957">
        <f>EE_Data_2023[[#This Row],[Leave balance]]*EE_Data_2023[[#This Row],[Hr_Rate]]</f>
        <v>10974.951923076924</v>
      </c>
    </row>
    <row r="958" spans="1:40" x14ac:dyDescent="0.3">
      <c r="A958" s="1" t="s">
        <v>1928</v>
      </c>
      <c r="B958" s="8">
        <v>44958</v>
      </c>
      <c r="C958" s="8">
        <v>44985</v>
      </c>
      <c r="D958">
        <v>2023</v>
      </c>
      <c r="E958" t="s">
        <v>200</v>
      </c>
      <c r="F958" t="s">
        <v>201</v>
      </c>
      <c r="G958" t="s">
        <v>33</v>
      </c>
      <c r="H958" t="s">
        <v>433</v>
      </c>
      <c r="I958" t="s">
        <v>434</v>
      </c>
      <c r="J958" t="s">
        <v>242</v>
      </c>
      <c r="K958" t="s">
        <v>99</v>
      </c>
      <c r="L958" t="s">
        <v>108</v>
      </c>
      <c r="M958" t="s">
        <v>201</v>
      </c>
      <c r="N958" t="s">
        <v>72</v>
      </c>
      <c r="O958" t="s">
        <v>50</v>
      </c>
      <c r="P958">
        <v>46</v>
      </c>
      <c r="Q958" s="2">
        <v>44206</v>
      </c>
      <c r="R958" s="2">
        <v>44936</v>
      </c>
      <c r="S958">
        <v>40</v>
      </c>
      <c r="T958" s="3">
        <v>86538</v>
      </c>
      <c r="U958" s="3">
        <v>7211.5</v>
      </c>
      <c r="V958" s="3">
        <v>41.604807692307688</v>
      </c>
      <c r="W958" s="3">
        <v>0.24809999999999999</v>
      </c>
      <c r="X958" s="3">
        <v>1789.1731499999999</v>
      </c>
      <c r="Y958" vm="25">
        <v>0.51900000000000002</v>
      </c>
      <c r="Z958" s="3">
        <v>3468.7314999999999</v>
      </c>
      <c r="AA958" t="s">
        <v>41</v>
      </c>
      <c r="AB958">
        <v>1</v>
      </c>
      <c r="AC958">
        <v>0</v>
      </c>
      <c r="AD958" s="2" t="s">
        <v>42</v>
      </c>
      <c r="AE958">
        <v>179</v>
      </c>
      <c r="AH958">
        <v>20</v>
      </c>
      <c r="AJ958">
        <v>5</v>
      </c>
      <c r="AK958" t="s">
        <v>42</v>
      </c>
      <c r="AL958">
        <f>IF(AND(EE_Data_2023[[#This Row],[Hire Date]]&gt;=EE_Data_2023[[#This Row],[Start of Month]],EE_Data_2023[[#This Row],[Hire Date]]&lt;=EE_Data_2023[[#This Row],[End of Month]]),1,0)</f>
        <v>0</v>
      </c>
      <c r="AM958">
        <f>IF(AND(EE_Data_2023[[#This Row],[Exit Date]]&gt;=EE_Data_2023[[#This Row],[Start of Month]],EE_Data_2023[[#This Row],[Exit Date]]&lt;=EE_Data_2023[[#This Row],[End of Month]]),1,0)</f>
        <v>0</v>
      </c>
      <c r="AN958">
        <f>EE_Data_2023[[#This Row],[Leave balance]]*EE_Data_2023[[#This Row],[Hr_Rate]]</f>
        <v>7447.2605769230759</v>
      </c>
    </row>
    <row r="959" spans="1:40" x14ac:dyDescent="0.3">
      <c r="A959" s="1" t="s">
        <v>1928</v>
      </c>
      <c r="B959" s="8">
        <v>44958</v>
      </c>
      <c r="C959" s="8">
        <v>44985</v>
      </c>
      <c r="D959">
        <v>2023</v>
      </c>
      <c r="E959" t="s">
        <v>79</v>
      </c>
      <c r="F959" t="s">
        <v>80</v>
      </c>
      <c r="G959" t="s">
        <v>33</v>
      </c>
      <c r="H959" t="s">
        <v>435</v>
      </c>
      <c r="I959" t="s">
        <v>436</v>
      </c>
      <c r="J959" t="s">
        <v>63</v>
      </c>
      <c r="K959" t="s">
        <v>116</v>
      </c>
      <c r="L959" t="s">
        <v>49</v>
      </c>
      <c r="M959" t="s">
        <v>80</v>
      </c>
      <c r="N959" t="s">
        <v>39</v>
      </c>
      <c r="O959" t="s">
        <v>50</v>
      </c>
      <c r="P959">
        <v>35</v>
      </c>
      <c r="Q959" s="2">
        <v>44811</v>
      </c>
      <c r="R959" s="2">
        <v>45176</v>
      </c>
      <c r="S959">
        <v>40</v>
      </c>
      <c r="T959" s="3">
        <v>70992</v>
      </c>
      <c r="U959" s="3">
        <v>5916</v>
      </c>
      <c r="V959" s="3">
        <v>34.130769230769232</v>
      </c>
      <c r="W959" s="3">
        <v>0.23190000000000002</v>
      </c>
      <c r="X959" s="3">
        <v>1371.9204000000002</v>
      </c>
      <c r="Y959" vm="7">
        <v>0.41200000000000003</v>
      </c>
      <c r="Z959" s="3">
        <v>3478.6079999999997</v>
      </c>
      <c r="AA959" t="s">
        <v>41</v>
      </c>
      <c r="AB959">
        <v>1</v>
      </c>
      <c r="AC959">
        <v>0</v>
      </c>
      <c r="AD959" s="2" t="s">
        <v>42</v>
      </c>
      <c r="AE959">
        <v>208</v>
      </c>
      <c r="AH959">
        <v>20</v>
      </c>
      <c r="AJ959">
        <v>15</v>
      </c>
      <c r="AK959" t="s">
        <v>42</v>
      </c>
      <c r="AL959">
        <f>IF(AND(EE_Data_2023[[#This Row],[Hire Date]]&gt;=EE_Data_2023[[#This Row],[Start of Month]],EE_Data_2023[[#This Row],[Hire Date]]&lt;=EE_Data_2023[[#This Row],[End of Month]]),1,0)</f>
        <v>0</v>
      </c>
      <c r="AM959">
        <f>IF(AND(EE_Data_2023[[#This Row],[Exit Date]]&gt;=EE_Data_2023[[#This Row],[Start of Month]],EE_Data_2023[[#This Row],[Exit Date]]&lt;=EE_Data_2023[[#This Row],[End of Month]]),1,0)</f>
        <v>0</v>
      </c>
      <c r="AN959">
        <f>EE_Data_2023[[#This Row],[Leave balance]]*EE_Data_2023[[#This Row],[Hr_Rate]]</f>
        <v>7099.2000000000007</v>
      </c>
    </row>
    <row r="960" spans="1:40" x14ac:dyDescent="0.3">
      <c r="A960" s="1" t="s">
        <v>1928</v>
      </c>
      <c r="B960" s="8">
        <v>44958</v>
      </c>
      <c r="C960" s="8">
        <v>44985</v>
      </c>
      <c r="D960">
        <v>2023</v>
      </c>
      <c r="E960" t="s">
        <v>52</v>
      </c>
      <c r="F960" t="s">
        <v>53</v>
      </c>
      <c r="G960" t="s">
        <v>54</v>
      </c>
      <c r="H960" t="s">
        <v>437</v>
      </c>
      <c r="I960" t="s">
        <v>438</v>
      </c>
      <c r="J960" t="s">
        <v>115</v>
      </c>
      <c r="K960" t="s">
        <v>99</v>
      </c>
      <c r="L960" t="s">
        <v>71</v>
      </c>
      <c r="M960" t="s">
        <v>132</v>
      </c>
      <c r="N960" t="s">
        <v>72</v>
      </c>
      <c r="O960" t="s">
        <v>40</v>
      </c>
      <c r="P960">
        <v>33</v>
      </c>
      <c r="Q960" s="2">
        <v>42173</v>
      </c>
      <c r="R960" s="2"/>
      <c r="S960">
        <v>40</v>
      </c>
      <c r="T960" s="3">
        <v>205314</v>
      </c>
      <c r="U960" s="3">
        <v>17109.5</v>
      </c>
      <c r="V960" s="3">
        <v>98.708653846153851</v>
      </c>
      <c r="W960" s="3">
        <v>0.25</v>
      </c>
      <c r="X960" s="3">
        <v>4277.375</v>
      </c>
      <c r="Y960" vm="3">
        <v>0.501</v>
      </c>
      <c r="Z960" s="3">
        <v>8537.6404999999995</v>
      </c>
      <c r="AA960" t="s">
        <v>58</v>
      </c>
      <c r="AB960">
        <v>657.27</v>
      </c>
      <c r="AC960">
        <v>0.3</v>
      </c>
      <c r="AD960" s="2" t="s">
        <v>42</v>
      </c>
      <c r="AE960">
        <v>164</v>
      </c>
      <c r="AH960">
        <v>20</v>
      </c>
      <c r="AK960" t="s">
        <v>42</v>
      </c>
      <c r="AL960">
        <f>IF(AND(EE_Data_2023[[#This Row],[Hire Date]]&gt;=EE_Data_2023[[#This Row],[Start of Month]],EE_Data_2023[[#This Row],[Hire Date]]&lt;=EE_Data_2023[[#This Row],[End of Month]]),1,0)</f>
        <v>0</v>
      </c>
      <c r="AM960">
        <f>IF(AND(EE_Data_2023[[#This Row],[Exit Date]]&gt;=EE_Data_2023[[#This Row],[Start of Month]],EE_Data_2023[[#This Row],[Exit Date]]&lt;=EE_Data_2023[[#This Row],[End of Month]]),1,0)</f>
        <v>0</v>
      </c>
      <c r="AN960">
        <f>EE_Data_2023[[#This Row],[Leave balance]]*EE_Data_2023[[#This Row],[Hr_Rate]]</f>
        <v>16188.219230769231</v>
      </c>
    </row>
    <row r="961" spans="1:40" x14ac:dyDescent="0.3">
      <c r="A961" s="1" t="s">
        <v>1928</v>
      </c>
      <c r="B961" s="8">
        <v>44958</v>
      </c>
      <c r="C961" s="8">
        <v>44985</v>
      </c>
      <c r="D961">
        <v>2023</v>
      </c>
      <c r="E961" t="s">
        <v>52</v>
      </c>
      <c r="F961" t="s">
        <v>53</v>
      </c>
      <c r="G961" t="s">
        <v>54</v>
      </c>
      <c r="H961" t="s">
        <v>439</v>
      </c>
      <c r="I961" t="s">
        <v>440</v>
      </c>
      <c r="J961" t="s">
        <v>115</v>
      </c>
      <c r="K961" t="s">
        <v>94</v>
      </c>
      <c r="L961" t="s">
        <v>71</v>
      </c>
      <c r="M961" t="s">
        <v>132</v>
      </c>
      <c r="N961" t="s">
        <v>72</v>
      </c>
      <c r="O961" t="s">
        <v>50</v>
      </c>
      <c r="P961">
        <v>61</v>
      </c>
      <c r="Q961" s="2">
        <v>42804</v>
      </c>
      <c r="R961" s="2"/>
      <c r="S961">
        <v>40</v>
      </c>
      <c r="T961" s="3">
        <v>196951</v>
      </c>
      <c r="U961" s="3">
        <v>16412.583333333332</v>
      </c>
      <c r="V961" s="3">
        <v>94.687980769230776</v>
      </c>
      <c r="W961" s="3">
        <v>0.25</v>
      </c>
      <c r="X961" s="3">
        <v>4103.145833333333</v>
      </c>
      <c r="Y961" vm="3">
        <v>0.501</v>
      </c>
      <c r="Z961" s="3">
        <v>8189.8790833333333</v>
      </c>
      <c r="AA961" t="s">
        <v>58</v>
      </c>
      <c r="AB961">
        <v>657.27</v>
      </c>
      <c r="AC961">
        <v>0.33</v>
      </c>
      <c r="AD961" s="2" t="s">
        <v>42</v>
      </c>
      <c r="AE961">
        <v>138</v>
      </c>
      <c r="AH961">
        <v>20</v>
      </c>
      <c r="AK961" t="s">
        <v>42</v>
      </c>
      <c r="AL961">
        <f>IF(AND(EE_Data_2023[[#This Row],[Hire Date]]&gt;=EE_Data_2023[[#This Row],[Start of Month]],EE_Data_2023[[#This Row],[Hire Date]]&lt;=EE_Data_2023[[#This Row],[End of Month]]),1,0)</f>
        <v>0</v>
      </c>
      <c r="AM961">
        <f>IF(AND(EE_Data_2023[[#This Row],[Exit Date]]&gt;=EE_Data_2023[[#This Row],[Start of Month]],EE_Data_2023[[#This Row],[Exit Date]]&lt;=EE_Data_2023[[#This Row],[End of Month]]),1,0)</f>
        <v>0</v>
      </c>
      <c r="AN961">
        <f>EE_Data_2023[[#This Row],[Leave balance]]*EE_Data_2023[[#This Row],[Hr_Rate]]</f>
        <v>13066.941346153848</v>
      </c>
    </row>
    <row r="962" spans="1:40" x14ac:dyDescent="0.3">
      <c r="A962" s="1" t="s">
        <v>1928</v>
      </c>
      <c r="B962" s="8">
        <v>44958</v>
      </c>
      <c r="C962" s="8">
        <v>44985</v>
      </c>
      <c r="D962">
        <v>2023</v>
      </c>
      <c r="E962" t="s">
        <v>415</v>
      </c>
      <c r="F962" t="s">
        <v>416</v>
      </c>
      <c r="G962" t="s">
        <v>33</v>
      </c>
      <c r="H962" t="s">
        <v>441</v>
      </c>
      <c r="I962" t="s">
        <v>442</v>
      </c>
      <c r="J962" t="s">
        <v>47</v>
      </c>
      <c r="K962" t="s">
        <v>37</v>
      </c>
      <c r="L962" t="s">
        <v>49</v>
      </c>
      <c r="M962" t="s">
        <v>416</v>
      </c>
      <c r="N962" t="s">
        <v>72</v>
      </c>
      <c r="O962" t="s">
        <v>40</v>
      </c>
      <c r="P962">
        <v>45</v>
      </c>
      <c r="Q962" s="2">
        <v>38613</v>
      </c>
      <c r="R962" s="2"/>
      <c r="S962">
        <v>40</v>
      </c>
      <c r="T962" s="3">
        <v>67686</v>
      </c>
      <c r="U962" s="3">
        <v>5640.5</v>
      </c>
      <c r="V962" s="3">
        <v>32.541346153846156</v>
      </c>
      <c r="W962" s="3">
        <v>0</v>
      </c>
      <c r="X962" s="3">
        <v>0</v>
      </c>
      <c r="Y962" vm="38">
        <v>0.23800000000000002</v>
      </c>
      <c r="Z962" s="3">
        <v>4298.0609999999997</v>
      </c>
      <c r="AA962" t="s">
        <v>419</v>
      </c>
      <c r="AB962">
        <v>7.4398</v>
      </c>
      <c r="AC962">
        <v>0</v>
      </c>
      <c r="AD962" s="2" t="s">
        <v>42</v>
      </c>
      <c r="AE962">
        <v>108</v>
      </c>
      <c r="AH962">
        <v>20</v>
      </c>
      <c r="AK962" t="s">
        <v>42</v>
      </c>
      <c r="AL962">
        <f>IF(AND(EE_Data_2023[[#This Row],[Hire Date]]&gt;=EE_Data_2023[[#This Row],[Start of Month]],EE_Data_2023[[#This Row],[Hire Date]]&lt;=EE_Data_2023[[#This Row],[End of Month]]),1,0)</f>
        <v>0</v>
      </c>
      <c r="AM962">
        <f>IF(AND(EE_Data_2023[[#This Row],[Exit Date]]&gt;=EE_Data_2023[[#This Row],[Start of Month]],EE_Data_2023[[#This Row],[Exit Date]]&lt;=EE_Data_2023[[#This Row],[End of Month]]),1,0)</f>
        <v>0</v>
      </c>
      <c r="AN962">
        <f>EE_Data_2023[[#This Row],[Leave balance]]*EE_Data_2023[[#This Row],[Hr_Rate]]</f>
        <v>3514.4653846153847</v>
      </c>
    </row>
    <row r="963" spans="1:40" x14ac:dyDescent="0.3">
      <c r="A963" s="1" t="s">
        <v>1928</v>
      </c>
      <c r="B963" s="8">
        <v>44958</v>
      </c>
      <c r="C963" s="8">
        <v>44985</v>
      </c>
      <c r="D963">
        <v>2023</v>
      </c>
      <c r="E963" t="s">
        <v>100</v>
      </c>
      <c r="F963" t="s">
        <v>101</v>
      </c>
      <c r="G963" t="s">
        <v>33</v>
      </c>
      <c r="H963" t="s">
        <v>443</v>
      </c>
      <c r="I963" t="s">
        <v>444</v>
      </c>
      <c r="J963" t="s">
        <v>36</v>
      </c>
      <c r="K963" t="s">
        <v>37</v>
      </c>
      <c r="L963" t="s">
        <v>108</v>
      </c>
      <c r="M963" t="s">
        <v>101</v>
      </c>
      <c r="N963" t="s">
        <v>72</v>
      </c>
      <c r="O963" t="s">
        <v>40</v>
      </c>
      <c r="P963">
        <v>51</v>
      </c>
      <c r="Q963" s="2">
        <v>39553</v>
      </c>
      <c r="R963" s="2"/>
      <c r="S963">
        <v>40</v>
      </c>
      <c r="T963" s="3">
        <v>86431</v>
      </c>
      <c r="U963" s="3">
        <v>7202.583333333333</v>
      </c>
      <c r="V963" s="3">
        <v>41.55336538461539</v>
      </c>
      <c r="W963" s="3">
        <v>0.14990000000000001</v>
      </c>
      <c r="X963" s="3">
        <v>1079.6672416666668</v>
      </c>
      <c r="Y963" vm="10">
        <v>0.20399999999999999</v>
      </c>
      <c r="Z963" s="3">
        <v>5733.2563333333328</v>
      </c>
      <c r="AA963" t="s">
        <v>41</v>
      </c>
      <c r="AB963">
        <v>1</v>
      </c>
      <c r="AC963">
        <v>0</v>
      </c>
      <c r="AD963" s="2" t="s">
        <v>42</v>
      </c>
      <c r="AE963">
        <v>340</v>
      </c>
      <c r="AH963">
        <v>20</v>
      </c>
      <c r="AK963" t="s">
        <v>42</v>
      </c>
      <c r="AL963">
        <f>IF(AND(EE_Data_2023[[#This Row],[Hire Date]]&gt;=EE_Data_2023[[#This Row],[Start of Month]],EE_Data_2023[[#This Row],[Hire Date]]&lt;=EE_Data_2023[[#This Row],[End of Month]]),1,0)</f>
        <v>0</v>
      </c>
      <c r="AM963">
        <f>IF(AND(EE_Data_2023[[#This Row],[Exit Date]]&gt;=EE_Data_2023[[#This Row],[Start of Month]],EE_Data_2023[[#This Row],[Exit Date]]&lt;=EE_Data_2023[[#This Row],[End of Month]]),1,0)</f>
        <v>0</v>
      </c>
      <c r="AN963">
        <f>EE_Data_2023[[#This Row],[Leave balance]]*EE_Data_2023[[#This Row],[Hr_Rate]]</f>
        <v>14128.144230769232</v>
      </c>
    </row>
    <row r="964" spans="1:40" x14ac:dyDescent="0.3">
      <c r="A964" s="1" t="s">
        <v>1928</v>
      </c>
      <c r="B964" s="8">
        <v>44958</v>
      </c>
      <c r="C964" s="8">
        <v>44985</v>
      </c>
      <c r="D964">
        <v>2023</v>
      </c>
      <c r="E964" t="s">
        <v>180</v>
      </c>
      <c r="F964" t="s">
        <v>181</v>
      </c>
      <c r="G964" t="s">
        <v>33</v>
      </c>
      <c r="H964" t="s">
        <v>445</v>
      </c>
      <c r="I964" t="s">
        <v>446</v>
      </c>
      <c r="J964" t="s">
        <v>77</v>
      </c>
      <c r="K964" t="s">
        <v>94</v>
      </c>
      <c r="L964" t="s">
        <v>38</v>
      </c>
      <c r="M964" t="s">
        <v>181</v>
      </c>
      <c r="N964" t="s">
        <v>39</v>
      </c>
      <c r="O964" t="s">
        <v>40</v>
      </c>
      <c r="P964">
        <v>55</v>
      </c>
      <c r="Q964" s="2">
        <v>44881</v>
      </c>
      <c r="R964" s="2">
        <v>45246</v>
      </c>
      <c r="S964">
        <v>40</v>
      </c>
      <c r="T964" s="3">
        <v>125936</v>
      </c>
      <c r="U964" s="3">
        <v>10494.666666666666</v>
      </c>
      <c r="V964" s="3">
        <v>60.546153846153842</v>
      </c>
      <c r="W964" s="3">
        <v>0.31420000000000003</v>
      </c>
      <c r="X964" s="3">
        <v>3297.4242666666669</v>
      </c>
      <c r="Y964" vm="22">
        <v>0.49099999999999999</v>
      </c>
      <c r="Z964" s="3">
        <v>5341.7853333333333</v>
      </c>
      <c r="AA964" t="s">
        <v>184</v>
      </c>
      <c r="AB964">
        <v>11.300800000000001</v>
      </c>
      <c r="AC964">
        <v>0.08</v>
      </c>
      <c r="AD964" s="2" t="s">
        <v>42</v>
      </c>
      <c r="AE964">
        <v>198</v>
      </c>
      <c r="AH964">
        <v>20</v>
      </c>
      <c r="AK964" t="s">
        <v>42</v>
      </c>
      <c r="AL964">
        <f>IF(AND(EE_Data_2023[[#This Row],[Hire Date]]&gt;=EE_Data_2023[[#This Row],[Start of Month]],EE_Data_2023[[#This Row],[Hire Date]]&lt;=EE_Data_2023[[#This Row],[End of Month]]),1,0)</f>
        <v>0</v>
      </c>
      <c r="AM964">
        <f>IF(AND(EE_Data_2023[[#This Row],[Exit Date]]&gt;=EE_Data_2023[[#This Row],[Start of Month]],EE_Data_2023[[#This Row],[Exit Date]]&lt;=EE_Data_2023[[#This Row],[End of Month]]),1,0)</f>
        <v>0</v>
      </c>
      <c r="AN964">
        <f>EE_Data_2023[[#This Row],[Leave balance]]*EE_Data_2023[[#This Row],[Hr_Rate]]</f>
        <v>11988.138461538461</v>
      </c>
    </row>
    <row r="965" spans="1:40" x14ac:dyDescent="0.3">
      <c r="A965" s="1" t="s">
        <v>1928</v>
      </c>
      <c r="B965" s="8">
        <v>44958</v>
      </c>
      <c r="C965" s="8">
        <v>44985</v>
      </c>
      <c r="D965">
        <v>2023</v>
      </c>
      <c r="E965" t="s">
        <v>89</v>
      </c>
      <c r="F965" t="s">
        <v>90</v>
      </c>
      <c r="G965" t="s">
        <v>54</v>
      </c>
      <c r="H965" t="s">
        <v>447</v>
      </c>
      <c r="I965" t="s">
        <v>448</v>
      </c>
      <c r="J965" t="s">
        <v>93</v>
      </c>
      <c r="K965" t="s">
        <v>70</v>
      </c>
      <c r="L965" t="s">
        <v>71</v>
      </c>
      <c r="M965" t="s">
        <v>90</v>
      </c>
      <c r="N965" t="s">
        <v>72</v>
      </c>
      <c r="O965" t="s">
        <v>50</v>
      </c>
      <c r="P965">
        <v>46</v>
      </c>
      <c r="Q965" s="2">
        <v>41473</v>
      </c>
      <c r="R965" s="2"/>
      <c r="S965">
        <v>40</v>
      </c>
      <c r="T965" s="3">
        <v>149712</v>
      </c>
      <c r="U965" s="3">
        <v>12476</v>
      </c>
      <c r="V965" s="3">
        <v>71.976923076923072</v>
      </c>
      <c r="W965" s="3">
        <v>0</v>
      </c>
      <c r="X965" s="3">
        <v>0</v>
      </c>
      <c r="Y965" vm="9">
        <v>0.37200000000000005</v>
      </c>
      <c r="Z965" s="3">
        <v>7834.927999999999</v>
      </c>
      <c r="AA965" t="s">
        <v>95</v>
      </c>
      <c r="AB965">
        <v>136.33000000000001</v>
      </c>
      <c r="AC965">
        <v>0.14000000000000001</v>
      </c>
      <c r="AD965" s="2" t="s">
        <v>42</v>
      </c>
      <c r="AE965">
        <v>267</v>
      </c>
      <c r="AH965">
        <v>20</v>
      </c>
      <c r="AJ965">
        <v>11</v>
      </c>
      <c r="AK965" t="s">
        <v>42</v>
      </c>
      <c r="AL965">
        <f>IF(AND(EE_Data_2023[[#This Row],[Hire Date]]&gt;=EE_Data_2023[[#This Row],[Start of Month]],EE_Data_2023[[#This Row],[Hire Date]]&lt;=EE_Data_2023[[#This Row],[End of Month]]),1,0)</f>
        <v>0</v>
      </c>
      <c r="AM965">
        <f>IF(AND(EE_Data_2023[[#This Row],[Exit Date]]&gt;=EE_Data_2023[[#This Row],[Start of Month]],EE_Data_2023[[#This Row],[Exit Date]]&lt;=EE_Data_2023[[#This Row],[End of Month]]),1,0)</f>
        <v>0</v>
      </c>
      <c r="AN965">
        <f>EE_Data_2023[[#This Row],[Leave balance]]*EE_Data_2023[[#This Row],[Hr_Rate]]</f>
        <v>19217.83846153846</v>
      </c>
    </row>
    <row r="966" spans="1:40" x14ac:dyDescent="0.3">
      <c r="A966" s="1" t="s">
        <v>1928</v>
      </c>
      <c r="B966" s="8">
        <v>44958</v>
      </c>
      <c r="C966" s="8">
        <v>44985</v>
      </c>
      <c r="D966">
        <v>2023</v>
      </c>
      <c r="E966" t="s">
        <v>1035</v>
      </c>
      <c r="F966" t="s">
        <v>1036</v>
      </c>
      <c r="G966" t="s">
        <v>1918</v>
      </c>
      <c r="H966" t="s">
        <v>449</v>
      </c>
      <c r="I966" t="s">
        <v>450</v>
      </c>
      <c r="J966" t="s">
        <v>237</v>
      </c>
      <c r="K966" t="s">
        <v>99</v>
      </c>
      <c r="L966" t="s">
        <v>49</v>
      </c>
      <c r="M966" t="s">
        <v>135</v>
      </c>
      <c r="N966" t="s">
        <v>39</v>
      </c>
      <c r="O966" t="s">
        <v>40</v>
      </c>
      <c r="P966">
        <v>30</v>
      </c>
      <c r="Q966" s="2">
        <v>44471</v>
      </c>
      <c r="R966" s="2">
        <v>45201</v>
      </c>
      <c r="S966">
        <v>40</v>
      </c>
      <c r="T966" s="3">
        <v>88758</v>
      </c>
      <c r="U966" s="3">
        <v>7396.5</v>
      </c>
      <c r="V966" s="3">
        <v>42.672115384615388</v>
      </c>
      <c r="W966" s="3">
        <v>0.25</v>
      </c>
      <c r="X966" s="3">
        <v>1849.125</v>
      </c>
      <c r="Y966" vm="15">
        <v>0.34600000000000003</v>
      </c>
      <c r="Z966" s="3">
        <v>4837.3109999999997</v>
      </c>
      <c r="AA966" t="s">
        <v>138</v>
      </c>
      <c r="AB966">
        <v>1.7225999999999999</v>
      </c>
      <c r="AC966">
        <v>0</v>
      </c>
      <c r="AD966" s="2" t="s">
        <v>42</v>
      </c>
      <c r="AE966">
        <v>74</v>
      </c>
      <c r="AH966">
        <v>20</v>
      </c>
      <c r="AJ966">
        <v>16</v>
      </c>
      <c r="AK966" t="s">
        <v>42</v>
      </c>
      <c r="AL966">
        <f>IF(AND(EE_Data_2023[[#This Row],[Hire Date]]&gt;=EE_Data_2023[[#This Row],[Start of Month]],EE_Data_2023[[#This Row],[Hire Date]]&lt;=EE_Data_2023[[#This Row],[End of Month]]),1,0)</f>
        <v>0</v>
      </c>
      <c r="AM966">
        <f>IF(AND(EE_Data_2023[[#This Row],[Exit Date]]&gt;=EE_Data_2023[[#This Row],[Start of Month]],EE_Data_2023[[#This Row],[Exit Date]]&lt;=EE_Data_2023[[#This Row],[End of Month]]),1,0)</f>
        <v>0</v>
      </c>
      <c r="AN966">
        <f>EE_Data_2023[[#This Row],[Leave balance]]*EE_Data_2023[[#This Row],[Hr_Rate]]</f>
        <v>3157.7365384615387</v>
      </c>
    </row>
    <row r="967" spans="1:40" x14ac:dyDescent="0.3">
      <c r="A967" s="1" t="s">
        <v>1928</v>
      </c>
      <c r="B967" s="8">
        <v>44958</v>
      </c>
      <c r="C967" s="8">
        <v>44985</v>
      </c>
      <c r="D967">
        <v>2023</v>
      </c>
      <c r="E967" t="s">
        <v>351</v>
      </c>
      <c r="F967" t="s">
        <v>352</v>
      </c>
      <c r="G967" t="s">
        <v>54</v>
      </c>
      <c r="H967" t="s">
        <v>268</v>
      </c>
      <c r="I967" t="s">
        <v>451</v>
      </c>
      <c r="J967" t="s">
        <v>452</v>
      </c>
      <c r="K967" t="s">
        <v>37</v>
      </c>
      <c r="L967" t="s">
        <v>108</v>
      </c>
      <c r="M967" t="s">
        <v>352</v>
      </c>
      <c r="N967" t="s">
        <v>72</v>
      </c>
      <c r="O967" t="s">
        <v>40</v>
      </c>
      <c r="P967">
        <v>54</v>
      </c>
      <c r="Q967" s="2">
        <v>41468</v>
      </c>
      <c r="R967" s="2"/>
      <c r="S967">
        <v>40</v>
      </c>
      <c r="T967" s="3">
        <v>83639</v>
      </c>
      <c r="U967" s="3">
        <v>6969.916666666667</v>
      </c>
      <c r="V967" s="3">
        <v>40.211057692307691</v>
      </c>
      <c r="W967" s="3">
        <v>0.13</v>
      </c>
      <c r="X967" s="3">
        <v>906.08916666666676</v>
      </c>
      <c r="Y967" vm="14">
        <v>0.55399999999999994</v>
      </c>
      <c r="Z967" s="3">
        <v>3108.5828333333338</v>
      </c>
      <c r="AA967" t="s">
        <v>355</v>
      </c>
      <c r="AB967">
        <v>12.6816</v>
      </c>
      <c r="AC967">
        <v>0</v>
      </c>
      <c r="AD967" s="2" t="s">
        <v>42</v>
      </c>
      <c r="AE967">
        <v>161</v>
      </c>
      <c r="AH967">
        <v>20</v>
      </c>
      <c r="AJ967">
        <v>18</v>
      </c>
      <c r="AK967" t="s">
        <v>42</v>
      </c>
      <c r="AL967">
        <f>IF(AND(EE_Data_2023[[#This Row],[Hire Date]]&gt;=EE_Data_2023[[#This Row],[Start of Month]],EE_Data_2023[[#This Row],[Hire Date]]&lt;=EE_Data_2023[[#This Row],[End of Month]]),1,0)</f>
        <v>0</v>
      </c>
      <c r="AM967">
        <f>IF(AND(EE_Data_2023[[#This Row],[Exit Date]]&gt;=EE_Data_2023[[#This Row],[Start of Month]],EE_Data_2023[[#This Row],[Exit Date]]&lt;=EE_Data_2023[[#This Row],[End of Month]]),1,0)</f>
        <v>0</v>
      </c>
      <c r="AN967">
        <f>EE_Data_2023[[#This Row],[Leave balance]]*EE_Data_2023[[#This Row],[Hr_Rate]]</f>
        <v>6473.9802884615383</v>
      </c>
    </row>
    <row r="968" spans="1:40" x14ac:dyDescent="0.3">
      <c r="A968" s="1" t="s">
        <v>1928</v>
      </c>
      <c r="B968" s="8">
        <v>44958</v>
      </c>
      <c r="C968" s="8">
        <v>44985</v>
      </c>
      <c r="D968">
        <v>2023</v>
      </c>
      <c r="E968" t="s">
        <v>146</v>
      </c>
      <c r="F968" t="s">
        <v>147</v>
      </c>
      <c r="G968" t="s">
        <v>1919</v>
      </c>
      <c r="H968" t="s">
        <v>453</v>
      </c>
      <c r="I968" t="s">
        <v>454</v>
      </c>
      <c r="J968" t="s">
        <v>310</v>
      </c>
      <c r="K968" t="s">
        <v>37</v>
      </c>
      <c r="L968" t="s">
        <v>108</v>
      </c>
      <c r="M968" t="s">
        <v>147</v>
      </c>
      <c r="N968" t="s">
        <v>39</v>
      </c>
      <c r="O968" t="s">
        <v>50</v>
      </c>
      <c r="P968">
        <v>54</v>
      </c>
      <c r="Q968" s="2">
        <v>44699</v>
      </c>
      <c r="R968" s="2">
        <v>45064</v>
      </c>
      <c r="S968">
        <v>40</v>
      </c>
      <c r="T968" s="3">
        <v>68268</v>
      </c>
      <c r="U968" s="3">
        <v>5689</v>
      </c>
      <c r="V968" s="3">
        <v>32.821153846153848</v>
      </c>
      <c r="W968" s="3">
        <v>0.12</v>
      </c>
      <c r="X968" s="3">
        <v>682.68</v>
      </c>
      <c r="Y968" vm="17">
        <v>0.49700000000000005</v>
      </c>
      <c r="Z968" s="3">
        <v>2861.5669999999996</v>
      </c>
      <c r="AA968" t="s">
        <v>150</v>
      </c>
      <c r="AB968">
        <v>86.649000000000001</v>
      </c>
      <c r="AC968">
        <v>0</v>
      </c>
      <c r="AD968" s="2" t="s">
        <v>42</v>
      </c>
      <c r="AE968">
        <v>251</v>
      </c>
      <c r="AH968">
        <v>20</v>
      </c>
      <c r="AJ968">
        <v>1</v>
      </c>
      <c r="AK968" t="s">
        <v>42</v>
      </c>
      <c r="AL968">
        <f>IF(AND(EE_Data_2023[[#This Row],[Hire Date]]&gt;=EE_Data_2023[[#This Row],[Start of Month]],EE_Data_2023[[#This Row],[Hire Date]]&lt;=EE_Data_2023[[#This Row],[End of Month]]),1,0)</f>
        <v>0</v>
      </c>
      <c r="AM968">
        <f>IF(AND(EE_Data_2023[[#This Row],[Exit Date]]&gt;=EE_Data_2023[[#This Row],[Start of Month]],EE_Data_2023[[#This Row],[Exit Date]]&lt;=EE_Data_2023[[#This Row],[End of Month]]),1,0)</f>
        <v>0</v>
      </c>
      <c r="AN968">
        <f>EE_Data_2023[[#This Row],[Leave balance]]*EE_Data_2023[[#This Row],[Hr_Rate]]</f>
        <v>8238.1096153846156</v>
      </c>
    </row>
    <row r="969" spans="1:40" x14ac:dyDescent="0.3">
      <c r="A969" s="1" t="s">
        <v>1928</v>
      </c>
      <c r="B969" s="8">
        <v>44958</v>
      </c>
      <c r="C969" s="8">
        <v>44985</v>
      </c>
      <c r="D969">
        <v>2023</v>
      </c>
      <c r="E969" t="s">
        <v>180</v>
      </c>
      <c r="F969" t="s">
        <v>181</v>
      </c>
      <c r="G969" t="s">
        <v>33</v>
      </c>
      <c r="H969" t="s">
        <v>455</v>
      </c>
      <c r="I969" t="s">
        <v>456</v>
      </c>
      <c r="J969" t="s">
        <v>237</v>
      </c>
      <c r="K969" t="s">
        <v>99</v>
      </c>
      <c r="L969" t="s">
        <v>38</v>
      </c>
      <c r="M969" t="s">
        <v>181</v>
      </c>
      <c r="N969" t="s">
        <v>72</v>
      </c>
      <c r="O969" t="s">
        <v>40</v>
      </c>
      <c r="P969">
        <v>45</v>
      </c>
      <c r="Q969" s="2">
        <v>37313</v>
      </c>
      <c r="R969" s="2"/>
      <c r="S969">
        <v>32</v>
      </c>
      <c r="T969" s="3">
        <v>75819</v>
      </c>
      <c r="U969" s="3">
        <v>6318.25</v>
      </c>
      <c r="V969" s="3">
        <v>45.564302884615387</v>
      </c>
      <c r="W969" s="3">
        <v>0.31420000000000003</v>
      </c>
      <c r="X969" s="3">
        <v>1985.1941500000003</v>
      </c>
      <c r="Y969" vm="22">
        <v>0.49099999999999999</v>
      </c>
      <c r="Z969" s="3">
        <v>3215.9892500000001</v>
      </c>
      <c r="AA969" t="s">
        <v>184</v>
      </c>
      <c r="AB969">
        <v>11.300800000000001</v>
      </c>
      <c r="AC969">
        <v>0</v>
      </c>
      <c r="AD969" s="2" t="s">
        <v>42</v>
      </c>
      <c r="AE969">
        <v>193</v>
      </c>
      <c r="AF969">
        <v>1</v>
      </c>
      <c r="AG969" t="s">
        <v>1808</v>
      </c>
      <c r="AH969">
        <v>20</v>
      </c>
      <c r="AK969" t="s">
        <v>42</v>
      </c>
      <c r="AL969">
        <f>IF(AND(EE_Data_2023[[#This Row],[Hire Date]]&gt;=EE_Data_2023[[#This Row],[Start of Month]],EE_Data_2023[[#This Row],[Hire Date]]&lt;=EE_Data_2023[[#This Row],[End of Month]]),1,0)</f>
        <v>0</v>
      </c>
      <c r="AM969">
        <f>IF(AND(EE_Data_2023[[#This Row],[Exit Date]]&gt;=EE_Data_2023[[#This Row],[Start of Month]],EE_Data_2023[[#This Row],[Exit Date]]&lt;=EE_Data_2023[[#This Row],[End of Month]]),1,0)</f>
        <v>0</v>
      </c>
      <c r="AN969">
        <f>EE_Data_2023[[#This Row],[Leave balance]]*EE_Data_2023[[#This Row],[Hr_Rate]]</f>
        <v>8793.9104567307695</v>
      </c>
    </row>
    <row r="970" spans="1:40" x14ac:dyDescent="0.3">
      <c r="A970" s="1" t="s">
        <v>1928</v>
      </c>
      <c r="B970" s="8">
        <v>44958</v>
      </c>
      <c r="C970" s="8">
        <v>44985</v>
      </c>
      <c r="D970">
        <v>2023</v>
      </c>
      <c r="E970" t="s">
        <v>104</v>
      </c>
      <c r="F970" t="s">
        <v>105</v>
      </c>
      <c r="G970" t="s">
        <v>1919</v>
      </c>
      <c r="H970" t="s">
        <v>457</v>
      </c>
      <c r="I970" t="s">
        <v>458</v>
      </c>
      <c r="J970" t="s">
        <v>63</v>
      </c>
      <c r="K970" t="s">
        <v>70</v>
      </c>
      <c r="L970" t="s">
        <v>49</v>
      </c>
      <c r="M970" t="s">
        <v>105</v>
      </c>
      <c r="N970" t="s">
        <v>72</v>
      </c>
      <c r="O970" t="s">
        <v>50</v>
      </c>
      <c r="P970">
        <v>49</v>
      </c>
      <c r="Q970" s="2">
        <v>44331</v>
      </c>
      <c r="R970" s="2"/>
      <c r="S970">
        <v>40</v>
      </c>
      <c r="T970" s="3">
        <v>86658</v>
      </c>
      <c r="U970" s="3">
        <v>7221.5</v>
      </c>
      <c r="V970" s="3">
        <v>41.662500000000001</v>
      </c>
      <c r="W970" s="3">
        <v>5.74E-2</v>
      </c>
      <c r="X970" s="3">
        <v>414.51409999999998</v>
      </c>
      <c r="Y970" vm="11">
        <v>0.30099999999999999</v>
      </c>
      <c r="Z970" s="3">
        <v>5047.8284999999996</v>
      </c>
      <c r="AA970" t="s">
        <v>109</v>
      </c>
      <c r="AB970">
        <v>16295.86</v>
      </c>
      <c r="AC970">
        <v>0</v>
      </c>
      <c r="AD970" s="2" t="s">
        <v>42</v>
      </c>
      <c r="AE970">
        <v>326</v>
      </c>
      <c r="AH970">
        <v>20</v>
      </c>
      <c r="AJ970">
        <v>5</v>
      </c>
      <c r="AK970" t="s">
        <v>42</v>
      </c>
      <c r="AL970">
        <f>IF(AND(EE_Data_2023[[#This Row],[Hire Date]]&gt;=EE_Data_2023[[#This Row],[Start of Month]],EE_Data_2023[[#This Row],[Hire Date]]&lt;=EE_Data_2023[[#This Row],[End of Month]]),1,0)</f>
        <v>0</v>
      </c>
      <c r="AM970">
        <f>IF(AND(EE_Data_2023[[#This Row],[Exit Date]]&gt;=EE_Data_2023[[#This Row],[Start of Month]],EE_Data_2023[[#This Row],[Exit Date]]&lt;=EE_Data_2023[[#This Row],[End of Month]]),1,0)</f>
        <v>0</v>
      </c>
      <c r="AN970">
        <f>EE_Data_2023[[#This Row],[Leave balance]]*EE_Data_2023[[#This Row],[Hr_Rate]]</f>
        <v>13581.975</v>
      </c>
    </row>
    <row r="971" spans="1:40" x14ac:dyDescent="0.3">
      <c r="A971" s="1" t="s">
        <v>1928</v>
      </c>
      <c r="B971" s="8">
        <v>44958</v>
      </c>
      <c r="C971" s="8">
        <v>44985</v>
      </c>
      <c r="D971">
        <v>2023</v>
      </c>
      <c r="E971" t="s">
        <v>283</v>
      </c>
      <c r="F971" t="s">
        <v>284</v>
      </c>
      <c r="G971" t="s">
        <v>112</v>
      </c>
      <c r="H971" t="s">
        <v>459</v>
      </c>
      <c r="I971" t="s">
        <v>460</v>
      </c>
      <c r="J971" t="s">
        <v>177</v>
      </c>
      <c r="K971" t="s">
        <v>48</v>
      </c>
      <c r="L971" t="s">
        <v>108</v>
      </c>
      <c r="M971" t="s">
        <v>284</v>
      </c>
      <c r="N971" t="s">
        <v>72</v>
      </c>
      <c r="O971" t="s">
        <v>40</v>
      </c>
      <c r="P971">
        <v>55</v>
      </c>
      <c r="Q971" s="2">
        <v>41714</v>
      </c>
      <c r="R971" s="2"/>
      <c r="S971">
        <v>40</v>
      </c>
      <c r="T971" s="3">
        <v>74552</v>
      </c>
      <c r="U971" s="3">
        <v>6212.666666666667</v>
      </c>
      <c r="V971" s="3">
        <v>35.842307692307692</v>
      </c>
      <c r="W971" s="3">
        <v>0</v>
      </c>
      <c r="X971" s="3">
        <v>0</v>
      </c>
      <c r="Y971" vm="30">
        <v>0.159</v>
      </c>
      <c r="Z971" s="3">
        <v>5224.8526666666667</v>
      </c>
      <c r="AA971" t="s">
        <v>287</v>
      </c>
      <c r="AB971">
        <v>3.8807</v>
      </c>
      <c r="AC971">
        <v>0</v>
      </c>
      <c r="AD971" s="2" t="s">
        <v>42</v>
      </c>
      <c r="AE971">
        <v>287</v>
      </c>
      <c r="AH971">
        <v>20</v>
      </c>
      <c r="AJ971">
        <v>7</v>
      </c>
      <c r="AK971" t="s">
        <v>42</v>
      </c>
      <c r="AL971">
        <f>IF(AND(EE_Data_2023[[#This Row],[Hire Date]]&gt;=EE_Data_2023[[#This Row],[Start of Month]],EE_Data_2023[[#This Row],[Hire Date]]&lt;=EE_Data_2023[[#This Row],[End of Month]]),1,0)</f>
        <v>0</v>
      </c>
      <c r="AM971">
        <f>IF(AND(EE_Data_2023[[#This Row],[Exit Date]]&gt;=EE_Data_2023[[#This Row],[Start of Month]],EE_Data_2023[[#This Row],[Exit Date]]&lt;=EE_Data_2023[[#This Row],[End of Month]]),1,0)</f>
        <v>0</v>
      </c>
      <c r="AN971">
        <f>EE_Data_2023[[#This Row],[Leave balance]]*EE_Data_2023[[#This Row],[Hr_Rate]]</f>
        <v>10286.742307692308</v>
      </c>
    </row>
    <row r="972" spans="1:40" x14ac:dyDescent="0.3">
      <c r="A972" s="1" t="s">
        <v>1928</v>
      </c>
      <c r="B972" s="8">
        <v>44958</v>
      </c>
      <c r="C972" s="8">
        <v>44985</v>
      </c>
      <c r="D972">
        <v>2023</v>
      </c>
      <c r="E972" t="s">
        <v>79</v>
      </c>
      <c r="F972" t="s">
        <v>80</v>
      </c>
      <c r="G972" t="s">
        <v>33</v>
      </c>
      <c r="H972" t="s">
        <v>461</v>
      </c>
      <c r="I972" t="s">
        <v>462</v>
      </c>
      <c r="J972" t="s">
        <v>187</v>
      </c>
      <c r="K972" t="s">
        <v>37</v>
      </c>
      <c r="L972" t="s">
        <v>38</v>
      </c>
      <c r="M972" t="s">
        <v>80</v>
      </c>
      <c r="N972" t="s">
        <v>72</v>
      </c>
      <c r="O972" t="s">
        <v>50</v>
      </c>
      <c r="P972">
        <v>62</v>
      </c>
      <c r="Q972" s="2">
        <v>39887</v>
      </c>
      <c r="R972" s="2"/>
      <c r="S972">
        <v>32</v>
      </c>
      <c r="T972" s="3">
        <v>82839</v>
      </c>
      <c r="U972" s="3">
        <v>6903.25</v>
      </c>
      <c r="V972" s="3">
        <v>49.783052884615387</v>
      </c>
      <c r="W972" s="3">
        <v>0.23190000000000002</v>
      </c>
      <c r="X972" s="3">
        <v>1600.8636750000001</v>
      </c>
      <c r="Y972" vm="7">
        <v>0.41200000000000003</v>
      </c>
      <c r="Z972" s="3">
        <v>4059.1109999999999</v>
      </c>
      <c r="AA972" t="s">
        <v>41</v>
      </c>
      <c r="AB972">
        <v>1</v>
      </c>
      <c r="AC972">
        <v>0</v>
      </c>
      <c r="AD972" s="2" t="s">
        <v>42</v>
      </c>
      <c r="AE972">
        <v>149</v>
      </c>
      <c r="AH972">
        <v>20</v>
      </c>
      <c r="AK972" t="s">
        <v>42</v>
      </c>
      <c r="AL972">
        <f>IF(AND(EE_Data_2023[[#This Row],[Hire Date]]&gt;=EE_Data_2023[[#This Row],[Start of Month]],EE_Data_2023[[#This Row],[Hire Date]]&lt;=EE_Data_2023[[#This Row],[End of Month]]),1,0)</f>
        <v>0</v>
      </c>
      <c r="AM972">
        <f>IF(AND(EE_Data_2023[[#This Row],[Exit Date]]&gt;=EE_Data_2023[[#This Row],[Start of Month]],EE_Data_2023[[#This Row],[Exit Date]]&lt;=EE_Data_2023[[#This Row],[End of Month]]),1,0)</f>
        <v>0</v>
      </c>
      <c r="AN972">
        <f>EE_Data_2023[[#This Row],[Leave balance]]*EE_Data_2023[[#This Row],[Hr_Rate]]</f>
        <v>7417.6748798076924</v>
      </c>
    </row>
    <row r="973" spans="1:40" x14ac:dyDescent="0.3">
      <c r="A973" s="1" t="s">
        <v>1928</v>
      </c>
      <c r="B973" s="8">
        <v>44958</v>
      </c>
      <c r="C973" s="8">
        <v>44985</v>
      </c>
      <c r="D973">
        <v>2023</v>
      </c>
      <c r="E973" t="s">
        <v>79</v>
      </c>
      <c r="F973" t="s">
        <v>80</v>
      </c>
      <c r="G973" t="s">
        <v>33</v>
      </c>
      <c r="H973" t="s">
        <v>463</v>
      </c>
      <c r="I973" t="s">
        <v>464</v>
      </c>
      <c r="J973" t="s">
        <v>310</v>
      </c>
      <c r="K973" t="s">
        <v>37</v>
      </c>
      <c r="L973" t="s">
        <v>49</v>
      </c>
      <c r="M973" t="s">
        <v>80</v>
      </c>
      <c r="N973" t="s">
        <v>39</v>
      </c>
      <c r="O973" t="s">
        <v>50</v>
      </c>
      <c r="P973">
        <v>28</v>
      </c>
      <c r="Q973" s="2">
        <v>44477</v>
      </c>
      <c r="R973" s="2">
        <v>45207</v>
      </c>
      <c r="S973">
        <v>32</v>
      </c>
      <c r="T973" s="3">
        <v>64475</v>
      </c>
      <c r="U973" s="3">
        <v>5372.916666666667</v>
      </c>
      <c r="V973" s="3">
        <v>38.746995192307693</v>
      </c>
      <c r="W973" s="3">
        <v>0.23190000000000002</v>
      </c>
      <c r="X973" s="3">
        <v>1245.9793750000001</v>
      </c>
      <c r="Y973" vm="7">
        <v>0.41200000000000003</v>
      </c>
      <c r="Z973" s="3">
        <v>3159.2750000000001</v>
      </c>
      <c r="AA973" t="s">
        <v>41</v>
      </c>
      <c r="AB973">
        <v>1</v>
      </c>
      <c r="AC973">
        <v>0</v>
      </c>
      <c r="AD973" s="2" t="s">
        <v>42</v>
      </c>
      <c r="AE973">
        <v>151</v>
      </c>
      <c r="AF973">
        <v>1</v>
      </c>
      <c r="AG973" t="s">
        <v>1809</v>
      </c>
      <c r="AH973">
        <v>20</v>
      </c>
      <c r="AK973" t="s">
        <v>42</v>
      </c>
      <c r="AL973">
        <f>IF(AND(EE_Data_2023[[#This Row],[Hire Date]]&gt;=EE_Data_2023[[#This Row],[Start of Month]],EE_Data_2023[[#This Row],[Hire Date]]&lt;=EE_Data_2023[[#This Row],[End of Month]]),1,0)</f>
        <v>0</v>
      </c>
      <c r="AM973">
        <f>IF(AND(EE_Data_2023[[#This Row],[Exit Date]]&gt;=EE_Data_2023[[#This Row],[Start of Month]],EE_Data_2023[[#This Row],[Exit Date]]&lt;=EE_Data_2023[[#This Row],[End of Month]]),1,0)</f>
        <v>0</v>
      </c>
      <c r="AN973">
        <f>EE_Data_2023[[#This Row],[Leave balance]]*EE_Data_2023[[#This Row],[Hr_Rate]]</f>
        <v>5850.7962740384619</v>
      </c>
    </row>
    <row r="974" spans="1:40" x14ac:dyDescent="0.3">
      <c r="A974" s="1" t="s">
        <v>1928</v>
      </c>
      <c r="B974" s="8">
        <v>44958</v>
      </c>
      <c r="C974" s="8">
        <v>44985</v>
      </c>
      <c r="D974">
        <v>2023</v>
      </c>
      <c r="E974" t="s">
        <v>79</v>
      </c>
      <c r="F974" t="s">
        <v>80</v>
      </c>
      <c r="G974" t="s">
        <v>33</v>
      </c>
      <c r="H974" t="s">
        <v>465</v>
      </c>
      <c r="I974" t="s">
        <v>466</v>
      </c>
      <c r="J974" t="s">
        <v>310</v>
      </c>
      <c r="K974" t="s">
        <v>37</v>
      </c>
      <c r="L974" t="s">
        <v>38</v>
      </c>
      <c r="M974" t="s">
        <v>80</v>
      </c>
      <c r="N974" t="s">
        <v>72</v>
      </c>
      <c r="O974" t="s">
        <v>40</v>
      </c>
      <c r="P974">
        <v>33</v>
      </c>
      <c r="Q974" s="2">
        <v>44036</v>
      </c>
      <c r="R974" s="2"/>
      <c r="S974">
        <v>40</v>
      </c>
      <c r="T974" s="3">
        <v>69453</v>
      </c>
      <c r="U974" s="3">
        <v>5787.75</v>
      </c>
      <c r="V974" s="3">
        <v>33.390865384615388</v>
      </c>
      <c r="W974" s="3">
        <v>0.23190000000000002</v>
      </c>
      <c r="X974" s="3">
        <v>1342.1792250000001</v>
      </c>
      <c r="Y974" vm="7">
        <v>0.41200000000000003</v>
      </c>
      <c r="Z974" s="3">
        <v>3403.1969999999997</v>
      </c>
      <c r="AA974" t="s">
        <v>41</v>
      </c>
      <c r="AB974">
        <v>1</v>
      </c>
      <c r="AC974">
        <v>0</v>
      </c>
      <c r="AD974" s="2" t="s">
        <v>42</v>
      </c>
      <c r="AE974">
        <v>56</v>
      </c>
      <c r="AH974">
        <v>20</v>
      </c>
      <c r="AJ974">
        <v>12</v>
      </c>
      <c r="AK974" t="s">
        <v>42</v>
      </c>
      <c r="AL974">
        <f>IF(AND(EE_Data_2023[[#This Row],[Hire Date]]&gt;=EE_Data_2023[[#This Row],[Start of Month]],EE_Data_2023[[#This Row],[Hire Date]]&lt;=EE_Data_2023[[#This Row],[End of Month]]),1,0)</f>
        <v>0</v>
      </c>
      <c r="AM974">
        <f>IF(AND(EE_Data_2023[[#This Row],[Exit Date]]&gt;=EE_Data_2023[[#This Row],[Start of Month]],EE_Data_2023[[#This Row],[Exit Date]]&lt;=EE_Data_2023[[#This Row],[End of Month]]),1,0)</f>
        <v>0</v>
      </c>
      <c r="AN974">
        <f>EE_Data_2023[[#This Row],[Leave balance]]*EE_Data_2023[[#This Row],[Hr_Rate]]</f>
        <v>1869.8884615384618</v>
      </c>
    </row>
    <row r="975" spans="1:40" x14ac:dyDescent="0.3">
      <c r="A975" s="1" t="s">
        <v>1928</v>
      </c>
      <c r="B975" s="8">
        <v>44958</v>
      </c>
      <c r="C975" s="8">
        <v>44985</v>
      </c>
      <c r="D975">
        <v>2023</v>
      </c>
      <c r="E975" t="s">
        <v>59</v>
      </c>
      <c r="F975" t="s">
        <v>60</v>
      </c>
      <c r="G975" t="s">
        <v>33</v>
      </c>
      <c r="H975" t="s">
        <v>467</v>
      </c>
      <c r="I975" t="s">
        <v>468</v>
      </c>
      <c r="J975" t="s">
        <v>77</v>
      </c>
      <c r="K975" t="s">
        <v>37</v>
      </c>
      <c r="L975" t="s">
        <v>71</v>
      </c>
      <c r="M975" t="s">
        <v>60</v>
      </c>
      <c r="N975" t="s">
        <v>72</v>
      </c>
      <c r="O975" t="s">
        <v>40</v>
      </c>
      <c r="P975">
        <v>32</v>
      </c>
      <c r="Q975" s="2">
        <v>41642</v>
      </c>
      <c r="R975" s="2"/>
      <c r="S975">
        <v>40</v>
      </c>
      <c r="T975" s="3">
        <v>127148</v>
      </c>
      <c r="U975" s="3">
        <v>10595.666666666666</v>
      </c>
      <c r="V975" s="3">
        <v>61.128846153846155</v>
      </c>
      <c r="W975" s="3">
        <v>0.22140000000000001</v>
      </c>
      <c r="X975" s="3">
        <v>2345.8806</v>
      </c>
      <c r="Y975" vm="4">
        <v>0.40799999999999997</v>
      </c>
      <c r="Z975" s="3">
        <v>6272.6346666666668</v>
      </c>
      <c r="AA975" t="s">
        <v>64</v>
      </c>
      <c r="AB975">
        <v>4.6844999999999999</v>
      </c>
      <c r="AC975">
        <v>0.1</v>
      </c>
      <c r="AD975" s="2" t="s">
        <v>42</v>
      </c>
      <c r="AE975">
        <v>316</v>
      </c>
      <c r="AH975">
        <v>20</v>
      </c>
      <c r="AJ975">
        <v>9</v>
      </c>
      <c r="AK975" t="s">
        <v>42</v>
      </c>
      <c r="AL975">
        <f>IF(AND(EE_Data_2023[[#This Row],[Hire Date]]&gt;=EE_Data_2023[[#This Row],[Start of Month]],EE_Data_2023[[#This Row],[Hire Date]]&lt;=EE_Data_2023[[#This Row],[End of Month]]),1,0)</f>
        <v>0</v>
      </c>
      <c r="AM975">
        <f>IF(AND(EE_Data_2023[[#This Row],[Exit Date]]&gt;=EE_Data_2023[[#This Row],[Start of Month]],EE_Data_2023[[#This Row],[Exit Date]]&lt;=EE_Data_2023[[#This Row],[End of Month]]),1,0)</f>
        <v>0</v>
      </c>
      <c r="AN975">
        <f>EE_Data_2023[[#This Row],[Leave balance]]*EE_Data_2023[[#This Row],[Hr_Rate]]</f>
        <v>19316.715384615385</v>
      </c>
    </row>
    <row r="976" spans="1:40" x14ac:dyDescent="0.3">
      <c r="A976" s="1" t="s">
        <v>1928</v>
      </c>
      <c r="B976" s="8">
        <v>44958</v>
      </c>
      <c r="C976" s="8">
        <v>44985</v>
      </c>
      <c r="D976">
        <v>2023</v>
      </c>
      <c r="E976" t="s">
        <v>161</v>
      </c>
      <c r="F976" t="s">
        <v>162</v>
      </c>
      <c r="G976" t="s">
        <v>54</v>
      </c>
      <c r="H976" t="s">
        <v>469</v>
      </c>
      <c r="I976" t="s">
        <v>470</v>
      </c>
      <c r="J976" t="s">
        <v>115</v>
      </c>
      <c r="K976" t="s">
        <v>48</v>
      </c>
      <c r="L976" t="s">
        <v>49</v>
      </c>
      <c r="M976" t="s">
        <v>162</v>
      </c>
      <c r="N976" t="s">
        <v>72</v>
      </c>
      <c r="O976" t="s">
        <v>50</v>
      </c>
      <c r="P976">
        <v>32</v>
      </c>
      <c r="Q976" s="2">
        <v>43102</v>
      </c>
      <c r="R976" s="2"/>
      <c r="S976">
        <v>40</v>
      </c>
      <c r="T976" s="3">
        <v>190253</v>
      </c>
      <c r="U976" s="3">
        <v>15854.416666666666</v>
      </c>
      <c r="V976" s="3">
        <v>91.467788461538461</v>
      </c>
      <c r="W976" s="3">
        <v>0</v>
      </c>
      <c r="X976" s="3">
        <v>0</v>
      </c>
      <c r="Y976" vm="20">
        <v>0.29199999999999998</v>
      </c>
      <c r="Z976" s="3">
        <v>11224.927</v>
      </c>
      <c r="AA976" t="s">
        <v>166</v>
      </c>
      <c r="AB976">
        <v>19.621099999999998</v>
      </c>
      <c r="AC976">
        <v>0.33</v>
      </c>
      <c r="AD976" s="2" t="s">
        <v>42</v>
      </c>
      <c r="AE976">
        <v>163</v>
      </c>
      <c r="AH976">
        <v>20</v>
      </c>
      <c r="AJ976">
        <v>6</v>
      </c>
      <c r="AK976" t="s">
        <v>42</v>
      </c>
      <c r="AL976">
        <f>IF(AND(EE_Data_2023[[#This Row],[Hire Date]]&gt;=EE_Data_2023[[#This Row],[Start of Month]],EE_Data_2023[[#This Row],[Hire Date]]&lt;=EE_Data_2023[[#This Row],[End of Month]]),1,0)</f>
        <v>0</v>
      </c>
      <c r="AM976">
        <f>IF(AND(EE_Data_2023[[#This Row],[Exit Date]]&gt;=EE_Data_2023[[#This Row],[Start of Month]],EE_Data_2023[[#This Row],[Exit Date]]&lt;=EE_Data_2023[[#This Row],[End of Month]]),1,0)</f>
        <v>0</v>
      </c>
      <c r="AN976">
        <f>EE_Data_2023[[#This Row],[Leave balance]]*EE_Data_2023[[#This Row],[Hr_Rate]]</f>
        <v>14909.249519230769</v>
      </c>
    </row>
    <row r="977" spans="1:40" x14ac:dyDescent="0.3">
      <c r="A977" s="1" t="s">
        <v>1928</v>
      </c>
      <c r="B977" s="8">
        <v>44958</v>
      </c>
      <c r="C977" s="8">
        <v>44985</v>
      </c>
      <c r="D977">
        <v>2023</v>
      </c>
      <c r="E977" t="s">
        <v>151</v>
      </c>
      <c r="F977" t="s">
        <v>152</v>
      </c>
      <c r="G977" t="s">
        <v>33</v>
      </c>
      <c r="H977" t="s">
        <v>285</v>
      </c>
      <c r="I977" t="s">
        <v>471</v>
      </c>
      <c r="J977" t="s">
        <v>77</v>
      </c>
      <c r="K977" t="s">
        <v>83</v>
      </c>
      <c r="L977" t="s">
        <v>108</v>
      </c>
      <c r="M977" t="s">
        <v>152</v>
      </c>
      <c r="N977" t="s">
        <v>72</v>
      </c>
      <c r="O977" t="s">
        <v>40</v>
      </c>
      <c r="P977">
        <v>55</v>
      </c>
      <c r="Q977" s="2">
        <v>36644</v>
      </c>
      <c r="R977" s="2"/>
      <c r="S977">
        <v>40</v>
      </c>
      <c r="T977" s="3">
        <v>115798</v>
      </c>
      <c r="U977" s="3">
        <v>9649.8333333333339</v>
      </c>
      <c r="V977" s="3">
        <v>55.672115384615381</v>
      </c>
      <c r="W977" s="3">
        <v>0.21</v>
      </c>
      <c r="X977" s="3">
        <v>2026.4650000000001</v>
      </c>
      <c r="Y977" vm="18">
        <v>0.379</v>
      </c>
      <c r="Z977" s="3">
        <v>5992.5465000000004</v>
      </c>
      <c r="AA977" t="s">
        <v>155</v>
      </c>
      <c r="AB977">
        <v>378.97</v>
      </c>
      <c r="AC977">
        <v>0.05</v>
      </c>
      <c r="AD977" s="2" t="s">
        <v>42</v>
      </c>
      <c r="AE977">
        <v>353</v>
      </c>
      <c r="AH977">
        <v>20</v>
      </c>
      <c r="AJ977">
        <v>20</v>
      </c>
      <c r="AK977" t="s">
        <v>42</v>
      </c>
      <c r="AL977">
        <f>IF(AND(EE_Data_2023[[#This Row],[Hire Date]]&gt;=EE_Data_2023[[#This Row],[Start of Month]],EE_Data_2023[[#This Row],[Hire Date]]&lt;=EE_Data_2023[[#This Row],[End of Month]]),1,0)</f>
        <v>0</v>
      </c>
      <c r="AM977">
        <f>IF(AND(EE_Data_2023[[#This Row],[Exit Date]]&gt;=EE_Data_2023[[#This Row],[Start of Month]],EE_Data_2023[[#This Row],[Exit Date]]&lt;=EE_Data_2023[[#This Row],[End of Month]]),1,0)</f>
        <v>0</v>
      </c>
      <c r="AN977">
        <f>EE_Data_2023[[#This Row],[Leave balance]]*EE_Data_2023[[#This Row],[Hr_Rate]]</f>
        <v>19652.25673076923</v>
      </c>
    </row>
    <row r="978" spans="1:40" x14ac:dyDescent="0.3">
      <c r="A978" s="1" t="s">
        <v>1928</v>
      </c>
      <c r="B978" s="8">
        <v>44958</v>
      </c>
      <c r="C978" s="8">
        <v>44985</v>
      </c>
      <c r="D978">
        <v>2023</v>
      </c>
      <c r="E978" t="s">
        <v>346</v>
      </c>
      <c r="F978" t="s">
        <v>347</v>
      </c>
      <c r="G978" t="s">
        <v>54</v>
      </c>
      <c r="H978" t="s">
        <v>472</v>
      </c>
      <c r="I978" t="s">
        <v>473</v>
      </c>
      <c r="J978" t="s">
        <v>165</v>
      </c>
      <c r="K978" t="s">
        <v>99</v>
      </c>
      <c r="L978" t="s">
        <v>49</v>
      </c>
      <c r="M978" t="s">
        <v>347</v>
      </c>
      <c r="N978" t="s">
        <v>72</v>
      </c>
      <c r="O978" t="s">
        <v>40</v>
      </c>
      <c r="P978">
        <v>34</v>
      </c>
      <c r="Q978" s="2">
        <v>43055</v>
      </c>
      <c r="R978" s="2"/>
      <c r="S978">
        <v>40</v>
      </c>
      <c r="T978" s="3">
        <v>110054</v>
      </c>
      <c r="U978" s="3">
        <v>9171.1666666666661</v>
      </c>
      <c r="V978" s="3">
        <v>52.910576923076931</v>
      </c>
      <c r="W978" s="3">
        <v>0.2109</v>
      </c>
      <c r="X978" s="3">
        <v>1934.1990499999999</v>
      </c>
      <c r="Y978" vm="34">
        <v>0.45799999999999996</v>
      </c>
      <c r="Z978" s="3">
        <v>4970.7723333333333</v>
      </c>
      <c r="AA978" t="s">
        <v>350</v>
      </c>
      <c r="AB978">
        <v>11.0573</v>
      </c>
      <c r="AC978">
        <v>0.15</v>
      </c>
      <c r="AD978" s="2" t="s">
        <v>42</v>
      </c>
      <c r="AE978">
        <v>169</v>
      </c>
      <c r="AH978">
        <v>20</v>
      </c>
      <c r="AJ978">
        <v>5</v>
      </c>
      <c r="AK978" t="s">
        <v>42</v>
      </c>
      <c r="AL978">
        <f>IF(AND(EE_Data_2023[[#This Row],[Hire Date]]&gt;=EE_Data_2023[[#This Row],[Start of Month]],EE_Data_2023[[#This Row],[Hire Date]]&lt;=EE_Data_2023[[#This Row],[End of Month]]),1,0)</f>
        <v>0</v>
      </c>
      <c r="AM978">
        <f>IF(AND(EE_Data_2023[[#This Row],[Exit Date]]&gt;=EE_Data_2023[[#This Row],[Start of Month]],EE_Data_2023[[#This Row],[Exit Date]]&lt;=EE_Data_2023[[#This Row],[End of Month]]),1,0)</f>
        <v>0</v>
      </c>
      <c r="AN978">
        <f>EE_Data_2023[[#This Row],[Leave balance]]*EE_Data_2023[[#This Row],[Hr_Rate]]</f>
        <v>8941.8875000000007</v>
      </c>
    </row>
    <row r="979" spans="1:40" x14ac:dyDescent="0.3">
      <c r="A979" s="1" t="s">
        <v>1928</v>
      </c>
      <c r="B979" s="8">
        <v>44958</v>
      </c>
      <c r="C979" s="8">
        <v>44985</v>
      </c>
      <c r="D979">
        <v>2023</v>
      </c>
      <c r="E979" t="s">
        <v>161</v>
      </c>
      <c r="F979" t="s">
        <v>162</v>
      </c>
      <c r="G979" t="s">
        <v>54</v>
      </c>
      <c r="H979" t="s">
        <v>474</v>
      </c>
      <c r="I979" t="s">
        <v>475</v>
      </c>
      <c r="J979" t="s">
        <v>158</v>
      </c>
      <c r="K979" t="s">
        <v>99</v>
      </c>
      <c r="L979" t="s">
        <v>108</v>
      </c>
      <c r="M979" t="s">
        <v>162</v>
      </c>
      <c r="N979" t="s">
        <v>72</v>
      </c>
      <c r="O979" t="s">
        <v>50</v>
      </c>
      <c r="P979">
        <v>27</v>
      </c>
      <c r="Q979" s="2">
        <v>44224</v>
      </c>
      <c r="R979" s="2">
        <v>44954</v>
      </c>
      <c r="S979">
        <v>40</v>
      </c>
      <c r="T979" s="3">
        <v>95786</v>
      </c>
      <c r="U979" s="3">
        <v>7982.166666666667</v>
      </c>
      <c r="V979" s="3">
        <v>46.050961538461536</v>
      </c>
      <c r="W979" s="3">
        <v>0</v>
      </c>
      <c r="X979" s="3">
        <v>0</v>
      </c>
      <c r="Y979" vm="20">
        <v>0.29199999999999998</v>
      </c>
      <c r="Z979" s="3">
        <v>5651.3739999999998</v>
      </c>
      <c r="AA979" t="s">
        <v>166</v>
      </c>
      <c r="AB979">
        <v>19.621099999999998</v>
      </c>
      <c r="AC979">
        <v>0</v>
      </c>
      <c r="AD979" s="2" t="s">
        <v>42</v>
      </c>
      <c r="AE979">
        <v>141</v>
      </c>
      <c r="AH979">
        <v>20</v>
      </c>
      <c r="AJ979">
        <v>1</v>
      </c>
      <c r="AK979" t="s">
        <v>42</v>
      </c>
      <c r="AL979">
        <f>IF(AND(EE_Data_2023[[#This Row],[Hire Date]]&gt;=EE_Data_2023[[#This Row],[Start of Month]],EE_Data_2023[[#This Row],[Hire Date]]&lt;=EE_Data_2023[[#This Row],[End of Month]]),1,0)</f>
        <v>0</v>
      </c>
      <c r="AM979">
        <f>IF(AND(EE_Data_2023[[#This Row],[Exit Date]]&gt;=EE_Data_2023[[#This Row],[Start of Month]],EE_Data_2023[[#This Row],[Exit Date]]&lt;=EE_Data_2023[[#This Row],[End of Month]]),1,0)</f>
        <v>0</v>
      </c>
      <c r="AN979">
        <f>EE_Data_2023[[#This Row],[Leave balance]]*EE_Data_2023[[#This Row],[Hr_Rate]]</f>
        <v>6493.185576923077</v>
      </c>
    </row>
    <row r="980" spans="1:40" x14ac:dyDescent="0.3">
      <c r="A980" s="1" t="s">
        <v>1928</v>
      </c>
      <c r="B980" s="8">
        <v>44958</v>
      </c>
      <c r="C980" s="8">
        <v>44985</v>
      </c>
      <c r="D980">
        <v>2023</v>
      </c>
      <c r="E980" t="s">
        <v>172</v>
      </c>
      <c r="F980" t="s">
        <v>132</v>
      </c>
      <c r="G980" t="s">
        <v>33</v>
      </c>
      <c r="H980" t="s">
        <v>476</v>
      </c>
      <c r="I980" t="s">
        <v>477</v>
      </c>
      <c r="J980" t="s">
        <v>63</v>
      </c>
      <c r="K980" t="s">
        <v>70</v>
      </c>
      <c r="L980" t="s">
        <v>49</v>
      </c>
      <c r="M980" t="s">
        <v>132</v>
      </c>
      <c r="N980" t="s">
        <v>72</v>
      </c>
      <c r="O980" t="s">
        <v>40</v>
      </c>
      <c r="P980">
        <v>61</v>
      </c>
      <c r="Q980" s="2">
        <v>42858</v>
      </c>
      <c r="R980" s="2"/>
      <c r="S980">
        <v>40</v>
      </c>
      <c r="T980" s="3">
        <v>90855</v>
      </c>
      <c r="U980" s="3">
        <v>7571.25</v>
      </c>
      <c r="V980" s="3">
        <v>43.680288461538467</v>
      </c>
      <c r="W980" s="3">
        <v>0.45</v>
      </c>
      <c r="X980" s="3">
        <v>3407.0625</v>
      </c>
      <c r="Y980" vm="21">
        <v>0.60699999999999998</v>
      </c>
      <c r="Z980" s="3">
        <v>2975.5012500000003</v>
      </c>
      <c r="AA980" t="s">
        <v>41</v>
      </c>
      <c r="AB980">
        <v>1</v>
      </c>
      <c r="AC980">
        <v>0</v>
      </c>
      <c r="AD980" s="2" t="s">
        <v>42</v>
      </c>
      <c r="AE980">
        <v>35</v>
      </c>
      <c r="AH980">
        <v>20</v>
      </c>
      <c r="AJ980">
        <v>20</v>
      </c>
      <c r="AK980" t="s">
        <v>42</v>
      </c>
      <c r="AL980">
        <f>IF(AND(EE_Data_2023[[#This Row],[Hire Date]]&gt;=EE_Data_2023[[#This Row],[Start of Month]],EE_Data_2023[[#This Row],[Hire Date]]&lt;=EE_Data_2023[[#This Row],[End of Month]]),1,0)</f>
        <v>0</v>
      </c>
      <c r="AM980">
        <f>IF(AND(EE_Data_2023[[#This Row],[Exit Date]]&gt;=EE_Data_2023[[#This Row],[Start of Month]],EE_Data_2023[[#This Row],[Exit Date]]&lt;=EE_Data_2023[[#This Row],[End of Month]]),1,0)</f>
        <v>0</v>
      </c>
      <c r="AN980">
        <f>EE_Data_2023[[#This Row],[Leave balance]]*EE_Data_2023[[#This Row],[Hr_Rate]]</f>
        <v>1528.8100961538464</v>
      </c>
    </row>
    <row r="981" spans="1:40" x14ac:dyDescent="0.3">
      <c r="A981" s="1" t="s">
        <v>1928</v>
      </c>
      <c r="B981" s="8">
        <v>44958</v>
      </c>
      <c r="C981" s="8">
        <v>44985</v>
      </c>
      <c r="D981">
        <v>2023</v>
      </c>
      <c r="E981" t="s">
        <v>100</v>
      </c>
      <c r="F981" t="s">
        <v>101</v>
      </c>
      <c r="G981" t="s">
        <v>33</v>
      </c>
      <c r="H981" t="s">
        <v>478</v>
      </c>
      <c r="I981" t="s">
        <v>479</v>
      </c>
      <c r="J981" t="s">
        <v>187</v>
      </c>
      <c r="K981" t="s">
        <v>37</v>
      </c>
      <c r="L981" t="s">
        <v>38</v>
      </c>
      <c r="M981" t="s">
        <v>101</v>
      </c>
      <c r="N981" t="s">
        <v>39</v>
      </c>
      <c r="O981" t="s">
        <v>40</v>
      </c>
      <c r="P981">
        <v>47</v>
      </c>
      <c r="Q981" s="2">
        <v>44634</v>
      </c>
      <c r="R981" s="2">
        <v>44999</v>
      </c>
      <c r="S981">
        <v>40</v>
      </c>
      <c r="T981" s="3">
        <v>92897</v>
      </c>
      <c r="U981" s="3">
        <v>7741.416666666667</v>
      </c>
      <c r="V981" s="3">
        <v>44.662019230769232</v>
      </c>
      <c r="W981" s="3">
        <v>0.14990000000000001</v>
      </c>
      <c r="X981" s="3">
        <v>1160.4383583333333</v>
      </c>
      <c r="Y981" vm="10">
        <v>0.20399999999999999</v>
      </c>
      <c r="Z981" s="3">
        <v>6162.1676666666672</v>
      </c>
      <c r="AA981" t="s">
        <v>41</v>
      </c>
      <c r="AB981">
        <v>1</v>
      </c>
      <c r="AC981">
        <v>0</v>
      </c>
      <c r="AD981" s="2" t="s">
        <v>42</v>
      </c>
      <c r="AE981">
        <v>197</v>
      </c>
      <c r="AH981">
        <v>20</v>
      </c>
      <c r="AJ981">
        <v>6</v>
      </c>
      <c r="AK981" t="s">
        <v>42</v>
      </c>
      <c r="AL981">
        <f>IF(AND(EE_Data_2023[[#This Row],[Hire Date]]&gt;=EE_Data_2023[[#This Row],[Start of Month]],EE_Data_2023[[#This Row],[Hire Date]]&lt;=EE_Data_2023[[#This Row],[End of Month]]),1,0)</f>
        <v>0</v>
      </c>
      <c r="AM981">
        <f>IF(AND(EE_Data_2023[[#This Row],[Exit Date]]&gt;=EE_Data_2023[[#This Row],[Start of Month]],EE_Data_2023[[#This Row],[Exit Date]]&lt;=EE_Data_2023[[#This Row],[End of Month]]),1,0)</f>
        <v>0</v>
      </c>
      <c r="AN981">
        <f>EE_Data_2023[[#This Row],[Leave balance]]*EE_Data_2023[[#This Row],[Hr_Rate]]</f>
        <v>8798.4177884615383</v>
      </c>
    </row>
    <row r="982" spans="1:40" x14ac:dyDescent="0.3">
      <c r="A982" s="1" t="s">
        <v>1928</v>
      </c>
      <c r="B982" s="8">
        <v>44958</v>
      </c>
      <c r="C982" s="8">
        <v>44985</v>
      </c>
      <c r="D982">
        <v>2023</v>
      </c>
      <c r="E982" t="s">
        <v>1035</v>
      </c>
      <c r="F982" t="s">
        <v>1036</v>
      </c>
      <c r="G982" t="s">
        <v>1918</v>
      </c>
      <c r="H982" t="s">
        <v>480</v>
      </c>
      <c r="I982" t="s">
        <v>481</v>
      </c>
      <c r="J982" t="s">
        <v>115</v>
      </c>
      <c r="K982" t="s">
        <v>116</v>
      </c>
      <c r="L982" t="s">
        <v>49</v>
      </c>
      <c r="M982" t="s">
        <v>135</v>
      </c>
      <c r="N982" t="s">
        <v>72</v>
      </c>
      <c r="O982" t="s">
        <v>40</v>
      </c>
      <c r="P982">
        <v>40</v>
      </c>
      <c r="Q982" s="2">
        <v>39872</v>
      </c>
      <c r="R982" s="2"/>
      <c r="S982">
        <v>40</v>
      </c>
      <c r="T982" s="3">
        <v>242919</v>
      </c>
      <c r="U982" s="3">
        <v>20243.25</v>
      </c>
      <c r="V982" s="3">
        <v>116.78798076923076</v>
      </c>
      <c r="W982" s="3">
        <v>0.25</v>
      </c>
      <c r="X982" s="3">
        <v>5060.8125</v>
      </c>
      <c r="Y982" vm="15">
        <v>0.34600000000000003</v>
      </c>
      <c r="Z982" s="3">
        <v>13239.085499999999</v>
      </c>
      <c r="AA982" t="s">
        <v>138</v>
      </c>
      <c r="AB982">
        <v>1.7225999999999999</v>
      </c>
      <c r="AC982">
        <v>0.31</v>
      </c>
      <c r="AD982" s="2" t="s">
        <v>42</v>
      </c>
      <c r="AE982">
        <v>228</v>
      </c>
      <c r="AH982">
        <v>20</v>
      </c>
      <c r="AJ982">
        <v>14</v>
      </c>
      <c r="AK982" t="s">
        <v>42</v>
      </c>
      <c r="AL982">
        <f>IF(AND(EE_Data_2023[[#This Row],[Hire Date]]&gt;=EE_Data_2023[[#This Row],[Start of Month]],EE_Data_2023[[#This Row],[Hire Date]]&lt;=EE_Data_2023[[#This Row],[End of Month]]),1,0)</f>
        <v>0</v>
      </c>
      <c r="AM982">
        <f>IF(AND(EE_Data_2023[[#This Row],[Exit Date]]&gt;=EE_Data_2023[[#This Row],[Start of Month]],EE_Data_2023[[#This Row],[Exit Date]]&lt;=EE_Data_2023[[#This Row],[End of Month]]),1,0)</f>
        <v>0</v>
      </c>
      <c r="AN982">
        <f>EE_Data_2023[[#This Row],[Leave balance]]*EE_Data_2023[[#This Row],[Hr_Rate]]</f>
        <v>26627.659615384611</v>
      </c>
    </row>
    <row r="983" spans="1:40" x14ac:dyDescent="0.3">
      <c r="A983" s="1" t="s">
        <v>1928</v>
      </c>
      <c r="B983" s="8">
        <v>44958</v>
      </c>
      <c r="C983" s="8">
        <v>44985</v>
      </c>
      <c r="D983">
        <v>2023</v>
      </c>
      <c r="E983" t="s">
        <v>89</v>
      </c>
      <c r="F983" t="s">
        <v>90</v>
      </c>
      <c r="G983" t="s">
        <v>54</v>
      </c>
      <c r="H983" t="s">
        <v>482</v>
      </c>
      <c r="I983" t="s">
        <v>483</v>
      </c>
      <c r="J983" t="s">
        <v>47</v>
      </c>
      <c r="K983" t="s">
        <v>99</v>
      </c>
      <c r="L983" t="s">
        <v>49</v>
      </c>
      <c r="M983" t="s">
        <v>90</v>
      </c>
      <c r="N983" t="s">
        <v>72</v>
      </c>
      <c r="O983" t="s">
        <v>40</v>
      </c>
      <c r="P983">
        <v>30</v>
      </c>
      <c r="Q983" s="2">
        <v>43240</v>
      </c>
      <c r="R983" s="2"/>
      <c r="S983">
        <v>40</v>
      </c>
      <c r="T983" s="3">
        <v>184368</v>
      </c>
      <c r="U983" s="3">
        <v>15364</v>
      </c>
      <c r="V983" s="3">
        <v>88.638461538461542</v>
      </c>
      <c r="W983" s="3">
        <v>0</v>
      </c>
      <c r="X983" s="3">
        <v>0</v>
      </c>
      <c r="Y983" vm="9">
        <v>0.37200000000000005</v>
      </c>
      <c r="Z983" s="3">
        <v>9648.5919999999987</v>
      </c>
      <c r="AA983" t="s">
        <v>95</v>
      </c>
      <c r="AB983">
        <v>136.33000000000001</v>
      </c>
      <c r="AC983">
        <v>0.28999999999999998</v>
      </c>
      <c r="AD983" s="2" t="s">
        <v>42</v>
      </c>
      <c r="AE983">
        <v>62</v>
      </c>
      <c r="AH983">
        <v>20</v>
      </c>
      <c r="AJ983">
        <v>18</v>
      </c>
      <c r="AK983" t="s">
        <v>42</v>
      </c>
      <c r="AL983">
        <f>IF(AND(EE_Data_2023[[#This Row],[Hire Date]]&gt;=EE_Data_2023[[#This Row],[Start of Month]],EE_Data_2023[[#This Row],[Hire Date]]&lt;=EE_Data_2023[[#This Row],[End of Month]]),1,0)</f>
        <v>0</v>
      </c>
      <c r="AM983">
        <f>IF(AND(EE_Data_2023[[#This Row],[Exit Date]]&gt;=EE_Data_2023[[#This Row],[Start of Month]],EE_Data_2023[[#This Row],[Exit Date]]&lt;=EE_Data_2023[[#This Row],[End of Month]]),1,0)</f>
        <v>0</v>
      </c>
      <c r="AN983">
        <f>EE_Data_2023[[#This Row],[Leave balance]]*EE_Data_2023[[#This Row],[Hr_Rate]]</f>
        <v>5495.584615384616</v>
      </c>
    </row>
    <row r="984" spans="1:40" x14ac:dyDescent="0.3">
      <c r="A984" s="1" t="s">
        <v>1928</v>
      </c>
      <c r="B984" s="8">
        <v>44958</v>
      </c>
      <c r="C984" s="8">
        <v>44985</v>
      </c>
      <c r="D984">
        <v>2023</v>
      </c>
      <c r="E984" t="s">
        <v>79</v>
      </c>
      <c r="F984" t="s">
        <v>80</v>
      </c>
      <c r="G984" t="s">
        <v>33</v>
      </c>
      <c r="H984" t="s">
        <v>484</v>
      </c>
      <c r="I984" t="s">
        <v>485</v>
      </c>
      <c r="J984" t="s">
        <v>93</v>
      </c>
      <c r="K984" t="s">
        <v>48</v>
      </c>
      <c r="L984" t="s">
        <v>71</v>
      </c>
      <c r="M984" t="s">
        <v>80</v>
      </c>
      <c r="N984" t="s">
        <v>39</v>
      </c>
      <c r="O984" t="s">
        <v>40</v>
      </c>
      <c r="P984">
        <v>45</v>
      </c>
      <c r="Q984" s="2">
        <v>44554</v>
      </c>
      <c r="R984" s="2">
        <v>45284</v>
      </c>
      <c r="S984">
        <v>40</v>
      </c>
      <c r="T984" s="3">
        <v>144754</v>
      </c>
      <c r="U984" s="3">
        <v>12062.833333333334</v>
      </c>
      <c r="V984" s="3">
        <v>69.593269230769224</v>
      </c>
      <c r="W984" s="3">
        <v>0.23190000000000002</v>
      </c>
      <c r="X984" s="3">
        <v>2797.3710500000002</v>
      </c>
      <c r="Y984" vm="7">
        <v>0.41200000000000003</v>
      </c>
      <c r="Z984" s="3">
        <v>7092.9459999999999</v>
      </c>
      <c r="AA984" t="s">
        <v>41</v>
      </c>
      <c r="AB984">
        <v>1</v>
      </c>
      <c r="AC984">
        <v>0.15</v>
      </c>
      <c r="AD984" s="2" t="s">
        <v>42</v>
      </c>
      <c r="AE984">
        <v>255</v>
      </c>
      <c r="AH984">
        <v>20</v>
      </c>
      <c r="AJ984">
        <v>9</v>
      </c>
      <c r="AK984" t="s">
        <v>42</v>
      </c>
      <c r="AL984">
        <f>IF(AND(EE_Data_2023[[#This Row],[Hire Date]]&gt;=EE_Data_2023[[#This Row],[Start of Month]],EE_Data_2023[[#This Row],[Hire Date]]&lt;=EE_Data_2023[[#This Row],[End of Month]]),1,0)</f>
        <v>0</v>
      </c>
      <c r="AM984">
        <f>IF(AND(EE_Data_2023[[#This Row],[Exit Date]]&gt;=EE_Data_2023[[#This Row],[Start of Month]],EE_Data_2023[[#This Row],[Exit Date]]&lt;=EE_Data_2023[[#This Row],[End of Month]]),1,0)</f>
        <v>0</v>
      </c>
      <c r="AN984">
        <f>EE_Data_2023[[#This Row],[Leave balance]]*EE_Data_2023[[#This Row],[Hr_Rate]]</f>
        <v>17746.283653846152</v>
      </c>
    </row>
    <row r="985" spans="1:40" x14ac:dyDescent="0.3">
      <c r="A985" s="1" t="s">
        <v>1928</v>
      </c>
      <c r="B985" s="8">
        <v>44958</v>
      </c>
      <c r="C985" s="8">
        <v>44985</v>
      </c>
      <c r="D985">
        <v>2023</v>
      </c>
      <c r="E985" t="s">
        <v>193</v>
      </c>
      <c r="F985" t="s">
        <v>194</v>
      </c>
      <c r="G985" t="s">
        <v>33</v>
      </c>
      <c r="H985" t="s">
        <v>486</v>
      </c>
      <c r="I985" t="s">
        <v>487</v>
      </c>
      <c r="J985" t="s">
        <v>362</v>
      </c>
      <c r="K985" t="s">
        <v>70</v>
      </c>
      <c r="L985" t="s">
        <v>108</v>
      </c>
      <c r="M985" t="s">
        <v>194</v>
      </c>
      <c r="N985" t="s">
        <v>72</v>
      </c>
      <c r="O985" t="s">
        <v>50</v>
      </c>
      <c r="P985">
        <v>30</v>
      </c>
      <c r="Q985" s="2">
        <v>42722</v>
      </c>
      <c r="R985" s="2"/>
      <c r="S985">
        <v>40</v>
      </c>
      <c r="T985" s="3">
        <v>89458</v>
      </c>
      <c r="U985" s="3">
        <v>7454.833333333333</v>
      </c>
      <c r="V985" s="3">
        <v>43.008653846153848</v>
      </c>
      <c r="W985" s="3">
        <v>6.3500000000000001E-2</v>
      </c>
      <c r="X985" s="3">
        <v>473.38191666666665</v>
      </c>
      <c r="Y985" vm="24">
        <v>0.31900000000000001</v>
      </c>
      <c r="Z985" s="3">
        <v>5076.7415000000001</v>
      </c>
      <c r="AA985" t="s">
        <v>197</v>
      </c>
      <c r="AB985">
        <v>149.69999999999999</v>
      </c>
      <c r="AC985">
        <v>0</v>
      </c>
      <c r="AD985" s="2" t="s">
        <v>42</v>
      </c>
      <c r="AE985">
        <v>338</v>
      </c>
      <c r="AH985">
        <v>20</v>
      </c>
      <c r="AJ985">
        <v>18</v>
      </c>
      <c r="AK985" t="s">
        <v>42</v>
      </c>
      <c r="AL985">
        <f>IF(AND(EE_Data_2023[[#This Row],[Hire Date]]&gt;=EE_Data_2023[[#This Row],[Start of Month]],EE_Data_2023[[#This Row],[Hire Date]]&lt;=EE_Data_2023[[#This Row],[End of Month]]),1,0)</f>
        <v>0</v>
      </c>
      <c r="AM985">
        <f>IF(AND(EE_Data_2023[[#This Row],[Exit Date]]&gt;=EE_Data_2023[[#This Row],[Start of Month]],EE_Data_2023[[#This Row],[Exit Date]]&lt;=EE_Data_2023[[#This Row],[End of Month]]),1,0)</f>
        <v>0</v>
      </c>
      <c r="AN985">
        <f>EE_Data_2023[[#This Row],[Leave balance]]*EE_Data_2023[[#This Row],[Hr_Rate]]</f>
        <v>14536.925000000001</v>
      </c>
    </row>
    <row r="986" spans="1:40" x14ac:dyDescent="0.3">
      <c r="A986" s="1" t="s">
        <v>1928</v>
      </c>
      <c r="B986" s="8">
        <v>44958</v>
      </c>
      <c r="C986" s="8">
        <v>44985</v>
      </c>
      <c r="D986">
        <v>2023</v>
      </c>
      <c r="E986" t="s">
        <v>1035</v>
      </c>
      <c r="F986" t="s">
        <v>1036</v>
      </c>
      <c r="G986" t="s">
        <v>1918</v>
      </c>
      <c r="H986" t="s">
        <v>488</v>
      </c>
      <c r="I986" t="s">
        <v>489</v>
      </c>
      <c r="J986" t="s">
        <v>115</v>
      </c>
      <c r="K986" t="s">
        <v>83</v>
      </c>
      <c r="L986" t="s">
        <v>71</v>
      </c>
      <c r="M986" t="s">
        <v>135</v>
      </c>
      <c r="N986" t="s">
        <v>72</v>
      </c>
      <c r="O986" t="s">
        <v>50</v>
      </c>
      <c r="P986">
        <v>56</v>
      </c>
      <c r="Q986" s="2">
        <v>41714</v>
      </c>
      <c r="R986" s="2"/>
      <c r="S986">
        <v>40</v>
      </c>
      <c r="T986" s="3">
        <v>190815</v>
      </c>
      <c r="U986" s="3">
        <v>15901.25</v>
      </c>
      <c r="V986" s="3">
        <v>91.737980769230774</v>
      </c>
      <c r="W986" s="3">
        <v>0.25</v>
      </c>
      <c r="X986" s="3">
        <v>3975.3125</v>
      </c>
      <c r="Y986" vm="15">
        <v>0.34600000000000003</v>
      </c>
      <c r="Z986" s="3">
        <v>10399.4175</v>
      </c>
      <c r="AA986" t="s">
        <v>138</v>
      </c>
      <c r="AB986">
        <v>1.7225999999999999</v>
      </c>
      <c r="AC986">
        <v>0.4</v>
      </c>
      <c r="AD986" s="2" t="s">
        <v>42</v>
      </c>
      <c r="AE986">
        <v>134</v>
      </c>
      <c r="AH986">
        <v>20</v>
      </c>
      <c r="AJ986">
        <v>15</v>
      </c>
      <c r="AK986" t="s">
        <v>42</v>
      </c>
      <c r="AL986">
        <f>IF(AND(EE_Data_2023[[#This Row],[Hire Date]]&gt;=EE_Data_2023[[#This Row],[Start of Month]],EE_Data_2023[[#This Row],[Hire Date]]&lt;=EE_Data_2023[[#This Row],[End of Month]]),1,0)</f>
        <v>0</v>
      </c>
      <c r="AM986">
        <f>IF(AND(EE_Data_2023[[#This Row],[Exit Date]]&gt;=EE_Data_2023[[#This Row],[Start of Month]],EE_Data_2023[[#This Row],[Exit Date]]&lt;=EE_Data_2023[[#This Row],[End of Month]]),1,0)</f>
        <v>0</v>
      </c>
      <c r="AN986">
        <f>EE_Data_2023[[#This Row],[Leave balance]]*EE_Data_2023[[#This Row],[Hr_Rate]]</f>
        <v>12292.889423076924</v>
      </c>
    </row>
    <row r="987" spans="1:40" x14ac:dyDescent="0.3">
      <c r="A987" s="1" t="s">
        <v>1928</v>
      </c>
      <c r="B987" s="8">
        <v>44958</v>
      </c>
      <c r="C987" s="8">
        <v>44985</v>
      </c>
      <c r="D987">
        <v>2023</v>
      </c>
      <c r="E987" t="s">
        <v>385</v>
      </c>
      <c r="F987" t="s">
        <v>386</v>
      </c>
      <c r="G987" t="s">
        <v>33</v>
      </c>
      <c r="H987" t="s">
        <v>490</v>
      </c>
      <c r="I987" t="s">
        <v>491</v>
      </c>
      <c r="J987" t="s">
        <v>93</v>
      </c>
      <c r="K987" t="s">
        <v>70</v>
      </c>
      <c r="L987" t="s">
        <v>108</v>
      </c>
      <c r="M987" t="s">
        <v>386</v>
      </c>
      <c r="N987" t="s">
        <v>39</v>
      </c>
      <c r="O987" t="s">
        <v>50</v>
      </c>
      <c r="P987">
        <v>62</v>
      </c>
      <c r="Q987" s="2">
        <v>44775</v>
      </c>
      <c r="R987" s="2">
        <v>45140</v>
      </c>
      <c r="S987">
        <v>32</v>
      </c>
      <c r="T987" s="3">
        <v>137995</v>
      </c>
      <c r="U987" s="3">
        <v>11499.583333333334</v>
      </c>
      <c r="V987" s="3">
        <v>82.9296875</v>
      </c>
      <c r="W987" s="3">
        <v>0.19020000000000001</v>
      </c>
      <c r="X987" s="3">
        <v>2187.2207500000004</v>
      </c>
      <c r="Y987" vm="36">
        <v>0.28300000000000003</v>
      </c>
      <c r="Z987" s="3">
        <v>8245.2012500000001</v>
      </c>
      <c r="AA987" t="s">
        <v>389</v>
      </c>
      <c r="AB987">
        <v>1.9574</v>
      </c>
      <c r="AC987">
        <v>0.14000000000000001</v>
      </c>
      <c r="AD987" s="2" t="s">
        <v>42</v>
      </c>
      <c r="AE987">
        <v>166</v>
      </c>
      <c r="AH987">
        <v>20</v>
      </c>
      <c r="AK987" t="s">
        <v>42</v>
      </c>
      <c r="AL987">
        <f>IF(AND(EE_Data_2023[[#This Row],[Hire Date]]&gt;=EE_Data_2023[[#This Row],[Start of Month]],EE_Data_2023[[#This Row],[Hire Date]]&lt;=EE_Data_2023[[#This Row],[End of Month]]),1,0)</f>
        <v>0</v>
      </c>
      <c r="AM987">
        <f>IF(AND(EE_Data_2023[[#This Row],[Exit Date]]&gt;=EE_Data_2023[[#This Row],[Start of Month]],EE_Data_2023[[#This Row],[Exit Date]]&lt;=EE_Data_2023[[#This Row],[End of Month]]),1,0)</f>
        <v>0</v>
      </c>
      <c r="AN987">
        <f>EE_Data_2023[[#This Row],[Leave balance]]*EE_Data_2023[[#This Row],[Hr_Rate]]</f>
        <v>13766.328125</v>
      </c>
    </row>
    <row r="988" spans="1:40" x14ac:dyDescent="0.3">
      <c r="A988" s="1" t="s">
        <v>1928</v>
      </c>
      <c r="B988" s="8">
        <v>44958</v>
      </c>
      <c r="C988" s="8">
        <v>44985</v>
      </c>
      <c r="D988">
        <v>2023</v>
      </c>
      <c r="E988" t="s">
        <v>1035</v>
      </c>
      <c r="F988" t="s">
        <v>1036</v>
      </c>
      <c r="G988" t="s">
        <v>1918</v>
      </c>
      <c r="H988" t="s">
        <v>492</v>
      </c>
      <c r="I988" t="s">
        <v>493</v>
      </c>
      <c r="J988" t="s">
        <v>321</v>
      </c>
      <c r="K988" t="s">
        <v>94</v>
      </c>
      <c r="L988" t="s">
        <v>38</v>
      </c>
      <c r="M988" t="s">
        <v>135</v>
      </c>
      <c r="N988" t="s">
        <v>72</v>
      </c>
      <c r="O988" t="s">
        <v>50</v>
      </c>
      <c r="P988">
        <v>45</v>
      </c>
      <c r="Q988" s="2">
        <v>39437</v>
      </c>
      <c r="R988" s="2"/>
      <c r="S988">
        <v>40</v>
      </c>
      <c r="T988" s="3">
        <v>93840</v>
      </c>
      <c r="U988" s="3">
        <v>7820</v>
      </c>
      <c r="V988" s="3">
        <v>45.115384615384613</v>
      </c>
      <c r="W988" s="3">
        <v>0.25</v>
      </c>
      <c r="X988" s="3">
        <v>1955</v>
      </c>
      <c r="Y988" vm="15">
        <v>0.34600000000000003</v>
      </c>
      <c r="Z988" s="3">
        <v>5114.28</v>
      </c>
      <c r="AA988" t="s">
        <v>138</v>
      </c>
      <c r="AB988">
        <v>1.7225999999999999</v>
      </c>
      <c r="AC988">
        <v>0</v>
      </c>
      <c r="AD988" s="2" t="s">
        <v>42</v>
      </c>
      <c r="AE988">
        <v>76</v>
      </c>
      <c r="AH988">
        <v>20</v>
      </c>
      <c r="AJ988">
        <v>11</v>
      </c>
      <c r="AK988" t="s">
        <v>42</v>
      </c>
      <c r="AL988">
        <f>IF(AND(EE_Data_2023[[#This Row],[Hire Date]]&gt;=EE_Data_2023[[#This Row],[Start of Month]],EE_Data_2023[[#This Row],[Hire Date]]&lt;=EE_Data_2023[[#This Row],[End of Month]]),1,0)</f>
        <v>0</v>
      </c>
      <c r="AM988">
        <f>IF(AND(EE_Data_2023[[#This Row],[Exit Date]]&gt;=EE_Data_2023[[#This Row],[Start of Month]],EE_Data_2023[[#This Row],[Exit Date]]&lt;=EE_Data_2023[[#This Row],[End of Month]]),1,0)</f>
        <v>0</v>
      </c>
      <c r="AN988">
        <f>EE_Data_2023[[#This Row],[Leave balance]]*EE_Data_2023[[#This Row],[Hr_Rate]]</f>
        <v>3428.7692307692305</v>
      </c>
    </row>
    <row r="989" spans="1:40" x14ac:dyDescent="0.3">
      <c r="A989" s="1" t="s">
        <v>1928</v>
      </c>
      <c r="B989" s="8">
        <v>44958</v>
      </c>
      <c r="C989" s="8">
        <v>44985</v>
      </c>
      <c r="D989">
        <v>2023</v>
      </c>
      <c r="E989" t="s">
        <v>390</v>
      </c>
      <c r="F989" t="s">
        <v>391</v>
      </c>
      <c r="G989" t="s">
        <v>33</v>
      </c>
      <c r="H989" t="s">
        <v>494</v>
      </c>
      <c r="I989" t="s">
        <v>495</v>
      </c>
      <c r="J989" t="s">
        <v>36</v>
      </c>
      <c r="K989" t="s">
        <v>37</v>
      </c>
      <c r="L989" t="s">
        <v>108</v>
      </c>
      <c r="M989" t="s">
        <v>391</v>
      </c>
      <c r="N989" t="s">
        <v>72</v>
      </c>
      <c r="O989" t="s">
        <v>40</v>
      </c>
      <c r="P989">
        <v>46</v>
      </c>
      <c r="Q989" s="2">
        <v>44495</v>
      </c>
      <c r="R989" s="2"/>
      <c r="S989">
        <v>40</v>
      </c>
      <c r="T989" s="3">
        <v>94790</v>
      </c>
      <c r="U989" s="3">
        <v>7899.166666666667</v>
      </c>
      <c r="V989" s="3">
        <v>45.572115384615387</v>
      </c>
      <c r="W989" s="3">
        <v>0.1105</v>
      </c>
      <c r="X989" s="3">
        <v>872.85791666666671</v>
      </c>
      <c r="Y989" vm="37">
        <v>0.26100000000000001</v>
      </c>
      <c r="Z989" s="3">
        <v>5837.4841666666671</v>
      </c>
      <c r="AA989" t="s">
        <v>41</v>
      </c>
      <c r="AB989">
        <v>1</v>
      </c>
      <c r="AC989">
        <v>0</v>
      </c>
      <c r="AD989" s="2" t="s">
        <v>42</v>
      </c>
      <c r="AE989">
        <v>147</v>
      </c>
      <c r="AH989">
        <v>20</v>
      </c>
      <c r="AJ989">
        <v>2</v>
      </c>
      <c r="AK989" t="s">
        <v>42</v>
      </c>
      <c r="AL989">
        <f>IF(AND(EE_Data_2023[[#This Row],[Hire Date]]&gt;=EE_Data_2023[[#This Row],[Start of Month]],EE_Data_2023[[#This Row],[Hire Date]]&lt;=EE_Data_2023[[#This Row],[End of Month]]),1,0)</f>
        <v>0</v>
      </c>
      <c r="AM989">
        <f>IF(AND(EE_Data_2023[[#This Row],[Exit Date]]&gt;=EE_Data_2023[[#This Row],[Start of Month]],EE_Data_2023[[#This Row],[Exit Date]]&lt;=EE_Data_2023[[#This Row],[End of Month]]),1,0)</f>
        <v>0</v>
      </c>
      <c r="AN989">
        <f>EE_Data_2023[[#This Row],[Leave balance]]*EE_Data_2023[[#This Row],[Hr_Rate]]</f>
        <v>6699.1009615384619</v>
      </c>
    </row>
    <row r="990" spans="1:40" x14ac:dyDescent="0.3">
      <c r="A990" s="1" t="s">
        <v>1928</v>
      </c>
      <c r="B990" s="8">
        <v>44958</v>
      </c>
      <c r="C990" s="8">
        <v>44985</v>
      </c>
      <c r="D990">
        <v>2023</v>
      </c>
      <c r="E990" t="s">
        <v>128</v>
      </c>
      <c r="F990" t="s">
        <v>129</v>
      </c>
      <c r="G990" t="s">
        <v>33</v>
      </c>
      <c r="H990" t="s">
        <v>496</v>
      </c>
      <c r="I990" t="s">
        <v>497</v>
      </c>
      <c r="J990" t="s">
        <v>115</v>
      </c>
      <c r="K990" t="s">
        <v>94</v>
      </c>
      <c r="L990" t="s">
        <v>108</v>
      </c>
      <c r="M990" t="s">
        <v>129</v>
      </c>
      <c r="N990" t="s">
        <v>72</v>
      </c>
      <c r="O990" t="s">
        <v>40</v>
      </c>
      <c r="P990">
        <v>48</v>
      </c>
      <c r="Q990" s="2">
        <v>41706</v>
      </c>
      <c r="R990" s="2"/>
      <c r="S990">
        <v>40</v>
      </c>
      <c r="T990" s="3">
        <v>197367</v>
      </c>
      <c r="U990" s="3">
        <v>16447.25</v>
      </c>
      <c r="V990" s="3">
        <v>94.887980769230779</v>
      </c>
      <c r="W990" s="3">
        <v>0.27500000000000002</v>
      </c>
      <c r="X990" s="3">
        <v>4522.9937500000005</v>
      </c>
      <c r="Y990" vm="14">
        <v>0.55399999999999994</v>
      </c>
      <c r="Z990" s="3">
        <v>7335.4735000000019</v>
      </c>
      <c r="AA990" t="s">
        <v>41</v>
      </c>
      <c r="AB990">
        <v>1</v>
      </c>
      <c r="AC990">
        <v>0.39</v>
      </c>
      <c r="AD990" s="2" t="s">
        <v>42</v>
      </c>
      <c r="AE990">
        <v>26</v>
      </c>
      <c r="AH990">
        <v>20</v>
      </c>
      <c r="AJ990">
        <v>5</v>
      </c>
      <c r="AK990" t="s">
        <v>42</v>
      </c>
      <c r="AL990">
        <f>IF(AND(EE_Data_2023[[#This Row],[Hire Date]]&gt;=EE_Data_2023[[#This Row],[Start of Month]],EE_Data_2023[[#This Row],[Hire Date]]&lt;=EE_Data_2023[[#This Row],[End of Month]]),1,0)</f>
        <v>0</v>
      </c>
      <c r="AM990">
        <f>IF(AND(EE_Data_2023[[#This Row],[Exit Date]]&gt;=EE_Data_2023[[#This Row],[Start of Month]],EE_Data_2023[[#This Row],[Exit Date]]&lt;=EE_Data_2023[[#This Row],[End of Month]]),1,0)</f>
        <v>0</v>
      </c>
      <c r="AN990">
        <f>EE_Data_2023[[#This Row],[Leave balance]]*EE_Data_2023[[#This Row],[Hr_Rate]]</f>
        <v>2467.0875000000001</v>
      </c>
    </row>
    <row r="991" spans="1:40" x14ac:dyDescent="0.3">
      <c r="A991" s="1" t="s">
        <v>1928</v>
      </c>
      <c r="B991" s="8">
        <v>44958</v>
      </c>
      <c r="C991" s="8">
        <v>44985</v>
      </c>
      <c r="D991">
        <v>2023</v>
      </c>
      <c r="E991" t="s">
        <v>390</v>
      </c>
      <c r="F991" t="s">
        <v>391</v>
      </c>
      <c r="G991" t="s">
        <v>33</v>
      </c>
      <c r="H991" t="s">
        <v>498</v>
      </c>
      <c r="I991" t="s">
        <v>499</v>
      </c>
      <c r="J991" t="s">
        <v>47</v>
      </c>
      <c r="K991" t="s">
        <v>83</v>
      </c>
      <c r="L991" t="s">
        <v>38</v>
      </c>
      <c r="M991" t="s">
        <v>391</v>
      </c>
      <c r="N991" t="s">
        <v>72</v>
      </c>
      <c r="O991" t="s">
        <v>50</v>
      </c>
      <c r="P991">
        <v>27</v>
      </c>
      <c r="Q991" s="2">
        <v>43276</v>
      </c>
      <c r="R991" s="2"/>
      <c r="S991">
        <v>40</v>
      </c>
      <c r="T991" s="3">
        <v>174097</v>
      </c>
      <c r="U991" s="3">
        <v>14508.083333333334</v>
      </c>
      <c r="V991" s="3">
        <v>83.700480769230779</v>
      </c>
      <c r="W991" s="3">
        <v>0.1105</v>
      </c>
      <c r="X991" s="3">
        <v>1603.1432083333334</v>
      </c>
      <c r="Y991" vm="37">
        <v>0.26100000000000001</v>
      </c>
      <c r="Z991" s="3">
        <v>10721.473583333334</v>
      </c>
      <c r="AA991" t="s">
        <v>41</v>
      </c>
      <c r="AB991">
        <v>1</v>
      </c>
      <c r="AC991">
        <v>0.21</v>
      </c>
      <c r="AD991" s="2" t="s">
        <v>42</v>
      </c>
      <c r="AE991">
        <v>345</v>
      </c>
      <c r="AH991">
        <v>20</v>
      </c>
      <c r="AJ991">
        <v>13</v>
      </c>
      <c r="AK991" t="s">
        <v>42</v>
      </c>
      <c r="AL991">
        <f>IF(AND(EE_Data_2023[[#This Row],[Hire Date]]&gt;=EE_Data_2023[[#This Row],[Start of Month]],EE_Data_2023[[#This Row],[Hire Date]]&lt;=EE_Data_2023[[#This Row],[End of Month]]),1,0)</f>
        <v>0</v>
      </c>
      <c r="AM991">
        <f>IF(AND(EE_Data_2023[[#This Row],[Exit Date]]&gt;=EE_Data_2023[[#This Row],[Start of Month]],EE_Data_2023[[#This Row],[Exit Date]]&lt;=EE_Data_2023[[#This Row],[End of Month]]),1,0)</f>
        <v>0</v>
      </c>
      <c r="AN991">
        <f>EE_Data_2023[[#This Row],[Leave balance]]*EE_Data_2023[[#This Row],[Hr_Rate]]</f>
        <v>28876.665865384617</v>
      </c>
    </row>
    <row r="992" spans="1:40" x14ac:dyDescent="0.3">
      <c r="A992" s="1" t="s">
        <v>1928</v>
      </c>
      <c r="B992" s="8">
        <v>44958</v>
      </c>
      <c r="C992" s="8">
        <v>44985</v>
      </c>
      <c r="D992">
        <v>2023</v>
      </c>
      <c r="E992" t="s">
        <v>123</v>
      </c>
      <c r="F992" t="s">
        <v>124</v>
      </c>
      <c r="G992" t="s">
        <v>33</v>
      </c>
      <c r="H992" t="s">
        <v>500</v>
      </c>
      <c r="I992" t="s">
        <v>501</v>
      </c>
      <c r="J992" t="s">
        <v>77</v>
      </c>
      <c r="K992" t="s">
        <v>37</v>
      </c>
      <c r="L992" t="s">
        <v>49</v>
      </c>
      <c r="M992" t="s">
        <v>124</v>
      </c>
      <c r="N992" t="s">
        <v>72</v>
      </c>
      <c r="O992" t="s">
        <v>40</v>
      </c>
      <c r="P992">
        <v>53</v>
      </c>
      <c r="Q992" s="2">
        <v>39021</v>
      </c>
      <c r="R992" s="2"/>
      <c r="S992">
        <v>40</v>
      </c>
      <c r="T992" s="3">
        <v>120128</v>
      </c>
      <c r="U992" s="3">
        <v>10010.666666666666</v>
      </c>
      <c r="V992" s="3">
        <v>57.753846153846155</v>
      </c>
      <c r="W992" s="3">
        <v>2.2499999999999999E-2</v>
      </c>
      <c r="X992" s="3">
        <v>225.23999999999998</v>
      </c>
      <c r="Y992" vm="13">
        <v>0.2</v>
      </c>
      <c r="Z992" s="3">
        <v>8008.5333333333328</v>
      </c>
      <c r="AA992" t="s">
        <v>127</v>
      </c>
      <c r="AB992">
        <v>4.9107000000000003</v>
      </c>
      <c r="AC992">
        <v>0.1</v>
      </c>
      <c r="AD992" s="2" t="s">
        <v>42</v>
      </c>
      <c r="AE992">
        <v>51</v>
      </c>
      <c r="AH992">
        <v>20</v>
      </c>
      <c r="AJ992">
        <v>15</v>
      </c>
      <c r="AK992" t="s">
        <v>42</v>
      </c>
      <c r="AL992">
        <f>IF(AND(EE_Data_2023[[#This Row],[Hire Date]]&gt;=EE_Data_2023[[#This Row],[Start of Month]],EE_Data_2023[[#This Row],[Hire Date]]&lt;=EE_Data_2023[[#This Row],[End of Month]]),1,0)</f>
        <v>0</v>
      </c>
      <c r="AM992">
        <f>IF(AND(EE_Data_2023[[#This Row],[Exit Date]]&gt;=EE_Data_2023[[#This Row],[Start of Month]],EE_Data_2023[[#This Row],[Exit Date]]&lt;=EE_Data_2023[[#This Row],[End of Month]]),1,0)</f>
        <v>0</v>
      </c>
      <c r="AN992">
        <f>EE_Data_2023[[#This Row],[Leave balance]]*EE_Data_2023[[#This Row],[Hr_Rate]]</f>
        <v>2945.4461538461537</v>
      </c>
    </row>
    <row r="993" spans="1:40" x14ac:dyDescent="0.3">
      <c r="A993" s="1" t="s">
        <v>1928</v>
      </c>
      <c r="B993" s="8">
        <v>44958</v>
      </c>
      <c r="C993" s="8">
        <v>44985</v>
      </c>
      <c r="D993">
        <v>2023</v>
      </c>
      <c r="E993" t="s">
        <v>502</v>
      </c>
      <c r="F993" t="s">
        <v>120</v>
      </c>
      <c r="G993" t="s">
        <v>1917</v>
      </c>
      <c r="H993" t="s">
        <v>503</v>
      </c>
      <c r="I993" t="s">
        <v>504</v>
      </c>
      <c r="J993" t="s">
        <v>77</v>
      </c>
      <c r="K993" t="s">
        <v>116</v>
      </c>
      <c r="L993" t="s">
        <v>38</v>
      </c>
      <c r="M993" t="s">
        <v>120</v>
      </c>
      <c r="N993" t="s">
        <v>72</v>
      </c>
      <c r="O993" t="s">
        <v>50</v>
      </c>
      <c r="P993">
        <v>59</v>
      </c>
      <c r="Q993" s="2">
        <v>39197</v>
      </c>
      <c r="R993" s="2"/>
      <c r="S993">
        <v>40</v>
      </c>
      <c r="T993" s="3">
        <v>129708</v>
      </c>
      <c r="U993" s="3">
        <v>10809</v>
      </c>
      <c r="V993" s="3">
        <v>62.359615384615381</v>
      </c>
      <c r="W993" s="3">
        <v>7.6499999999999999E-2</v>
      </c>
      <c r="X993" s="3">
        <v>826.88850000000002</v>
      </c>
      <c r="Y993" vm="1">
        <v>0.36599999999999999</v>
      </c>
      <c r="Z993" s="3">
        <v>6852.9059999999999</v>
      </c>
      <c r="AA993" t="s">
        <v>505</v>
      </c>
      <c r="AB993">
        <v>1.0568</v>
      </c>
      <c r="AC993">
        <v>0.05</v>
      </c>
      <c r="AD993" s="2" t="s">
        <v>42</v>
      </c>
      <c r="AE993">
        <v>317</v>
      </c>
      <c r="AH993">
        <v>20</v>
      </c>
      <c r="AJ993">
        <v>5</v>
      </c>
      <c r="AK993" t="s">
        <v>42</v>
      </c>
      <c r="AL993">
        <f>IF(AND(EE_Data_2023[[#This Row],[Hire Date]]&gt;=EE_Data_2023[[#This Row],[Start of Month]],EE_Data_2023[[#This Row],[Hire Date]]&lt;=EE_Data_2023[[#This Row],[End of Month]]),1,0)</f>
        <v>0</v>
      </c>
      <c r="AM993">
        <f>IF(AND(EE_Data_2023[[#This Row],[Exit Date]]&gt;=EE_Data_2023[[#This Row],[Start of Month]],EE_Data_2023[[#This Row],[Exit Date]]&lt;=EE_Data_2023[[#This Row],[End of Month]]),1,0)</f>
        <v>0</v>
      </c>
      <c r="AN993">
        <f>EE_Data_2023[[#This Row],[Leave balance]]*EE_Data_2023[[#This Row],[Hr_Rate]]</f>
        <v>19767.998076923075</v>
      </c>
    </row>
    <row r="994" spans="1:40" x14ac:dyDescent="0.3">
      <c r="A994" s="1" t="s">
        <v>1928</v>
      </c>
      <c r="B994" s="8">
        <v>44958</v>
      </c>
      <c r="C994" s="8">
        <v>44985</v>
      </c>
      <c r="D994">
        <v>2023</v>
      </c>
      <c r="E994" t="s">
        <v>506</v>
      </c>
      <c r="F994" t="s">
        <v>507</v>
      </c>
      <c r="G994" t="s">
        <v>1917</v>
      </c>
      <c r="H994" t="s">
        <v>508</v>
      </c>
      <c r="I994" t="s">
        <v>509</v>
      </c>
      <c r="J994" t="s">
        <v>77</v>
      </c>
      <c r="K994" t="s">
        <v>116</v>
      </c>
      <c r="L994" t="s">
        <v>108</v>
      </c>
      <c r="M994" t="s">
        <v>507</v>
      </c>
      <c r="N994" t="s">
        <v>39</v>
      </c>
      <c r="O994" t="s">
        <v>40</v>
      </c>
      <c r="P994">
        <v>55</v>
      </c>
      <c r="Q994" s="2">
        <v>44822</v>
      </c>
      <c r="R994" s="2">
        <v>45187</v>
      </c>
      <c r="S994">
        <v>32</v>
      </c>
      <c r="T994" s="3">
        <v>102270</v>
      </c>
      <c r="U994" s="3">
        <v>8522.5</v>
      </c>
      <c r="V994" s="3">
        <v>61.46033653846154</v>
      </c>
      <c r="W994" s="3">
        <v>7.3700000000000002E-2</v>
      </c>
      <c r="X994" s="3">
        <v>628.10825</v>
      </c>
      <c r="Y994" vm="40">
        <v>0.245</v>
      </c>
      <c r="Z994" s="3">
        <v>6434.4875000000002</v>
      </c>
      <c r="AA994" t="s">
        <v>510</v>
      </c>
      <c r="AB994">
        <v>1.4572000000000001</v>
      </c>
      <c r="AC994">
        <v>0.1</v>
      </c>
      <c r="AD994" s="2" t="s">
        <v>42</v>
      </c>
      <c r="AE994">
        <v>299</v>
      </c>
      <c r="AH994">
        <v>20</v>
      </c>
      <c r="AK994" t="s">
        <v>42</v>
      </c>
      <c r="AL994">
        <f>IF(AND(EE_Data_2023[[#This Row],[Hire Date]]&gt;=EE_Data_2023[[#This Row],[Start of Month]],EE_Data_2023[[#This Row],[Hire Date]]&lt;=EE_Data_2023[[#This Row],[End of Month]]),1,0)</f>
        <v>0</v>
      </c>
      <c r="AM994">
        <f>IF(AND(EE_Data_2023[[#This Row],[Exit Date]]&gt;=EE_Data_2023[[#This Row],[Start of Month]],EE_Data_2023[[#This Row],[Exit Date]]&lt;=EE_Data_2023[[#This Row],[End of Month]]),1,0)</f>
        <v>0</v>
      </c>
      <c r="AN994">
        <f>EE_Data_2023[[#This Row],[Leave balance]]*EE_Data_2023[[#This Row],[Hr_Rate]]</f>
        <v>18376.640625</v>
      </c>
    </row>
    <row r="995" spans="1:40" x14ac:dyDescent="0.3">
      <c r="A995" s="1" t="s">
        <v>1928</v>
      </c>
      <c r="B995" s="8">
        <v>44958</v>
      </c>
      <c r="C995" s="8">
        <v>44985</v>
      </c>
      <c r="D995">
        <v>2023</v>
      </c>
      <c r="E995" t="s">
        <v>65</v>
      </c>
      <c r="F995" t="s">
        <v>66</v>
      </c>
      <c r="G995" t="s">
        <v>33</v>
      </c>
      <c r="H995" t="s">
        <v>511</v>
      </c>
      <c r="I995" t="s">
        <v>512</v>
      </c>
      <c r="J995" t="s">
        <v>115</v>
      </c>
      <c r="K995" t="s">
        <v>48</v>
      </c>
      <c r="L995" t="s">
        <v>49</v>
      </c>
      <c r="M995" t="s">
        <v>66</v>
      </c>
      <c r="N995" t="s">
        <v>72</v>
      </c>
      <c r="O995" t="s">
        <v>50</v>
      </c>
      <c r="P995">
        <v>43</v>
      </c>
      <c r="Q995" s="2">
        <v>38564</v>
      </c>
      <c r="R995" s="2"/>
      <c r="S995">
        <v>40</v>
      </c>
      <c r="T995" s="3">
        <v>249686</v>
      </c>
      <c r="U995" s="3">
        <v>20807.166666666668</v>
      </c>
      <c r="V995" s="3">
        <v>120.04134615384615</v>
      </c>
      <c r="W995" s="3">
        <v>0.23749999999999999</v>
      </c>
      <c r="X995" s="3">
        <v>4941.7020833333336</v>
      </c>
      <c r="Y995" vm="5">
        <v>0.39799999999999996</v>
      </c>
      <c r="Z995" s="3">
        <v>12525.914333333334</v>
      </c>
      <c r="AA995" t="s">
        <v>41</v>
      </c>
      <c r="AB995">
        <v>1</v>
      </c>
      <c r="AC995">
        <v>0.31</v>
      </c>
      <c r="AD995" s="2" t="s">
        <v>42</v>
      </c>
      <c r="AE995">
        <v>46</v>
      </c>
      <c r="AH995">
        <v>20</v>
      </c>
      <c r="AJ995">
        <v>9</v>
      </c>
      <c r="AK995" t="s">
        <v>42</v>
      </c>
      <c r="AL995">
        <f>IF(AND(EE_Data_2023[[#This Row],[Hire Date]]&gt;=EE_Data_2023[[#This Row],[Start of Month]],EE_Data_2023[[#This Row],[Hire Date]]&lt;=EE_Data_2023[[#This Row],[End of Month]]),1,0)</f>
        <v>0</v>
      </c>
      <c r="AM995">
        <f>IF(AND(EE_Data_2023[[#This Row],[Exit Date]]&gt;=EE_Data_2023[[#This Row],[Start of Month]],EE_Data_2023[[#This Row],[Exit Date]]&lt;=EE_Data_2023[[#This Row],[End of Month]]),1,0)</f>
        <v>0</v>
      </c>
      <c r="AN995">
        <f>EE_Data_2023[[#This Row],[Leave balance]]*EE_Data_2023[[#This Row],[Hr_Rate]]</f>
        <v>5521.9019230769227</v>
      </c>
    </row>
    <row r="996" spans="1:40" x14ac:dyDescent="0.3">
      <c r="A996" s="1" t="s">
        <v>1928</v>
      </c>
      <c r="B996" s="8">
        <v>44958</v>
      </c>
      <c r="C996" s="8">
        <v>44985</v>
      </c>
      <c r="D996">
        <v>2023</v>
      </c>
      <c r="E996" t="s">
        <v>79</v>
      </c>
      <c r="F996" t="s">
        <v>80</v>
      </c>
      <c r="G996" t="s">
        <v>33</v>
      </c>
      <c r="H996" t="s">
        <v>513</v>
      </c>
      <c r="I996" t="s">
        <v>514</v>
      </c>
      <c r="J996" t="s">
        <v>145</v>
      </c>
      <c r="K996" t="s">
        <v>48</v>
      </c>
      <c r="L996" t="s">
        <v>38</v>
      </c>
      <c r="M996" t="s">
        <v>80</v>
      </c>
      <c r="N996" t="s">
        <v>72</v>
      </c>
      <c r="O996" t="s">
        <v>50</v>
      </c>
      <c r="P996">
        <v>55</v>
      </c>
      <c r="Q996" s="2">
        <v>37343</v>
      </c>
      <c r="R996" s="2"/>
      <c r="S996">
        <v>40</v>
      </c>
      <c r="T996" s="3">
        <v>50475</v>
      </c>
      <c r="U996" s="3">
        <v>4206.25</v>
      </c>
      <c r="V996" s="3">
        <v>24.266826923076923</v>
      </c>
      <c r="W996" s="3">
        <v>0.23190000000000002</v>
      </c>
      <c r="X996" s="3">
        <v>975.42937500000005</v>
      </c>
      <c r="Y996" vm="7">
        <v>0.41200000000000003</v>
      </c>
      <c r="Z996" s="3">
        <v>2473.2749999999996</v>
      </c>
      <c r="AA996" t="s">
        <v>41</v>
      </c>
      <c r="AB996">
        <v>1</v>
      </c>
      <c r="AC996">
        <v>0</v>
      </c>
      <c r="AD996" s="2" t="s">
        <v>42</v>
      </c>
      <c r="AE996">
        <v>205</v>
      </c>
      <c r="AH996">
        <v>20</v>
      </c>
      <c r="AJ996">
        <v>18</v>
      </c>
      <c r="AK996" t="s">
        <v>42</v>
      </c>
      <c r="AL996">
        <f>IF(AND(EE_Data_2023[[#This Row],[Hire Date]]&gt;=EE_Data_2023[[#This Row],[Start of Month]],EE_Data_2023[[#This Row],[Hire Date]]&lt;=EE_Data_2023[[#This Row],[End of Month]]),1,0)</f>
        <v>0</v>
      </c>
      <c r="AM996">
        <f>IF(AND(EE_Data_2023[[#This Row],[Exit Date]]&gt;=EE_Data_2023[[#This Row],[Start of Month]],EE_Data_2023[[#This Row],[Exit Date]]&lt;=EE_Data_2023[[#This Row],[End of Month]]),1,0)</f>
        <v>0</v>
      </c>
      <c r="AN996">
        <f>EE_Data_2023[[#This Row],[Leave balance]]*EE_Data_2023[[#This Row],[Hr_Rate]]</f>
        <v>4974.6995192307695</v>
      </c>
    </row>
    <row r="997" spans="1:40" x14ac:dyDescent="0.3">
      <c r="A997" s="1" t="s">
        <v>1928</v>
      </c>
      <c r="B997" s="8">
        <v>44958</v>
      </c>
      <c r="C997" s="8">
        <v>44985</v>
      </c>
      <c r="D997">
        <v>2023</v>
      </c>
      <c r="E997" t="s">
        <v>193</v>
      </c>
      <c r="F997" t="s">
        <v>194</v>
      </c>
      <c r="G997" t="s">
        <v>33</v>
      </c>
      <c r="H997" t="s">
        <v>515</v>
      </c>
      <c r="I997" t="s">
        <v>516</v>
      </c>
      <c r="J997" t="s">
        <v>77</v>
      </c>
      <c r="K997" t="s">
        <v>116</v>
      </c>
      <c r="L997" t="s">
        <v>108</v>
      </c>
      <c r="M997" t="s">
        <v>194</v>
      </c>
      <c r="N997" t="s">
        <v>72</v>
      </c>
      <c r="O997" t="s">
        <v>40</v>
      </c>
      <c r="P997">
        <v>51</v>
      </c>
      <c r="Q997" s="2">
        <v>44014</v>
      </c>
      <c r="R997" s="2"/>
      <c r="S997">
        <v>32</v>
      </c>
      <c r="T997" s="3">
        <v>100099</v>
      </c>
      <c r="U997" s="3">
        <v>8341.5833333333339</v>
      </c>
      <c r="V997" s="3">
        <v>60.15564903846154</v>
      </c>
      <c r="W997" s="3">
        <v>6.3500000000000001E-2</v>
      </c>
      <c r="X997" s="3">
        <v>529.69054166666672</v>
      </c>
      <c r="Y997" vm="24">
        <v>0.31900000000000001</v>
      </c>
      <c r="Z997" s="3">
        <v>5680.6182500000004</v>
      </c>
      <c r="AA997" t="s">
        <v>197</v>
      </c>
      <c r="AB997">
        <v>149.69999999999999</v>
      </c>
      <c r="AC997">
        <v>0.08</v>
      </c>
      <c r="AD997" s="2" t="s">
        <v>42</v>
      </c>
      <c r="AE997">
        <v>371</v>
      </c>
      <c r="AH997">
        <v>20</v>
      </c>
      <c r="AK997" t="s">
        <v>42</v>
      </c>
      <c r="AL997">
        <f>IF(AND(EE_Data_2023[[#This Row],[Hire Date]]&gt;=EE_Data_2023[[#This Row],[Start of Month]],EE_Data_2023[[#This Row],[Hire Date]]&lt;=EE_Data_2023[[#This Row],[End of Month]]),1,0)</f>
        <v>0</v>
      </c>
      <c r="AM997">
        <f>IF(AND(EE_Data_2023[[#This Row],[Exit Date]]&gt;=EE_Data_2023[[#This Row],[Start of Month]],EE_Data_2023[[#This Row],[Exit Date]]&lt;=EE_Data_2023[[#This Row],[End of Month]]),1,0)</f>
        <v>0</v>
      </c>
      <c r="AN997">
        <f>EE_Data_2023[[#This Row],[Leave balance]]*EE_Data_2023[[#This Row],[Hr_Rate]]</f>
        <v>22317.74579326923</v>
      </c>
    </row>
    <row r="998" spans="1:40" x14ac:dyDescent="0.3">
      <c r="A998" s="1" t="s">
        <v>1928</v>
      </c>
      <c r="B998" s="8">
        <v>44958</v>
      </c>
      <c r="C998" s="8">
        <v>44985</v>
      </c>
      <c r="D998">
        <v>2023</v>
      </c>
      <c r="E998" t="s">
        <v>390</v>
      </c>
      <c r="F998" t="s">
        <v>391</v>
      </c>
      <c r="G998" t="s">
        <v>33</v>
      </c>
      <c r="H998" t="s">
        <v>517</v>
      </c>
      <c r="I998" t="s">
        <v>518</v>
      </c>
      <c r="J998" t="s">
        <v>171</v>
      </c>
      <c r="K998" t="s">
        <v>37</v>
      </c>
      <c r="L998" t="s">
        <v>38</v>
      </c>
      <c r="M998" t="s">
        <v>391</v>
      </c>
      <c r="N998" t="s">
        <v>72</v>
      </c>
      <c r="O998" t="s">
        <v>50</v>
      </c>
      <c r="P998">
        <v>54</v>
      </c>
      <c r="Q998" s="2">
        <v>42731</v>
      </c>
      <c r="R998" s="2"/>
      <c r="S998">
        <v>40</v>
      </c>
      <c r="T998" s="3">
        <v>41673</v>
      </c>
      <c r="U998" s="3">
        <v>3472.75</v>
      </c>
      <c r="V998" s="3">
        <v>20.035096153846155</v>
      </c>
      <c r="W998" s="3">
        <v>0.1105</v>
      </c>
      <c r="X998" s="3">
        <v>383.73887500000001</v>
      </c>
      <c r="Y998" vm="37">
        <v>0.26100000000000001</v>
      </c>
      <c r="Z998" s="3">
        <v>2566.3622500000001</v>
      </c>
      <c r="AA998" t="s">
        <v>41</v>
      </c>
      <c r="AB998">
        <v>1</v>
      </c>
      <c r="AC998">
        <v>0</v>
      </c>
      <c r="AD998" s="2" t="s">
        <v>42</v>
      </c>
      <c r="AE998">
        <v>59</v>
      </c>
      <c r="AH998">
        <v>20</v>
      </c>
      <c r="AJ998">
        <v>9</v>
      </c>
      <c r="AK998" t="s">
        <v>42</v>
      </c>
      <c r="AL998">
        <f>IF(AND(EE_Data_2023[[#This Row],[Hire Date]]&gt;=EE_Data_2023[[#This Row],[Start of Month]],EE_Data_2023[[#This Row],[Hire Date]]&lt;=EE_Data_2023[[#This Row],[End of Month]]),1,0)</f>
        <v>0</v>
      </c>
      <c r="AM998">
        <f>IF(AND(EE_Data_2023[[#This Row],[Exit Date]]&gt;=EE_Data_2023[[#This Row],[Start of Month]],EE_Data_2023[[#This Row],[Exit Date]]&lt;=EE_Data_2023[[#This Row],[End of Month]]),1,0)</f>
        <v>0</v>
      </c>
      <c r="AN998">
        <f>EE_Data_2023[[#This Row],[Leave balance]]*EE_Data_2023[[#This Row],[Hr_Rate]]</f>
        <v>1182.0706730769232</v>
      </c>
    </row>
    <row r="999" spans="1:40" x14ac:dyDescent="0.3">
      <c r="A999" s="1" t="s">
        <v>1928</v>
      </c>
      <c r="B999" s="8">
        <v>44958</v>
      </c>
      <c r="C999" s="8">
        <v>44985</v>
      </c>
      <c r="D999">
        <v>2023</v>
      </c>
      <c r="E999" t="s">
        <v>385</v>
      </c>
      <c r="F999" t="s">
        <v>386</v>
      </c>
      <c r="G999" t="s">
        <v>33</v>
      </c>
      <c r="H999" t="s">
        <v>519</v>
      </c>
      <c r="I999" t="s">
        <v>520</v>
      </c>
      <c r="J999" t="s">
        <v>63</v>
      </c>
      <c r="K999" t="s">
        <v>116</v>
      </c>
      <c r="L999" t="s">
        <v>49</v>
      </c>
      <c r="M999" t="s">
        <v>386</v>
      </c>
      <c r="N999" t="s">
        <v>72</v>
      </c>
      <c r="O999" t="s">
        <v>50</v>
      </c>
      <c r="P999">
        <v>47</v>
      </c>
      <c r="Q999" s="2">
        <v>42928</v>
      </c>
      <c r="R999" s="2"/>
      <c r="S999">
        <v>40</v>
      </c>
      <c r="T999" s="3">
        <v>70996</v>
      </c>
      <c r="U999" s="3">
        <v>5916.333333333333</v>
      </c>
      <c r="V999" s="3">
        <v>34.132692307692309</v>
      </c>
      <c r="W999" s="3">
        <v>0.19020000000000001</v>
      </c>
      <c r="X999" s="3">
        <v>1125.2865999999999</v>
      </c>
      <c r="Y999" vm="36">
        <v>0.28300000000000003</v>
      </c>
      <c r="Z999" s="3">
        <v>4242.0109999999995</v>
      </c>
      <c r="AA999" t="s">
        <v>389</v>
      </c>
      <c r="AB999">
        <v>1.9574</v>
      </c>
      <c r="AC999">
        <v>0</v>
      </c>
      <c r="AD999" s="2" t="s">
        <v>42</v>
      </c>
      <c r="AE999">
        <v>329</v>
      </c>
      <c r="AH999">
        <v>20</v>
      </c>
      <c r="AJ999">
        <v>4</v>
      </c>
      <c r="AK999" t="s">
        <v>42</v>
      </c>
      <c r="AL999">
        <f>IF(AND(EE_Data_2023[[#This Row],[Hire Date]]&gt;=EE_Data_2023[[#This Row],[Start of Month]],EE_Data_2023[[#This Row],[Hire Date]]&lt;=EE_Data_2023[[#This Row],[End of Month]]),1,0)</f>
        <v>0</v>
      </c>
      <c r="AM999">
        <f>IF(AND(EE_Data_2023[[#This Row],[Exit Date]]&gt;=EE_Data_2023[[#This Row],[Start of Month]],EE_Data_2023[[#This Row],[Exit Date]]&lt;=EE_Data_2023[[#This Row],[End of Month]]),1,0)</f>
        <v>0</v>
      </c>
      <c r="AN999">
        <f>EE_Data_2023[[#This Row],[Leave balance]]*EE_Data_2023[[#This Row],[Hr_Rate]]</f>
        <v>11229.655769230771</v>
      </c>
    </row>
    <row r="1000" spans="1:40" x14ac:dyDescent="0.3">
      <c r="A1000" s="1" t="s">
        <v>1928</v>
      </c>
      <c r="B1000" s="8">
        <v>44958</v>
      </c>
      <c r="C1000" s="8">
        <v>44985</v>
      </c>
      <c r="D1000">
        <v>2023</v>
      </c>
      <c r="E1000" t="s">
        <v>502</v>
      </c>
      <c r="F1000" t="s">
        <v>120</v>
      </c>
      <c r="G1000" t="s">
        <v>1917</v>
      </c>
      <c r="H1000" t="s">
        <v>523</v>
      </c>
      <c r="I1000" t="s">
        <v>524</v>
      </c>
      <c r="J1000" t="s">
        <v>47</v>
      </c>
      <c r="K1000" t="s">
        <v>37</v>
      </c>
      <c r="L1000" t="s">
        <v>38</v>
      </c>
      <c r="M1000" t="s">
        <v>120</v>
      </c>
      <c r="N1000" t="s">
        <v>72</v>
      </c>
      <c r="O1000" t="s">
        <v>50</v>
      </c>
      <c r="P1000">
        <v>50</v>
      </c>
      <c r="Q1000" s="2">
        <v>36914</v>
      </c>
      <c r="R1000" s="2"/>
      <c r="S1000">
        <v>40</v>
      </c>
      <c r="T1000" s="3">
        <v>97537</v>
      </c>
      <c r="U1000" s="3">
        <v>8128.083333333333</v>
      </c>
      <c r="V1000" s="3">
        <v>46.892788461538466</v>
      </c>
      <c r="W1000" s="3">
        <v>7.6499999999999999E-2</v>
      </c>
      <c r="X1000" s="3">
        <v>621.79837499999996</v>
      </c>
      <c r="Y1000" vm="1">
        <v>0.36599999999999999</v>
      </c>
      <c r="Z1000" s="3">
        <v>5153.2048333333332</v>
      </c>
      <c r="AA1000" t="s">
        <v>505</v>
      </c>
      <c r="AB1000">
        <v>1.0568</v>
      </c>
      <c r="AC1000">
        <v>0</v>
      </c>
      <c r="AD1000" s="2" t="s">
        <v>42</v>
      </c>
      <c r="AE1000">
        <v>297</v>
      </c>
      <c r="AH1000">
        <v>20</v>
      </c>
      <c r="AJ1000">
        <v>16</v>
      </c>
      <c r="AK1000" t="s">
        <v>42</v>
      </c>
      <c r="AL1000">
        <f>IF(AND(EE_Data_2023[[#This Row],[Hire Date]]&gt;=EE_Data_2023[[#This Row],[Start of Month]],EE_Data_2023[[#This Row],[Hire Date]]&lt;=EE_Data_2023[[#This Row],[End of Month]]),1,0)</f>
        <v>0</v>
      </c>
      <c r="AM1000">
        <f>IF(AND(EE_Data_2023[[#This Row],[Exit Date]]&gt;=EE_Data_2023[[#This Row],[Start of Month]],EE_Data_2023[[#This Row],[Exit Date]]&lt;=EE_Data_2023[[#This Row],[End of Month]]),1,0)</f>
        <v>0</v>
      </c>
      <c r="AN1000">
        <f>EE_Data_2023[[#This Row],[Leave balance]]*EE_Data_2023[[#This Row],[Hr_Rate]]</f>
        <v>13927.158173076925</v>
      </c>
    </row>
    <row r="1001" spans="1:40" x14ac:dyDescent="0.3">
      <c r="A1001" s="1" t="s">
        <v>1928</v>
      </c>
      <c r="B1001" s="8">
        <v>44958</v>
      </c>
      <c r="C1001" s="8">
        <v>44985</v>
      </c>
      <c r="D1001">
        <v>2023</v>
      </c>
      <c r="E1001" t="s">
        <v>351</v>
      </c>
      <c r="F1001" t="s">
        <v>352</v>
      </c>
      <c r="G1001" t="s">
        <v>54</v>
      </c>
      <c r="H1001" t="s">
        <v>525</v>
      </c>
      <c r="I1001" t="s">
        <v>526</v>
      </c>
      <c r="J1001" t="s">
        <v>527</v>
      </c>
      <c r="K1001" t="s">
        <v>37</v>
      </c>
      <c r="L1001" t="s">
        <v>108</v>
      </c>
      <c r="M1001" t="s">
        <v>352</v>
      </c>
      <c r="N1001" t="s">
        <v>72</v>
      </c>
      <c r="O1001" t="s">
        <v>40</v>
      </c>
      <c r="P1001">
        <v>31</v>
      </c>
      <c r="Q1001" s="2">
        <v>44086</v>
      </c>
      <c r="R1001" s="2"/>
      <c r="S1001">
        <v>40</v>
      </c>
      <c r="T1001" s="3">
        <v>96567</v>
      </c>
      <c r="U1001" s="3">
        <v>8047.25</v>
      </c>
      <c r="V1001" s="3">
        <v>46.426442307692312</v>
      </c>
      <c r="W1001" s="3">
        <v>0.13</v>
      </c>
      <c r="X1001" s="3">
        <v>1046.1424999999999</v>
      </c>
      <c r="Y1001" vm="14">
        <v>0.55399999999999994</v>
      </c>
      <c r="Z1001" s="3">
        <v>3589.0735000000004</v>
      </c>
      <c r="AA1001" t="s">
        <v>355</v>
      </c>
      <c r="AB1001">
        <v>12.6816</v>
      </c>
      <c r="AC1001">
        <v>0</v>
      </c>
      <c r="AD1001" s="2" t="s">
        <v>42</v>
      </c>
      <c r="AE1001">
        <v>329</v>
      </c>
      <c r="AH1001">
        <v>20</v>
      </c>
      <c r="AJ1001">
        <v>13</v>
      </c>
      <c r="AK1001" t="s">
        <v>42</v>
      </c>
      <c r="AL1001">
        <f>IF(AND(EE_Data_2023[[#This Row],[Hire Date]]&gt;=EE_Data_2023[[#This Row],[Start of Month]],EE_Data_2023[[#This Row],[Hire Date]]&lt;=EE_Data_2023[[#This Row],[End of Month]]),1,0)</f>
        <v>0</v>
      </c>
      <c r="AM1001">
        <f>IF(AND(EE_Data_2023[[#This Row],[Exit Date]]&gt;=EE_Data_2023[[#This Row],[Start of Month]],EE_Data_2023[[#This Row],[Exit Date]]&lt;=EE_Data_2023[[#This Row],[End of Month]]),1,0)</f>
        <v>0</v>
      </c>
      <c r="AN1001">
        <f>EE_Data_2023[[#This Row],[Leave balance]]*EE_Data_2023[[#This Row],[Hr_Rate]]</f>
        <v>15274.29951923077</v>
      </c>
    </row>
    <row r="1002" spans="1:40" x14ac:dyDescent="0.3">
      <c r="A1002" s="1" t="s">
        <v>1928</v>
      </c>
      <c r="B1002" s="8">
        <v>44958</v>
      </c>
      <c r="C1002" s="8">
        <v>44985</v>
      </c>
      <c r="D1002">
        <v>2023</v>
      </c>
      <c r="E1002" t="s">
        <v>89</v>
      </c>
      <c r="F1002" t="s">
        <v>90</v>
      </c>
      <c r="G1002" t="s">
        <v>54</v>
      </c>
      <c r="H1002" t="s">
        <v>143</v>
      </c>
      <c r="I1002" t="s">
        <v>528</v>
      </c>
      <c r="J1002" t="s">
        <v>406</v>
      </c>
      <c r="K1002" t="s">
        <v>37</v>
      </c>
      <c r="L1002" t="s">
        <v>49</v>
      </c>
      <c r="M1002" t="s">
        <v>90</v>
      </c>
      <c r="N1002" t="s">
        <v>72</v>
      </c>
      <c r="O1002" t="s">
        <v>40</v>
      </c>
      <c r="P1002">
        <v>47</v>
      </c>
      <c r="Q1002" s="2">
        <v>44630</v>
      </c>
      <c r="R1002" s="2"/>
      <c r="S1002">
        <v>40</v>
      </c>
      <c r="T1002" s="3">
        <v>49404</v>
      </c>
      <c r="U1002" s="3">
        <v>4117</v>
      </c>
      <c r="V1002" s="3">
        <v>23.751923076923077</v>
      </c>
      <c r="W1002" s="3">
        <v>0</v>
      </c>
      <c r="X1002" s="3">
        <v>0</v>
      </c>
      <c r="Y1002" vm="9">
        <v>0.37200000000000005</v>
      </c>
      <c r="Z1002" s="3">
        <v>2585.4759999999997</v>
      </c>
      <c r="AA1002" t="s">
        <v>95</v>
      </c>
      <c r="AB1002">
        <v>136.33000000000001</v>
      </c>
      <c r="AC1002">
        <v>0</v>
      </c>
      <c r="AD1002" s="2" t="s">
        <v>42</v>
      </c>
      <c r="AE1002">
        <v>276</v>
      </c>
      <c r="AH1002">
        <v>20</v>
      </c>
      <c r="AJ1002">
        <v>11</v>
      </c>
      <c r="AK1002" t="s">
        <v>42</v>
      </c>
      <c r="AL1002">
        <f>IF(AND(EE_Data_2023[[#This Row],[Hire Date]]&gt;=EE_Data_2023[[#This Row],[Start of Month]],EE_Data_2023[[#This Row],[Hire Date]]&lt;=EE_Data_2023[[#This Row],[End of Month]]),1,0)</f>
        <v>0</v>
      </c>
      <c r="AM1002">
        <f>IF(AND(EE_Data_2023[[#This Row],[Exit Date]]&gt;=EE_Data_2023[[#This Row],[Start of Month]],EE_Data_2023[[#This Row],[Exit Date]]&lt;=EE_Data_2023[[#This Row],[End of Month]]),1,0)</f>
        <v>0</v>
      </c>
      <c r="AN1002">
        <f>EE_Data_2023[[#This Row],[Leave balance]]*EE_Data_2023[[#This Row],[Hr_Rate]]</f>
        <v>6555.5307692307697</v>
      </c>
    </row>
    <row r="1003" spans="1:40" x14ac:dyDescent="0.3">
      <c r="A1003" s="1" t="s">
        <v>1928</v>
      </c>
      <c r="B1003" s="8">
        <v>44958</v>
      </c>
      <c r="C1003" s="8">
        <v>44985</v>
      </c>
      <c r="D1003">
        <v>2023</v>
      </c>
      <c r="E1003" t="s">
        <v>322</v>
      </c>
      <c r="F1003" t="s">
        <v>323</v>
      </c>
      <c r="G1003" t="s">
        <v>1919</v>
      </c>
      <c r="H1003" t="s">
        <v>529</v>
      </c>
      <c r="I1003" t="s">
        <v>530</v>
      </c>
      <c r="J1003" t="s">
        <v>527</v>
      </c>
      <c r="K1003" t="s">
        <v>37</v>
      </c>
      <c r="L1003" t="s">
        <v>108</v>
      </c>
      <c r="M1003" t="s">
        <v>323</v>
      </c>
      <c r="N1003" t="s">
        <v>39</v>
      </c>
      <c r="O1003" t="s">
        <v>40</v>
      </c>
      <c r="P1003">
        <v>29</v>
      </c>
      <c r="Q1003" s="2">
        <v>44849</v>
      </c>
      <c r="R1003" s="2">
        <v>45214</v>
      </c>
      <c r="S1003">
        <v>40</v>
      </c>
      <c r="T1003" s="3">
        <v>66819</v>
      </c>
      <c r="U1003" s="3">
        <v>5568.25</v>
      </c>
      <c r="V1003" s="3">
        <v>32.124519230769231</v>
      </c>
      <c r="W1003" s="3">
        <v>0.15490000000000001</v>
      </c>
      <c r="X1003" s="3">
        <v>862.52192500000001</v>
      </c>
      <c r="Y1003" vm="33">
        <v>0.46700000000000003</v>
      </c>
      <c r="Z1003" s="3">
        <v>2967.87725</v>
      </c>
      <c r="AA1003" t="s">
        <v>326</v>
      </c>
      <c r="AB1003">
        <v>143.86000000000001</v>
      </c>
      <c r="AC1003">
        <v>0</v>
      </c>
      <c r="AD1003" s="2" t="s">
        <v>42</v>
      </c>
      <c r="AE1003">
        <v>399</v>
      </c>
      <c r="AH1003">
        <v>20</v>
      </c>
      <c r="AJ1003">
        <v>10</v>
      </c>
      <c r="AK1003" t="s">
        <v>42</v>
      </c>
      <c r="AL1003">
        <f>IF(AND(EE_Data_2023[[#This Row],[Hire Date]]&gt;=EE_Data_2023[[#This Row],[Start of Month]],EE_Data_2023[[#This Row],[Hire Date]]&lt;=EE_Data_2023[[#This Row],[End of Month]]),1,0)</f>
        <v>0</v>
      </c>
      <c r="AM1003">
        <f>IF(AND(EE_Data_2023[[#This Row],[Exit Date]]&gt;=EE_Data_2023[[#This Row],[Start of Month]],EE_Data_2023[[#This Row],[Exit Date]]&lt;=EE_Data_2023[[#This Row],[End of Month]]),1,0)</f>
        <v>0</v>
      </c>
      <c r="AN1003">
        <f>EE_Data_2023[[#This Row],[Leave balance]]*EE_Data_2023[[#This Row],[Hr_Rate]]</f>
        <v>12817.683173076923</v>
      </c>
    </row>
    <row r="1004" spans="1:40" x14ac:dyDescent="0.3">
      <c r="A1004" s="1" t="s">
        <v>1928</v>
      </c>
      <c r="B1004" s="8">
        <v>44958</v>
      </c>
      <c r="C1004" s="8">
        <v>44985</v>
      </c>
      <c r="D1004">
        <v>2023</v>
      </c>
      <c r="E1004" t="s">
        <v>100</v>
      </c>
      <c r="F1004" t="s">
        <v>101</v>
      </c>
      <c r="G1004" t="s">
        <v>33</v>
      </c>
      <c r="H1004" t="s">
        <v>531</v>
      </c>
      <c r="I1004" t="s">
        <v>532</v>
      </c>
      <c r="J1004" t="s">
        <v>145</v>
      </c>
      <c r="K1004" t="s">
        <v>116</v>
      </c>
      <c r="L1004" t="s">
        <v>49</v>
      </c>
      <c r="M1004" t="s">
        <v>101</v>
      </c>
      <c r="N1004" t="s">
        <v>72</v>
      </c>
      <c r="O1004" t="s">
        <v>40</v>
      </c>
      <c r="P1004">
        <v>38</v>
      </c>
      <c r="Q1004" s="2">
        <v>42492</v>
      </c>
      <c r="R1004" s="2"/>
      <c r="S1004">
        <v>40</v>
      </c>
      <c r="T1004" s="3">
        <v>50784</v>
      </c>
      <c r="U1004" s="3">
        <v>4232</v>
      </c>
      <c r="V1004" s="3">
        <v>24.415384615384617</v>
      </c>
      <c r="W1004" s="3">
        <v>0.14990000000000001</v>
      </c>
      <c r="X1004" s="3">
        <v>634.3768</v>
      </c>
      <c r="Y1004" vm="10">
        <v>0.20399999999999999</v>
      </c>
      <c r="Z1004" s="3">
        <v>3368.672</v>
      </c>
      <c r="AA1004" t="s">
        <v>41</v>
      </c>
      <c r="AB1004">
        <v>1</v>
      </c>
      <c r="AC1004">
        <v>0</v>
      </c>
      <c r="AD1004" s="2" t="s">
        <v>42</v>
      </c>
      <c r="AE1004">
        <v>101</v>
      </c>
      <c r="AH1004">
        <v>20</v>
      </c>
      <c r="AJ1004">
        <v>10</v>
      </c>
      <c r="AK1004" t="s">
        <v>42</v>
      </c>
      <c r="AL1004">
        <f>IF(AND(EE_Data_2023[[#This Row],[Hire Date]]&gt;=EE_Data_2023[[#This Row],[Start of Month]],EE_Data_2023[[#This Row],[Hire Date]]&lt;=EE_Data_2023[[#This Row],[End of Month]]),1,0)</f>
        <v>0</v>
      </c>
      <c r="AM1004">
        <f>IF(AND(EE_Data_2023[[#This Row],[Exit Date]]&gt;=EE_Data_2023[[#This Row],[Start of Month]],EE_Data_2023[[#This Row],[Exit Date]]&lt;=EE_Data_2023[[#This Row],[End of Month]]),1,0)</f>
        <v>0</v>
      </c>
      <c r="AN1004">
        <f>EE_Data_2023[[#This Row],[Leave balance]]*EE_Data_2023[[#This Row],[Hr_Rate]]</f>
        <v>2465.9538461538464</v>
      </c>
    </row>
    <row r="1005" spans="1:40" x14ac:dyDescent="0.3">
      <c r="A1005" s="1" t="s">
        <v>1928</v>
      </c>
      <c r="B1005" s="8">
        <v>44958</v>
      </c>
      <c r="C1005" s="8">
        <v>44985</v>
      </c>
      <c r="D1005">
        <v>2023</v>
      </c>
      <c r="E1005" t="s">
        <v>110</v>
      </c>
      <c r="F1005" t="s">
        <v>111</v>
      </c>
      <c r="G1005" t="s">
        <v>112</v>
      </c>
      <c r="H1005" t="s">
        <v>533</v>
      </c>
      <c r="I1005" t="s">
        <v>534</v>
      </c>
      <c r="J1005" t="s">
        <v>93</v>
      </c>
      <c r="K1005" t="s">
        <v>94</v>
      </c>
      <c r="L1005" t="s">
        <v>108</v>
      </c>
      <c r="M1005" t="s">
        <v>111</v>
      </c>
      <c r="N1005" t="s">
        <v>39</v>
      </c>
      <c r="O1005" t="s">
        <v>40</v>
      </c>
      <c r="P1005">
        <v>29</v>
      </c>
      <c r="Q1005" s="2">
        <v>44690</v>
      </c>
      <c r="R1005" s="2">
        <v>45055</v>
      </c>
      <c r="S1005">
        <v>40</v>
      </c>
      <c r="T1005" s="3">
        <v>125828</v>
      </c>
      <c r="U1005" s="3">
        <v>10485.666666666666</v>
      </c>
      <c r="V1005" s="3">
        <v>60.494230769230775</v>
      </c>
      <c r="W1005" s="3">
        <v>0</v>
      </c>
      <c r="X1005" s="3">
        <v>0</v>
      </c>
      <c r="Y1005" vm="12">
        <v>0.113</v>
      </c>
      <c r="Z1005" s="3">
        <v>9300.7863333333335</v>
      </c>
      <c r="AA1005" t="s">
        <v>117</v>
      </c>
      <c r="AB1005">
        <v>3.8468</v>
      </c>
      <c r="AC1005">
        <v>0.15</v>
      </c>
      <c r="AD1005" s="2" t="s">
        <v>42</v>
      </c>
      <c r="AE1005">
        <v>305</v>
      </c>
      <c r="AH1005">
        <v>20</v>
      </c>
      <c r="AK1005" t="s">
        <v>42</v>
      </c>
      <c r="AL1005">
        <f>IF(AND(EE_Data_2023[[#This Row],[Hire Date]]&gt;=EE_Data_2023[[#This Row],[Start of Month]],EE_Data_2023[[#This Row],[Hire Date]]&lt;=EE_Data_2023[[#This Row],[End of Month]]),1,0)</f>
        <v>0</v>
      </c>
      <c r="AM1005">
        <f>IF(AND(EE_Data_2023[[#This Row],[Exit Date]]&gt;=EE_Data_2023[[#This Row],[Start of Month]],EE_Data_2023[[#This Row],[Exit Date]]&lt;=EE_Data_2023[[#This Row],[End of Month]]),1,0)</f>
        <v>0</v>
      </c>
      <c r="AN1005">
        <f>EE_Data_2023[[#This Row],[Leave balance]]*EE_Data_2023[[#This Row],[Hr_Rate]]</f>
        <v>18450.740384615387</v>
      </c>
    </row>
    <row r="1006" spans="1:40" x14ac:dyDescent="0.3">
      <c r="A1006" s="1" t="s">
        <v>1928</v>
      </c>
      <c r="B1006" s="8">
        <v>44958</v>
      </c>
      <c r="C1006" s="8">
        <v>44985</v>
      </c>
      <c r="D1006">
        <v>2023</v>
      </c>
      <c r="E1006" t="s">
        <v>100</v>
      </c>
      <c r="F1006" t="s">
        <v>101</v>
      </c>
      <c r="G1006" t="s">
        <v>33</v>
      </c>
      <c r="H1006" t="s">
        <v>535</v>
      </c>
      <c r="I1006" t="s">
        <v>536</v>
      </c>
      <c r="J1006" t="s">
        <v>321</v>
      </c>
      <c r="K1006" t="s">
        <v>94</v>
      </c>
      <c r="L1006" t="s">
        <v>38</v>
      </c>
      <c r="M1006" t="s">
        <v>101</v>
      </c>
      <c r="N1006" t="s">
        <v>72</v>
      </c>
      <c r="O1006" t="s">
        <v>40</v>
      </c>
      <c r="P1006">
        <v>33</v>
      </c>
      <c r="Q1006" s="2">
        <v>42951</v>
      </c>
      <c r="R1006" s="2"/>
      <c r="S1006">
        <v>40</v>
      </c>
      <c r="T1006" s="3">
        <v>92610</v>
      </c>
      <c r="U1006" s="3">
        <v>7717.5</v>
      </c>
      <c r="V1006" s="3">
        <v>44.524038461538467</v>
      </c>
      <c r="W1006" s="3">
        <v>0.14990000000000001</v>
      </c>
      <c r="X1006" s="3">
        <v>1156.8532500000001</v>
      </c>
      <c r="Y1006" vm="10">
        <v>0.20399999999999999</v>
      </c>
      <c r="Z1006" s="3">
        <v>6143.13</v>
      </c>
      <c r="AA1006" t="s">
        <v>41</v>
      </c>
      <c r="AB1006">
        <v>1</v>
      </c>
      <c r="AC1006">
        <v>0</v>
      </c>
      <c r="AD1006" s="2" t="s">
        <v>42</v>
      </c>
      <c r="AE1006">
        <v>360</v>
      </c>
      <c r="AH1006">
        <v>20</v>
      </c>
      <c r="AK1006" t="s">
        <v>42</v>
      </c>
      <c r="AL1006">
        <f>IF(AND(EE_Data_2023[[#This Row],[Hire Date]]&gt;=EE_Data_2023[[#This Row],[Start of Month]],EE_Data_2023[[#This Row],[Hire Date]]&lt;=EE_Data_2023[[#This Row],[End of Month]]),1,0)</f>
        <v>0</v>
      </c>
      <c r="AM1006">
        <f>IF(AND(EE_Data_2023[[#This Row],[Exit Date]]&gt;=EE_Data_2023[[#This Row],[Start of Month]],EE_Data_2023[[#This Row],[Exit Date]]&lt;=EE_Data_2023[[#This Row],[End of Month]]),1,0)</f>
        <v>0</v>
      </c>
      <c r="AN1006">
        <f>EE_Data_2023[[#This Row],[Leave balance]]*EE_Data_2023[[#This Row],[Hr_Rate]]</f>
        <v>16028.653846153848</v>
      </c>
    </row>
    <row r="1007" spans="1:40" x14ac:dyDescent="0.3">
      <c r="A1007" s="1" t="s">
        <v>1928</v>
      </c>
      <c r="B1007" s="8">
        <v>44958</v>
      </c>
      <c r="C1007" s="8">
        <v>44985</v>
      </c>
      <c r="D1007">
        <v>2023</v>
      </c>
      <c r="E1007" t="s">
        <v>351</v>
      </c>
      <c r="F1007" t="s">
        <v>352</v>
      </c>
      <c r="G1007" t="s">
        <v>54</v>
      </c>
      <c r="H1007" t="s">
        <v>537</v>
      </c>
      <c r="I1007" t="s">
        <v>538</v>
      </c>
      <c r="J1007" t="s">
        <v>93</v>
      </c>
      <c r="K1007" t="s">
        <v>70</v>
      </c>
      <c r="L1007" t="s">
        <v>49</v>
      </c>
      <c r="M1007" t="s">
        <v>352</v>
      </c>
      <c r="N1007" t="s">
        <v>72</v>
      </c>
      <c r="O1007" t="s">
        <v>40</v>
      </c>
      <c r="P1007">
        <v>50</v>
      </c>
      <c r="Q1007" s="2">
        <v>37705</v>
      </c>
      <c r="R1007" s="2"/>
      <c r="S1007">
        <v>40</v>
      </c>
      <c r="T1007" s="3">
        <v>123405</v>
      </c>
      <c r="U1007" s="3">
        <v>10283.75</v>
      </c>
      <c r="V1007" s="3">
        <v>59.329326923076927</v>
      </c>
      <c r="W1007" s="3">
        <v>0.13</v>
      </c>
      <c r="X1007" s="3">
        <v>1336.8875</v>
      </c>
      <c r="Y1007" vm="14">
        <v>0.55399999999999994</v>
      </c>
      <c r="Z1007" s="3">
        <v>4586.5525000000007</v>
      </c>
      <c r="AA1007" t="s">
        <v>355</v>
      </c>
      <c r="AB1007">
        <v>12.6816</v>
      </c>
      <c r="AC1007">
        <v>0.13</v>
      </c>
      <c r="AD1007" s="2" t="s">
        <v>42</v>
      </c>
      <c r="AE1007">
        <v>133</v>
      </c>
      <c r="AH1007">
        <v>20</v>
      </c>
      <c r="AK1007" t="s">
        <v>42</v>
      </c>
      <c r="AL1007">
        <f>IF(AND(EE_Data_2023[[#This Row],[Hire Date]]&gt;=EE_Data_2023[[#This Row],[Start of Month]],EE_Data_2023[[#This Row],[Hire Date]]&lt;=EE_Data_2023[[#This Row],[End of Month]]),1,0)</f>
        <v>0</v>
      </c>
      <c r="AM1007">
        <f>IF(AND(EE_Data_2023[[#This Row],[Exit Date]]&gt;=EE_Data_2023[[#This Row],[Start of Month]],EE_Data_2023[[#This Row],[Exit Date]]&lt;=EE_Data_2023[[#This Row],[End of Month]]),1,0)</f>
        <v>0</v>
      </c>
      <c r="AN1007">
        <f>EE_Data_2023[[#This Row],[Leave balance]]*EE_Data_2023[[#This Row],[Hr_Rate]]</f>
        <v>7890.8004807692314</v>
      </c>
    </row>
    <row r="1008" spans="1:40" x14ac:dyDescent="0.3">
      <c r="A1008" s="1" t="s">
        <v>1928</v>
      </c>
      <c r="B1008" s="8">
        <v>44958</v>
      </c>
      <c r="C1008" s="8">
        <v>44985</v>
      </c>
      <c r="D1008">
        <v>2023</v>
      </c>
      <c r="E1008" t="s">
        <v>161</v>
      </c>
      <c r="F1008" t="s">
        <v>162</v>
      </c>
      <c r="G1008" t="s">
        <v>54</v>
      </c>
      <c r="H1008" t="s">
        <v>539</v>
      </c>
      <c r="I1008" t="s">
        <v>540</v>
      </c>
      <c r="J1008" t="s">
        <v>69</v>
      </c>
      <c r="K1008" t="s">
        <v>70</v>
      </c>
      <c r="L1008" t="s">
        <v>38</v>
      </c>
      <c r="M1008" t="s">
        <v>162</v>
      </c>
      <c r="N1008" t="s">
        <v>72</v>
      </c>
      <c r="O1008" t="s">
        <v>50</v>
      </c>
      <c r="P1008">
        <v>46</v>
      </c>
      <c r="Q1008" s="2">
        <v>38066</v>
      </c>
      <c r="R1008" s="2"/>
      <c r="S1008">
        <v>40</v>
      </c>
      <c r="T1008" s="3">
        <v>73004</v>
      </c>
      <c r="U1008" s="3">
        <v>6083.666666666667</v>
      </c>
      <c r="V1008" s="3">
        <v>35.098076923076924</v>
      </c>
      <c r="W1008" s="3">
        <v>0</v>
      </c>
      <c r="X1008" s="3">
        <v>0</v>
      </c>
      <c r="Y1008" vm="20">
        <v>0.29199999999999998</v>
      </c>
      <c r="Z1008" s="3">
        <v>4307.2360000000008</v>
      </c>
      <c r="AA1008" t="s">
        <v>166</v>
      </c>
      <c r="AB1008">
        <v>19.621099999999998</v>
      </c>
      <c r="AC1008">
        <v>0</v>
      </c>
      <c r="AD1008" s="2" t="s">
        <v>42</v>
      </c>
      <c r="AE1008">
        <v>158</v>
      </c>
      <c r="AH1008">
        <v>20</v>
      </c>
      <c r="AK1008" t="s">
        <v>42</v>
      </c>
      <c r="AL1008">
        <f>IF(AND(EE_Data_2023[[#This Row],[Hire Date]]&gt;=EE_Data_2023[[#This Row],[Start of Month]],EE_Data_2023[[#This Row],[Hire Date]]&lt;=EE_Data_2023[[#This Row],[End of Month]]),1,0)</f>
        <v>0</v>
      </c>
      <c r="AM1008">
        <f>IF(AND(EE_Data_2023[[#This Row],[Exit Date]]&gt;=EE_Data_2023[[#This Row],[Start of Month]],EE_Data_2023[[#This Row],[Exit Date]]&lt;=EE_Data_2023[[#This Row],[End of Month]]),1,0)</f>
        <v>0</v>
      </c>
      <c r="AN1008">
        <f>EE_Data_2023[[#This Row],[Leave balance]]*EE_Data_2023[[#This Row],[Hr_Rate]]</f>
        <v>5545.4961538461539</v>
      </c>
    </row>
    <row r="1009" spans="1:40" x14ac:dyDescent="0.3">
      <c r="A1009" s="1" t="s">
        <v>1928</v>
      </c>
      <c r="B1009" s="8">
        <v>44958</v>
      </c>
      <c r="C1009" s="8">
        <v>44985</v>
      </c>
      <c r="D1009">
        <v>2023</v>
      </c>
      <c r="E1009" t="s">
        <v>123</v>
      </c>
      <c r="F1009" t="s">
        <v>124</v>
      </c>
      <c r="G1009" t="s">
        <v>33</v>
      </c>
      <c r="H1009" t="s">
        <v>541</v>
      </c>
      <c r="I1009" t="s">
        <v>542</v>
      </c>
      <c r="J1009" t="s">
        <v>165</v>
      </c>
      <c r="K1009" t="s">
        <v>99</v>
      </c>
      <c r="L1009" t="s">
        <v>71</v>
      </c>
      <c r="M1009" t="s">
        <v>124</v>
      </c>
      <c r="N1009" t="s">
        <v>39</v>
      </c>
      <c r="O1009" t="s">
        <v>40</v>
      </c>
      <c r="P1009">
        <v>57</v>
      </c>
      <c r="Q1009" s="2">
        <v>44676</v>
      </c>
      <c r="R1009" s="2">
        <v>45041</v>
      </c>
      <c r="S1009">
        <v>32</v>
      </c>
      <c r="T1009" s="3">
        <v>95061</v>
      </c>
      <c r="U1009" s="3">
        <v>7921.75</v>
      </c>
      <c r="V1009" s="3">
        <v>57.128004807692307</v>
      </c>
      <c r="W1009" s="3">
        <v>2.2499999999999999E-2</v>
      </c>
      <c r="X1009" s="3">
        <v>178.239375</v>
      </c>
      <c r="Y1009" vm="13">
        <v>0.2</v>
      </c>
      <c r="Z1009" s="3">
        <v>6337.4</v>
      </c>
      <c r="AA1009" t="s">
        <v>127</v>
      </c>
      <c r="AB1009">
        <v>4.9107000000000003</v>
      </c>
      <c r="AC1009">
        <v>0.1</v>
      </c>
      <c r="AD1009" s="2" t="s">
        <v>42</v>
      </c>
      <c r="AE1009">
        <v>315</v>
      </c>
      <c r="AH1009">
        <v>20</v>
      </c>
      <c r="AK1009" t="s">
        <v>42</v>
      </c>
      <c r="AL1009">
        <f>IF(AND(EE_Data_2023[[#This Row],[Hire Date]]&gt;=EE_Data_2023[[#This Row],[Start of Month]],EE_Data_2023[[#This Row],[Hire Date]]&lt;=EE_Data_2023[[#This Row],[End of Month]]),1,0)</f>
        <v>0</v>
      </c>
      <c r="AM1009">
        <f>IF(AND(EE_Data_2023[[#This Row],[Exit Date]]&gt;=EE_Data_2023[[#This Row],[Start of Month]],EE_Data_2023[[#This Row],[Exit Date]]&lt;=EE_Data_2023[[#This Row],[End of Month]]),1,0)</f>
        <v>0</v>
      </c>
      <c r="AN1009">
        <f>EE_Data_2023[[#This Row],[Leave balance]]*EE_Data_2023[[#This Row],[Hr_Rate]]</f>
        <v>17995.321514423078</v>
      </c>
    </row>
    <row r="1010" spans="1:40" x14ac:dyDescent="0.3">
      <c r="A1010" s="1" t="s">
        <v>1928</v>
      </c>
      <c r="B1010" s="8">
        <v>44958</v>
      </c>
      <c r="C1010" s="8">
        <v>44985</v>
      </c>
      <c r="D1010">
        <v>2023</v>
      </c>
      <c r="E1010" t="s">
        <v>278</v>
      </c>
      <c r="F1010" t="s">
        <v>279</v>
      </c>
      <c r="G1010" t="s">
        <v>33</v>
      </c>
      <c r="H1010" t="s">
        <v>543</v>
      </c>
      <c r="I1010" t="s">
        <v>544</v>
      </c>
      <c r="J1010" t="s">
        <v>47</v>
      </c>
      <c r="K1010" t="s">
        <v>70</v>
      </c>
      <c r="L1010" t="s">
        <v>71</v>
      </c>
      <c r="M1010" t="s">
        <v>279</v>
      </c>
      <c r="N1010" t="s">
        <v>72</v>
      </c>
      <c r="O1010" t="s">
        <v>50</v>
      </c>
      <c r="P1010">
        <v>49</v>
      </c>
      <c r="Q1010" s="2">
        <v>44653</v>
      </c>
      <c r="R1010" s="2"/>
      <c r="S1010">
        <v>40</v>
      </c>
      <c r="T1010" s="3">
        <v>160832</v>
      </c>
      <c r="U1010" s="3">
        <v>13402.666666666666</v>
      </c>
      <c r="V1010" s="3">
        <v>77.323076923076925</v>
      </c>
      <c r="W1010" s="3">
        <v>0.13800000000000001</v>
      </c>
      <c r="X1010" s="3">
        <v>1849.568</v>
      </c>
      <c r="Y1010" vm="29">
        <v>0.30599999999999999</v>
      </c>
      <c r="Z1010" s="3">
        <v>9301.4506666666675</v>
      </c>
      <c r="AA1010" t="s">
        <v>282</v>
      </c>
      <c r="AB1010">
        <v>0.88870000000000005</v>
      </c>
      <c r="AC1010">
        <v>0.3</v>
      </c>
      <c r="AD1010" s="2" t="s">
        <v>42</v>
      </c>
      <c r="AE1010">
        <v>66</v>
      </c>
      <c r="AH1010">
        <v>20</v>
      </c>
      <c r="AK1010" t="s">
        <v>42</v>
      </c>
      <c r="AL1010">
        <f>IF(AND(EE_Data_2023[[#This Row],[Hire Date]]&gt;=EE_Data_2023[[#This Row],[Start of Month]],EE_Data_2023[[#This Row],[Hire Date]]&lt;=EE_Data_2023[[#This Row],[End of Month]]),1,0)</f>
        <v>0</v>
      </c>
      <c r="AM1010">
        <f>IF(AND(EE_Data_2023[[#This Row],[Exit Date]]&gt;=EE_Data_2023[[#This Row],[Start of Month]],EE_Data_2023[[#This Row],[Exit Date]]&lt;=EE_Data_2023[[#This Row],[End of Month]]),1,0)</f>
        <v>0</v>
      </c>
      <c r="AN1010">
        <f>EE_Data_2023[[#This Row],[Leave balance]]*EE_Data_2023[[#This Row],[Hr_Rate]]</f>
        <v>5103.3230769230768</v>
      </c>
    </row>
    <row r="1011" spans="1:40" x14ac:dyDescent="0.3">
      <c r="A1011" s="1" t="s">
        <v>1928</v>
      </c>
      <c r="B1011" s="8">
        <v>44958</v>
      </c>
      <c r="C1011" s="8">
        <v>44985</v>
      </c>
      <c r="D1011">
        <v>2023</v>
      </c>
      <c r="E1011" t="s">
        <v>506</v>
      </c>
      <c r="F1011" t="s">
        <v>507</v>
      </c>
      <c r="G1011" t="s">
        <v>1917</v>
      </c>
      <c r="H1011" t="s">
        <v>545</v>
      </c>
      <c r="I1011" t="s">
        <v>546</v>
      </c>
      <c r="J1011" t="s">
        <v>547</v>
      </c>
      <c r="K1011" t="s">
        <v>37</v>
      </c>
      <c r="L1011" t="s">
        <v>38</v>
      </c>
      <c r="M1011" t="s">
        <v>507</v>
      </c>
      <c r="N1011" t="s">
        <v>72</v>
      </c>
      <c r="O1011" t="s">
        <v>40</v>
      </c>
      <c r="P1011">
        <v>54</v>
      </c>
      <c r="Q1011" s="2">
        <v>40540</v>
      </c>
      <c r="R1011" s="2"/>
      <c r="S1011">
        <v>32</v>
      </c>
      <c r="T1011" s="3">
        <v>64417</v>
      </c>
      <c r="U1011" s="3">
        <v>5368.083333333333</v>
      </c>
      <c r="V1011" s="3">
        <v>38.71213942307692</v>
      </c>
      <c r="W1011" s="3">
        <v>7.3700000000000002E-2</v>
      </c>
      <c r="X1011" s="3">
        <v>395.62774166666668</v>
      </c>
      <c r="Y1011" vm="40">
        <v>0.245</v>
      </c>
      <c r="Z1011" s="3">
        <v>4052.9029166666664</v>
      </c>
      <c r="AA1011" t="s">
        <v>510</v>
      </c>
      <c r="AB1011">
        <v>1.4572000000000001</v>
      </c>
      <c r="AC1011">
        <v>0</v>
      </c>
      <c r="AD1011" s="2" t="s">
        <v>42</v>
      </c>
      <c r="AE1011">
        <v>167</v>
      </c>
      <c r="AH1011">
        <v>20</v>
      </c>
      <c r="AK1011" t="s">
        <v>42</v>
      </c>
      <c r="AL1011">
        <f>IF(AND(EE_Data_2023[[#This Row],[Hire Date]]&gt;=EE_Data_2023[[#This Row],[Start of Month]],EE_Data_2023[[#This Row],[Hire Date]]&lt;=EE_Data_2023[[#This Row],[End of Month]]),1,0)</f>
        <v>0</v>
      </c>
      <c r="AM1011">
        <f>IF(AND(EE_Data_2023[[#This Row],[Exit Date]]&gt;=EE_Data_2023[[#This Row],[Start of Month]],EE_Data_2023[[#This Row],[Exit Date]]&lt;=EE_Data_2023[[#This Row],[End of Month]]),1,0)</f>
        <v>0</v>
      </c>
      <c r="AN1011">
        <f>EE_Data_2023[[#This Row],[Leave balance]]*EE_Data_2023[[#This Row],[Hr_Rate]]</f>
        <v>6464.9272836538457</v>
      </c>
    </row>
    <row r="1012" spans="1:40" x14ac:dyDescent="0.3">
      <c r="A1012" s="1" t="s">
        <v>1928</v>
      </c>
      <c r="B1012" s="8">
        <v>44958</v>
      </c>
      <c r="C1012" s="8">
        <v>44985</v>
      </c>
      <c r="D1012">
        <v>2023</v>
      </c>
      <c r="E1012" t="s">
        <v>1035</v>
      </c>
      <c r="F1012" t="s">
        <v>1036</v>
      </c>
      <c r="G1012" t="s">
        <v>1918</v>
      </c>
      <c r="H1012" t="s">
        <v>548</v>
      </c>
      <c r="I1012" t="s">
        <v>549</v>
      </c>
      <c r="J1012" t="s">
        <v>77</v>
      </c>
      <c r="K1012" t="s">
        <v>70</v>
      </c>
      <c r="L1012" t="s">
        <v>71</v>
      </c>
      <c r="M1012" t="s">
        <v>135</v>
      </c>
      <c r="N1012" t="s">
        <v>39</v>
      </c>
      <c r="O1012" t="s">
        <v>40</v>
      </c>
      <c r="P1012">
        <v>28</v>
      </c>
      <c r="Q1012" s="2">
        <v>44274</v>
      </c>
      <c r="R1012" s="2">
        <v>45004</v>
      </c>
      <c r="S1012">
        <v>40</v>
      </c>
      <c r="T1012" s="3">
        <v>127543</v>
      </c>
      <c r="U1012" s="3">
        <v>10628.583333333334</v>
      </c>
      <c r="V1012" s="3">
        <v>61.318750000000001</v>
      </c>
      <c r="W1012" s="3">
        <v>0.25</v>
      </c>
      <c r="X1012" s="3">
        <v>2657.1458333333335</v>
      </c>
      <c r="Y1012" vm="15">
        <v>0.34600000000000003</v>
      </c>
      <c r="Z1012" s="3">
        <v>6951.0934999999999</v>
      </c>
      <c r="AA1012" t="s">
        <v>138</v>
      </c>
      <c r="AB1012">
        <v>1.7225999999999999</v>
      </c>
      <c r="AC1012">
        <v>0.06</v>
      </c>
      <c r="AD1012" s="2" t="s">
        <v>42</v>
      </c>
      <c r="AE1012">
        <v>63</v>
      </c>
      <c r="AH1012">
        <v>20</v>
      </c>
      <c r="AK1012" t="s">
        <v>42</v>
      </c>
      <c r="AL1012">
        <f>IF(AND(EE_Data_2023[[#This Row],[Hire Date]]&gt;=EE_Data_2023[[#This Row],[Start of Month]],EE_Data_2023[[#This Row],[Hire Date]]&lt;=EE_Data_2023[[#This Row],[End of Month]]),1,0)</f>
        <v>0</v>
      </c>
      <c r="AM1012">
        <f>IF(AND(EE_Data_2023[[#This Row],[Exit Date]]&gt;=EE_Data_2023[[#This Row],[Start of Month]],EE_Data_2023[[#This Row],[Exit Date]]&lt;=EE_Data_2023[[#This Row],[End of Month]]),1,0)</f>
        <v>0</v>
      </c>
      <c r="AN1012">
        <f>EE_Data_2023[[#This Row],[Leave balance]]*EE_Data_2023[[#This Row],[Hr_Rate]]</f>
        <v>3863.0812500000002</v>
      </c>
    </row>
    <row r="1013" spans="1:40" x14ac:dyDescent="0.3">
      <c r="A1013" s="1" t="s">
        <v>1928</v>
      </c>
      <c r="B1013" s="8">
        <v>44958</v>
      </c>
      <c r="C1013" s="8">
        <v>44985</v>
      </c>
      <c r="D1013">
        <v>2023</v>
      </c>
      <c r="E1013" t="s">
        <v>1035</v>
      </c>
      <c r="F1013" t="s">
        <v>1036</v>
      </c>
      <c r="G1013" t="s">
        <v>1918</v>
      </c>
      <c r="H1013" t="s">
        <v>550</v>
      </c>
      <c r="I1013" t="s">
        <v>551</v>
      </c>
      <c r="J1013" t="s">
        <v>145</v>
      </c>
      <c r="K1013" t="s">
        <v>116</v>
      </c>
      <c r="L1013" t="s">
        <v>38</v>
      </c>
      <c r="M1013" t="s">
        <v>135</v>
      </c>
      <c r="N1013" t="s">
        <v>72</v>
      </c>
      <c r="O1013" t="s">
        <v>40</v>
      </c>
      <c r="P1013">
        <v>30</v>
      </c>
      <c r="Q1013" s="2">
        <v>43272</v>
      </c>
      <c r="R1013" s="2"/>
      <c r="S1013">
        <v>40</v>
      </c>
      <c r="T1013" s="3">
        <v>56154</v>
      </c>
      <c r="U1013" s="3">
        <v>4679.5</v>
      </c>
      <c r="V1013" s="3">
        <v>26.997115384615388</v>
      </c>
      <c r="W1013" s="3">
        <v>0.25</v>
      </c>
      <c r="X1013" s="3">
        <v>1169.875</v>
      </c>
      <c r="Y1013" vm="15">
        <v>0.34600000000000003</v>
      </c>
      <c r="Z1013" s="3">
        <v>3060.393</v>
      </c>
      <c r="AA1013" t="s">
        <v>138</v>
      </c>
      <c r="AB1013">
        <v>1.7225999999999999</v>
      </c>
      <c r="AC1013">
        <v>0</v>
      </c>
      <c r="AD1013" s="2" t="s">
        <v>42</v>
      </c>
      <c r="AE1013">
        <v>396</v>
      </c>
      <c r="AH1013">
        <v>20</v>
      </c>
      <c r="AK1013" t="s">
        <v>42</v>
      </c>
      <c r="AL1013">
        <f>IF(AND(EE_Data_2023[[#This Row],[Hire Date]]&gt;=EE_Data_2023[[#This Row],[Start of Month]],EE_Data_2023[[#This Row],[Hire Date]]&lt;=EE_Data_2023[[#This Row],[End of Month]]),1,0)</f>
        <v>0</v>
      </c>
      <c r="AM1013">
        <f>IF(AND(EE_Data_2023[[#This Row],[Exit Date]]&gt;=EE_Data_2023[[#This Row],[Start of Month]],EE_Data_2023[[#This Row],[Exit Date]]&lt;=EE_Data_2023[[#This Row],[End of Month]]),1,0)</f>
        <v>0</v>
      </c>
      <c r="AN1013">
        <f>EE_Data_2023[[#This Row],[Leave balance]]*EE_Data_2023[[#This Row],[Hr_Rate]]</f>
        <v>10690.857692307693</v>
      </c>
    </row>
    <row r="1014" spans="1:40" x14ac:dyDescent="0.3">
      <c r="A1014" s="1" t="s">
        <v>1928</v>
      </c>
      <c r="B1014" s="8">
        <v>44958</v>
      </c>
      <c r="C1014" s="8">
        <v>44985</v>
      </c>
      <c r="D1014">
        <v>2023</v>
      </c>
      <c r="E1014" t="s">
        <v>188</v>
      </c>
      <c r="F1014" t="s">
        <v>189</v>
      </c>
      <c r="G1014" t="s">
        <v>33</v>
      </c>
      <c r="H1014" t="s">
        <v>552</v>
      </c>
      <c r="I1014" t="s">
        <v>553</v>
      </c>
      <c r="J1014" t="s">
        <v>115</v>
      </c>
      <c r="K1014" t="s">
        <v>70</v>
      </c>
      <c r="L1014" t="s">
        <v>38</v>
      </c>
      <c r="M1014" t="s">
        <v>189</v>
      </c>
      <c r="N1014" t="s">
        <v>72</v>
      </c>
      <c r="O1014" t="s">
        <v>50</v>
      </c>
      <c r="P1014">
        <v>36</v>
      </c>
      <c r="Q1014" s="2">
        <v>41692</v>
      </c>
      <c r="R1014" s="2"/>
      <c r="S1014">
        <v>32</v>
      </c>
      <c r="T1014" s="3">
        <v>218530</v>
      </c>
      <c r="U1014" s="3">
        <v>18210.833333333332</v>
      </c>
      <c r="V1014" s="3">
        <v>131.328125</v>
      </c>
      <c r="W1014" s="3">
        <v>0.14099999999999999</v>
      </c>
      <c r="X1014" s="3">
        <v>2567.7274999999995</v>
      </c>
      <c r="Y1014" vm="23">
        <v>0.36200000000000004</v>
      </c>
      <c r="Z1014" s="3">
        <v>11618.511666666665</v>
      </c>
      <c r="AA1014" t="s">
        <v>192</v>
      </c>
      <c r="AB1014">
        <v>11.2597</v>
      </c>
      <c r="AC1014">
        <v>0.3</v>
      </c>
      <c r="AD1014" s="2" t="s">
        <v>42</v>
      </c>
      <c r="AE1014">
        <v>130</v>
      </c>
      <c r="AH1014">
        <v>20</v>
      </c>
      <c r="AK1014" t="s">
        <v>42</v>
      </c>
      <c r="AL1014">
        <f>IF(AND(EE_Data_2023[[#This Row],[Hire Date]]&gt;=EE_Data_2023[[#This Row],[Start of Month]],EE_Data_2023[[#This Row],[Hire Date]]&lt;=EE_Data_2023[[#This Row],[End of Month]]),1,0)</f>
        <v>0</v>
      </c>
      <c r="AM1014">
        <f>IF(AND(EE_Data_2023[[#This Row],[Exit Date]]&gt;=EE_Data_2023[[#This Row],[Start of Month]],EE_Data_2023[[#This Row],[Exit Date]]&lt;=EE_Data_2023[[#This Row],[End of Month]]),1,0)</f>
        <v>0</v>
      </c>
      <c r="AN1014">
        <f>EE_Data_2023[[#This Row],[Leave balance]]*EE_Data_2023[[#This Row],[Hr_Rate]]</f>
        <v>17072.65625</v>
      </c>
    </row>
    <row r="1015" spans="1:40" x14ac:dyDescent="0.3">
      <c r="A1015" s="1" t="s">
        <v>1928</v>
      </c>
      <c r="B1015" s="8">
        <v>44958</v>
      </c>
      <c r="C1015" s="8">
        <v>44985</v>
      </c>
      <c r="D1015">
        <v>2023</v>
      </c>
      <c r="E1015" t="s">
        <v>1035</v>
      </c>
      <c r="F1015" t="s">
        <v>1036</v>
      </c>
      <c r="G1015" t="s">
        <v>1918</v>
      </c>
      <c r="H1015" t="s">
        <v>554</v>
      </c>
      <c r="I1015" t="s">
        <v>555</v>
      </c>
      <c r="J1015" t="s">
        <v>547</v>
      </c>
      <c r="K1015" t="s">
        <v>37</v>
      </c>
      <c r="L1015" t="s">
        <v>38</v>
      </c>
      <c r="M1015" t="s">
        <v>135</v>
      </c>
      <c r="N1015" t="s">
        <v>72</v>
      </c>
      <c r="O1015" t="s">
        <v>50</v>
      </c>
      <c r="P1015">
        <v>36</v>
      </c>
      <c r="Q1015" s="2">
        <v>44914</v>
      </c>
      <c r="R1015" s="2"/>
      <c r="S1015">
        <v>40</v>
      </c>
      <c r="T1015" s="3">
        <v>91954</v>
      </c>
      <c r="U1015" s="3">
        <v>7662.833333333333</v>
      </c>
      <c r="V1015" s="3">
        <v>44.208653846153844</v>
      </c>
      <c r="W1015" s="3">
        <v>0.25</v>
      </c>
      <c r="X1015" s="3">
        <v>1915.7083333333333</v>
      </c>
      <c r="Y1015" vm="15">
        <v>0.34600000000000003</v>
      </c>
      <c r="Z1015" s="3">
        <v>5011.4929999999995</v>
      </c>
      <c r="AA1015" t="s">
        <v>138</v>
      </c>
      <c r="AB1015">
        <v>1.7225999999999999</v>
      </c>
      <c r="AC1015">
        <v>0</v>
      </c>
      <c r="AD1015" s="2" t="s">
        <v>42</v>
      </c>
      <c r="AE1015">
        <v>290</v>
      </c>
      <c r="AH1015">
        <v>20</v>
      </c>
      <c r="AI1015">
        <v>365</v>
      </c>
      <c r="AK1015" t="s">
        <v>42</v>
      </c>
      <c r="AL1015">
        <f>IF(AND(EE_Data_2023[[#This Row],[Hire Date]]&gt;=EE_Data_2023[[#This Row],[Start of Month]],EE_Data_2023[[#This Row],[Hire Date]]&lt;=EE_Data_2023[[#This Row],[End of Month]]),1,0)</f>
        <v>0</v>
      </c>
      <c r="AM1015">
        <f>IF(AND(EE_Data_2023[[#This Row],[Exit Date]]&gt;=EE_Data_2023[[#This Row],[Start of Month]],EE_Data_2023[[#This Row],[Exit Date]]&lt;=EE_Data_2023[[#This Row],[End of Month]]),1,0)</f>
        <v>0</v>
      </c>
      <c r="AN1015">
        <f>EE_Data_2023[[#This Row],[Leave balance]]*EE_Data_2023[[#This Row],[Hr_Rate]]</f>
        <v>12820.509615384615</v>
      </c>
    </row>
    <row r="1016" spans="1:40" x14ac:dyDescent="0.3">
      <c r="A1016" s="1" t="s">
        <v>1928</v>
      </c>
      <c r="B1016" s="8">
        <v>44958</v>
      </c>
      <c r="C1016" s="8">
        <v>44985</v>
      </c>
      <c r="D1016">
        <v>2023</v>
      </c>
      <c r="E1016" t="s">
        <v>193</v>
      </c>
      <c r="F1016" t="s">
        <v>194</v>
      </c>
      <c r="G1016" t="s">
        <v>33</v>
      </c>
      <c r="H1016" t="s">
        <v>556</v>
      </c>
      <c r="I1016" t="s">
        <v>557</v>
      </c>
      <c r="J1016" t="s">
        <v>367</v>
      </c>
      <c r="K1016" t="s">
        <v>37</v>
      </c>
      <c r="L1016" t="s">
        <v>38</v>
      </c>
      <c r="M1016" t="s">
        <v>194</v>
      </c>
      <c r="N1016" t="s">
        <v>72</v>
      </c>
      <c r="O1016" t="s">
        <v>40</v>
      </c>
      <c r="P1016">
        <v>29</v>
      </c>
      <c r="Q1016" s="2">
        <v>42866</v>
      </c>
      <c r="R1016" s="2"/>
      <c r="S1016">
        <v>40</v>
      </c>
      <c r="T1016" s="3">
        <v>87536</v>
      </c>
      <c r="U1016" s="3">
        <v>7294.666666666667</v>
      </c>
      <c r="V1016" s="3">
        <v>42.08461538461539</v>
      </c>
      <c r="W1016" s="3">
        <v>6.3500000000000001E-2</v>
      </c>
      <c r="X1016" s="3">
        <v>463.21133333333336</v>
      </c>
      <c r="Y1016" vm="24">
        <v>0.31900000000000001</v>
      </c>
      <c r="Z1016" s="3">
        <v>4967.6679999999997</v>
      </c>
      <c r="AA1016" t="s">
        <v>197</v>
      </c>
      <c r="AB1016">
        <v>149.69999999999999</v>
      </c>
      <c r="AC1016">
        <v>0</v>
      </c>
      <c r="AD1016" s="2" t="s">
        <v>42</v>
      </c>
      <c r="AE1016">
        <v>167</v>
      </c>
      <c r="AH1016">
        <v>20</v>
      </c>
      <c r="AK1016" t="s">
        <v>42</v>
      </c>
      <c r="AL1016">
        <f>IF(AND(EE_Data_2023[[#This Row],[Hire Date]]&gt;=EE_Data_2023[[#This Row],[Start of Month]],EE_Data_2023[[#This Row],[Hire Date]]&lt;=EE_Data_2023[[#This Row],[End of Month]]),1,0)</f>
        <v>0</v>
      </c>
      <c r="AM1016">
        <f>IF(AND(EE_Data_2023[[#This Row],[Exit Date]]&gt;=EE_Data_2023[[#This Row],[Start of Month]],EE_Data_2023[[#This Row],[Exit Date]]&lt;=EE_Data_2023[[#This Row],[End of Month]]),1,0)</f>
        <v>0</v>
      </c>
      <c r="AN1016">
        <f>EE_Data_2023[[#This Row],[Leave balance]]*EE_Data_2023[[#This Row],[Hr_Rate]]</f>
        <v>7028.1307692307701</v>
      </c>
    </row>
    <row r="1017" spans="1:40" x14ac:dyDescent="0.3">
      <c r="A1017" s="1" t="s">
        <v>1928</v>
      </c>
      <c r="B1017" s="8">
        <v>44958</v>
      </c>
      <c r="C1017" s="8">
        <v>44985</v>
      </c>
      <c r="D1017">
        <v>2023</v>
      </c>
      <c r="E1017" t="s">
        <v>200</v>
      </c>
      <c r="F1017" t="s">
        <v>201</v>
      </c>
      <c r="G1017" t="s">
        <v>33</v>
      </c>
      <c r="H1017" t="s">
        <v>558</v>
      </c>
      <c r="I1017" t="s">
        <v>559</v>
      </c>
      <c r="J1017" t="s">
        <v>145</v>
      </c>
      <c r="K1017" t="s">
        <v>70</v>
      </c>
      <c r="L1017" t="s">
        <v>71</v>
      </c>
      <c r="M1017" t="s">
        <v>201</v>
      </c>
      <c r="N1017" t="s">
        <v>72</v>
      </c>
      <c r="O1017" t="s">
        <v>50</v>
      </c>
      <c r="P1017">
        <v>47</v>
      </c>
      <c r="Q1017" s="2">
        <v>42164</v>
      </c>
      <c r="R1017" s="2"/>
      <c r="S1017">
        <v>40</v>
      </c>
      <c r="T1017" s="3">
        <v>41429</v>
      </c>
      <c r="U1017" s="3">
        <v>3452.4166666666665</v>
      </c>
      <c r="V1017" s="3">
        <v>19.917788461538461</v>
      </c>
      <c r="W1017" s="3">
        <v>0.24809999999999999</v>
      </c>
      <c r="X1017" s="3">
        <v>856.5445749999999</v>
      </c>
      <c r="Y1017" vm="25">
        <v>0.51900000000000002</v>
      </c>
      <c r="Z1017" s="3">
        <v>1660.6124166666666</v>
      </c>
      <c r="AA1017" t="s">
        <v>41</v>
      </c>
      <c r="AB1017">
        <v>1</v>
      </c>
      <c r="AC1017">
        <v>0</v>
      </c>
      <c r="AD1017" s="2" t="s">
        <v>42</v>
      </c>
      <c r="AE1017">
        <v>323</v>
      </c>
      <c r="AH1017">
        <v>20</v>
      </c>
      <c r="AI1017">
        <v>228</v>
      </c>
      <c r="AK1017" t="s">
        <v>42</v>
      </c>
      <c r="AL1017">
        <f>IF(AND(EE_Data_2023[[#This Row],[Hire Date]]&gt;=EE_Data_2023[[#This Row],[Start of Month]],EE_Data_2023[[#This Row],[Hire Date]]&lt;=EE_Data_2023[[#This Row],[End of Month]]),1,0)</f>
        <v>0</v>
      </c>
      <c r="AM1017">
        <f>IF(AND(EE_Data_2023[[#This Row],[Exit Date]]&gt;=EE_Data_2023[[#This Row],[Start of Month]],EE_Data_2023[[#This Row],[Exit Date]]&lt;=EE_Data_2023[[#This Row],[End of Month]]),1,0)</f>
        <v>0</v>
      </c>
      <c r="AN1017">
        <f>EE_Data_2023[[#This Row],[Leave balance]]*EE_Data_2023[[#This Row],[Hr_Rate]]</f>
        <v>6433.4456730769225</v>
      </c>
    </row>
    <row r="1018" spans="1:40" x14ac:dyDescent="0.3">
      <c r="A1018" s="1" t="s">
        <v>1928</v>
      </c>
      <c r="B1018" s="8">
        <v>44958</v>
      </c>
      <c r="C1018" s="8">
        <v>44985</v>
      </c>
      <c r="D1018">
        <v>2023</v>
      </c>
      <c r="E1018" t="s">
        <v>506</v>
      </c>
      <c r="F1018" t="s">
        <v>507</v>
      </c>
      <c r="G1018" t="s">
        <v>1917</v>
      </c>
      <c r="H1018" t="s">
        <v>560</v>
      </c>
      <c r="I1018" t="s">
        <v>561</v>
      </c>
      <c r="J1018" t="s">
        <v>115</v>
      </c>
      <c r="K1018" t="s">
        <v>99</v>
      </c>
      <c r="L1018" t="s">
        <v>38</v>
      </c>
      <c r="M1018" t="s">
        <v>507</v>
      </c>
      <c r="N1018" t="s">
        <v>72</v>
      </c>
      <c r="O1018" t="s">
        <v>40</v>
      </c>
      <c r="P1018">
        <v>35</v>
      </c>
      <c r="Q1018" s="2">
        <v>40826</v>
      </c>
      <c r="R1018" s="2"/>
      <c r="S1018">
        <v>32</v>
      </c>
      <c r="T1018" s="3">
        <v>245482</v>
      </c>
      <c r="U1018" s="3">
        <v>20456.833333333332</v>
      </c>
      <c r="V1018" s="3">
        <v>147.52524038461539</v>
      </c>
      <c r="W1018" s="3">
        <v>7.3700000000000002E-2</v>
      </c>
      <c r="X1018" s="3">
        <v>1507.6686166666666</v>
      </c>
      <c r="Y1018" vm="40">
        <v>0.245</v>
      </c>
      <c r="Z1018" s="3">
        <v>15444.909166666665</v>
      </c>
      <c r="AA1018" t="s">
        <v>510</v>
      </c>
      <c r="AB1018">
        <v>1.4572000000000001</v>
      </c>
      <c r="AC1018">
        <v>0.39</v>
      </c>
      <c r="AD1018" s="2" t="s">
        <v>42</v>
      </c>
      <c r="AE1018">
        <v>96</v>
      </c>
      <c r="AH1018">
        <v>20</v>
      </c>
      <c r="AK1018" t="s">
        <v>42</v>
      </c>
      <c r="AL1018">
        <f>IF(AND(EE_Data_2023[[#This Row],[Hire Date]]&gt;=EE_Data_2023[[#This Row],[Start of Month]],EE_Data_2023[[#This Row],[Hire Date]]&lt;=EE_Data_2023[[#This Row],[End of Month]]),1,0)</f>
        <v>0</v>
      </c>
      <c r="AM1018">
        <f>IF(AND(EE_Data_2023[[#This Row],[Exit Date]]&gt;=EE_Data_2023[[#This Row],[Start of Month]],EE_Data_2023[[#This Row],[Exit Date]]&lt;=EE_Data_2023[[#This Row],[End of Month]]),1,0)</f>
        <v>0</v>
      </c>
      <c r="AN1018">
        <f>EE_Data_2023[[#This Row],[Leave balance]]*EE_Data_2023[[#This Row],[Hr_Rate]]</f>
        <v>14162.423076923078</v>
      </c>
    </row>
    <row r="1019" spans="1:40" x14ac:dyDescent="0.3">
      <c r="A1019" s="1" t="s">
        <v>1928</v>
      </c>
      <c r="B1019" s="8">
        <v>44958</v>
      </c>
      <c r="C1019" s="8">
        <v>44985</v>
      </c>
      <c r="D1019">
        <v>2023</v>
      </c>
      <c r="E1019" t="s">
        <v>1035</v>
      </c>
      <c r="F1019" t="s">
        <v>1036</v>
      </c>
      <c r="G1019" t="s">
        <v>1918</v>
      </c>
      <c r="H1019" t="s">
        <v>562</v>
      </c>
      <c r="I1019" t="s">
        <v>563</v>
      </c>
      <c r="J1019" t="s">
        <v>341</v>
      </c>
      <c r="K1019" t="s">
        <v>99</v>
      </c>
      <c r="L1019" t="s">
        <v>38</v>
      </c>
      <c r="M1019" t="s">
        <v>135</v>
      </c>
      <c r="N1019" t="s">
        <v>72</v>
      </c>
      <c r="O1019" t="s">
        <v>50</v>
      </c>
      <c r="P1019">
        <v>25</v>
      </c>
      <c r="Q1019" s="2">
        <v>43850</v>
      </c>
      <c r="R1019" s="2"/>
      <c r="S1019">
        <v>40</v>
      </c>
      <c r="T1019" s="3">
        <v>71359</v>
      </c>
      <c r="U1019" s="3">
        <v>5946.583333333333</v>
      </c>
      <c r="V1019" s="3">
        <v>34.307211538461537</v>
      </c>
      <c r="W1019" s="3">
        <v>0.25</v>
      </c>
      <c r="X1019" s="3">
        <v>1486.6458333333333</v>
      </c>
      <c r="Y1019" vm="15">
        <v>0.34600000000000003</v>
      </c>
      <c r="Z1019" s="3">
        <v>3889.0654999999997</v>
      </c>
      <c r="AA1019" t="s">
        <v>138</v>
      </c>
      <c r="AB1019">
        <v>1.7225999999999999</v>
      </c>
      <c r="AC1019">
        <v>0</v>
      </c>
      <c r="AD1019" s="2" t="s">
        <v>42</v>
      </c>
      <c r="AE1019">
        <v>360</v>
      </c>
      <c r="AH1019">
        <v>20</v>
      </c>
      <c r="AK1019" t="s">
        <v>42</v>
      </c>
      <c r="AL1019">
        <f>IF(AND(EE_Data_2023[[#This Row],[Hire Date]]&gt;=EE_Data_2023[[#This Row],[Start of Month]],EE_Data_2023[[#This Row],[Hire Date]]&lt;=EE_Data_2023[[#This Row],[End of Month]]),1,0)</f>
        <v>0</v>
      </c>
      <c r="AM1019">
        <f>IF(AND(EE_Data_2023[[#This Row],[Exit Date]]&gt;=EE_Data_2023[[#This Row],[Start of Month]],EE_Data_2023[[#This Row],[Exit Date]]&lt;=EE_Data_2023[[#This Row],[End of Month]]),1,0)</f>
        <v>0</v>
      </c>
      <c r="AN1019">
        <f>EE_Data_2023[[#This Row],[Leave balance]]*EE_Data_2023[[#This Row],[Hr_Rate]]</f>
        <v>12350.596153846154</v>
      </c>
    </row>
    <row r="1020" spans="1:40" x14ac:dyDescent="0.3">
      <c r="A1020" s="1" t="s">
        <v>1928</v>
      </c>
      <c r="B1020" s="8">
        <v>44958</v>
      </c>
      <c r="C1020" s="8">
        <v>44985</v>
      </c>
      <c r="D1020">
        <v>2023</v>
      </c>
      <c r="E1020" t="s">
        <v>564</v>
      </c>
      <c r="F1020" t="s">
        <v>565</v>
      </c>
      <c r="G1020" t="s">
        <v>33</v>
      </c>
      <c r="H1020" t="s">
        <v>566</v>
      </c>
      <c r="I1020" t="s">
        <v>567</v>
      </c>
      <c r="J1020" t="s">
        <v>47</v>
      </c>
      <c r="K1020" t="s">
        <v>99</v>
      </c>
      <c r="L1020" t="s">
        <v>49</v>
      </c>
      <c r="M1020" t="s">
        <v>565</v>
      </c>
      <c r="N1020" t="s">
        <v>72</v>
      </c>
      <c r="O1020" t="s">
        <v>40</v>
      </c>
      <c r="P1020">
        <v>45</v>
      </c>
      <c r="Q1020" s="2">
        <v>41879</v>
      </c>
      <c r="R1020" s="2"/>
      <c r="S1020">
        <v>32</v>
      </c>
      <c r="T1020" s="3">
        <v>183161</v>
      </c>
      <c r="U1020" s="3">
        <v>15263.416666666666</v>
      </c>
      <c r="V1020" s="3">
        <v>110.07271634615384</v>
      </c>
      <c r="W1020" s="3">
        <v>0.21379999999999999</v>
      </c>
      <c r="X1020" s="3">
        <v>3263.318483333333</v>
      </c>
      <c r="Y1020" vm="41">
        <v>0.51400000000000001</v>
      </c>
      <c r="Z1020" s="3">
        <v>7418.0204999999996</v>
      </c>
      <c r="AA1020" t="s">
        <v>41</v>
      </c>
      <c r="AB1020">
        <v>1</v>
      </c>
      <c r="AC1020">
        <v>0.22</v>
      </c>
      <c r="AD1020" s="2" t="s">
        <v>42</v>
      </c>
      <c r="AE1020">
        <v>204</v>
      </c>
      <c r="AF1020">
        <v>1</v>
      </c>
      <c r="AG1020" t="s">
        <v>1809</v>
      </c>
      <c r="AH1020">
        <v>20</v>
      </c>
      <c r="AI1020">
        <v>523</v>
      </c>
      <c r="AK1020" t="s">
        <v>42</v>
      </c>
      <c r="AL1020">
        <f>IF(AND(EE_Data_2023[[#This Row],[Hire Date]]&gt;=EE_Data_2023[[#This Row],[Start of Month]],EE_Data_2023[[#This Row],[Hire Date]]&lt;=EE_Data_2023[[#This Row],[End of Month]]),1,0)</f>
        <v>0</v>
      </c>
      <c r="AM1020">
        <f>IF(AND(EE_Data_2023[[#This Row],[Exit Date]]&gt;=EE_Data_2023[[#This Row],[Start of Month]],EE_Data_2023[[#This Row],[Exit Date]]&lt;=EE_Data_2023[[#This Row],[End of Month]]),1,0)</f>
        <v>0</v>
      </c>
      <c r="AN1020">
        <f>EE_Data_2023[[#This Row],[Leave balance]]*EE_Data_2023[[#This Row],[Hr_Rate]]</f>
        <v>22454.834134615383</v>
      </c>
    </row>
    <row r="1021" spans="1:40" x14ac:dyDescent="0.3">
      <c r="A1021" s="1" t="s">
        <v>1928</v>
      </c>
      <c r="B1021" s="8">
        <v>44958</v>
      </c>
      <c r="C1021" s="8">
        <v>44985</v>
      </c>
      <c r="D1021">
        <v>2023</v>
      </c>
      <c r="E1021" t="s">
        <v>73</v>
      </c>
      <c r="F1021" t="s">
        <v>74</v>
      </c>
      <c r="G1021" t="s">
        <v>1916</v>
      </c>
      <c r="H1021" t="s">
        <v>568</v>
      </c>
      <c r="I1021" t="s">
        <v>569</v>
      </c>
      <c r="J1021" t="s">
        <v>570</v>
      </c>
      <c r="K1021" t="s">
        <v>37</v>
      </c>
      <c r="L1021" t="s">
        <v>71</v>
      </c>
      <c r="M1021" t="s">
        <v>74</v>
      </c>
      <c r="N1021" t="s">
        <v>72</v>
      </c>
      <c r="O1021" t="s">
        <v>40</v>
      </c>
      <c r="P1021">
        <v>58</v>
      </c>
      <c r="Q1021" s="2">
        <v>44403</v>
      </c>
      <c r="R1021" s="2"/>
      <c r="S1021">
        <v>40</v>
      </c>
      <c r="T1021" s="3">
        <v>69260</v>
      </c>
      <c r="U1021" s="3">
        <v>5771.666666666667</v>
      </c>
      <c r="V1021" s="3">
        <v>33.29807692307692</v>
      </c>
      <c r="W1021" s="3">
        <v>0.28999999999999998</v>
      </c>
      <c r="X1021" s="3">
        <v>1673.7833333333333</v>
      </c>
      <c r="Y1021" vm="6">
        <v>0.65099999999999991</v>
      </c>
      <c r="Z1021" s="3">
        <v>2014.3116666666674</v>
      </c>
      <c r="AA1021" t="s">
        <v>78</v>
      </c>
      <c r="AB1021">
        <v>5.4378000000000002</v>
      </c>
      <c r="AC1021">
        <v>0</v>
      </c>
      <c r="AD1021" s="2" t="s">
        <v>42</v>
      </c>
      <c r="AE1021">
        <v>243</v>
      </c>
      <c r="AH1021">
        <v>20</v>
      </c>
      <c r="AK1021" t="s">
        <v>42</v>
      </c>
      <c r="AL1021">
        <f>IF(AND(EE_Data_2023[[#This Row],[Hire Date]]&gt;=EE_Data_2023[[#This Row],[Start of Month]],EE_Data_2023[[#This Row],[Hire Date]]&lt;=EE_Data_2023[[#This Row],[End of Month]]),1,0)</f>
        <v>0</v>
      </c>
      <c r="AM1021">
        <f>IF(AND(EE_Data_2023[[#This Row],[Exit Date]]&gt;=EE_Data_2023[[#This Row],[Start of Month]],EE_Data_2023[[#This Row],[Exit Date]]&lt;=EE_Data_2023[[#This Row],[End of Month]]),1,0)</f>
        <v>0</v>
      </c>
      <c r="AN1021">
        <f>EE_Data_2023[[#This Row],[Leave balance]]*EE_Data_2023[[#This Row],[Hr_Rate]]</f>
        <v>8091.4326923076915</v>
      </c>
    </row>
    <row r="1022" spans="1:40" x14ac:dyDescent="0.3">
      <c r="A1022" s="1" t="s">
        <v>1928</v>
      </c>
      <c r="B1022" s="8">
        <v>44958</v>
      </c>
      <c r="C1022" s="8">
        <v>44985</v>
      </c>
      <c r="D1022">
        <v>2023</v>
      </c>
      <c r="E1022" t="s">
        <v>193</v>
      </c>
      <c r="F1022" t="s">
        <v>194</v>
      </c>
      <c r="G1022" t="s">
        <v>33</v>
      </c>
      <c r="H1022" t="s">
        <v>571</v>
      </c>
      <c r="I1022" t="s">
        <v>572</v>
      </c>
      <c r="J1022" t="s">
        <v>115</v>
      </c>
      <c r="K1022" t="s">
        <v>99</v>
      </c>
      <c r="L1022" t="s">
        <v>49</v>
      </c>
      <c r="M1022" t="s">
        <v>194</v>
      </c>
      <c r="N1022" t="s">
        <v>39</v>
      </c>
      <c r="O1022" t="s">
        <v>40</v>
      </c>
      <c r="P1022">
        <v>51</v>
      </c>
      <c r="Q1022" s="2">
        <v>44843</v>
      </c>
      <c r="R1022" s="2">
        <v>45208</v>
      </c>
      <c r="S1022">
        <v>40</v>
      </c>
      <c r="T1022" s="3">
        <v>95639</v>
      </c>
      <c r="U1022" s="3">
        <v>7969.916666666667</v>
      </c>
      <c r="V1022" s="3">
        <v>45.980288461538464</v>
      </c>
      <c r="W1022" s="3">
        <v>6.3500000000000001E-2</v>
      </c>
      <c r="X1022" s="3">
        <v>506.08970833333336</v>
      </c>
      <c r="Y1022" vm="24">
        <v>0.31900000000000001</v>
      </c>
      <c r="Z1022" s="3">
        <v>5427.51325</v>
      </c>
      <c r="AA1022" t="s">
        <v>197</v>
      </c>
      <c r="AB1022">
        <v>149.69999999999999</v>
      </c>
      <c r="AC1022">
        <v>0</v>
      </c>
      <c r="AD1022" s="2" t="s">
        <v>42</v>
      </c>
      <c r="AE1022">
        <v>275</v>
      </c>
      <c r="AH1022">
        <v>20</v>
      </c>
      <c r="AK1022" t="s">
        <v>42</v>
      </c>
      <c r="AL1022">
        <f>IF(AND(EE_Data_2023[[#This Row],[Hire Date]]&gt;=EE_Data_2023[[#This Row],[Start of Month]],EE_Data_2023[[#This Row],[Hire Date]]&lt;=EE_Data_2023[[#This Row],[End of Month]]),1,0)</f>
        <v>0</v>
      </c>
      <c r="AM1022">
        <f>IF(AND(EE_Data_2023[[#This Row],[Exit Date]]&gt;=EE_Data_2023[[#This Row],[Start of Month]],EE_Data_2023[[#This Row],[Exit Date]]&lt;=EE_Data_2023[[#This Row],[End of Month]]),1,0)</f>
        <v>0</v>
      </c>
      <c r="AN1022">
        <f>EE_Data_2023[[#This Row],[Leave balance]]*EE_Data_2023[[#This Row],[Hr_Rate]]</f>
        <v>12644.579326923078</v>
      </c>
    </row>
    <row r="1023" spans="1:40" x14ac:dyDescent="0.3">
      <c r="A1023" s="1" t="s">
        <v>1928</v>
      </c>
      <c r="B1023" s="8">
        <v>44958</v>
      </c>
      <c r="C1023" s="8">
        <v>44985</v>
      </c>
      <c r="D1023">
        <v>2023</v>
      </c>
      <c r="E1023" t="s">
        <v>424</v>
      </c>
      <c r="F1023" t="s">
        <v>425</v>
      </c>
      <c r="G1023" t="s">
        <v>54</v>
      </c>
      <c r="H1023" t="s">
        <v>573</v>
      </c>
      <c r="I1023" t="s">
        <v>574</v>
      </c>
      <c r="J1023" t="s">
        <v>77</v>
      </c>
      <c r="K1023" t="s">
        <v>94</v>
      </c>
      <c r="L1023" t="s">
        <v>108</v>
      </c>
      <c r="M1023" t="s">
        <v>425</v>
      </c>
      <c r="N1023" t="s">
        <v>72</v>
      </c>
      <c r="O1023" t="s">
        <v>40</v>
      </c>
      <c r="P1023">
        <v>48</v>
      </c>
      <c r="Q1023" s="2">
        <v>38168</v>
      </c>
      <c r="R1023" s="2"/>
      <c r="S1023">
        <v>40</v>
      </c>
      <c r="T1023" s="3">
        <v>120660</v>
      </c>
      <c r="U1023" s="3">
        <v>10055</v>
      </c>
      <c r="V1023" s="3">
        <v>58.00961538461538</v>
      </c>
      <c r="W1023" s="3">
        <v>0.26</v>
      </c>
      <c r="X1023" s="3">
        <v>2614.3000000000002</v>
      </c>
      <c r="Y1023" vm="39">
        <v>0.44400000000000001</v>
      </c>
      <c r="Z1023" s="3">
        <v>5590.58</v>
      </c>
      <c r="AA1023" t="s">
        <v>428</v>
      </c>
      <c r="AB1023">
        <v>32.686700000000002</v>
      </c>
      <c r="AC1023">
        <v>7.0000000000000007E-2</v>
      </c>
      <c r="AD1023" s="2" t="s">
        <v>42</v>
      </c>
      <c r="AE1023">
        <v>310</v>
      </c>
      <c r="AH1023">
        <v>20</v>
      </c>
      <c r="AJ1023">
        <v>3</v>
      </c>
      <c r="AK1023" t="s">
        <v>42</v>
      </c>
      <c r="AL1023">
        <f>IF(AND(EE_Data_2023[[#This Row],[Hire Date]]&gt;=EE_Data_2023[[#This Row],[Start of Month]],EE_Data_2023[[#This Row],[Hire Date]]&lt;=EE_Data_2023[[#This Row],[End of Month]]),1,0)</f>
        <v>0</v>
      </c>
      <c r="AM1023">
        <f>IF(AND(EE_Data_2023[[#This Row],[Exit Date]]&gt;=EE_Data_2023[[#This Row],[Start of Month]],EE_Data_2023[[#This Row],[Exit Date]]&lt;=EE_Data_2023[[#This Row],[End of Month]]),1,0)</f>
        <v>0</v>
      </c>
      <c r="AN1023">
        <f>EE_Data_2023[[#This Row],[Leave balance]]*EE_Data_2023[[#This Row],[Hr_Rate]]</f>
        <v>17982.98076923077</v>
      </c>
    </row>
    <row r="1024" spans="1:40" x14ac:dyDescent="0.3">
      <c r="A1024" s="1" t="s">
        <v>1928</v>
      </c>
      <c r="B1024" s="8">
        <v>44958</v>
      </c>
      <c r="C1024" s="8">
        <v>44985</v>
      </c>
      <c r="D1024">
        <v>2023</v>
      </c>
      <c r="E1024" t="s">
        <v>146</v>
      </c>
      <c r="F1024" t="s">
        <v>147</v>
      </c>
      <c r="G1024" t="s">
        <v>1919</v>
      </c>
      <c r="H1024" t="s">
        <v>575</v>
      </c>
      <c r="I1024" t="s">
        <v>576</v>
      </c>
      <c r="J1024" t="s">
        <v>63</v>
      </c>
      <c r="K1024" t="s">
        <v>70</v>
      </c>
      <c r="L1024" t="s">
        <v>71</v>
      </c>
      <c r="M1024" t="s">
        <v>147</v>
      </c>
      <c r="N1024" t="s">
        <v>39</v>
      </c>
      <c r="O1024" t="s">
        <v>40</v>
      </c>
      <c r="P1024">
        <v>36</v>
      </c>
      <c r="Q1024" s="2">
        <v>44556</v>
      </c>
      <c r="R1024" s="2">
        <v>45286</v>
      </c>
      <c r="S1024">
        <v>40</v>
      </c>
      <c r="T1024" s="3">
        <v>75119</v>
      </c>
      <c r="U1024" s="3">
        <v>6259.916666666667</v>
      </c>
      <c r="V1024" s="3">
        <v>36.114903846153844</v>
      </c>
      <c r="W1024" s="3">
        <v>0.12</v>
      </c>
      <c r="X1024" s="3">
        <v>751.19</v>
      </c>
      <c r="Y1024" vm="17">
        <v>0.49700000000000005</v>
      </c>
      <c r="Z1024" s="3">
        <v>3148.7380833333332</v>
      </c>
      <c r="AA1024" t="s">
        <v>150</v>
      </c>
      <c r="AB1024">
        <v>86.649000000000001</v>
      </c>
      <c r="AC1024">
        <v>0</v>
      </c>
      <c r="AD1024" s="2" t="s">
        <v>42</v>
      </c>
      <c r="AE1024">
        <v>46</v>
      </c>
      <c r="AH1024">
        <v>20</v>
      </c>
      <c r="AJ1024">
        <v>14</v>
      </c>
      <c r="AK1024" t="s">
        <v>42</v>
      </c>
      <c r="AL1024">
        <f>IF(AND(EE_Data_2023[[#This Row],[Hire Date]]&gt;=EE_Data_2023[[#This Row],[Start of Month]],EE_Data_2023[[#This Row],[Hire Date]]&lt;=EE_Data_2023[[#This Row],[End of Month]]),1,0)</f>
        <v>0</v>
      </c>
      <c r="AM1024">
        <f>IF(AND(EE_Data_2023[[#This Row],[Exit Date]]&gt;=EE_Data_2023[[#This Row],[Start of Month]],EE_Data_2023[[#This Row],[Exit Date]]&lt;=EE_Data_2023[[#This Row],[End of Month]]),1,0)</f>
        <v>0</v>
      </c>
      <c r="AN1024">
        <f>EE_Data_2023[[#This Row],[Leave balance]]*EE_Data_2023[[#This Row],[Hr_Rate]]</f>
        <v>1661.2855769230769</v>
      </c>
    </row>
    <row r="1025" spans="1:40" x14ac:dyDescent="0.3">
      <c r="A1025" s="1" t="s">
        <v>1928</v>
      </c>
      <c r="B1025" s="8">
        <v>44958</v>
      </c>
      <c r="C1025" s="8">
        <v>44985</v>
      </c>
      <c r="D1025">
        <v>2023</v>
      </c>
      <c r="E1025" t="s">
        <v>210</v>
      </c>
      <c r="F1025" t="s">
        <v>211</v>
      </c>
      <c r="G1025" t="s">
        <v>33</v>
      </c>
      <c r="H1025" t="s">
        <v>577</v>
      </c>
      <c r="I1025" t="s">
        <v>578</v>
      </c>
      <c r="J1025" t="s">
        <v>115</v>
      </c>
      <c r="K1025" t="s">
        <v>83</v>
      </c>
      <c r="L1025" t="s">
        <v>108</v>
      </c>
      <c r="M1025" t="s">
        <v>211</v>
      </c>
      <c r="N1025" t="s">
        <v>72</v>
      </c>
      <c r="O1025" t="s">
        <v>40</v>
      </c>
      <c r="P1025">
        <v>59</v>
      </c>
      <c r="Q1025" s="2">
        <v>40681</v>
      </c>
      <c r="R1025" s="2"/>
      <c r="S1025">
        <v>32</v>
      </c>
      <c r="T1025" s="3">
        <v>192213</v>
      </c>
      <c r="U1025" s="3">
        <v>16017.75</v>
      </c>
      <c r="V1025" s="3">
        <v>115.51262019230769</v>
      </c>
      <c r="W1025" s="3">
        <v>0.29899999999999999</v>
      </c>
      <c r="X1025" s="3">
        <v>4789.3072499999998</v>
      </c>
      <c r="Y1025" vm="26">
        <v>0.47</v>
      </c>
      <c r="Z1025" s="3">
        <v>8489.4075000000012</v>
      </c>
      <c r="AA1025" t="s">
        <v>41</v>
      </c>
      <c r="AB1025">
        <v>1</v>
      </c>
      <c r="AC1025">
        <v>0.4</v>
      </c>
      <c r="AD1025" s="2" t="s">
        <v>42</v>
      </c>
      <c r="AE1025">
        <v>211</v>
      </c>
      <c r="AH1025">
        <v>20</v>
      </c>
      <c r="AK1025" t="s">
        <v>42</v>
      </c>
      <c r="AL1025">
        <f>IF(AND(EE_Data_2023[[#This Row],[Hire Date]]&gt;=EE_Data_2023[[#This Row],[Start of Month]],EE_Data_2023[[#This Row],[Hire Date]]&lt;=EE_Data_2023[[#This Row],[End of Month]]),1,0)</f>
        <v>0</v>
      </c>
      <c r="AM1025">
        <f>IF(AND(EE_Data_2023[[#This Row],[Exit Date]]&gt;=EE_Data_2023[[#This Row],[Start of Month]],EE_Data_2023[[#This Row],[Exit Date]]&lt;=EE_Data_2023[[#This Row],[End of Month]]),1,0)</f>
        <v>0</v>
      </c>
      <c r="AN1025">
        <f>EE_Data_2023[[#This Row],[Leave balance]]*EE_Data_2023[[#This Row],[Hr_Rate]]</f>
        <v>24373.162860576922</v>
      </c>
    </row>
    <row r="1026" spans="1:40" x14ac:dyDescent="0.3">
      <c r="A1026" s="1" t="s">
        <v>1928</v>
      </c>
      <c r="B1026" s="8">
        <v>44958</v>
      </c>
      <c r="C1026" s="8">
        <v>44985</v>
      </c>
      <c r="D1026">
        <v>2023</v>
      </c>
      <c r="E1026" t="s">
        <v>79</v>
      </c>
      <c r="F1026" t="s">
        <v>80</v>
      </c>
      <c r="G1026" t="s">
        <v>33</v>
      </c>
      <c r="H1026" t="s">
        <v>579</v>
      </c>
      <c r="I1026" t="s">
        <v>580</v>
      </c>
      <c r="J1026" t="s">
        <v>69</v>
      </c>
      <c r="K1026" t="s">
        <v>70</v>
      </c>
      <c r="L1026" t="s">
        <v>49</v>
      </c>
      <c r="M1026" t="s">
        <v>80</v>
      </c>
      <c r="N1026" t="s">
        <v>72</v>
      </c>
      <c r="O1026" t="s">
        <v>50</v>
      </c>
      <c r="P1026">
        <v>45</v>
      </c>
      <c r="Q1026" s="2">
        <v>41769</v>
      </c>
      <c r="R1026" s="2"/>
      <c r="S1026">
        <v>40</v>
      </c>
      <c r="T1026" s="3">
        <v>65047</v>
      </c>
      <c r="U1026" s="3">
        <v>5420.583333333333</v>
      </c>
      <c r="V1026" s="3">
        <v>31.272596153846155</v>
      </c>
      <c r="W1026" s="3">
        <v>0.23190000000000002</v>
      </c>
      <c r="X1026" s="3">
        <v>1257.033275</v>
      </c>
      <c r="Y1026" vm="7">
        <v>0.41200000000000003</v>
      </c>
      <c r="Z1026" s="3">
        <v>3187.3029999999994</v>
      </c>
      <c r="AA1026" t="s">
        <v>41</v>
      </c>
      <c r="AB1026">
        <v>1</v>
      </c>
      <c r="AC1026">
        <v>0</v>
      </c>
      <c r="AD1026" s="2" t="s">
        <v>42</v>
      </c>
      <c r="AE1026">
        <v>96</v>
      </c>
      <c r="AH1026">
        <v>20</v>
      </c>
      <c r="AI1026">
        <v>198</v>
      </c>
      <c r="AJ1026">
        <v>14</v>
      </c>
      <c r="AK1026" t="s">
        <v>42</v>
      </c>
      <c r="AL1026">
        <f>IF(AND(EE_Data_2023[[#This Row],[Hire Date]]&gt;=EE_Data_2023[[#This Row],[Start of Month]],EE_Data_2023[[#This Row],[Hire Date]]&lt;=EE_Data_2023[[#This Row],[End of Month]]),1,0)</f>
        <v>0</v>
      </c>
      <c r="AM1026">
        <f>IF(AND(EE_Data_2023[[#This Row],[Exit Date]]&gt;=EE_Data_2023[[#This Row],[Start of Month]],EE_Data_2023[[#This Row],[Exit Date]]&lt;=EE_Data_2023[[#This Row],[End of Month]]),1,0)</f>
        <v>0</v>
      </c>
      <c r="AN1026">
        <f>EE_Data_2023[[#This Row],[Leave balance]]*EE_Data_2023[[#This Row],[Hr_Rate]]</f>
        <v>3002.169230769231</v>
      </c>
    </row>
    <row r="1027" spans="1:40" x14ac:dyDescent="0.3">
      <c r="A1027" s="1" t="s">
        <v>1928</v>
      </c>
      <c r="B1027" s="8">
        <v>44958</v>
      </c>
      <c r="C1027" s="8">
        <v>44985</v>
      </c>
      <c r="D1027">
        <v>2023</v>
      </c>
      <c r="E1027" t="s">
        <v>128</v>
      </c>
      <c r="F1027" t="s">
        <v>129</v>
      </c>
      <c r="G1027" t="s">
        <v>33</v>
      </c>
      <c r="H1027" t="s">
        <v>581</v>
      </c>
      <c r="I1027" t="s">
        <v>582</v>
      </c>
      <c r="J1027" t="s">
        <v>93</v>
      </c>
      <c r="K1027" t="s">
        <v>70</v>
      </c>
      <c r="L1027" t="s">
        <v>38</v>
      </c>
      <c r="M1027" t="s">
        <v>129</v>
      </c>
      <c r="N1027" t="s">
        <v>72</v>
      </c>
      <c r="O1027" t="s">
        <v>40</v>
      </c>
      <c r="P1027">
        <v>29</v>
      </c>
      <c r="Q1027" s="2">
        <v>42810</v>
      </c>
      <c r="R1027" s="2"/>
      <c r="S1027">
        <v>32</v>
      </c>
      <c r="T1027" s="3">
        <v>151413</v>
      </c>
      <c r="U1027" s="3">
        <v>12617.75</v>
      </c>
      <c r="V1027" s="3">
        <v>90.99338942307692</v>
      </c>
      <c r="W1027" s="3">
        <v>0.27500000000000002</v>
      </c>
      <c r="X1027" s="3">
        <v>3469.8812500000004</v>
      </c>
      <c r="Y1027" vm="14">
        <v>0.55399999999999994</v>
      </c>
      <c r="Z1027" s="3">
        <v>5627.5165000000006</v>
      </c>
      <c r="AA1027" t="s">
        <v>41</v>
      </c>
      <c r="AB1027">
        <v>1</v>
      </c>
      <c r="AC1027">
        <v>0.15</v>
      </c>
      <c r="AD1027" s="2" t="s">
        <v>42</v>
      </c>
      <c r="AE1027">
        <v>229</v>
      </c>
      <c r="AH1027">
        <v>20</v>
      </c>
      <c r="AK1027" t="s">
        <v>42</v>
      </c>
      <c r="AL1027">
        <f>IF(AND(EE_Data_2023[[#This Row],[Hire Date]]&gt;=EE_Data_2023[[#This Row],[Start of Month]],EE_Data_2023[[#This Row],[Hire Date]]&lt;=EE_Data_2023[[#This Row],[End of Month]]),1,0)</f>
        <v>0</v>
      </c>
      <c r="AM1027">
        <f>IF(AND(EE_Data_2023[[#This Row],[Exit Date]]&gt;=EE_Data_2023[[#This Row],[Start of Month]],EE_Data_2023[[#This Row],[Exit Date]]&lt;=EE_Data_2023[[#This Row],[End of Month]]),1,0)</f>
        <v>0</v>
      </c>
      <c r="AN1027">
        <f>EE_Data_2023[[#This Row],[Leave balance]]*EE_Data_2023[[#This Row],[Hr_Rate]]</f>
        <v>20837.486177884613</v>
      </c>
    </row>
    <row r="1028" spans="1:40" x14ac:dyDescent="0.3">
      <c r="A1028" s="1" t="s">
        <v>1928</v>
      </c>
      <c r="B1028" s="8">
        <v>44958</v>
      </c>
      <c r="C1028" s="8">
        <v>44985</v>
      </c>
      <c r="D1028">
        <v>2023</v>
      </c>
      <c r="E1028" t="s">
        <v>100</v>
      </c>
      <c r="F1028" t="s">
        <v>101</v>
      </c>
      <c r="G1028" t="s">
        <v>33</v>
      </c>
      <c r="H1028" t="s">
        <v>583</v>
      </c>
      <c r="I1028" t="s">
        <v>584</v>
      </c>
      <c r="J1028" t="s">
        <v>63</v>
      </c>
      <c r="K1028" t="s">
        <v>83</v>
      </c>
      <c r="L1028" t="s">
        <v>49</v>
      </c>
      <c r="M1028" t="s">
        <v>101</v>
      </c>
      <c r="N1028" t="s">
        <v>72</v>
      </c>
      <c r="O1028" t="s">
        <v>40</v>
      </c>
      <c r="P1028">
        <v>62</v>
      </c>
      <c r="Q1028" s="2">
        <v>37733</v>
      </c>
      <c r="R1028" s="2"/>
      <c r="S1028">
        <v>40</v>
      </c>
      <c r="T1028" s="3">
        <v>76906</v>
      </c>
      <c r="U1028" s="3">
        <v>6408.833333333333</v>
      </c>
      <c r="V1028" s="3">
        <v>36.974038461538463</v>
      </c>
      <c r="W1028" s="3">
        <v>0.14990000000000001</v>
      </c>
      <c r="X1028" s="3">
        <v>960.68411666666668</v>
      </c>
      <c r="Y1028" vm="10">
        <v>0.20399999999999999</v>
      </c>
      <c r="Z1028" s="3">
        <v>5101.431333333333</v>
      </c>
      <c r="AA1028" t="s">
        <v>41</v>
      </c>
      <c r="AB1028">
        <v>1</v>
      </c>
      <c r="AC1028">
        <v>0</v>
      </c>
      <c r="AD1028" s="2" t="s">
        <v>42</v>
      </c>
      <c r="AE1028">
        <v>152</v>
      </c>
      <c r="AH1028">
        <v>20</v>
      </c>
      <c r="AJ1028">
        <v>6</v>
      </c>
      <c r="AK1028" t="s">
        <v>42</v>
      </c>
      <c r="AL1028">
        <f>IF(AND(EE_Data_2023[[#This Row],[Hire Date]]&gt;=EE_Data_2023[[#This Row],[Start of Month]],EE_Data_2023[[#This Row],[Hire Date]]&lt;=EE_Data_2023[[#This Row],[End of Month]]),1,0)</f>
        <v>0</v>
      </c>
      <c r="AM1028">
        <f>IF(AND(EE_Data_2023[[#This Row],[Exit Date]]&gt;=EE_Data_2023[[#This Row],[Start of Month]],EE_Data_2023[[#This Row],[Exit Date]]&lt;=EE_Data_2023[[#This Row],[End of Month]]),1,0)</f>
        <v>0</v>
      </c>
      <c r="AN1028">
        <f>EE_Data_2023[[#This Row],[Leave balance]]*EE_Data_2023[[#This Row],[Hr_Rate]]</f>
        <v>5620.0538461538463</v>
      </c>
    </row>
    <row r="1029" spans="1:40" x14ac:dyDescent="0.3">
      <c r="A1029" s="1" t="s">
        <v>1928</v>
      </c>
      <c r="B1029" s="8">
        <v>44958</v>
      </c>
      <c r="C1029" s="8">
        <v>44985</v>
      </c>
      <c r="D1029">
        <v>2023</v>
      </c>
      <c r="E1029" t="s">
        <v>303</v>
      </c>
      <c r="F1029" t="s">
        <v>304</v>
      </c>
      <c r="G1029" t="s">
        <v>112</v>
      </c>
      <c r="H1029" t="s">
        <v>585</v>
      </c>
      <c r="I1029" t="s">
        <v>586</v>
      </c>
      <c r="J1029" t="s">
        <v>77</v>
      </c>
      <c r="K1029" t="s">
        <v>37</v>
      </c>
      <c r="L1029" t="s">
        <v>71</v>
      </c>
      <c r="M1029" t="s">
        <v>304</v>
      </c>
      <c r="N1029" t="s">
        <v>72</v>
      </c>
      <c r="O1029" t="s">
        <v>40</v>
      </c>
      <c r="P1029">
        <v>51</v>
      </c>
      <c r="Q1029" s="2">
        <v>44615</v>
      </c>
      <c r="R1029" s="2">
        <v>44980</v>
      </c>
      <c r="S1029">
        <v>40</v>
      </c>
      <c r="T1029" s="3">
        <v>122802</v>
      </c>
      <c r="U1029" s="3">
        <v>10233.5</v>
      </c>
      <c r="V1029" s="3">
        <v>59.039423076923072</v>
      </c>
      <c r="W1029" s="3">
        <v>7.5999999999999998E-2</v>
      </c>
      <c r="X1029" s="3">
        <v>777.74599999999998</v>
      </c>
      <c r="Y1029" vm="32">
        <v>0.253</v>
      </c>
      <c r="Z1029" s="3">
        <v>7644.4245000000001</v>
      </c>
      <c r="AA1029" t="s">
        <v>307</v>
      </c>
      <c r="AB1029">
        <v>3.7942999999999998</v>
      </c>
      <c r="AC1029">
        <v>0.05</v>
      </c>
      <c r="AD1029" s="2" t="s">
        <v>42</v>
      </c>
      <c r="AE1029">
        <v>354</v>
      </c>
      <c r="AH1029">
        <v>20</v>
      </c>
      <c r="AK1029" t="s">
        <v>42</v>
      </c>
      <c r="AL1029">
        <f>IF(AND(EE_Data_2023[[#This Row],[Hire Date]]&gt;=EE_Data_2023[[#This Row],[Start of Month]],EE_Data_2023[[#This Row],[Hire Date]]&lt;=EE_Data_2023[[#This Row],[End of Month]]),1,0)</f>
        <v>0</v>
      </c>
      <c r="AM1029">
        <f>IF(AND(EE_Data_2023[[#This Row],[Exit Date]]&gt;=EE_Data_2023[[#This Row],[Start of Month]],EE_Data_2023[[#This Row],[Exit Date]]&lt;=EE_Data_2023[[#This Row],[End of Month]]),1,0)</f>
        <v>0</v>
      </c>
      <c r="AN1029">
        <f>EE_Data_2023[[#This Row],[Leave balance]]*EE_Data_2023[[#This Row],[Hr_Rate]]</f>
        <v>20899.955769230768</v>
      </c>
    </row>
    <row r="1030" spans="1:40" x14ac:dyDescent="0.3">
      <c r="A1030" s="1" t="s">
        <v>1928</v>
      </c>
      <c r="B1030" s="8">
        <v>44958</v>
      </c>
      <c r="C1030" s="8">
        <v>44985</v>
      </c>
      <c r="D1030">
        <v>2023</v>
      </c>
      <c r="E1030" t="s">
        <v>283</v>
      </c>
      <c r="F1030" t="s">
        <v>284</v>
      </c>
      <c r="G1030" t="s">
        <v>112</v>
      </c>
      <c r="H1030" t="s">
        <v>587</v>
      </c>
      <c r="I1030" t="s">
        <v>588</v>
      </c>
      <c r="J1030" t="s">
        <v>341</v>
      </c>
      <c r="K1030" t="s">
        <v>99</v>
      </c>
      <c r="L1030" t="s">
        <v>108</v>
      </c>
      <c r="M1030" t="s">
        <v>284</v>
      </c>
      <c r="N1030" t="s">
        <v>39</v>
      </c>
      <c r="O1030" t="s">
        <v>40</v>
      </c>
      <c r="P1030">
        <v>47</v>
      </c>
      <c r="Q1030" s="2">
        <v>44756</v>
      </c>
      <c r="R1030" s="2">
        <v>45121</v>
      </c>
      <c r="S1030">
        <v>40</v>
      </c>
      <c r="T1030" s="3">
        <v>99091</v>
      </c>
      <c r="U1030" s="3">
        <v>8257.5833333333339</v>
      </c>
      <c r="V1030" s="3">
        <v>47.639903846153842</v>
      </c>
      <c r="W1030" s="3">
        <v>0</v>
      </c>
      <c r="X1030" s="3">
        <v>0</v>
      </c>
      <c r="Y1030" vm="30">
        <v>0.159</v>
      </c>
      <c r="Z1030" s="3">
        <v>6944.6275833333339</v>
      </c>
      <c r="AA1030" t="s">
        <v>287</v>
      </c>
      <c r="AB1030">
        <v>3.8807</v>
      </c>
      <c r="AC1030">
        <v>0</v>
      </c>
      <c r="AD1030" s="2" t="s">
        <v>42</v>
      </c>
      <c r="AE1030">
        <v>72</v>
      </c>
      <c r="AH1030">
        <v>20</v>
      </c>
      <c r="AJ1030">
        <v>11</v>
      </c>
      <c r="AK1030" t="s">
        <v>42</v>
      </c>
      <c r="AL1030">
        <f>IF(AND(EE_Data_2023[[#This Row],[Hire Date]]&gt;=EE_Data_2023[[#This Row],[Start of Month]],EE_Data_2023[[#This Row],[Hire Date]]&lt;=EE_Data_2023[[#This Row],[End of Month]]),1,0)</f>
        <v>0</v>
      </c>
      <c r="AM1030">
        <f>IF(AND(EE_Data_2023[[#This Row],[Exit Date]]&gt;=EE_Data_2023[[#This Row],[Start of Month]],EE_Data_2023[[#This Row],[Exit Date]]&lt;=EE_Data_2023[[#This Row],[End of Month]]),1,0)</f>
        <v>0</v>
      </c>
      <c r="AN1030">
        <f>EE_Data_2023[[#This Row],[Leave balance]]*EE_Data_2023[[#This Row],[Hr_Rate]]</f>
        <v>3430.0730769230768</v>
      </c>
    </row>
    <row r="1031" spans="1:40" x14ac:dyDescent="0.3">
      <c r="A1031" s="1" t="s">
        <v>1928</v>
      </c>
      <c r="B1031" s="8">
        <v>44958</v>
      </c>
      <c r="C1031" s="8">
        <v>44985</v>
      </c>
      <c r="D1031">
        <v>2023</v>
      </c>
      <c r="E1031" t="s">
        <v>79</v>
      </c>
      <c r="F1031" t="s">
        <v>80</v>
      </c>
      <c r="G1031" t="s">
        <v>33</v>
      </c>
      <c r="H1031" t="s">
        <v>589</v>
      </c>
      <c r="I1031" t="s">
        <v>590</v>
      </c>
      <c r="J1031" t="s">
        <v>98</v>
      </c>
      <c r="K1031" t="s">
        <v>99</v>
      </c>
      <c r="L1031" t="s">
        <v>38</v>
      </c>
      <c r="M1031" t="s">
        <v>80</v>
      </c>
      <c r="N1031" t="s">
        <v>72</v>
      </c>
      <c r="O1031" t="s">
        <v>40</v>
      </c>
      <c r="P1031">
        <v>40</v>
      </c>
      <c r="Q1031" s="2">
        <v>39506</v>
      </c>
      <c r="R1031" s="2"/>
      <c r="S1031">
        <v>40</v>
      </c>
      <c r="T1031" s="3">
        <v>113987</v>
      </c>
      <c r="U1031" s="3">
        <v>9498.9166666666661</v>
      </c>
      <c r="V1031" s="3">
        <v>54.801442307692312</v>
      </c>
      <c r="W1031" s="3">
        <v>0.23190000000000002</v>
      </c>
      <c r="X1031" s="3">
        <v>2202.7987750000002</v>
      </c>
      <c r="Y1031" vm="7">
        <v>0.41200000000000003</v>
      </c>
      <c r="Z1031" s="3">
        <v>5585.3629999999994</v>
      </c>
      <c r="AA1031" t="s">
        <v>41</v>
      </c>
      <c r="AB1031">
        <v>1</v>
      </c>
      <c r="AC1031">
        <v>0</v>
      </c>
      <c r="AD1031" s="2" t="s">
        <v>42</v>
      </c>
      <c r="AE1031">
        <v>120</v>
      </c>
      <c r="AH1031">
        <v>20</v>
      </c>
      <c r="AI1031">
        <v>126</v>
      </c>
      <c r="AJ1031">
        <v>18</v>
      </c>
      <c r="AK1031" t="s">
        <v>42</v>
      </c>
      <c r="AL1031">
        <f>IF(AND(EE_Data_2023[[#This Row],[Hire Date]]&gt;=EE_Data_2023[[#This Row],[Start of Month]],EE_Data_2023[[#This Row],[Hire Date]]&lt;=EE_Data_2023[[#This Row],[End of Month]]),1,0)</f>
        <v>0</v>
      </c>
      <c r="AM1031">
        <f>IF(AND(EE_Data_2023[[#This Row],[Exit Date]]&gt;=EE_Data_2023[[#This Row],[Start of Month]],EE_Data_2023[[#This Row],[Exit Date]]&lt;=EE_Data_2023[[#This Row],[End of Month]]),1,0)</f>
        <v>0</v>
      </c>
      <c r="AN1031">
        <f>EE_Data_2023[[#This Row],[Leave balance]]*EE_Data_2023[[#This Row],[Hr_Rate]]</f>
        <v>6576.1730769230771</v>
      </c>
    </row>
    <row r="1032" spans="1:40" x14ac:dyDescent="0.3">
      <c r="A1032" s="1" t="s">
        <v>1928</v>
      </c>
      <c r="B1032" s="8">
        <v>44958</v>
      </c>
      <c r="C1032" s="8">
        <v>44985</v>
      </c>
      <c r="D1032">
        <v>2023</v>
      </c>
      <c r="E1032" t="s">
        <v>210</v>
      </c>
      <c r="F1032" t="s">
        <v>211</v>
      </c>
      <c r="G1032" t="s">
        <v>33</v>
      </c>
      <c r="H1032" t="s">
        <v>591</v>
      </c>
      <c r="I1032" t="s">
        <v>592</v>
      </c>
      <c r="J1032" t="s">
        <v>63</v>
      </c>
      <c r="K1032" t="s">
        <v>48</v>
      </c>
      <c r="L1032" t="s">
        <v>71</v>
      </c>
      <c r="M1032" t="s">
        <v>211</v>
      </c>
      <c r="N1032" t="s">
        <v>39</v>
      </c>
      <c r="O1032" t="s">
        <v>50</v>
      </c>
      <c r="P1032">
        <v>28</v>
      </c>
      <c r="Q1032" s="2">
        <v>44078</v>
      </c>
      <c r="R1032" s="2">
        <v>45173</v>
      </c>
      <c r="S1032">
        <v>40</v>
      </c>
      <c r="T1032" s="3">
        <v>95045</v>
      </c>
      <c r="U1032" s="3">
        <v>7920.416666666667</v>
      </c>
      <c r="V1032" s="3">
        <v>45.694711538461533</v>
      </c>
      <c r="W1032" s="3">
        <v>0.29899999999999999</v>
      </c>
      <c r="X1032" s="3">
        <v>2368.2045833333332</v>
      </c>
      <c r="Y1032" vm="26">
        <v>0.47</v>
      </c>
      <c r="Z1032" s="3">
        <v>4197.8208333333332</v>
      </c>
      <c r="AA1032" t="s">
        <v>41</v>
      </c>
      <c r="AB1032">
        <v>1</v>
      </c>
      <c r="AC1032">
        <v>0</v>
      </c>
      <c r="AD1032" s="2" t="s">
        <v>42</v>
      </c>
      <c r="AE1032">
        <v>326</v>
      </c>
      <c r="AH1032">
        <v>20</v>
      </c>
      <c r="AJ1032">
        <v>9</v>
      </c>
      <c r="AK1032" t="s">
        <v>42</v>
      </c>
      <c r="AL1032">
        <f>IF(AND(EE_Data_2023[[#This Row],[Hire Date]]&gt;=EE_Data_2023[[#This Row],[Start of Month]],EE_Data_2023[[#This Row],[Hire Date]]&lt;=EE_Data_2023[[#This Row],[End of Month]]),1,0)</f>
        <v>0</v>
      </c>
      <c r="AM1032">
        <f>IF(AND(EE_Data_2023[[#This Row],[Exit Date]]&gt;=EE_Data_2023[[#This Row],[Start of Month]],EE_Data_2023[[#This Row],[Exit Date]]&lt;=EE_Data_2023[[#This Row],[End of Month]]),1,0)</f>
        <v>0</v>
      </c>
      <c r="AN1032">
        <f>EE_Data_2023[[#This Row],[Leave balance]]*EE_Data_2023[[#This Row],[Hr_Rate]]</f>
        <v>14896.475961538459</v>
      </c>
    </row>
    <row r="1033" spans="1:40" x14ac:dyDescent="0.3">
      <c r="A1033" s="1" t="s">
        <v>1928</v>
      </c>
      <c r="B1033" s="8">
        <v>44958</v>
      </c>
      <c r="C1033" s="8">
        <v>44985</v>
      </c>
      <c r="D1033">
        <v>2023</v>
      </c>
      <c r="E1033" t="s">
        <v>385</v>
      </c>
      <c r="F1033" t="s">
        <v>386</v>
      </c>
      <c r="G1033" t="s">
        <v>33</v>
      </c>
      <c r="H1033" t="s">
        <v>593</v>
      </c>
      <c r="I1033" t="s">
        <v>594</v>
      </c>
      <c r="J1033" t="s">
        <v>115</v>
      </c>
      <c r="K1033" t="s">
        <v>116</v>
      </c>
      <c r="L1033" t="s">
        <v>49</v>
      </c>
      <c r="M1033" t="s">
        <v>386</v>
      </c>
      <c r="N1033" t="s">
        <v>72</v>
      </c>
      <c r="O1033" t="s">
        <v>50</v>
      </c>
      <c r="P1033">
        <v>29</v>
      </c>
      <c r="Q1033" s="2">
        <v>42740</v>
      </c>
      <c r="R1033" s="2"/>
      <c r="S1033">
        <v>40</v>
      </c>
      <c r="T1033" s="3">
        <v>190401</v>
      </c>
      <c r="U1033" s="3">
        <v>15866.75</v>
      </c>
      <c r="V1033" s="3">
        <v>91.538942307692309</v>
      </c>
      <c r="W1033" s="3">
        <v>0.19020000000000001</v>
      </c>
      <c r="X1033" s="3">
        <v>3017.8558499999999</v>
      </c>
      <c r="Y1033" vm="36">
        <v>0.28300000000000003</v>
      </c>
      <c r="Z1033" s="3">
        <v>11376.45975</v>
      </c>
      <c r="AA1033" t="s">
        <v>389</v>
      </c>
      <c r="AB1033">
        <v>1.9574</v>
      </c>
      <c r="AC1033">
        <v>0.37</v>
      </c>
      <c r="AD1033" s="2" t="s">
        <v>42</v>
      </c>
      <c r="AE1033">
        <v>225</v>
      </c>
      <c r="AH1033">
        <v>20</v>
      </c>
      <c r="AK1033" t="s">
        <v>42</v>
      </c>
      <c r="AL1033">
        <f>IF(AND(EE_Data_2023[[#This Row],[Hire Date]]&gt;=EE_Data_2023[[#This Row],[Start of Month]],EE_Data_2023[[#This Row],[Hire Date]]&lt;=EE_Data_2023[[#This Row],[End of Month]]),1,0)</f>
        <v>0</v>
      </c>
      <c r="AM1033">
        <f>IF(AND(EE_Data_2023[[#This Row],[Exit Date]]&gt;=EE_Data_2023[[#This Row],[Start of Month]],EE_Data_2023[[#This Row],[Exit Date]]&lt;=EE_Data_2023[[#This Row],[End of Month]]),1,0)</f>
        <v>0</v>
      </c>
      <c r="AN1033">
        <f>EE_Data_2023[[#This Row],[Leave balance]]*EE_Data_2023[[#This Row],[Hr_Rate]]</f>
        <v>20596.26201923077</v>
      </c>
    </row>
    <row r="1034" spans="1:40" x14ac:dyDescent="0.3">
      <c r="A1034" s="1" t="s">
        <v>1928</v>
      </c>
      <c r="B1034" s="8">
        <v>44958</v>
      </c>
      <c r="C1034" s="8">
        <v>44985</v>
      </c>
      <c r="D1034">
        <v>2023</v>
      </c>
      <c r="E1034" t="s">
        <v>1035</v>
      </c>
      <c r="F1034" t="s">
        <v>1036</v>
      </c>
      <c r="G1034" t="s">
        <v>1918</v>
      </c>
      <c r="H1034" t="s">
        <v>595</v>
      </c>
      <c r="I1034" t="s">
        <v>596</v>
      </c>
      <c r="J1034" t="s">
        <v>63</v>
      </c>
      <c r="K1034" t="s">
        <v>48</v>
      </c>
      <c r="L1034" t="s">
        <v>71</v>
      </c>
      <c r="M1034" t="s">
        <v>135</v>
      </c>
      <c r="N1034" t="s">
        <v>72</v>
      </c>
      <c r="O1034" t="s">
        <v>40</v>
      </c>
      <c r="P1034">
        <v>46</v>
      </c>
      <c r="Q1034" s="2">
        <v>41294</v>
      </c>
      <c r="R1034" s="2"/>
      <c r="S1034">
        <v>40</v>
      </c>
      <c r="T1034" s="3">
        <v>86061</v>
      </c>
      <c r="U1034" s="3">
        <v>7171.75</v>
      </c>
      <c r="V1034" s="3">
        <v>41.375480769230769</v>
      </c>
      <c r="W1034" s="3">
        <v>0.25</v>
      </c>
      <c r="X1034" s="3">
        <v>1792.9375</v>
      </c>
      <c r="Y1034" vm="15">
        <v>0.34600000000000003</v>
      </c>
      <c r="Z1034" s="3">
        <v>4690.3244999999997</v>
      </c>
      <c r="AA1034" t="s">
        <v>138</v>
      </c>
      <c r="AB1034">
        <v>1.7225999999999999</v>
      </c>
      <c r="AC1034">
        <v>0</v>
      </c>
      <c r="AD1034" s="2" t="s">
        <v>42</v>
      </c>
      <c r="AE1034">
        <v>320</v>
      </c>
      <c r="AH1034">
        <v>20</v>
      </c>
      <c r="AJ1034">
        <v>9</v>
      </c>
      <c r="AK1034" t="s">
        <v>42</v>
      </c>
      <c r="AL1034">
        <f>IF(AND(EE_Data_2023[[#This Row],[Hire Date]]&gt;=EE_Data_2023[[#This Row],[Start of Month]],EE_Data_2023[[#This Row],[Hire Date]]&lt;=EE_Data_2023[[#This Row],[End of Month]]),1,0)</f>
        <v>0</v>
      </c>
      <c r="AM1034">
        <f>IF(AND(EE_Data_2023[[#This Row],[Exit Date]]&gt;=EE_Data_2023[[#This Row],[Start of Month]],EE_Data_2023[[#This Row],[Exit Date]]&lt;=EE_Data_2023[[#This Row],[End of Month]]),1,0)</f>
        <v>0</v>
      </c>
      <c r="AN1034">
        <f>EE_Data_2023[[#This Row],[Leave balance]]*EE_Data_2023[[#This Row],[Hr_Rate]]</f>
        <v>13240.153846153846</v>
      </c>
    </row>
    <row r="1035" spans="1:40" x14ac:dyDescent="0.3">
      <c r="A1035" s="1" t="s">
        <v>1928</v>
      </c>
      <c r="B1035" s="8">
        <v>44958</v>
      </c>
      <c r="C1035" s="8">
        <v>44985</v>
      </c>
      <c r="D1035">
        <v>2023</v>
      </c>
      <c r="E1035" t="s">
        <v>146</v>
      </c>
      <c r="F1035" t="s">
        <v>147</v>
      </c>
      <c r="G1035" t="s">
        <v>1919</v>
      </c>
      <c r="H1035" t="s">
        <v>597</v>
      </c>
      <c r="I1035" t="s">
        <v>598</v>
      </c>
      <c r="J1035" t="s">
        <v>362</v>
      </c>
      <c r="K1035" t="s">
        <v>70</v>
      </c>
      <c r="L1035" t="s">
        <v>49</v>
      </c>
      <c r="M1035" t="s">
        <v>147</v>
      </c>
      <c r="N1035" t="s">
        <v>72</v>
      </c>
      <c r="O1035" t="s">
        <v>40</v>
      </c>
      <c r="P1035">
        <v>45</v>
      </c>
      <c r="Q1035" s="2">
        <v>44237</v>
      </c>
      <c r="R1035" s="2">
        <v>44967</v>
      </c>
      <c r="S1035">
        <v>40</v>
      </c>
      <c r="T1035" s="3">
        <v>79882</v>
      </c>
      <c r="U1035" s="3">
        <v>6656.833333333333</v>
      </c>
      <c r="V1035" s="3">
        <v>38.404807692307692</v>
      </c>
      <c r="W1035" s="3">
        <v>0.12</v>
      </c>
      <c r="X1035" s="3">
        <v>798.81999999999994</v>
      </c>
      <c r="Y1035" vm="17">
        <v>0.49700000000000005</v>
      </c>
      <c r="Z1035" s="3">
        <v>3348.387166666666</v>
      </c>
      <c r="AA1035" t="s">
        <v>150</v>
      </c>
      <c r="AB1035">
        <v>86.649000000000001</v>
      </c>
      <c r="AC1035">
        <v>0</v>
      </c>
      <c r="AD1035" s="2" t="s">
        <v>42</v>
      </c>
      <c r="AE1035">
        <v>295</v>
      </c>
      <c r="AH1035">
        <v>20</v>
      </c>
      <c r="AJ1035">
        <v>1</v>
      </c>
      <c r="AK1035" t="s">
        <v>42</v>
      </c>
      <c r="AL1035">
        <f>IF(AND(EE_Data_2023[[#This Row],[Hire Date]]&gt;=EE_Data_2023[[#This Row],[Start of Month]],EE_Data_2023[[#This Row],[Hire Date]]&lt;=EE_Data_2023[[#This Row],[End of Month]]),1,0)</f>
        <v>0</v>
      </c>
      <c r="AM1035">
        <f>IF(AND(EE_Data_2023[[#This Row],[Exit Date]]&gt;=EE_Data_2023[[#This Row],[Start of Month]],EE_Data_2023[[#This Row],[Exit Date]]&lt;=EE_Data_2023[[#This Row],[End of Month]]),1,0)</f>
        <v>0</v>
      </c>
      <c r="AN1035">
        <f>EE_Data_2023[[#This Row],[Leave balance]]*EE_Data_2023[[#This Row],[Hr_Rate]]</f>
        <v>11329.41826923077</v>
      </c>
    </row>
    <row r="1036" spans="1:40" x14ac:dyDescent="0.3">
      <c r="A1036" s="1" t="s">
        <v>1928</v>
      </c>
      <c r="B1036" s="8">
        <v>44958</v>
      </c>
      <c r="C1036" s="8">
        <v>44985</v>
      </c>
      <c r="D1036">
        <v>2023</v>
      </c>
      <c r="E1036" t="s">
        <v>79</v>
      </c>
      <c r="F1036" t="s">
        <v>80</v>
      </c>
      <c r="G1036" t="s">
        <v>33</v>
      </c>
      <c r="H1036" t="s">
        <v>599</v>
      </c>
      <c r="I1036" t="s">
        <v>600</v>
      </c>
      <c r="J1036" t="s">
        <v>115</v>
      </c>
      <c r="K1036" t="s">
        <v>99</v>
      </c>
      <c r="L1036" t="s">
        <v>38</v>
      </c>
      <c r="M1036" t="s">
        <v>80</v>
      </c>
      <c r="N1036" t="s">
        <v>72</v>
      </c>
      <c r="O1036" t="s">
        <v>50</v>
      </c>
      <c r="P1036">
        <v>30</v>
      </c>
      <c r="Q1036" s="2">
        <v>43165</v>
      </c>
      <c r="R1036" s="2"/>
      <c r="S1036">
        <v>40</v>
      </c>
      <c r="T1036" s="3">
        <v>255431</v>
      </c>
      <c r="U1036" s="3">
        <v>21285.916666666668</v>
      </c>
      <c r="V1036" s="3">
        <v>122.80336538461538</v>
      </c>
      <c r="W1036" s="3">
        <v>0.23190000000000002</v>
      </c>
      <c r="X1036" s="3">
        <v>4936.2040750000006</v>
      </c>
      <c r="Y1036" vm="7">
        <v>0.41200000000000003</v>
      </c>
      <c r="Z1036" s="3">
        <v>12516.119000000001</v>
      </c>
      <c r="AA1036" t="s">
        <v>41</v>
      </c>
      <c r="AB1036">
        <v>1</v>
      </c>
      <c r="AC1036">
        <v>0.36</v>
      </c>
      <c r="AD1036" s="2" t="s">
        <v>42</v>
      </c>
      <c r="AE1036">
        <v>91</v>
      </c>
      <c r="AH1036">
        <v>20</v>
      </c>
      <c r="AJ1036">
        <v>8</v>
      </c>
      <c r="AK1036" t="s">
        <v>42</v>
      </c>
      <c r="AL1036">
        <f>IF(AND(EE_Data_2023[[#This Row],[Hire Date]]&gt;=EE_Data_2023[[#This Row],[Start of Month]],EE_Data_2023[[#This Row],[Hire Date]]&lt;=EE_Data_2023[[#This Row],[End of Month]]),1,0)</f>
        <v>0</v>
      </c>
      <c r="AM1036">
        <f>IF(AND(EE_Data_2023[[#This Row],[Exit Date]]&gt;=EE_Data_2023[[#This Row],[Start of Month]],EE_Data_2023[[#This Row],[Exit Date]]&lt;=EE_Data_2023[[#This Row],[End of Month]]),1,0)</f>
        <v>0</v>
      </c>
      <c r="AN1036">
        <f>EE_Data_2023[[#This Row],[Leave balance]]*EE_Data_2023[[#This Row],[Hr_Rate]]</f>
        <v>11175.106249999999</v>
      </c>
    </row>
    <row r="1037" spans="1:40" x14ac:dyDescent="0.3">
      <c r="A1037" s="1" t="s">
        <v>1928</v>
      </c>
      <c r="B1037" s="8">
        <v>44958</v>
      </c>
      <c r="C1037" s="8">
        <v>44985</v>
      </c>
      <c r="D1037">
        <v>2023</v>
      </c>
      <c r="E1037" t="s">
        <v>322</v>
      </c>
      <c r="F1037" t="s">
        <v>323</v>
      </c>
      <c r="G1037" t="s">
        <v>1919</v>
      </c>
      <c r="H1037" t="s">
        <v>601</v>
      </c>
      <c r="I1037" t="s">
        <v>602</v>
      </c>
      <c r="J1037" t="s">
        <v>547</v>
      </c>
      <c r="K1037" t="s">
        <v>37</v>
      </c>
      <c r="L1037" t="s">
        <v>38</v>
      </c>
      <c r="M1037" t="s">
        <v>323</v>
      </c>
      <c r="N1037" t="s">
        <v>72</v>
      </c>
      <c r="O1037" t="s">
        <v>50</v>
      </c>
      <c r="P1037">
        <v>48</v>
      </c>
      <c r="Q1037" s="2">
        <v>37855</v>
      </c>
      <c r="R1037" s="2"/>
      <c r="S1037">
        <v>40</v>
      </c>
      <c r="T1037" s="3">
        <v>82017</v>
      </c>
      <c r="U1037" s="3">
        <v>6834.75</v>
      </c>
      <c r="V1037" s="3">
        <v>39.431249999999999</v>
      </c>
      <c r="W1037" s="3">
        <v>0.15490000000000001</v>
      </c>
      <c r="X1037" s="3">
        <v>1058.702775</v>
      </c>
      <c r="Y1037" vm="33">
        <v>0.46700000000000003</v>
      </c>
      <c r="Z1037" s="3">
        <v>3642.92175</v>
      </c>
      <c r="AA1037" t="s">
        <v>326</v>
      </c>
      <c r="AB1037">
        <v>143.86000000000001</v>
      </c>
      <c r="AC1037">
        <v>0</v>
      </c>
      <c r="AD1037" s="2" t="s">
        <v>42</v>
      </c>
      <c r="AE1037">
        <v>202</v>
      </c>
      <c r="AH1037">
        <v>20</v>
      </c>
      <c r="AK1037" t="s">
        <v>42</v>
      </c>
      <c r="AL1037">
        <f>IF(AND(EE_Data_2023[[#This Row],[Hire Date]]&gt;=EE_Data_2023[[#This Row],[Start of Month]],EE_Data_2023[[#This Row],[Hire Date]]&lt;=EE_Data_2023[[#This Row],[End of Month]]),1,0)</f>
        <v>0</v>
      </c>
      <c r="AM1037">
        <f>IF(AND(EE_Data_2023[[#This Row],[Exit Date]]&gt;=EE_Data_2023[[#This Row],[Start of Month]],EE_Data_2023[[#This Row],[Exit Date]]&lt;=EE_Data_2023[[#This Row],[End of Month]]),1,0)</f>
        <v>0</v>
      </c>
      <c r="AN1037">
        <f>EE_Data_2023[[#This Row],[Leave balance]]*EE_Data_2023[[#This Row],[Hr_Rate]]</f>
        <v>7965.1124999999993</v>
      </c>
    </row>
    <row r="1038" spans="1:40" x14ac:dyDescent="0.3">
      <c r="A1038" s="1" t="s">
        <v>1928</v>
      </c>
      <c r="B1038" s="8">
        <v>44958</v>
      </c>
      <c r="C1038" s="8">
        <v>44985</v>
      </c>
      <c r="D1038">
        <v>2023</v>
      </c>
      <c r="E1038" t="s">
        <v>210</v>
      </c>
      <c r="F1038" t="s">
        <v>211</v>
      </c>
      <c r="G1038" t="s">
        <v>33</v>
      </c>
      <c r="H1038" t="s">
        <v>603</v>
      </c>
      <c r="I1038" t="s">
        <v>604</v>
      </c>
      <c r="J1038" t="s">
        <v>145</v>
      </c>
      <c r="K1038" t="s">
        <v>48</v>
      </c>
      <c r="L1038" t="s">
        <v>38</v>
      </c>
      <c r="M1038" t="s">
        <v>211</v>
      </c>
      <c r="N1038" t="s">
        <v>72</v>
      </c>
      <c r="O1038" t="s">
        <v>50</v>
      </c>
      <c r="P1038">
        <v>51</v>
      </c>
      <c r="Q1038" s="2">
        <v>42753</v>
      </c>
      <c r="R1038" s="2"/>
      <c r="S1038">
        <v>40</v>
      </c>
      <c r="T1038" s="3">
        <v>53799</v>
      </c>
      <c r="U1038" s="3">
        <v>4483.25</v>
      </c>
      <c r="V1038" s="3">
        <v>25.864903846153844</v>
      </c>
      <c r="W1038" s="3">
        <v>0.29899999999999999</v>
      </c>
      <c r="X1038" s="3">
        <v>1340.4917499999999</v>
      </c>
      <c r="Y1038" vm="26">
        <v>0.47</v>
      </c>
      <c r="Z1038" s="3">
        <v>2376.1224999999999</v>
      </c>
      <c r="AA1038" t="s">
        <v>41</v>
      </c>
      <c r="AB1038">
        <v>1</v>
      </c>
      <c r="AC1038">
        <v>0</v>
      </c>
      <c r="AD1038" s="2" t="s">
        <v>42</v>
      </c>
      <c r="AE1038">
        <v>144</v>
      </c>
      <c r="AH1038">
        <v>20</v>
      </c>
      <c r="AK1038" t="s">
        <v>42</v>
      </c>
      <c r="AL1038">
        <f>IF(AND(EE_Data_2023[[#This Row],[Hire Date]]&gt;=EE_Data_2023[[#This Row],[Start of Month]],EE_Data_2023[[#This Row],[Hire Date]]&lt;=EE_Data_2023[[#This Row],[End of Month]]),1,0)</f>
        <v>0</v>
      </c>
      <c r="AM1038">
        <f>IF(AND(EE_Data_2023[[#This Row],[Exit Date]]&gt;=EE_Data_2023[[#This Row],[Start of Month]],EE_Data_2023[[#This Row],[Exit Date]]&lt;=EE_Data_2023[[#This Row],[End of Month]]),1,0)</f>
        <v>0</v>
      </c>
      <c r="AN1038">
        <f>EE_Data_2023[[#This Row],[Leave balance]]*EE_Data_2023[[#This Row],[Hr_Rate]]</f>
        <v>3724.5461538461536</v>
      </c>
    </row>
    <row r="1039" spans="1:40" x14ac:dyDescent="0.3">
      <c r="A1039" s="1" t="s">
        <v>1928</v>
      </c>
      <c r="B1039" s="8">
        <v>44958</v>
      </c>
      <c r="C1039" s="8">
        <v>44985</v>
      </c>
      <c r="D1039">
        <v>2023</v>
      </c>
      <c r="E1039" t="s">
        <v>79</v>
      </c>
      <c r="F1039" t="s">
        <v>80</v>
      </c>
      <c r="G1039" t="s">
        <v>33</v>
      </c>
      <c r="H1039" t="s">
        <v>605</v>
      </c>
      <c r="I1039" t="s">
        <v>606</v>
      </c>
      <c r="J1039" t="s">
        <v>63</v>
      </c>
      <c r="K1039" t="s">
        <v>70</v>
      </c>
      <c r="L1039" t="s">
        <v>71</v>
      </c>
      <c r="M1039" t="s">
        <v>80</v>
      </c>
      <c r="N1039" t="s">
        <v>39</v>
      </c>
      <c r="O1039" t="s">
        <v>50</v>
      </c>
      <c r="P1039">
        <v>28</v>
      </c>
      <c r="Q1039" s="2">
        <v>44380</v>
      </c>
      <c r="R1039" s="2">
        <v>45110</v>
      </c>
      <c r="S1039">
        <v>32</v>
      </c>
      <c r="T1039" s="3">
        <v>82739</v>
      </c>
      <c r="U1039" s="3">
        <v>6894.916666666667</v>
      </c>
      <c r="V1039" s="3">
        <v>49.722956730769234</v>
      </c>
      <c r="W1039" s="3">
        <v>0.23190000000000002</v>
      </c>
      <c r="X1039" s="3">
        <v>1598.9311750000002</v>
      </c>
      <c r="Y1039" vm="7">
        <v>0.41200000000000003</v>
      </c>
      <c r="Z1039" s="3">
        <v>4054.2109999999998</v>
      </c>
      <c r="AA1039" t="s">
        <v>41</v>
      </c>
      <c r="AB1039">
        <v>1</v>
      </c>
      <c r="AC1039">
        <v>0</v>
      </c>
      <c r="AD1039" s="2" t="s">
        <v>42</v>
      </c>
      <c r="AE1039">
        <v>182</v>
      </c>
      <c r="AH1039">
        <v>20</v>
      </c>
      <c r="AK1039" t="s">
        <v>42</v>
      </c>
      <c r="AL1039">
        <f>IF(AND(EE_Data_2023[[#This Row],[Hire Date]]&gt;=EE_Data_2023[[#This Row],[Start of Month]],EE_Data_2023[[#This Row],[Hire Date]]&lt;=EE_Data_2023[[#This Row],[End of Month]]),1,0)</f>
        <v>0</v>
      </c>
      <c r="AM1039">
        <f>IF(AND(EE_Data_2023[[#This Row],[Exit Date]]&gt;=EE_Data_2023[[#This Row],[Start of Month]],EE_Data_2023[[#This Row],[Exit Date]]&lt;=EE_Data_2023[[#This Row],[End of Month]]),1,0)</f>
        <v>0</v>
      </c>
      <c r="AN1039">
        <f>EE_Data_2023[[#This Row],[Leave balance]]*EE_Data_2023[[#This Row],[Hr_Rate]]</f>
        <v>9049.578125</v>
      </c>
    </row>
    <row r="1040" spans="1:40" x14ac:dyDescent="0.3">
      <c r="A1040" s="1" t="s">
        <v>1928</v>
      </c>
      <c r="B1040" s="8">
        <v>44958</v>
      </c>
      <c r="C1040" s="8">
        <v>44985</v>
      </c>
      <c r="D1040">
        <v>2023</v>
      </c>
      <c r="E1040" t="s">
        <v>110</v>
      </c>
      <c r="F1040" t="s">
        <v>111</v>
      </c>
      <c r="G1040" t="s">
        <v>112</v>
      </c>
      <c r="H1040" t="s">
        <v>607</v>
      </c>
      <c r="I1040" t="s">
        <v>608</v>
      </c>
      <c r="J1040" t="s">
        <v>266</v>
      </c>
      <c r="K1040" t="s">
        <v>37</v>
      </c>
      <c r="L1040" t="s">
        <v>38</v>
      </c>
      <c r="M1040" t="s">
        <v>111</v>
      </c>
      <c r="N1040" t="s">
        <v>72</v>
      </c>
      <c r="O1040" t="s">
        <v>50</v>
      </c>
      <c r="P1040">
        <v>36</v>
      </c>
      <c r="Q1040" s="2">
        <v>41789</v>
      </c>
      <c r="R1040" s="2"/>
      <c r="S1040">
        <v>40</v>
      </c>
      <c r="T1040" s="3">
        <v>99080</v>
      </c>
      <c r="U1040" s="3">
        <v>8256.6666666666661</v>
      </c>
      <c r="V1040" s="3">
        <v>47.634615384615387</v>
      </c>
      <c r="W1040" s="3">
        <v>0</v>
      </c>
      <c r="X1040" s="3">
        <v>0</v>
      </c>
      <c r="Y1040" vm="12">
        <v>0.113</v>
      </c>
      <c r="Z1040" s="3">
        <v>7323.663333333333</v>
      </c>
      <c r="AA1040" t="s">
        <v>117</v>
      </c>
      <c r="AB1040">
        <v>3.8468</v>
      </c>
      <c r="AC1040">
        <v>0</v>
      </c>
      <c r="AD1040" s="2" t="s">
        <v>42</v>
      </c>
      <c r="AE1040">
        <v>304</v>
      </c>
      <c r="AH1040">
        <v>20</v>
      </c>
      <c r="AK1040" t="s">
        <v>42</v>
      </c>
      <c r="AL1040">
        <f>IF(AND(EE_Data_2023[[#This Row],[Hire Date]]&gt;=EE_Data_2023[[#This Row],[Start of Month]],EE_Data_2023[[#This Row],[Hire Date]]&lt;=EE_Data_2023[[#This Row],[End of Month]]),1,0)</f>
        <v>0</v>
      </c>
      <c r="AM1040">
        <f>IF(AND(EE_Data_2023[[#This Row],[Exit Date]]&gt;=EE_Data_2023[[#This Row],[Start of Month]],EE_Data_2023[[#This Row],[Exit Date]]&lt;=EE_Data_2023[[#This Row],[End of Month]]),1,0)</f>
        <v>0</v>
      </c>
      <c r="AN1040">
        <f>EE_Data_2023[[#This Row],[Leave balance]]*EE_Data_2023[[#This Row],[Hr_Rate]]</f>
        <v>14480.923076923078</v>
      </c>
    </row>
    <row r="1041" spans="1:40" x14ac:dyDescent="0.3">
      <c r="A1041" s="1" t="s">
        <v>1928</v>
      </c>
      <c r="B1041" s="8">
        <v>44958</v>
      </c>
      <c r="C1041" s="8">
        <v>44985</v>
      </c>
      <c r="D1041">
        <v>2023</v>
      </c>
      <c r="E1041" t="s">
        <v>59</v>
      </c>
      <c r="F1041" t="s">
        <v>60</v>
      </c>
      <c r="G1041" t="s">
        <v>33</v>
      </c>
      <c r="H1041" t="s">
        <v>609</v>
      </c>
      <c r="I1041" t="s">
        <v>610</v>
      </c>
      <c r="J1041" t="s">
        <v>362</v>
      </c>
      <c r="K1041" t="s">
        <v>70</v>
      </c>
      <c r="L1041" t="s">
        <v>71</v>
      </c>
      <c r="M1041" t="s">
        <v>60</v>
      </c>
      <c r="N1041" t="s">
        <v>72</v>
      </c>
      <c r="O1041" t="s">
        <v>50</v>
      </c>
      <c r="P1041">
        <v>40</v>
      </c>
      <c r="Q1041" s="2">
        <v>40563</v>
      </c>
      <c r="R1041" s="2"/>
      <c r="S1041">
        <v>40</v>
      </c>
      <c r="T1041" s="3">
        <v>96719</v>
      </c>
      <c r="U1041" s="3">
        <v>8059.916666666667</v>
      </c>
      <c r="V1041" s="3">
        <v>46.499519230769231</v>
      </c>
      <c r="W1041" s="3">
        <v>0.22140000000000001</v>
      </c>
      <c r="X1041" s="3">
        <v>1784.4655500000001</v>
      </c>
      <c r="Y1041" vm="4">
        <v>0.40799999999999997</v>
      </c>
      <c r="Z1041" s="3">
        <v>4771.4706666666671</v>
      </c>
      <c r="AA1041" t="s">
        <v>64</v>
      </c>
      <c r="AB1041">
        <v>4.6844999999999999</v>
      </c>
      <c r="AC1041">
        <v>0</v>
      </c>
      <c r="AD1041" s="2" t="s">
        <v>42</v>
      </c>
      <c r="AE1041">
        <v>246</v>
      </c>
      <c r="AH1041">
        <v>20</v>
      </c>
      <c r="AI1041">
        <v>525</v>
      </c>
      <c r="AK1041" t="s">
        <v>42</v>
      </c>
      <c r="AL1041">
        <f>IF(AND(EE_Data_2023[[#This Row],[Hire Date]]&gt;=EE_Data_2023[[#This Row],[Start of Month]],EE_Data_2023[[#This Row],[Hire Date]]&lt;=EE_Data_2023[[#This Row],[End of Month]]),1,0)</f>
        <v>0</v>
      </c>
      <c r="AM1041">
        <f>IF(AND(EE_Data_2023[[#This Row],[Exit Date]]&gt;=EE_Data_2023[[#This Row],[Start of Month]],EE_Data_2023[[#This Row],[Exit Date]]&lt;=EE_Data_2023[[#This Row],[End of Month]]),1,0)</f>
        <v>0</v>
      </c>
      <c r="AN1041">
        <f>EE_Data_2023[[#This Row],[Leave balance]]*EE_Data_2023[[#This Row],[Hr_Rate]]</f>
        <v>11438.881730769232</v>
      </c>
    </row>
    <row r="1042" spans="1:40" x14ac:dyDescent="0.3">
      <c r="A1042" s="1" t="s">
        <v>1928</v>
      </c>
      <c r="B1042" s="8">
        <v>44958</v>
      </c>
      <c r="C1042" s="8">
        <v>44985</v>
      </c>
      <c r="D1042">
        <v>2023</v>
      </c>
      <c r="E1042" t="s">
        <v>376</v>
      </c>
      <c r="F1042" t="s">
        <v>377</v>
      </c>
      <c r="G1042" t="s">
        <v>33</v>
      </c>
      <c r="H1042" t="s">
        <v>611</v>
      </c>
      <c r="I1042" t="s">
        <v>612</v>
      </c>
      <c r="J1042" t="s">
        <v>47</v>
      </c>
      <c r="K1042" t="s">
        <v>94</v>
      </c>
      <c r="L1042" t="s">
        <v>108</v>
      </c>
      <c r="M1042" t="s">
        <v>377</v>
      </c>
      <c r="N1042" t="s">
        <v>72</v>
      </c>
      <c r="O1042" t="s">
        <v>50</v>
      </c>
      <c r="P1042">
        <v>51</v>
      </c>
      <c r="Q1042" s="2">
        <v>44283</v>
      </c>
      <c r="R1042" s="2"/>
      <c r="S1042">
        <v>40</v>
      </c>
      <c r="T1042" s="3">
        <v>180687</v>
      </c>
      <c r="U1042" s="3">
        <v>15057.25</v>
      </c>
      <c r="V1042" s="3">
        <v>86.868750000000006</v>
      </c>
      <c r="W1042" s="3">
        <v>0.33799999999999997</v>
      </c>
      <c r="X1042" s="3">
        <v>5089.3504999999996</v>
      </c>
      <c r="Y1042" vm="35">
        <v>0.46100000000000002</v>
      </c>
      <c r="Z1042" s="3">
        <v>8115.8577500000001</v>
      </c>
      <c r="AA1042" t="s">
        <v>380</v>
      </c>
      <c r="AB1042">
        <v>23.619</v>
      </c>
      <c r="AC1042">
        <v>0.19</v>
      </c>
      <c r="AD1042" s="2" t="s">
        <v>42</v>
      </c>
      <c r="AE1042">
        <v>297</v>
      </c>
      <c r="AH1042">
        <v>20</v>
      </c>
      <c r="AI1042">
        <v>613</v>
      </c>
      <c r="AK1042" t="s">
        <v>42</v>
      </c>
      <c r="AL1042">
        <f>IF(AND(EE_Data_2023[[#This Row],[Hire Date]]&gt;=EE_Data_2023[[#This Row],[Start of Month]],EE_Data_2023[[#This Row],[Hire Date]]&lt;=EE_Data_2023[[#This Row],[End of Month]]),1,0)</f>
        <v>0</v>
      </c>
      <c r="AM1042">
        <f>IF(AND(EE_Data_2023[[#This Row],[Exit Date]]&gt;=EE_Data_2023[[#This Row],[Start of Month]],EE_Data_2023[[#This Row],[Exit Date]]&lt;=EE_Data_2023[[#This Row],[End of Month]]),1,0)</f>
        <v>0</v>
      </c>
      <c r="AN1042">
        <f>EE_Data_2023[[#This Row],[Leave balance]]*EE_Data_2023[[#This Row],[Hr_Rate]]</f>
        <v>25800.018750000003</v>
      </c>
    </row>
    <row r="1043" spans="1:40" x14ac:dyDescent="0.3">
      <c r="A1043" s="1" t="s">
        <v>1928</v>
      </c>
      <c r="B1043" s="8">
        <v>44958</v>
      </c>
      <c r="C1043" s="8">
        <v>44985</v>
      </c>
      <c r="D1043">
        <v>2023</v>
      </c>
      <c r="E1043" t="s">
        <v>52</v>
      </c>
      <c r="F1043" t="s">
        <v>53</v>
      </c>
      <c r="G1043" t="s">
        <v>54</v>
      </c>
      <c r="H1043" t="s">
        <v>613</v>
      </c>
      <c r="I1043" t="s">
        <v>614</v>
      </c>
      <c r="J1043" t="s">
        <v>341</v>
      </c>
      <c r="K1043" t="s">
        <v>99</v>
      </c>
      <c r="L1043" t="s">
        <v>108</v>
      </c>
      <c r="M1043" t="s">
        <v>53</v>
      </c>
      <c r="N1043" t="s">
        <v>72</v>
      </c>
      <c r="O1043" t="s">
        <v>50</v>
      </c>
      <c r="P1043">
        <v>44</v>
      </c>
      <c r="Q1043" s="2">
        <v>40060</v>
      </c>
      <c r="R1043" s="2"/>
      <c r="S1043">
        <v>40</v>
      </c>
      <c r="T1043" s="3">
        <v>89695</v>
      </c>
      <c r="U1043" s="3">
        <v>7474.583333333333</v>
      </c>
      <c r="V1043" s="3">
        <v>43.122596153846153</v>
      </c>
      <c r="W1043" s="3">
        <v>0.25</v>
      </c>
      <c r="X1043" s="3">
        <v>1868.6458333333333</v>
      </c>
      <c r="Y1043" vm="3">
        <v>0.501</v>
      </c>
      <c r="Z1043" s="3">
        <v>3729.8170833333334</v>
      </c>
      <c r="AA1043" t="s">
        <v>58</v>
      </c>
      <c r="AB1043">
        <v>657.27</v>
      </c>
      <c r="AC1043">
        <v>0</v>
      </c>
      <c r="AD1043" s="2" t="s">
        <v>42</v>
      </c>
      <c r="AE1043">
        <v>192</v>
      </c>
      <c r="AH1043">
        <v>20</v>
      </c>
      <c r="AI1043">
        <v>375</v>
      </c>
      <c r="AK1043" t="s">
        <v>42</v>
      </c>
      <c r="AL1043">
        <f>IF(AND(EE_Data_2023[[#This Row],[Hire Date]]&gt;=EE_Data_2023[[#This Row],[Start of Month]],EE_Data_2023[[#This Row],[Hire Date]]&lt;=EE_Data_2023[[#This Row],[End of Month]]),1,0)</f>
        <v>0</v>
      </c>
      <c r="AM1043">
        <f>IF(AND(EE_Data_2023[[#This Row],[Exit Date]]&gt;=EE_Data_2023[[#This Row],[Start of Month]],EE_Data_2023[[#This Row],[Exit Date]]&lt;=EE_Data_2023[[#This Row],[End of Month]]),1,0)</f>
        <v>0</v>
      </c>
      <c r="AN1043">
        <f>EE_Data_2023[[#This Row],[Leave balance]]*EE_Data_2023[[#This Row],[Hr_Rate]]</f>
        <v>8279.538461538461</v>
      </c>
    </row>
    <row r="1044" spans="1:40" x14ac:dyDescent="0.3">
      <c r="A1044" s="1" t="s">
        <v>1928</v>
      </c>
      <c r="B1044" s="8">
        <v>44958</v>
      </c>
      <c r="C1044" s="8">
        <v>44985</v>
      </c>
      <c r="D1044">
        <v>2023</v>
      </c>
      <c r="E1044" t="s">
        <v>188</v>
      </c>
      <c r="F1044" t="s">
        <v>189</v>
      </c>
      <c r="G1044" t="s">
        <v>33</v>
      </c>
      <c r="H1044" t="s">
        <v>615</v>
      </c>
      <c r="I1044" t="s">
        <v>616</v>
      </c>
      <c r="J1044" t="s">
        <v>77</v>
      </c>
      <c r="K1044" t="s">
        <v>48</v>
      </c>
      <c r="L1044" t="s">
        <v>38</v>
      </c>
      <c r="M1044" t="s">
        <v>189</v>
      </c>
      <c r="N1044" t="s">
        <v>39</v>
      </c>
      <c r="O1044" t="s">
        <v>40</v>
      </c>
      <c r="P1044">
        <v>64</v>
      </c>
      <c r="Q1044" s="2">
        <v>44762</v>
      </c>
      <c r="R1044" s="2">
        <v>45127</v>
      </c>
      <c r="S1044">
        <v>40</v>
      </c>
      <c r="T1044" s="3">
        <v>122753</v>
      </c>
      <c r="U1044" s="3">
        <v>10229.416666666666</v>
      </c>
      <c r="V1044" s="3">
        <v>59.015865384615381</v>
      </c>
      <c r="W1044" s="3">
        <v>0.14099999999999999</v>
      </c>
      <c r="X1044" s="3">
        <v>1442.3477499999997</v>
      </c>
      <c r="Y1044" vm="23">
        <v>0.36200000000000004</v>
      </c>
      <c r="Z1044" s="3">
        <v>6526.3678333333319</v>
      </c>
      <c r="AA1044" t="s">
        <v>192</v>
      </c>
      <c r="AB1044">
        <v>11.2597</v>
      </c>
      <c r="AC1044">
        <v>0.09</v>
      </c>
      <c r="AD1044" s="2" t="s">
        <v>42</v>
      </c>
      <c r="AE1044">
        <v>90</v>
      </c>
      <c r="AF1044">
        <v>1</v>
      </c>
      <c r="AG1044" t="s">
        <v>1809</v>
      </c>
      <c r="AH1044">
        <v>20</v>
      </c>
      <c r="AK1044" t="s">
        <v>42</v>
      </c>
      <c r="AL1044">
        <f>IF(AND(EE_Data_2023[[#This Row],[Hire Date]]&gt;=EE_Data_2023[[#This Row],[Start of Month]],EE_Data_2023[[#This Row],[Hire Date]]&lt;=EE_Data_2023[[#This Row],[End of Month]]),1,0)</f>
        <v>0</v>
      </c>
      <c r="AM1044">
        <f>IF(AND(EE_Data_2023[[#This Row],[Exit Date]]&gt;=EE_Data_2023[[#This Row],[Start of Month]],EE_Data_2023[[#This Row],[Exit Date]]&lt;=EE_Data_2023[[#This Row],[End of Month]]),1,0)</f>
        <v>0</v>
      </c>
      <c r="AN1044">
        <f>EE_Data_2023[[#This Row],[Leave balance]]*EE_Data_2023[[#This Row],[Hr_Rate]]</f>
        <v>5311.4278846153848</v>
      </c>
    </row>
    <row r="1045" spans="1:40" x14ac:dyDescent="0.3">
      <c r="A1045" s="1" t="s">
        <v>1928</v>
      </c>
      <c r="B1045" s="8">
        <v>44958</v>
      </c>
      <c r="C1045" s="8">
        <v>44985</v>
      </c>
      <c r="D1045">
        <v>2023</v>
      </c>
      <c r="E1045" t="s">
        <v>79</v>
      </c>
      <c r="F1045" t="s">
        <v>80</v>
      </c>
      <c r="G1045" t="s">
        <v>33</v>
      </c>
      <c r="H1045" t="s">
        <v>617</v>
      </c>
      <c r="I1045" t="s">
        <v>618</v>
      </c>
      <c r="J1045" t="s">
        <v>321</v>
      </c>
      <c r="K1045" t="s">
        <v>94</v>
      </c>
      <c r="L1045" t="s">
        <v>108</v>
      </c>
      <c r="M1045" t="s">
        <v>80</v>
      </c>
      <c r="N1045" t="s">
        <v>72</v>
      </c>
      <c r="O1045" t="s">
        <v>40</v>
      </c>
      <c r="P1045">
        <v>30</v>
      </c>
      <c r="Q1045" s="2">
        <v>42078</v>
      </c>
      <c r="R1045" s="2"/>
      <c r="S1045">
        <v>40</v>
      </c>
      <c r="T1045" s="3">
        <v>93734</v>
      </c>
      <c r="U1045" s="3">
        <v>7811.166666666667</v>
      </c>
      <c r="V1045" s="3">
        <v>45.064423076923077</v>
      </c>
      <c r="W1045" s="3">
        <v>0.23190000000000002</v>
      </c>
      <c r="X1045" s="3">
        <v>1811.4095500000003</v>
      </c>
      <c r="Y1045" vm="7">
        <v>0.41200000000000003</v>
      </c>
      <c r="Z1045" s="3">
        <v>4592.9660000000003</v>
      </c>
      <c r="AA1045" t="s">
        <v>41</v>
      </c>
      <c r="AB1045">
        <v>1</v>
      </c>
      <c r="AC1045">
        <v>0</v>
      </c>
      <c r="AD1045" s="2" t="s">
        <v>42</v>
      </c>
      <c r="AE1045">
        <v>310</v>
      </c>
      <c r="AH1045">
        <v>20</v>
      </c>
      <c r="AI1045">
        <v>489</v>
      </c>
      <c r="AK1045" t="s">
        <v>42</v>
      </c>
      <c r="AL1045">
        <f>IF(AND(EE_Data_2023[[#This Row],[Hire Date]]&gt;=EE_Data_2023[[#This Row],[Start of Month]],EE_Data_2023[[#This Row],[Hire Date]]&lt;=EE_Data_2023[[#This Row],[End of Month]]),1,0)</f>
        <v>0</v>
      </c>
      <c r="AM1045">
        <f>IF(AND(EE_Data_2023[[#This Row],[Exit Date]]&gt;=EE_Data_2023[[#This Row],[Start of Month]],EE_Data_2023[[#This Row],[Exit Date]]&lt;=EE_Data_2023[[#This Row],[End of Month]]),1,0)</f>
        <v>0</v>
      </c>
      <c r="AN1045">
        <f>EE_Data_2023[[#This Row],[Leave balance]]*EE_Data_2023[[#This Row],[Hr_Rate]]</f>
        <v>13969.971153846154</v>
      </c>
    </row>
    <row r="1046" spans="1:40" x14ac:dyDescent="0.3">
      <c r="A1046" s="1" t="s">
        <v>1928</v>
      </c>
      <c r="B1046" s="8">
        <v>44958</v>
      </c>
      <c r="C1046" s="8">
        <v>44985</v>
      </c>
      <c r="D1046">
        <v>2023</v>
      </c>
      <c r="E1046" t="s">
        <v>100</v>
      </c>
      <c r="F1046" t="s">
        <v>101</v>
      </c>
      <c r="G1046" t="s">
        <v>33</v>
      </c>
      <c r="H1046" t="s">
        <v>619</v>
      </c>
      <c r="I1046" t="s">
        <v>620</v>
      </c>
      <c r="J1046" t="s">
        <v>145</v>
      </c>
      <c r="K1046" t="s">
        <v>83</v>
      </c>
      <c r="L1046" t="s">
        <v>71</v>
      </c>
      <c r="M1046" t="s">
        <v>101</v>
      </c>
      <c r="N1046" t="s">
        <v>72</v>
      </c>
      <c r="O1046" t="s">
        <v>40</v>
      </c>
      <c r="P1046">
        <v>28</v>
      </c>
      <c r="Q1046" s="2">
        <v>42867</v>
      </c>
      <c r="R1046" s="2"/>
      <c r="S1046">
        <v>40</v>
      </c>
      <c r="T1046" s="3">
        <v>52069</v>
      </c>
      <c r="U1046" s="3">
        <v>4339.083333333333</v>
      </c>
      <c r="V1046" s="3">
        <v>25.033173076923077</v>
      </c>
      <c r="W1046" s="3">
        <v>0.14990000000000001</v>
      </c>
      <c r="X1046" s="3">
        <v>650.42859166666665</v>
      </c>
      <c r="Y1046" vm="10">
        <v>0.20399999999999999</v>
      </c>
      <c r="Z1046" s="3">
        <v>3453.9103333333333</v>
      </c>
      <c r="AA1046" t="s">
        <v>41</v>
      </c>
      <c r="AB1046">
        <v>1</v>
      </c>
      <c r="AC1046">
        <v>0</v>
      </c>
      <c r="AD1046" s="2" t="s">
        <v>42</v>
      </c>
      <c r="AE1046">
        <v>366</v>
      </c>
      <c r="AH1046">
        <v>20</v>
      </c>
      <c r="AK1046" t="s">
        <v>42</v>
      </c>
      <c r="AL1046">
        <f>IF(AND(EE_Data_2023[[#This Row],[Hire Date]]&gt;=EE_Data_2023[[#This Row],[Start of Month]],EE_Data_2023[[#This Row],[Hire Date]]&lt;=EE_Data_2023[[#This Row],[End of Month]]),1,0)</f>
        <v>0</v>
      </c>
      <c r="AM1046">
        <f>IF(AND(EE_Data_2023[[#This Row],[Exit Date]]&gt;=EE_Data_2023[[#This Row],[Start of Month]],EE_Data_2023[[#This Row],[Exit Date]]&lt;=EE_Data_2023[[#This Row],[End of Month]]),1,0)</f>
        <v>0</v>
      </c>
      <c r="AN1046">
        <f>EE_Data_2023[[#This Row],[Leave balance]]*EE_Data_2023[[#This Row],[Hr_Rate]]</f>
        <v>9162.1413461538468</v>
      </c>
    </row>
    <row r="1047" spans="1:40" x14ac:dyDescent="0.3">
      <c r="A1047" s="1" t="s">
        <v>1928</v>
      </c>
      <c r="B1047" s="8">
        <v>44958</v>
      </c>
      <c r="C1047" s="8">
        <v>44985</v>
      </c>
      <c r="D1047">
        <v>2023</v>
      </c>
      <c r="E1047" t="s">
        <v>52</v>
      </c>
      <c r="F1047" t="s">
        <v>53</v>
      </c>
      <c r="G1047" t="s">
        <v>54</v>
      </c>
      <c r="H1047" t="s">
        <v>621</v>
      </c>
      <c r="I1047" t="s">
        <v>622</v>
      </c>
      <c r="J1047" t="s">
        <v>115</v>
      </c>
      <c r="K1047" t="s">
        <v>83</v>
      </c>
      <c r="L1047" t="s">
        <v>71</v>
      </c>
      <c r="M1047" t="s">
        <v>53</v>
      </c>
      <c r="N1047" t="s">
        <v>39</v>
      </c>
      <c r="O1047" t="s">
        <v>50</v>
      </c>
      <c r="P1047">
        <v>33</v>
      </c>
      <c r="Q1047" s="2">
        <v>44181</v>
      </c>
      <c r="R1047" s="2">
        <v>45276</v>
      </c>
      <c r="S1047">
        <v>40</v>
      </c>
      <c r="T1047" s="3">
        <v>258426</v>
      </c>
      <c r="U1047" s="3">
        <v>21535.5</v>
      </c>
      <c r="V1047" s="3">
        <v>124.24326923076924</v>
      </c>
      <c r="W1047" s="3">
        <v>0.25</v>
      </c>
      <c r="X1047" s="3">
        <v>5383.875</v>
      </c>
      <c r="Y1047" vm="3">
        <v>0.501</v>
      </c>
      <c r="Z1047" s="3">
        <v>10746.2145</v>
      </c>
      <c r="AA1047" t="s">
        <v>58</v>
      </c>
      <c r="AB1047">
        <v>657.27</v>
      </c>
      <c r="AC1047">
        <v>0.4</v>
      </c>
      <c r="AD1047" s="2" t="s">
        <v>42</v>
      </c>
      <c r="AE1047">
        <v>249</v>
      </c>
      <c r="AH1047">
        <v>20</v>
      </c>
      <c r="AI1047">
        <v>248</v>
      </c>
      <c r="AK1047" t="s">
        <v>42</v>
      </c>
      <c r="AL1047">
        <f>IF(AND(EE_Data_2023[[#This Row],[Hire Date]]&gt;=EE_Data_2023[[#This Row],[Start of Month]],EE_Data_2023[[#This Row],[Hire Date]]&lt;=EE_Data_2023[[#This Row],[End of Month]]),1,0)</f>
        <v>0</v>
      </c>
      <c r="AM1047">
        <f>IF(AND(EE_Data_2023[[#This Row],[Exit Date]]&gt;=EE_Data_2023[[#This Row],[Start of Month]],EE_Data_2023[[#This Row],[Exit Date]]&lt;=EE_Data_2023[[#This Row],[End of Month]]),1,0)</f>
        <v>0</v>
      </c>
      <c r="AN1047">
        <f>EE_Data_2023[[#This Row],[Leave balance]]*EE_Data_2023[[#This Row],[Hr_Rate]]</f>
        <v>30936.574038461542</v>
      </c>
    </row>
    <row r="1048" spans="1:40" x14ac:dyDescent="0.3">
      <c r="A1048" s="1" t="s">
        <v>1928</v>
      </c>
      <c r="B1048" s="8">
        <v>44958</v>
      </c>
      <c r="C1048" s="8">
        <v>44985</v>
      </c>
      <c r="D1048">
        <v>2023</v>
      </c>
      <c r="E1048" t="s">
        <v>238</v>
      </c>
      <c r="F1048" t="s">
        <v>239</v>
      </c>
      <c r="G1048" t="s">
        <v>33</v>
      </c>
      <c r="H1048" t="s">
        <v>623</v>
      </c>
      <c r="I1048" t="s">
        <v>624</v>
      </c>
      <c r="J1048" t="s">
        <v>77</v>
      </c>
      <c r="K1048" t="s">
        <v>48</v>
      </c>
      <c r="L1048" t="s">
        <v>49</v>
      </c>
      <c r="M1048" t="s">
        <v>239</v>
      </c>
      <c r="N1048" t="s">
        <v>39</v>
      </c>
      <c r="O1048" t="s">
        <v>40</v>
      </c>
      <c r="P1048">
        <v>51</v>
      </c>
      <c r="Q1048" s="2">
        <v>44608</v>
      </c>
      <c r="R1048" s="2">
        <v>44973</v>
      </c>
      <c r="S1048">
        <v>32</v>
      </c>
      <c r="T1048" s="3">
        <v>125375</v>
      </c>
      <c r="U1048" s="3">
        <v>10447.916666666666</v>
      </c>
      <c r="V1048" s="3">
        <v>75.345552884615387</v>
      </c>
      <c r="W1048" s="3">
        <v>0.16500000000000001</v>
      </c>
      <c r="X1048" s="3">
        <v>1723.90625</v>
      </c>
      <c r="Y1048" vm="27">
        <v>0.20499999999999999</v>
      </c>
      <c r="Z1048" s="3">
        <v>8306.09375</v>
      </c>
      <c r="AA1048" t="s">
        <v>41</v>
      </c>
      <c r="AB1048">
        <v>1</v>
      </c>
      <c r="AC1048">
        <v>0.09</v>
      </c>
      <c r="AD1048" s="2">
        <v>44973</v>
      </c>
      <c r="AE1048">
        <v>150</v>
      </c>
      <c r="AH1048">
        <v>20</v>
      </c>
      <c r="AK1048" t="s">
        <v>42</v>
      </c>
      <c r="AL1048">
        <f>IF(AND(EE_Data_2023[[#This Row],[Hire Date]]&gt;=EE_Data_2023[[#This Row],[Start of Month]],EE_Data_2023[[#This Row],[Hire Date]]&lt;=EE_Data_2023[[#This Row],[End of Month]]),1,0)</f>
        <v>0</v>
      </c>
      <c r="AM1048">
        <f>IF(AND(EE_Data_2023[[#This Row],[Exit Date]]&gt;=EE_Data_2023[[#This Row],[Start of Month]],EE_Data_2023[[#This Row],[Exit Date]]&lt;=EE_Data_2023[[#This Row],[End of Month]]),1,0)</f>
        <v>1</v>
      </c>
      <c r="AN1048">
        <f>EE_Data_2023[[#This Row],[Leave balance]]*EE_Data_2023[[#This Row],[Hr_Rate]]</f>
        <v>11301.832932692309</v>
      </c>
    </row>
    <row r="1049" spans="1:40" x14ac:dyDescent="0.3">
      <c r="A1049" s="1" t="s">
        <v>1928</v>
      </c>
      <c r="B1049" s="8">
        <v>44958</v>
      </c>
      <c r="C1049" s="8">
        <v>44985</v>
      </c>
      <c r="D1049">
        <v>2023</v>
      </c>
      <c r="E1049" t="s">
        <v>123</v>
      </c>
      <c r="F1049" t="s">
        <v>124</v>
      </c>
      <c r="G1049" t="s">
        <v>33</v>
      </c>
      <c r="H1049" t="s">
        <v>625</v>
      </c>
      <c r="I1049" t="s">
        <v>626</v>
      </c>
      <c r="J1049" t="s">
        <v>115</v>
      </c>
      <c r="K1049" t="s">
        <v>83</v>
      </c>
      <c r="L1049" t="s">
        <v>38</v>
      </c>
      <c r="M1049" t="s">
        <v>124</v>
      </c>
      <c r="N1049" t="s">
        <v>72</v>
      </c>
      <c r="O1049" t="s">
        <v>40</v>
      </c>
      <c r="P1049">
        <v>25</v>
      </c>
      <c r="Q1049" s="2">
        <v>44235</v>
      </c>
      <c r="R1049" s="2"/>
      <c r="S1049">
        <v>32</v>
      </c>
      <c r="T1049" s="3">
        <v>198243</v>
      </c>
      <c r="U1049" s="3">
        <v>16520.25</v>
      </c>
      <c r="V1049" s="3">
        <v>119.13641826923077</v>
      </c>
      <c r="W1049" s="3">
        <v>2.2499999999999999E-2</v>
      </c>
      <c r="X1049" s="3">
        <v>371.705625</v>
      </c>
      <c r="Y1049" vm="13">
        <v>0.2</v>
      </c>
      <c r="Z1049" s="3">
        <v>13216.2</v>
      </c>
      <c r="AA1049" t="s">
        <v>127</v>
      </c>
      <c r="AB1049">
        <v>4.9107000000000003</v>
      </c>
      <c r="AC1049">
        <v>0.31</v>
      </c>
      <c r="AD1049" s="2" t="s">
        <v>42</v>
      </c>
      <c r="AE1049">
        <v>391</v>
      </c>
      <c r="AH1049">
        <v>20</v>
      </c>
      <c r="AK1049" t="s">
        <v>42</v>
      </c>
      <c r="AL1049">
        <f>IF(AND(EE_Data_2023[[#This Row],[Hire Date]]&gt;=EE_Data_2023[[#This Row],[Start of Month]],EE_Data_2023[[#This Row],[Hire Date]]&lt;=EE_Data_2023[[#This Row],[End of Month]]),1,0)</f>
        <v>0</v>
      </c>
      <c r="AM1049">
        <f>IF(AND(EE_Data_2023[[#This Row],[Exit Date]]&gt;=EE_Data_2023[[#This Row],[Start of Month]],EE_Data_2023[[#This Row],[Exit Date]]&lt;=EE_Data_2023[[#This Row],[End of Month]]),1,0)</f>
        <v>0</v>
      </c>
      <c r="AN1049">
        <f>EE_Data_2023[[#This Row],[Leave balance]]*EE_Data_2023[[#This Row],[Hr_Rate]]</f>
        <v>46582.339543269234</v>
      </c>
    </row>
    <row r="1050" spans="1:40" x14ac:dyDescent="0.3">
      <c r="A1050" s="1" t="s">
        <v>1928</v>
      </c>
      <c r="B1050" s="8">
        <v>44958</v>
      </c>
      <c r="C1050" s="8">
        <v>44985</v>
      </c>
      <c r="D1050">
        <v>2023</v>
      </c>
      <c r="E1050" t="s">
        <v>180</v>
      </c>
      <c r="F1050" t="s">
        <v>181</v>
      </c>
      <c r="G1050" t="s">
        <v>33</v>
      </c>
      <c r="H1050" t="s">
        <v>627</v>
      </c>
      <c r="I1050" t="s">
        <v>628</v>
      </c>
      <c r="J1050" t="s">
        <v>336</v>
      </c>
      <c r="K1050" t="s">
        <v>99</v>
      </c>
      <c r="L1050" t="s">
        <v>108</v>
      </c>
      <c r="M1050" t="s">
        <v>181</v>
      </c>
      <c r="N1050" t="s">
        <v>72</v>
      </c>
      <c r="O1050" t="s">
        <v>50</v>
      </c>
      <c r="P1050">
        <v>42</v>
      </c>
      <c r="Q1050" s="2">
        <v>43062</v>
      </c>
      <c r="R1050" s="2"/>
      <c r="S1050">
        <v>40</v>
      </c>
      <c r="T1050" s="3">
        <v>96023</v>
      </c>
      <c r="U1050" s="3">
        <v>8001.916666666667</v>
      </c>
      <c r="V1050" s="3">
        <v>46.164903846153848</v>
      </c>
      <c r="W1050" s="3">
        <v>0.31420000000000003</v>
      </c>
      <c r="X1050" s="3">
        <v>2514.202216666667</v>
      </c>
      <c r="Y1050" vm="22">
        <v>0.49099999999999999</v>
      </c>
      <c r="Z1050" s="3">
        <v>4072.9755833333334</v>
      </c>
      <c r="AA1050" t="s">
        <v>184</v>
      </c>
      <c r="AB1050">
        <v>11.300800000000001</v>
      </c>
      <c r="AC1050">
        <v>0</v>
      </c>
      <c r="AD1050" s="2" t="s">
        <v>42</v>
      </c>
      <c r="AE1050">
        <v>118</v>
      </c>
      <c r="AH1050">
        <v>20</v>
      </c>
      <c r="AK1050" t="s">
        <v>42</v>
      </c>
      <c r="AL1050">
        <f>IF(AND(EE_Data_2023[[#This Row],[Hire Date]]&gt;=EE_Data_2023[[#This Row],[Start of Month]],EE_Data_2023[[#This Row],[Hire Date]]&lt;=EE_Data_2023[[#This Row],[End of Month]]),1,0)</f>
        <v>0</v>
      </c>
      <c r="AM1050">
        <f>IF(AND(EE_Data_2023[[#This Row],[Exit Date]]&gt;=EE_Data_2023[[#This Row],[Start of Month]],EE_Data_2023[[#This Row],[Exit Date]]&lt;=EE_Data_2023[[#This Row],[End of Month]]),1,0)</f>
        <v>0</v>
      </c>
      <c r="AN1050">
        <f>EE_Data_2023[[#This Row],[Leave balance]]*EE_Data_2023[[#This Row],[Hr_Rate]]</f>
        <v>5447.4586538461544</v>
      </c>
    </row>
    <row r="1051" spans="1:40" x14ac:dyDescent="0.3">
      <c r="A1051" s="1" t="s">
        <v>1928</v>
      </c>
      <c r="B1051" s="8">
        <v>44958</v>
      </c>
      <c r="C1051" s="8">
        <v>44985</v>
      </c>
      <c r="D1051">
        <v>2023</v>
      </c>
      <c r="E1051" t="s">
        <v>79</v>
      </c>
      <c r="F1051" t="s">
        <v>80</v>
      </c>
      <c r="G1051" t="s">
        <v>33</v>
      </c>
      <c r="H1051" t="s">
        <v>629</v>
      </c>
      <c r="I1051" t="s">
        <v>630</v>
      </c>
      <c r="J1051" t="s">
        <v>177</v>
      </c>
      <c r="K1051" t="s">
        <v>70</v>
      </c>
      <c r="L1051" t="s">
        <v>108</v>
      </c>
      <c r="M1051" t="s">
        <v>80</v>
      </c>
      <c r="N1051" t="s">
        <v>72</v>
      </c>
      <c r="O1051" t="s">
        <v>50</v>
      </c>
      <c r="P1051">
        <v>48</v>
      </c>
      <c r="Q1051" s="2">
        <v>41773</v>
      </c>
      <c r="R1051" s="2"/>
      <c r="S1051">
        <v>32</v>
      </c>
      <c r="T1051" s="3">
        <v>61216</v>
      </c>
      <c r="U1051" s="3">
        <v>5101.333333333333</v>
      </c>
      <c r="V1051" s="3">
        <v>36.78846153846154</v>
      </c>
      <c r="W1051" s="3">
        <v>0.23190000000000002</v>
      </c>
      <c r="X1051" s="3">
        <v>1182.9992</v>
      </c>
      <c r="Y1051" vm="7">
        <v>0.41200000000000003</v>
      </c>
      <c r="Z1051" s="3">
        <v>2999.5839999999998</v>
      </c>
      <c r="AA1051" t="s">
        <v>41</v>
      </c>
      <c r="AB1051">
        <v>1</v>
      </c>
      <c r="AC1051">
        <v>0</v>
      </c>
      <c r="AD1051" s="2" t="s">
        <v>42</v>
      </c>
      <c r="AE1051">
        <v>156</v>
      </c>
      <c r="AH1051">
        <v>20</v>
      </c>
      <c r="AI1051">
        <v>101</v>
      </c>
      <c r="AK1051" t="s">
        <v>42</v>
      </c>
      <c r="AL1051">
        <f>IF(AND(EE_Data_2023[[#This Row],[Hire Date]]&gt;=EE_Data_2023[[#This Row],[Start of Month]],EE_Data_2023[[#This Row],[Hire Date]]&lt;=EE_Data_2023[[#This Row],[End of Month]]),1,0)</f>
        <v>0</v>
      </c>
      <c r="AM1051">
        <f>IF(AND(EE_Data_2023[[#This Row],[Exit Date]]&gt;=EE_Data_2023[[#This Row],[Start of Month]],EE_Data_2023[[#This Row],[Exit Date]]&lt;=EE_Data_2023[[#This Row],[End of Month]]),1,0)</f>
        <v>0</v>
      </c>
      <c r="AN1051">
        <f>EE_Data_2023[[#This Row],[Leave balance]]*EE_Data_2023[[#This Row],[Hr_Rate]]</f>
        <v>5739</v>
      </c>
    </row>
    <row r="1052" spans="1:40" x14ac:dyDescent="0.3">
      <c r="A1052" s="1" t="s">
        <v>1928</v>
      </c>
      <c r="B1052" s="8">
        <v>44958</v>
      </c>
      <c r="C1052" s="8">
        <v>44985</v>
      </c>
      <c r="D1052">
        <v>2023</v>
      </c>
      <c r="E1052" t="s">
        <v>79</v>
      </c>
      <c r="F1052" t="s">
        <v>80</v>
      </c>
      <c r="G1052" t="s">
        <v>33</v>
      </c>
      <c r="H1052" t="s">
        <v>631</v>
      </c>
      <c r="I1052" t="s">
        <v>632</v>
      </c>
      <c r="J1052" t="s">
        <v>226</v>
      </c>
      <c r="K1052" t="s">
        <v>94</v>
      </c>
      <c r="L1052" t="s">
        <v>108</v>
      </c>
      <c r="M1052" t="s">
        <v>80</v>
      </c>
      <c r="N1052" t="s">
        <v>72</v>
      </c>
      <c r="O1052" t="s">
        <v>40</v>
      </c>
      <c r="P1052">
        <v>41</v>
      </c>
      <c r="Q1052" s="2">
        <v>39379</v>
      </c>
      <c r="R1052" s="2"/>
      <c r="S1052">
        <v>40</v>
      </c>
      <c r="T1052" s="3">
        <v>51630</v>
      </c>
      <c r="U1052" s="3">
        <v>4302.5</v>
      </c>
      <c r="V1052" s="3">
        <v>24.822115384615383</v>
      </c>
      <c r="W1052" s="3">
        <v>0.23190000000000002</v>
      </c>
      <c r="X1052" s="3">
        <v>997.74975000000006</v>
      </c>
      <c r="Y1052" vm="7">
        <v>0.41200000000000003</v>
      </c>
      <c r="Z1052" s="3">
        <v>2529.87</v>
      </c>
      <c r="AA1052" t="s">
        <v>41</v>
      </c>
      <c r="AB1052">
        <v>1</v>
      </c>
      <c r="AC1052">
        <v>0</v>
      </c>
      <c r="AD1052" s="2" t="s">
        <v>42</v>
      </c>
      <c r="AE1052">
        <v>255</v>
      </c>
      <c r="AH1052">
        <v>20</v>
      </c>
      <c r="AK1052" t="s">
        <v>42</v>
      </c>
      <c r="AL1052">
        <f>IF(AND(EE_Data_2023[[#This Row],[Hire Date]]&gt;=EE_Data_2023[[#This Row],[Start of Month]],EE_Data_2023[[#This Row],[Hire Date]]&lt;=EE_Data_2023[[#This Row],[End of Month]]),1,0)</f>
        <v>0</v>
      </c>
      <c r="AM1052">
        <f>IF(AND(EE_Data_2023[[#This Row],[Exit Date]]&gt;=EE_Data_2023[[#This Row],[Start of Month]],EE_Data_2023[[#This Row],[Exit Date]]&lt;=EE_Data_2023[[#This Row],[End of Month]]),1,0)</f>
        <v>0</v>
      </c>
      <c r="AN1052">
        <f>EE_Data_2023[[#This Row],[Leave balance]]*EE_Data_2023[[#This Row],[Hr_Rate]]</f>
        <v>6329.6394230769229</v>
      </c>
    </row>
    <row r="1053" spans="1:40" x14ac:dyDescent="0.3">
      <c r="A1053" s="1" t="s">
        <v>1928</v>
      </c>
      <c r="B1053" s="8">
        <v>44958</v>
      </c>
      <c r="C1053" s="8">
        <v>44985</v>
      </c>
      <c r="D1053">
        <v>2023</v>
      </c>
      <c r="E1053" t="s">
        <v>100</v>
      </c>
      <c r="F1053" t="s">
        <v>101</v>
      </c>
      <c r="G1053" t="s">
        <v>33</v>
      </c>
      <c r="H1053" t="s">
        <v>633</v>
      </c>
      <c r="I1053" t="s">
        <v>634</v>
      </c>
      <c r="J1053" t="s">
        <v>93</v>
      </c>
      <c r="K1053" t="s">
        <v>70</v>
      </c>
      <c r="L1053" t="s">
        <v>71</v>
      </c>
      <c r="M1053" t="s">
        <v>101</v>
      </c>
      <c r="N1053" t="s">
        <v>72</v>
      </c>
      <c r="O1053" t="s">
        <v>40</v>
      </c>
      <c r="P1053">
        <v>55</v>
      </c>
      <c r="Q1053" s="2">
        <v>41594</v>
      </c>
      <c r="R1053" s="2"/>
      <c r="S1053">
        <v>40</v>
      </c>
      <c r="T1053" s="3">
        <v>124129</v>
      </c>
      <c r="U1053" s="3">
        <v>10344.083333333334</v>
      </c>
      <c r="V1053" s="3">
        <v>59.677403846153844</v>
      </c>
      <c r="W1053" s="3">
        <v>0.14990000000000001</v>
      </c>
      <c r="X1053" s="3">
        <v>1550.5780916666668</v>
      </c>
      <c r="Y1053" vm="10">
        <v>0.20399999999999999</v>
      </c>
      <c r="Z1053" s="3">
        <v>8233.8903333333328</v>
      </c>
      <c r="AA1053" t="s">
        <v>41</v>
      </c>
      <c r="AB1053">
        <v>1</v>
      </c>
      <c r="AC1053">
        <v>0.15</v>
      </c>
      <c r="AD1053" s="2" t="s">
        <v>42</v>
      </c>
      <c r="AE1053">
        <v>330</v>
      </c>
      <c r="AH1053">
        <v>20</v>
      </c>
      <c r="AK1053" t="s">
        <v>42</v>
      </c>
      <c r="AL1053">
        <f>IF(AND(EE_Data_2023[[#This Row],[Hire Date]]&gt;=EE_Data_2023[[#This Row],[Start of Month]],EE_Data_2023[[#This Row],[Hire Date]]&lt;=EE_Data_2023[[#This Row],[End of Month]]),1,0)</f>
        <v>0</v>
      </c>
      <c r="AM1053">
        <f>IF(AND(EE_Data_2023[[#This Row],[Exit Date]]&gt;=EE_Data_2023[[#This Row],[Start of Month]],EE_Data_2023[[#This Row],[Exit Date]]&lt;=EE_Data_2023[[#This Row],[End of Month]]),1,0)</f>
        <v>0</v>
      </c>
      <c r="AN1053">
        <f>EE_Data_2023[[#This Row],[Leave balance]]*EE_Data_2023[[#This Row],[Hr_Rate]]</f>
        <v>19693.54326923077</v>
      </c>
    </row>
    <row r="1054" spans="1:40" x14ac:dyDescent="0.3">
      <c r="A1054" s="1" t="s">
        <v>1928</v>
      </c>
      <c r="B1054" s="8">
        <v>44958</v>
      </c>
      <c r="C1054" s="8">
        <v>44985</v>
      </c>
      <c r="D1054">
        <v>2023</v>
      </c>
      <c r="E1054" t="s">
        <v>210</v>
      </c>
      <c r="F1054" t="s">
        <v>211</v>
      </c>
      <c r="G1054" t="s">
        <v>33</v>
      </c>
      <c r="H1054" t="s">
        <v>635</v>
      </c>
      <c r="I1054" t="s">
        <v>636</v>
      </c>
      <c r="J1054" t="s">
        <v>336</v>
      </c>
      <c r="K1054" t="s">
        <v>99</v>
      </c>
      <c r="L1054" t="s">
        <v>38</v>
      </c>
      <c r="M1054" t="s">
        <v>211</v>
      </c>
      <c r="N1054" t="s">
        <v>72</v>
      </c>
      <c r="O1054" t="s">
        <v>40</v>
      </c>
      <c r="P1054">
        <v>36</v>
      </c>
      <c r="Q1054" s="2">
        <v>39912</v>
      </c>
      <c r="R1054" s="2"/>
      <c r="S1054">
        <v>40</v>
      </c>
      <c r="T1054" s="3">
        <v>60055</v>
      </c>
      <c r="U1054" s="3">
        <v>5004.583333333333</v>
      </c>
      <c r="V1054" s="3">
        <v>28.872596153846153</v>
      </c>
      <c r="W1054" s="3">
        <v>0.29899999999999999</v>
      </c>
      <c r="X1054" s="3">
        <v>1496.3704166666664</v>
      </c>
      <c r="Y1054" vm="26">
        <v>0.47</v>
      </c>
      <c r="Z1054" s="3">
        <v>2652.4291666666668</v>
      </c>
      <c r="AA1054" t="s">
        <v>41</v>
      </c>
      <c r="AB1054">
        <v>1</v>
      </c>
      <c r="AC1054">
        <v>0</v>
      </c>
      <c r="AD1054" s="2" t="s">
        <v>42</v>
      </c>
      <c r="AE1054">
        <v>59</v>
      </c>
      <c r="AH1054">
        <v>20</v>
      </c>
      <c r="AI1054">
        <v>345</v>
      </c>
      <c r="AK1054" t="s">
        <v>42</v>
      </c>
      <c r="AL1054">
        <f>IF(AND(EE_Data_2023[[#This Row],[Hire Date]]&gt;=EE_Data_2023[[#This Row],[Start of Month]],EE_Data_2023[[#This Row],[Hire Date]]&lt;=EE_Data_2023[[#This Row],[End of Month]]),1,0)</f>
        <v>0</v>
      </c>
      <c r="AM1054">
        <f>IF(AND(EE_Data_2023[[#This Row],[Exit Date]]&gt;=EE_Data_2023[[#This Row],[Start of Month]],EE_Data_2023[[#This Row],[Exit Date]]&lt;=EE_Data_2023[[#This Row],[End of Month]]),1,0)</f>
        <v>0</v>
      </c>
      <c r="AN1054">
        <f>EE_Data_2023[[#This Row],[Leave balance]]*EE_Data_2023[[#This Row],[Hr_Rate]]</f>
        <v>1703.4831730769231</v>
      </c>
    </row>
    <row r="1055" spans="1:40" x14ac:dyDescent="0.3">
      <c r="A1055" s="1" t="s">
        <v>1928</v>
      </c>
      <c r="B1055" s="8">
        <v>44958</v>
      </c>
      <c r="C1055" s="8">
        <v>44985</v>
      </c>
      <c r="D1055">
        <v>2023</v>
      </c>
      <c r="E1055" t="s">
        <v>283</v>
      </c>
      <c r="F1055" t="s">
        <v>284</v>
      </c>
      <c r="G1055" t="s">
        <v>112</v>
      </c>
      <c r="H1055" t="s">
        <v>637</v>
      </c>
      <c r="I1055" t="s">
        <v>638</v>
      </c>
      <c r="J1055" t="s">
        <v>115</v>
      </c>
      <c r="K1055" t="s">
        <v>37</v>
      </c>
      <c r="L1055" t="s">
        <v>71</v>
      </c>
      <c r="M1055" t="s">
        <v>284</v>
      </c>
      <c r="N1055" t="s">
        <v>72</v>
      </c>
      <c r="O1055" t="s">
        <v>50</v>
      </c>
      <c r="P1055">
        <v>53</v>
      </c>
      <c r="Q1055" s="2">
        <v>39568</v>
      </c>
      <c r="R1055" s="2"/>
      <c r="S1055">
        <v>40</v>
      </c>
      <c r="T1055" s="3">
        <v>182202</v>
      </c>
      <c r="U1055" s="3">
        <v>15183.5</v>
      </c>
      <c r="V1055" s="3">
        <v>87.597115384615378</v>
      </c>
      <c r="W1055" s="3">
        <v>0</v>
      </c>
      <c r="X1055" s="3">
        <v>0</v>
      </c>
      <c r="Y1055" vm="30">
        <v>0.159</v>
      </c>
      <c r="Z1055" s="3">
        <v>12769.3235</v>
      </c>
      <c r="AA1055" t="s">
        <v>287</v>
      </c>
      <c r="AB1055">
        <v>3.8807</v>
      </c>
      <c r="AC1055">
        <v>0.3</v>
      </c>
      <c r="AD1055" s="2" t="s">
        <v>42</v>
      </c>
      <c r="AE1055">
        <v>289</v>
      </c>
      <c r="AH1055">
        <v>20</v>
      </c>
      <c r="AK1055" t="s">
        <v>42</v>
      </c>
      <c r="AL1055">
        <f>IF(AND(EE_Data_2023[[#This Row],[Hire Date]]&gt;=EE_Data_2023[[#This Row],[Start of Month]],EE_Data_2023[[#This Row],[Hire Date]]&lt;=EE_Data_2023[[#This Row],[End of Month]]),1,0)</f>
        <v>0</v>
      </c>
      <c r="AM1055">
        <f>IF(AND(EE_Data_2023[[#This Row],[Exit Date]]&gt;=EE_Data_2023[[#This Row],[Start of Month]],EE_Data_2023[[#This Row],[Exit Date]]&lt;=EE_Data_2023[[#This Row],[End of Month]]),1,0)</f>
        <v>0</v>
      </c>
      <c r="AN1055">
        <f>EE_Data_2023[[#This Row],[Leave balance]]*EE_Data_2023[[#This Row],[Hr_Rate]]</f>
        <v>25315.566346153846</v>
      </c>
    </row>
    <row r="1056" spans="1:40" x14ac:dyDescent="0.3">
      <c r="A1056" s="1" t="s">
        <v>1928</v>
      </c>
      <c r="B1056" s="8">
        <v>44958</v>
      </c>
      <c r="C1056" s="8">
        <v>44985</v>
      </c>
      <c r="D1056">
        <v>2023</v>
      </c>
      <c r="E1056" t="s">
        <v>322</v>
      </c>
      <c r="F1056" t="s">
        <v>323</v>
      </c>
      <c r="G1056" t="s">
        <v>1919</v>
      </c>
      <c r="H1056" t="s">
        <v>639</v>
      </c>
      <c r="I1056" t="s">
        <v>640</v>
      </c>
      <c r="J1056" t="s">
        <v>77</v>
      </c>
      <c r="K1056" t="s">
        <v>70</v>
      </c>
      <c r="L1056" t="s">
        <v>49</v>
      </c>
      <c r="M1056" t="s">
        <v>323</v>
      </c>
      <c r="N1056" t="s">
        <v>72</v>
      </c>
      <c r="O1056" t="s">
        <v>40</v>
      </c>
      <c r="P1056">
        <v>43</v>
      </c>
      <c r="Q1056" s="2">
        <v>38748</v>
      </c>
      <c r="R1056" s="2"/>
      <c r="S1056">
        <v>40</v>
      </c>
      <c r="T1056" s="3">
        <v>117518</v>
      </c>
      <c r="U1056" s="3">
        <v>9793.1666666666661</v>
      </c>
      <c r="V1056" s="3">
        <v>56.499038461538461</v>
      </c>
      <c r="W1056" s="3">
        <v>0.15490000000000001</v>
      </c>
      <c r="X1056" s="3">
        <v>1516.9615166666667</v>
      </c>
      <c r="Y1056" vm="33">
        <v>0.46700000000000003</v>
      </c>
      <c r="Z1056" s="3">
        <v>5219.7578333333331</v>
      </c>
      <c r="AA1056" t="s">
        <v>326</v>
      </c>
      <c r="AB1056">
        <v>143.86000000000001</v>
      </c>
      <c r="AC1056">
        <v>7.0000000000000007E-2</v>
      </c>
      <c r="AD1056" s="2" t="s">
        <v>42</v>
      </c>
      <c r="AE1056">
        <v>391</v>
      </c>
      <c r="AH1056">
        <v>20</v>
      </c>
      <c r="AK1056" t="s">
        <v>42</v>
      </c>
      <c r="AL1056">
        <f>IF(AND(EE_Data_2023[[#This Row],[Hire Date]]&gt;=EE_Data_2023[[#This Row],[Start of Month]],EE_Data_2023[[#This Row],[Hire Date]]&lt;=EE_Data_2023[[#This Row],[End of Month]]),1,0)</f>
        <v>0</v>
      </c>
      <c r="AM1056">
        <f>IF(AND(EE_Data_2023[[#This Row],[Exit Date]]&gt;=EE_Data_2023[[#This Row],[Start of Month]],EE_Data_2023[[#This Row],[Exit Date]]&lt;=EE_Data_2023[[#This Row],[End of Month]]),1,0)</f>
        <v>0</v>
      </c>
      <c r="AN1056">
        <f>EE_Data_2023[[#This Row],[Leave balance]]*EE_Data_2023[[#This Row],[Hr_Rate]]</f>
        <v>22091.124038461538</v>
      </c>
    </row>
    <row r="1057" spans="1:40" x14ac:dyDescent="0.3">
      <c r="A1057" s="1" t="s">
        <v>1928</v>
      </c>
      <c r="B1057" s="8">
        <v>44958</v>
      </c>
      <c r="C1057" s="8">
        <v>44985</v>
      </c>
      <c r="D1057">
        <v>2023</v>
      </c>
      <c r="E1057" t="s">
        <v>193</v>
      </c>
      <c r="F1057" t="s">
        <v>194</v>
      </c>
      <c r="G1057" t="s">
        <v>33</v>
      </c>
      <c r="H1057" t="s">
        <v>641</v>
      </c>
      <c r="I1057" t="s">
        <v>642</v>
      </c>
      <c r="J1057" t="s">
        <v>93</v>
      </c>
      <c r="K1057" t="s">
        <v>48</v>
      </c>
      <c r="L1057" t="s">
        <v>38</v>
      </c>
      <c r="M1057" t="s">
        <v>194</v>
      </c>
      <c r="N1057" t="s">
        <v>72</v>
      </c>
      <c r="O1057" t="s">
        <v>50</v>
      </c>
      <c r="P1057">
        <v>37</v>
      </c>
      <c r="Q1057" s="2">
        <v>41329</v>
      </c>
      <c r="R1057" s="2"/>
      <c r="S1057">
        <v>40</v>
      </c>
      <c r="T1057" s="3">
        <v>157474</v>
      </c>
      <c r="U1057" s="3">
        <v>13122.833333333334</v>
      </c>
      <c r="V1057" s="3">
        <v>75.708653846153851</v>
      </c>
      <c r="W1057" s="3">
        <v>6.3500000000000001E-2</v>
      </c>
      <c r="X1057" s="3">
        <v>833.29991666666672</v>
      </c>
      <c r="Y1057" vm="24">
        <v>0.31900000000000001</v>
      </c>
      <c r="Z1057" s="3">
        <v>8936.6494999999995</v>
      </c>
      <c r="AA1057" t="s">
        <v>197</v>
      </c>
      <c r="AB1057">
        <v>149.69999999999999</v>
      </c>
      <c r="AC1057">
        <v>0.11</v>
      </c>
      <c r="AD1057" s="2" t="s">
        <v>42</v>
      </c>
      <c r="AE1057">
        <v>32</v>
      </c>
      <c r="AH1057">
        <v>20</v>
      </c>
      <c r="AK1057" t="s">
        <v>42</v>
      </c>
      <c r="AL1057">
        <f>IF(AND(EE_Data_2023[[#This Row],[Hire Date]]&gt;=EE_Data_2023[[#This Row],[Start of Month]],EE_Data_2023[[#This Row],[Hire Date]]&lt;=EE_Data_2023[[#This Row],[End of Month]]),1,0)</f>
        <v>0</v>
      </c>
      <c r="AM1057">
        <f>IF(AND(EE_Data_2023[[#This Row],[Exit Date]]&gt;=EE_Data_2023[[#This Row],[Start of Month]],EE_Data_2023[[#This Row],[Exit Date]]&lt;=EE_Data_2023[[#This Row],[End of Month]]),1,0)</f>
        <v>0</v>
      </c>
      <c r="AN1057">
        <f>EE_Data_2023[[#This Row],[Leave balance]]*EE_Data_2023[[#This Row],[Hr_Rate]]</f>
        <v>2422.6769230769232</v>
      </c>
    </row>
    <row r="1058" spans="1:40" x14ac:dyDescent="0.3">
      <c r="A1058" s="1" t="s">
        <v>1928</v>
      </c>
      <c r="B1058" s="8">
        <v>44958</v>
      </c>
      <c r="C1058" s="8">
        <v>44985</v>
      </c>
      <c r="D1058">
        <v>2023</v>
      </c>
      <c r="E1058" t="s">
        <v>502</v>
      </c>
      <c r="F1058" t="s">
        <v>120</v>
      </c>
      <c r="G1058" t="s">
        <v>1917</v>
      </c>
      <c r="H1058" t="s">
        <v>643</v>
      </c>
      <c r="I1058" t="s">
        <v>644</v>
      </c>
      <c r="J1058" t="s">
        <v>77</v>
      </c>
      <c r="K1058" t="s">
        <v>116</v>
      </c>
      <c r="L1058" t="s">
        <v>38</v>
      </c>
      <c r="M1058" t="s">
        <v>120</v>
      </c>
      <c r="N1058" t="s">
        <v>72</v>
      </c>
      <c r="O1058" t="s">
        <v>40</v>
      </c>
      <c r="P1058">
        <v>38</v>
      </c>
      <c r="Q1058" s="2">
        <v>39544</v>
      </c>
      <c r="R1058" s="2"/>
      <c r="S1058">
        <v>40</v>
      </c>
      <c r="T1058" s="3">
        <v>126856</v>
      </c>
      <c r="U1058" s="3">
        <v>10571.333333333334</v>
      </c>
      <c r="V1058" s="3">
        <v>60.988461538461536</v>
      </c>
      <c r="W1058" s="3">
        <v>7.6499999999999999E-2</v>
      </c>
      <c r="X1058" s="3">
        <v>808.70699999999999</v>
      </c>
      <c r="Y1058" vm="1">
        <v>0.36599999999999999</v>
      </c>
      <c r="Z1058" s="3">
        <v>6702.2253333333338</v>
      </c>
      <c r="AA1058" t="s">
        <v>505</v>
      </c>
      <c r="AB1058">
        <v>1.0568</v>
      </c>
      <c r="AC1058">
        <v>0.06</v>
      </c>
      <c r="AD1058" s="2" t="s">
        <v>42</v>
      </c>
      <c r="AE1058">
        <v>135</v>
      </c>
      <c r="AH1058">
        <v>20</v>
      </c>
      <c r="AI1058">
        <v>95</v>
      </c>
      <c r="AK1058" t="s">
        <v>42</v>
      </c>
      <c r="AL1058">
        <f>IF(AND(EE_Data_2023[[#This Row],[Hire Date]]&gt;=EE_Data_2023[[#This Row],[Start of Month]],EE_Data_2023[[#This Row],[Hire Date]]&lt;=EE_Data_2023[[#This Row],[End of Month]]),1,0)</f>
        <v>0</v>
      </c>
      <c r="AM1058">
        <f>IF(AND(EE_Data_2023[[#This Row],[Exit Date]]&gt;=EE_Data_2023[[#This Row],[Start of Month]],EE_Data_2023[[#This Row],[Exit Date]]&lt;=EE_Data_2023[[#This Row],[End of Month]]),1,0)</f>
        <v>0</v>
      </c>
      <c r="AN1058">
        <f>EE_Data_2023[[#This Row],[Leave balance]]*EE_Data_2023[[#This Row],[Hr_Rate]]</f>
        <v>8233.4423076923067</v>
      </c>
    </row>
    <row r="1059" spans="1:40" x14ac:dyDescent="0.3">
      <c r="A1059" s="1" t="s">
        <v>1928</v>
      </c>
      <c r="B1059" s="8">
        <v>44958</v>
      </c>
      <c r="C1059" s="8">
        <v>44985</v>
      </c>
      <c r="D1059">
        <v>2023</v>
      </c>
      <c r="E1059" t="s">
        <v>424</v>
      </c>
      <c r="F1059" t="s">
        <v>425</v>
      </c>
      <c r="G1059" t="s">
        <v>54</v>
      </c>
      <c r="H1059" t="s">
        <v>645</v>
      </c>
      <c r="I1059" t="s">
        <v>646</v>
      </c>
      <c r="J1059" t="s">
        <v>93</v>
      </c>
      <c r="K1059" t="s">
        <v>83</v>
      </c>
      <c r="L1059" t="s">
        <v>38</v>
      </c>
      <c r="M1059" t="s">
        <v>425</v>
      </c>
      <c r="N1059" t="s">
        <v>72</v>
      </c>
      <c r="O1059" t="s">
        <v>50</v>
      </c>
      <c r="P1059">
        <v>49</v>
      </c>
      <c r="Q1059" s="2">
        <v>36983</v>
      </c>
      <c r="R1059" s="2"/>
      <c r="S1059">
        <v>40</v>
      </c>
      <c r="T1059" s="3">
        <v>129124</v>
      </c>
      <c r="U1059" s="3">
        <v>10760.333333333334</v>
      </c>
      <c r="V1059" s="3">
        <v>62.078846153846158</v>
      </c>
      <c r="W1059" s="3">
        <v>0.26</v>
      </c>
      <c r="X1059" s="3">
        <v>2797.686666666667</v>
      </c>
      <c r="Y1059" vm="39">
        <v>0.44400000000000001</v>
      </c>
      <c r="Z1059" s="3">
        <v>5982.7453333333333</v>
      </c>
      <c r="AA1059" t="s">
        <v>428</v>
      </c>
      <c r="AB1059">
        <v>32.686700000000002</v>
      </c>
      <c r="AC1059">
        <v>0.12</v>
      </c>
      <c r="AD1059" s="2" t="s">
        <v>42</v>
      </c>
      <c r="AE1059">
        <v>332</v>
      </c>
      <c r="AH1059">
        <v>20</v>
      </c>
      <c r="AK1059" t="s">
        <v>42</v>
      </c>
      <c r="AL1059">
        <f>IF(AND(EE_Data_2023[[#This Row],[Hire Date]]&gt;=EE_Data_2023[[#This Row],[Start of Month]],EE_Data_2023[[#This Row],[Hire Date]]&lt;=EE_Data_2023[[#This Row],[End of Month]]),1,0)</f>
        <v>0</v>
      </c>
      <c r="AM1059">
        <f>IF(AND(EE_Data_2023[[#This Row],[Exit Date]]&gt;=EE_Data_2023[[#This Row],[Start of Month]],EE_Data_2023[[#This Row],[Exit Date]]&lt;=EE_Data_2023[[#This Row],[End of Month]]),1,0)</f>
        <v>0</v>
      </c>
      <c r="AN1059">
        <f>EE_Data_2023[[#This Row],[Leave balance]]*EE_Data_2023[[#This Row],[Hr_Rate]]</f>
        <v>20610.176923076924</v>
      </c>
    </row>
    <row r="1060" spans="1:40" x14ac:dyDescent="0.3">
      <c r="A1060" s="1" t="s">
        <v>1928</v>
      </c>
      <c r="B1060" s="8">
        <v>44958</v>
      </c>
      <c r="C1060" s="8">
        <v>44985</v>
      </c>
      <c r="D1060">
        <v>2023</v>
      </c>
      <c r="E1060" t="s">
        <v>1035</v>
      </c>
      <c r="F1060" t="s">
        <v>1036</v>
      </c>
      <c r="G1060" t="s">
        <v>1918</v>
      </c>
      <c r="H1060" t="s">
        <v>647</v>
      </c>
      <c r="I1060" t="s">
        <v>648</v>
      </c>
      <c r="J1060" t="s">
        <v>47</v>
      </c>
      <c r="K1060" t="s">
        <v>70</v>
      </c>
      <c r="L1060" t="s">
        <v>108</v>
      </c>
      <c r="M1060" t="s">
        <v>135</v>
      </c>
      <c r="N1060" t="s">
        <v>72</v>
      </c>
      <c r="O1060" t="s">
        <v>50</v>
      </c>
      <c r="P1060">
        <v>45</v>
      </c>
      <c r="Q1060" s="2">
        <v>37316</v>
      </c>
      <c r="R1060" s="2"/>
      <c r="S1060">
        <v>40</v>
      </c>
      <c r="T1060" s="3">
        <v>165181</v>
      </c>
      <c r="U1060" s="3">
        <v>13765.083333333334</v>
      </c>
      <c r="V1060" s="3">
        <v>79.413942307692309</v>
      </c>
      <c r="W1060" s="3">
        <v>0.25</v>
      </c>
      <c r="X1060" s="3">
        <v>3441.2708333333335</v>
      </c>
      <c r="Y1060" vm="15">
        <v>0.34600000000000003</v>
      </c>
      <c r="Z1060" s="3">
        <v>9002.3644999999997</v>
      </c>
      <c r="AA1060" t="s">
        <v>138</v>
      </c>
      <c r="AB1060">
        <v>1.7225999999999999</v>
      </c>
      <c r="AC1060">
        <v>0.16</v>
      </c>
      <c r="AD1060" s="2" t="s">
        <v>42</v>
      </c>
      <c r="AE1060">
        <v>232</v>
      </c>
      <c r="AH1060">
        <v>20</v>
      </c>
      <c r="AK1060" t="s">
        <v>42</v>
      </c>
      <c r="AL1060">
        <f>IF(AND(EE_Data_2023[[#This Row],[Hire Date]]&gt;=EE_Data_2023[[#This Row],[Start of Month]],EE_Data_2023[[#This Row],[Hire Date]]&lt;=EE_Data_2023[[#This Row],[End of Month]]),1,0)</f>
        <v>0</v>
      </c>
      <c r="AM1060">
        <f>IF(AND(EE_Data_2023[[#This Row],[Exit Date]]&gt;=EE_Data_2023[[#This Row],[Start of Month]],EE_Data_2023[[#This Row],[Exit Date]]&lt;=EE_Data_2023[[#This Row],[End of Month]]),1,0)</f>
        <v>0</v>
      </c>
      <c r="AN1060">
        <f>EE_Data_2023[[#This Row],[Leave balance]]*EE_Data_2023[[#This Row],[Hr_Rate]]</f>
        <v>18424.034615384615</v>
      </c>
    </row>
    <row r="1061" spans="1:40" x14ac:dyDescent="0.3">
      <c r="A1061" s="1" t="s">
        <v>1928</v>
      </c>
      <c r="B1061" s="8">
        <v>44958</v>
      </c>
      <c r="C1061" s="8">
        <v>44985</v>
      </c>
      <c r="D1061">
        <v>2023</v>
      </c>
      <c r="E1061" t="s">
        <v>180</v>
      </c>
      <c r="F1061" t="s">
        <v>181</v>
      </c>
      <c r="G1061" t="s">
        <v>33</v>
      </c>
      <c r="H1061" t="s">
        <v>649</v>
      </c>
      <c r="I1061" t="s">
        <v>650</v>
      </c>
      <c r="J1061" t="s">
        <v>115</v>
      </c>
      <c r="K1061" t="s">
        <v>48</v>
      </c>
      <c r="L1061" t="s">
        <v>71</v>
      </c>
      <c r="M1061" t="s">
        <v>181</v>
      </c>
      <c r="N1061" t="s">
        <v>72</v>
      </c>
      <c r="O1061" t="s">
        <v>40</v>
      </c>
      <c r="P1061">
        <v>50</v>
      </c>
      <c r="Q1061" s="2">
        <v>38004</v>
      </c>
      <c r="R1061" s="2"/>
      <c r="S1061">
        <v>40</v>
      </c>
      <c r="T1061" s="3">
        <v>247939</v>
      </c>
      <c r="U1061" s="3">
        <v>20661.583333333332</v>
      </c>
      <c r="V1061" s="3">
        <v>119.2014423076923</v>
      </c>
      <c r="W1061" s="3">
        <v>0.31420000000000003</v>
      </c>
      <c r="X1061" s="3">
        <v>6491.8694833333338</v>
      </c>
      <c r="Y1061" vm="22">
        <v>0.49099999999999999</v>
      </c>
      <c r="Z1061" s="3">
        <v>10516.745916666667</v>
      </c>
      <c r="AA1061" t="s">
        <v>184</v>
      </c>
      <c r="AB1061">
        <v>11.300800000000001</v>
      </c>
      <c r="AC1061">
        <v>0.35</v>
      </c>
      <c r="AD1061" s="2" t="s">
        <v>42</v>
      </c>
      <c r="AE1061">
        <v>277</v>
      </c>
      <c r="AH1061">
        <v>20</v>
      </c>
      <c r="AI1061">
        <v>310</v>
      </c>
      <c r="AK1061" t="s">
        <v>42</v>
      </c>
      <c r="AL1061">
        <f>IF(AND(EE_Data_2023[[#This Row],[Hire Date]]&gt;=EE_Data_2023[[#This Row],[Start of Month]],EE_Data_2023[[#This Row],[Hire Date]]&lt;=EE_Data_2023[[#This Row],[End of Month]]),1,0)</f>
        <v>0</v>
      </c>
      <c r="AM1061">
        <f>IF(AND(EE_Data_2023[[#This Row],[Exit Date]]&gt;=EE_Data_2023[[#This Row],[Start of Month]],EE_Data_2023[[#This Row],[Exit Date]]&lt;=EE_Data_2023[[#This Row],[End of Month]]),1,0)</f>
        <v>0</v>
      </c>
      <c r="AN1061">
        <f>EE_Data_2023[[#This Row],[Leave balance]]*EE_Data_2023[[#This Row],[Hr_Rate]]</f>
        <v>33018.799519230772</v>
      </c>
    </row>
    <row r="1062" spans="1:40" x14ac:dyDescent="0.3">
      <c r="A1062" s="1" t="s">
        <v>1928</v>
      </c>
      <c r="B1062" s="8">
        <v>44958</v>
      </c>
      <c r="C1062" s="8">
        <v>44985</v>
      </c>
      <c r="D1062">
        <v>2023</v>
      </c>
      <c r="E1062" t="s">
        <v>278</v>
      </c>
      <c r="F1062" t="s">
        <v>279</v>
      </c>
      <c r="G1062" t="s">
        <v>33</v>
      </c>
      <c r="H1062" t="s">
        <v>651</v>
      </c>
      <c r="I1062" t="s">
        <v>652</v>
      </c>
      <c r="J1062" t="s">
        <v>47</v>
      </c>
      <c r="K1062" t="s">
        <v>99</v>
      </c>
      <c r="L1062" t="s">
        <v>49</v>
      </c>
      <c r="M1062" t="s">
        <v>279</v>
      </c>
      <c r="N1062" t="s">
        <v>72</v>
      </c>
      <c r="O1062" t="s">
        <v>40</v>
      </c>
      <c r="P1062">
        <v>64</v>
      </c>
      <c r="Q1062" s="2">
        <v>42972</v>
      </c>
      <c r="R1062" s="2"/>
      <c r="S1062">
        <v>40</v>
      </c>
      <c r="T1062" s="3">
        <v>169509</v>
      </c>
      <c r="U1062" s="3">
        <v>14125.75</v>
      </c>
      <c r="V1062" s="3">
        <v>81.49471153846153</v>
      </c>
      <c r="W1062" s="3">
        <v>0.13800000000000001</v>
      </c>
      <c r="X1062" s="3">
        <v>1949.3535000000002</v>
      </c>
      <c r="Y1062" vm="29">
        <v>0.30599999999999999</v>
      </c>
      <c r="Z1062" s="3">
        <v>9803.2704999999987</v>
      </c>
      <c r="AA1062" t="s">
        <v>282</v>
      </c>
      <c r="AB1062">
        <v>0.88870000000000005</v>
      </c>
      <c r="AC1062">
        <v>0.18</v>
      </c>
      <c r="AD1062" s="2" t="s">
        <v>42</v>
      </c>
      <c r="AE1062">
        <v>287</v>
      </c>
      <c r="AH1062">
        <v>20</v>
      </c>
      <c r="AI1062">
        <v>460</v>
      </c>
      <c r="AK1062" t="s">
        <v>42</v>
      </c>
      <c r="AL1062">
        <f>IF(AND(EE_Data_2023[[#This Row],[Hire Date]]&gt;=EE_Data_2023[[#This Row],[Start of Month]],EE_Data_2023[[#This Row],[Hire Date]]&lt;=EE_Data_2023[[#This Row],[End of Month]]),1,0)</f>
        <v>0</v>
      </c>
      <c r="AM1062">
        <f>IF(AND(EE_Data_2023[[#This Row],[Exit Date]]&gt;=EE_Data_2023[[#This Row],[Start of Month]],EE_Data_2023[[#This Row],[Exit Date]]&lt;=EE_Data_2023[[#This Row],[End of Month]]),1,0)</f>
        <v>0</v>
      </c>
      <c r="AN1062">
        <f>EE_Data_2023[[#This Row],[Leave balance]]*EE_Data_2023[[#This Row],[Hr_Rate]]</f>
        <v>23388.98221153846</v>
      </c>
    </row>
    <row r="1063" spans="1:40" x14ac:dyDescent="0.3">
      <c r="A1063" s="1" t="s">
        <v>1928</v>
      </c>
      <c r="B1063" s="8">
        <v>44958</v>
      </c>
      <c r="C1063" s="8">
        <v>44985</v>
      </c>
      <c r="D1063">
        <v>2023</v>
      </c>
      <c r="E1063" t="s">
        <v>73</v>
      </c>
      <c r="F1063" t="s">
        <v>74</v>
      </c>
      <c r="G1063" t="s">
        <v>1916</v>
      </c>
      <c r="H1063" t="s">
        <v>653</v>
      </c>
      <c r="I1063" t="s">
        <v>654</v>
      </c>
      <c r="J1063" t="s">
        <v>93</v>
      </c>
      <c r="K1063" t="s">
        <v>83</v>
      </c>
      <c r="L1063" t="s">
        <v>38</v>
      </c>
      <c r="M1063" t="s">
        <v>74</v>
      </c>
      <c r="N1063" t="s">
        <v>72</v>
      </c>
      <c r="O1063" t="s">
        <v>50</v>
      </c>
      <c r="P1063">
        <v>55</v>
      </c>
      <c r="Q1063" s="2">
        <v>40552</v>
      </c>
      <c r="R1063" s="2"/>
      <c r="S1063">
        <v>40</v>
      </c>
      <c r="T1063" s="3">
        <v>138521</v>
      </c>
      <c r="U1063" s="3">
        <v>11543.416666666666</v>
      </c>
      <c r="V1063" s="3">
        <v>66.596634615384616</v>
      </c>
      <c r="W1063" s="3">
        <v>0.28999999999999998</v>
      </c>
      <c r="X1063" s="3">
        <v>3347.5908333333327</v>
      </c>
      <c r="Y1063" vm="6">
        <v>0.65099999999999991</v>
      </c>
      <c r="Z1063" s="3">
        <v>4028.6524166666677</v>
      </c>
      <c r="AA1063" t="s">
        <v>78</v>
      </c>
      <c r="AB1063">
        <v>5.4378000000000002</v>
      </c>
      <c r="AC1063">
        <v>0.1</v>
      </c>
      <c r="AD1063" s="2" t="s">
        <v>42</v>
      </c>
      <c r="AE1063">
        <v>60</v>
      </c>
      <c r="AH1063">
        <v>20</v>
      </c>
      <c r="AK1063" t="s">
        <v>42</v>
      </c>
      <c r="AL1063">
        <f>IF(AND(EE_Data_2023[[#This Row],[Hire Date]]&gt;=EE_Data_2023[[#This Row],[Start of Month]],EE_Data_2023[[#This Row],[Hire Date]]&lt;=EE_Data_2023[[#This Row],[End of Month]]),1,0)</f>
        <v>0</v>
      </c>
      <c r="AM1063">
        <f>IF(AND(EE_Data_2023[[#This Row],[Exit Date]]&gt;=EE_Data_2023[[#This Row],[Start of Month]],EE_Data_2023[[#This Row],[Exit Date]]&lt;=EE_Data_2023[[#This Row],[End of Month]]),1,0)</f>
        <v>0</v>
      </c>
      <c r="AN1063">
        <f>EE_Data_2023[[#This Row],[Leave balance]]*EE_Data_2023[[#This Row],[Hr_Rate]]</f>
        <v>3995.7980769230771</v>
      </c>
    </row>
    <row r="1064" spans="1:40" x14ac:dyDescent="0.3">
      <c r="A1064" s="1" t="s">
        <v>1928</v>
      </c>
      <c r="B1064" s="8">
        <v>44958</v>
      </c>
      <c r="C1064" s="8">
        <v>44985</v>
      </c>
      <c r="D1064">
        <v>2023</v>
      </c>
      <c r="E1064" t="s">
        <v>193</v>
      </c>
      <c r="F1064" t="s">
        <v>194</v>
      </c>
      <c r="G1064" t="s">
        <v>33</v>
      </c>
      <c r="H1064" t="s">
        <v>655</v>
      </c>
      <c r="I1064" t="s">
        <v>656</v>
      </c>
      <c r="J1064" t="s">
        <v>165</v>
      </c>
      <c r="K1064" t="s">
        <v>99</v>
      </c>
      <c r="L1064" t="s">
        <v>49</v>
      </c>
      <c r="M1064" t="s">
        <v>194</v>
      </c>
      <c r="N1064" t="s">
        <v>72</v>
      </c>
      <c r="O1064" t="s">
        <v>50</v>
      </c>
      <c r="P1064">
        <v>45</v>
      </c>
      <c r="Q1064" s="2">
        <v>41712</v>
      </c>
      <c r="R1064" s="2"/>
      <c r="S1064">
        <v>32</v>
      </c>
      <c r="T1064" s="3">
        <v>113873</v>
      </c>
      <c r="U1064" s="3">
        <v>9489.4166666666661</v>
      </c>
      <c r="V1064" s="3">
        <v>68.433293269230774</v>
      </c>
      <c r="W1064" s="3">
        <v>6.3500000000000001E-2</v>
      </c>
      <c r="X1064" s="3">
        <v>602.5779583333333</v>
      </c>
      <c r="Y1064" vm="24">
        <v>0.31900000000000001</v>
      </c>
      <c r="Z1064" s="3">
        <v>6462.2927499999996</v>
      </c>
      <c r="AA1064" t="s">
        <v>197</v>
      </c>
      <c r="AB1064">
        <v>149.69999999999999</v>
      </c>
      <c r="AC1064">
        <v>0.11</v>
      </c>
      <c r="AD1064" s="2" t="s">
        <v>42</v>
      </c>
      <c r="AE1064">
        <v>358</v>
      </c>
      <c r="AH1064">
        <v>20</v>
      </c>
      <c r="AI1064">
        <v>601</v>
      </c>
      <c r="AK1064" t="s">
        <v>42</v>
      </c>
      <c r="AL1064">
        <f>IF(AND(EE_Data_2023[[#This Row],[Hire Date]]&gt;=EE_Data_2023[[#This Row],[Start of Month]],EE_Data_2023[[#This Row],[Hire Date]]&lt;=EE_Data_2023[[#This Row],[End of Month]]),1,0)</f>
        <v>0</v>
      </c>
      <c r="AM1064">
        <f>IF(AND(EE_Data_2023[[#This Row],[Exit Date]]&gt;=EE_Data_2023[[#This Row],[Start of Month]],EE_Data_2023[[#This Row],[Exit Date]]&lt;=EE_Data_2023[[#This Row],[End of Month]]),1,0)</f>
        <v>0</v>
      </c>
      <c r="AN1064">
        <f>EE_Data_2023[[#This Row],[Leave balance]]*EE_Data_2023[[#This Row],[Hr_Rate]]</f>
        <v>24499.118990384617</v>
      </c>
    </row>
    <row r="1065" spans="1:40" x14ac:dyDescent="0.3">
      <c r="A1065" s="1" t="s">
        <v>1928</v>
      </c>
      <c r="B1065" s="8">
        <v>44958</v>
      </c>
      <c r="C1065" s="8">
        <v>44985</v>
      </c>
      <c r="D1065">
        <v>2023</v>
      </c>
      <c r="E1065" t="s">
        <v>139</v>
      </c>
      <c r="F1065" t="s">
        <v>140</v>
      </c>
      <c r="G1065" t="s">
        <v>33</v>
      </c>
      <c r="H1065" t="s">
        <v>657</v>
      </c>
      <c r="I1065" t="s">
        <v>658</v>
      </c>
      <c r="J1065" t="s">
        <v>187</v>
      </c>
      <c r="K1065" t="s">
        <v>37</v>
      </c>
      <c r="L1065" t="s">
        <v>71</v>
      </c>
      <c r="M1065" t="s">
        <v>140</v>
      </c>
      <c r="N1065" t="s">
        <v>72</v>
      </c>
      <c r="O1065" t="s">
        <v>50</v>
      </c>
      <c r="P1065">
        <v>39</v>
      </c>
      <c r="Q1065" s="2">
        <v>43229</v>
      </c>
      <c r="R1065" s="2"/>
      <c r="S1065">
        <v>40</v>
      </c>
      <c r="T1065" s="3">
        <v>73317</v>
      </c>
      <c r="U1065" s="3">
        <v>6109.75</v>
      </c>
      <c r="V1065" s="3">
        <v>35.248557692307692</v>
      </c>
      <c r="W1065" s="3">
        <v>0.19879999999999998</v>
      </c>
      <c r="X1065" s="3">
        <v>1214.6182999999999</v>
      </c>
      <c r="Y1065" vm="16">
        <v>0.48799999999999999</v>
      </c>
      <c r="Z1065" s="3">
        <v>3128.192</v>
      </c>
      <c r="AA1065" t="s">
        <v>41</v>
      </c>
      <c r="AB1065">
        <v>1</v>
      </c>
      <c r="AC1065">
        <v>0</v>
      </c>
      <c r="AD1065" s="2" t="s">
        <v>42</v>
      </c>
      <c r="AE1065">
        <v>393</v>
      </c>
      <c r="AH1065">
        <v>20</v>
      </c>
      <c r="AK1065" t="s">
        <v>42</v>
      </c>
      <c r="AL1065">
        <f>IF(AND(EE_Data_2023[[#This Row],[Hire Date]]&gt;=EE_Data_2023[[#This Row],[Start of Month]],EE_Data_2023[[#This Row],[Hire Date]]&lt;=EE_Data_2023[[#This Row],[End of Month]]),1,0)</f>
        <v>0</v>
      </c>
      <c r="AM1065">
        <f>IF(AND(EE_Data_2023[[#This Row],[Exit Date]]&gt;=EE_Data_2023[[#This Row],[Start of Month]],EE_Data_2023[[#This Row],[Exit Date]]&lt;=EE_Data_2023[[#This Row],[End of Month]]),1,0)</f>
        <v>0</v>
      </c>
      <c r="AN1065">
        <f>EE_Data_2023[[#This Row],[Leave balance]]*EE_Data_2023[[#This Row],[Hr_Rate]]</f>
        <v>13852.683173076923</v>
      </c>
    </row>
    <row r="1066" spans="1:40" x14ac:dyDescent="0.3">
      <c r="A1066" s="1" t="s">
        <v>1928</v>
      </c>
      <c r="B1066" s="8">
        <v>44958</v>
      </c>
      <c r="C1066" s="8">
        <v>44985</v>
      </c>
      <c r="D1066">
        <v>2023</v>
      </c>
      <c r="E1066" t="s">
        <v>89</v>
      </c>
      <c r="F1066" t="s">
        <v>90</v>
      </c>
      <c r="G1066" t="s">
        <v>54</v>
      </c>
      <c r="H1066" t="s">
        <v>659</v>
      </c>
      <c r="I1066" t="s">
        <v>660</v>
      </c>
      <c r="J1066" t="s">
        <v>547</v>
      </c>
      <c r="K1066" t="s">
        <v>37</v>
      </c>
      <c r="L1066" t="s">
        <v>49</v>
      </c>
      <c r="M1066" t="s">
        <v>90</v>
      </c>
      <c r="N1066" t="s">
        <v>72</v>
      </c>
      <c r="O1066" t="s">
        <v>50</v>
      </c>
      <c r="P1066">
        <v>40</v>
      </c>
      <c r="Q1066" s="2">
        <v>41451</v>
      </c>
      <c r="R1066" s="2"/>
      <c r="S1066">
        <v>40</v>
      </c>
      <c r="T1066" s="3">
        <v>69096</v>
      </c>
      <c r="U1066" s="3">
        <v>5758</v>
      </c>
      <c r="V1066" s="3">
        <v>33.219230769230769</v>
      </c>
      <c r="W1066" s="3">
        <v>0</v>
      </c>
      <c r="X1066" s="3">
        <v>0</v>
      </c>
      <c r="Y1066" vm="9">
        <v>0.37200000000000005</v>
      </c>
      <c r="Z1066" s="3">
        <v>3616.0239999999999</v>
      </c>
      <c r="AA1066" t="s">
        <v>95</v>
      </c>
      <c r="AB1066">
        <v>136.33000000000001</v>
      </c>
      <c r="AC1066">
        <v>0</v>
      </c>
      <c r="AD1066" s="2" t="s">
        <v>42</v>
      </c>
      <c r="AE1066">
        <v>341</v>
      </c>
      <c r="AH1066">
        <v>20</v>
      </c>
      <c r="AI1066">
        <v>547</v>
      </c>
      <c r="AK1066" t="s">
        <v>42</v>
      </c>
      <c r="AL1066">
        <f>IF(AND(EE_Data_2023[[#This Row],[Hire Date]]&gt;=EE_Data_2023[[#This Row],[Start of Month]],EE_Data_2023[[#This Row],[Hire Date]]&lt;=EE_Data_2023[[#This Row],[End of Month]]),1,0)</f>
        <v>0</v>
      </c>
      <c r="AM1066">
        <f>IF(AND(EE_Data_2023[[#This Row],[Exit Date]]&gt;=EE_Data_2023[[#This Row],[Start of Month]],EE_Data_2023[[#This Row],[Exit Date]]&lt;=EE_Data_2023[[#This Row],[End of Month]]),1,0)</f>
        <v>0</v>
      </c>
      <c r="AN1066">
        <f>EE_Data_2023[[#This Row],[Leave balance]]*EE_Data_2023[[#This Row],[Hr_Rate]]</f>
        <v>11327.757692307692</v>
      </c>
    </row>
    <row r="1067" spans="1:40" x14ac:dyDescent="0.3">
      <c r="A1067" s="1" t="s">
        <v>1928</v>
      </c>
      <c r="B1067" s="8">
        <v>44958</v>
      </c>
      <c r="C1067" s="8">
        <v>44985</v>
      </c>
      <c r="D1067">
        <v>2023</v>
      </c>
      <c r="E1067" t="s">
        <v>346</v>
      </c>
      <c r="F1067" t="s">
        <v>347</v>
      </c>
      <c r="G1067" t="s">
        <v>54</v>
      </c>
      <c r="H1067" t="s">
        <v>661</v>
      </c>
      <c r="I1067" t="s">
        <v>662</v>
      </c>
      <c r="J1067" t="s">
        <v>321</v>
      </c>
      <c r="K1067" t="s">
        <v>94</v>
      </c>
      <c r="L1067" t="s">
        <v>38</v>
      </c>
      <c r="M1067" t="s">
        <v>347</v>
      </c>
      <c r="N1067" t="s">
        <v>72</v>
      </c>
      <c r="O1067" t="s">
        <v>40</v>
      </c>
      <c r="P1067">
        <v>48</v>
      </c>
      <c r="Q1067" s="2">
        <v>38454</v>
      </c>
      <c r="R1067" s="2"/>
      <c r="S1067">
        <v>40</v>
      </c>
      <c r="T1067" s="3">
        <v>87158</v>
      </c>
      <c r="U1067" s="3">
        <v>7263.166666666667</v>
      </c>
      <c r="V1067" s="3">
        <v>41.902884615384615</v>
      </c>
      <c r="W1067" s="3">
        <v>0.2109</v>
      </c>
      <c r="X1067" s="3">
        <v>1531.8018500000001</v>
      </c>
      <c r="Y1067" vm="34">
        <v>0.45799999999999996</v>
      </c>
      <c r="Z1067" s="3">
        <v>3936.6363333333338</v>
      </c>
      <c r="AA1067" t="s">
        <v>350</v>
      </c>
      <c r="AB1067">
        <v>11.0573</v>
      </c>
      <c r="AC1067">
        <v>0</v>
      </c>
      <c r="AD1067" s="2" t="s">
        <v>42</v>
      </c>
      <c r="AE1067">
        <v>139</v>
      </c>
      <c r="AH1067">
        <v>20</v>
      </c>
      <c r="AK1067" t="s">
        <v>42</v>
      </c>
      <c r="AL1067">
        <f>IF(AND(EE_Data_2023[[#This Row],[Hire Date]]&gt;=EE_Data_2023[[#This Row],[Start of Month]],EE_Data_2023[[#This Row],[Hire Date]]&lt;=EE_Data_2023[[#This Row],[End of Month]]),1,0)</f>
        <v>0</v>
      </c>
      <c r="AM1067">
        <f>IF(AND(EE_Data_2023[[#This Row],[Exit Date]]&gt;=EE_Data_2023[[#This Row],[Start of Month]],EE_Data_2023[[#This Row],[Exit Date]]&lt;=EE_Data_2023[[#This Row],[End of Month]]),1,0)</f>
        <v>0</v>
      </c>
      <c r="AN1067">
        <f>EE_Data_2023[[#This Row],[Leave balance]]*EE_Data_2023[[#This Row],[Hr_Rate]]</f>
        <v>5824.5009615384615</v>
      </c>
    </row>
    <row r="1068" spans="1:40" x14ac:dyDescent="0.3">
      <c r="A1068" s="1" t="s">
        <v>1928</v>
      </c>
      <c r="B1068" s="8">
        <v>44958</v>
      </c>
      <c r="C1068" s="8">
        <v>44985</v>
      </c>
      <c r="D1068">
        <v>2023</v>
      </c>
      <c r="E1068" t="s">
        <v>180</v>
      </c>
      <c r="F1068" t="s">
        <v>181</v>
      </c>
      <c r="G1068" t="s">
        <v>33</v>
      </c>
      <c r="H1068" t="s">
        <v>663</v>
      </c>
      <c r="I1068" t="s">
        <v>664</v>
      </c>
      <c r="J1068" t="s">
        <v>336</v>
      </c>
      <c r="K1068" t="s">
        <v>99</v>
      </c>
      <c r="L1068" t="s">
        <v>71</v>
      </c>
      <c r="M1068" t="s">
        <v>181</v>
      </c>
      <c r="N1068" t="s">
        <v>72</v>
      </c>
      <c r="O1068" t="s">
        <v>40</v>
      </c>
      <c r="P1068">
        <v>64</v>
      </c>
      <c r="Q1068" s="2">
        <v>44467</v>
      </c>
      <c r="R1068" s="2"/>
      <c r="S1068">
        <v>40</v>
      </c>
      <c r="T1068" s="3">
        <v>70778</v>
      </c>
      <c r="U1068" s="3">
        <v>5898.166666666667</v>
      </c>
      <c r="V1068" s="3">
        <v>34.027884615384615</v>
      </c>
      <c r="W1068" s="3">
        <v>0.31420000000000003</v>
      </c>
      <c r="X1068" s="3">
        <v>1853.2039666666669</v>
      </c>
      <c r="Y1068" vm="22">
        <v>0.49099999999999999</v>
      </c>
      <c r="Z1068" s="3">
        <v>3002.1668333333337</v>
      </c>
      <c r="AA1068" t="s">
        <v>184</v>
      </c>
      <c r="AB1068">
        <v>11.300800000000001</v>
      </c>
      <c r="AC1068">
        <v>0</v>
      </c>
      <c r="AD1068" s="2" t="s">
        <v>42</v>
      </c>
      <c r="AE1068">
        <v>79</v>
      </c>
      <c r="AH1068">
        <v>20</v>
      </c>
      <c r="AK1068" t="s">
        <v>42</v>
      </c>
      <c r="AL1068">
        <f>IF(AND(EE_Data_2023[[#This Row],[Hire Date]]&gt;=EE_Data_2023[[#This Row],[Start of Month]],EE_Data_2023[[#This Row],[Hire Date]]&lt;=EE_Data_2023[[#This Row],[End of Month]]),1,0)</f>
        <v>0</v>
      </c>
      <c r="AM1068">
        <f>IF(AND(EE_Data_2023[[#This Row],[Exit Date]]&gt;=EE_Data_2023[[#This Row],[Start of Month]],EE_Data_2023[[#This Row],[Exit Date]]&lt;=EE_Data_2023[[#This Row],[End of Month]]),1,0)</f>
        <v>0</v>
      </c>
      <c r="AN1068">
        <f>EE_Data_2023[[#This Row],[Leave balance]]*EE_Data_2023[[#This Row],[Hr_Rate]]</f>
        <v>2688.2028846153844</v>
      </c>
    </row>
    <row r="1069" spans="1:40" x14ac:dyDescent="0.3">
      <c r="A1069" s="1" t="s">
        <v>1928</v>
      </c>
      <c r="B1069" s="8">
        <v>44958</v>
      </c>
      <c r="C1069" s="8">
        <v>44985</v>
      </c>
      <c r="D1069">
        <v>2023</v>
      </c>
      <c r="E1069" t="s">
        <v>351</v>
      </c>
      <c r="F1069" t="s">
        <v>352</v>
      </c>
      <c r="G1069" t="s">
        <v>54</v>
      </c>
      <c r="H1069" t="s">
        <v>665</v>
      </c>
      <c r="I1069" t="s">
        <v>666</v>
      </c>
      <c r="J1069" t="s">
        <v>47</v>
      </c>
      <c r="K1069" t="s">
        <v>94</v>
      </c>
      <c r="L1069" t="s">
        <v>49</v>
      </c>
      <c r="M1069" t="s">
        <v>352</v>
      </c>
      <c r="N1069" t="s">
        <v>72</v>
      </c>
      <c r="O1069" t="s">
        <v>50</v>
      </c>
      <c r="P1069">
        <v>65</v>
      </c>
      <c r="Q1069" s="2">
        <v>38130</v>
      </c>
      <c r="R1069" s="2"/>
      <c r="S1069">
        <v>40</v>
      </c>
      <c r="T1069" s="3">
        <v>153938</v>
      </c>
      <c r="U1069" s="3">
        <v>12828.166666666666</v>
      </c>
      <c r="V1069" s="3">
        <v>74.008653846153848</v>
      </c>
      <c r="W1069" s="3">
        <v>0.13</v>
      </c>
      <c r="X1069" s="3">
        <v>1667.6616666666666</v>
      </c>
      <c r="Y1069" vm="14">
        <v>0.55399999999999994</v>
      </c>
      <c r="Z1069" s="3">
        <v>5721.3623333333335</v>
      </c>
      <c r="AA1069" t="s">
        <v>355</v>
      </c>
      <c r="AB1069">
        <v>12.6816</v>
      </c>
      <c r="AC1069">
        <v>0.2</v>
      </c>
      <c r="AD1069" s="2" t="s">
        <v>42</v>
      </c>
      <c r="AE1069">
        <v>111</v>
      </c>
      <c r="AH1069">
        <v>20</v>
      </c>
      <c r="AI1069">
        <v>294</v>
      </c>
      <c r="AK1069" t="s">
        <v>42</v>
      </c>
      <c r="AL1069">
        <f>IF(AND(EE_Data_2023[[#This Row],[Hire Date]]&gt;=EE_Data_2023[[#This Row],[Start of Month]],EE_Data_2023[[#This Row],[Hire Date]]&lt;=EE_Data_2023[[#This Row],[End of Month]]),1,0)</f>
        <v>0</v>
      </c>
      <c r="AM1069">
        <f>IF(AND(EE_Data_2023[[#This Row],[Exit Date]]&gt;=EE_Data_2023[[#This Row],[Start of Month]],EE_Data_2023[[#This Row],[Exit Date]]&lt;=EE_Data_2023[[#This Row],[End of Month]]),1,0)</f>
        <v>0</v>
      </c>
      <c r="AN1069">
        <f>EE_Data_2023[[#This Row],[Leave balance]]*EE_Data_2023[[#This Row],[Hr_Rate]]</f>
        <v>8214.9605769230766</v>
      </c>
    </row>
    <row r="1070" spans="1:40" x14ac:dyDescent="0.3">
      <c r="A1070" s="1" t="s">
        <v>1928</v>
      </c>
      <c r="B1070" s="8">
        <v>44958</v>
      </c>
      <c r="C1070" s="8">
        <v>44985</v>
      </c>
      <c r="D1070">
        <v>2023</v>
      </c>
      <c r="E1070" t="s">
        <v>385</v>
      </c>
      <c r="F1070" t="s">
        <v>386</v>
      </c>
      <c r="G1070" t="s">
        <v>33</v>
      </c>
      <c r="H1070" t="s">
        <v>667</v>
      </c>
      <c r="I1070" t="s">
        <v>668</v>
      </c>
      <c r="J1070" t="s">
        <v>406</v>
      </c>
      <c r="K1070" t="s">
        <v>37</v>
      </c>
      <c r="L1070" t="s">
        <v>108</v>
      </c>
      <c r="M1070" t="s">
        <v>386</v>
      </c>
      <c r="N1070" t="s">
        <v>72</v>
      </c>
      <c r="O1070" t="s">
        <v>40</v>
      </c>
      <c r="P1070">
        <v>43</v>
      </c>
      <c r="Q1070" s="2">
        <v>43224</v>
      </c>
      <c r="R1070" s="2"/>
      <c r="S1070">
        <v>40</v>
      </c>
      <c r="T1070" s="3">
        <v>59888</v>
      </c>
      <c r="U1070" s="3">
        <v>4990.666666666667</v>
      </c>
      <c r="V1070" s="3">
        <v>28.792307692307691</v>
      </c>
      <c r="W1070" s="3">
        <v>0.19020000000000001</v>
      </c>
      <c r="X1070" s="3">
        <v>949.22480000000007</v>
      </c>
      <c r="Y1070" vm="36">
        <v>0.28300000000000003</v>
      </c>
      <c r="Z1070" s="3">
        <v>3578.308</v>
      </c>
      <c r="AA1070" t="s">
        <v>389</v>
      </c>
      <c r="AB1070">
        <v>1.9574</v>
      </c>
      <c r="AC1070">
        <v>0</v>
      </c>
      <c r="AD1070" s="2" t="s">
        <v>42</v>
      </c>
      <c r="AE1070">
        <v>358</v>
      </c>
      <c r="AH1070">
        <v>20</v>
      </c>
      <c r="AK1070" t="s">
        <v>42</v>
      </c>
      <c r="AL1070">
        <f>IF(AND(EE_Data_2023[[#This Row],[Hire Date]]&gt;=EE_Data_2023[[#This Row],[Start of Month]],EE_Data_2023[[#This Row],[Hire Date]]&lt;=EE_Data_2023[[#This Row],[End of Month]]),1,0)</f>
        <v>0</v>
      </c>
      <c r="AM1070">
        <f>IF(AND(EE_Data_2023[[#This Row],[Exit Date]]&gt;=EE_Data_2023[[#This Row],[Start of Month]],EE_Data_2023[[#This Row],[Exit Date]]&lt;=EE_Data_2023[[#This Row],[End of Month]]),1,0)</f>
        <v>0</v>
      </c>
      <c r="AN1070">
        <f>EE_Data_2023[[#This Row],[Leave balance]]*EE_Data_2023[[#This Row],[Hr_Rate]]</f>
        <v>10307.646153846154</v>
      </c>
    </row>
    <row r="1071" spans="1:40" x14ac:dyDescent="0.3">
      <c r="A1071" s="1" t="s">
        <v>1928</v>
      </c>
      <c r="B1071" s="8">
        <v>44958</v>
      </c>
      <c r="C1071" s="8">
        <v>44985</v>
      </c>
      <c r="D1071">
        <v>2023</v>
      </c>
      <c r="E1071" t="s">
        <v>43</v>
      </c>
      <c r="F1071" t="s">
        <v>44</v>
      </c>
      <c r="G1071" t="s">
        <v>1919</v>
      </c>
      <c r="H1071" t="s">
        <v>669</v>
      </c>
      <c r="I1071" t="s">
        <v>670</v>
      </c>
      <c r="J1071" t="s">
        <v>336</v>
      </c>
      <c r="K1071" t="s">
        <v>99</v>
      </c>
      <c r="L1071" t="s">
        <v>71</v>
      </c>
      <c r="M1071" t="s">
        <v>44</v>
      </c>
      <c r="N1071" t="s">
        <v>72</v>
      </c>
      <c r="O1071" t="s">
        <v>40</v>
      </c>
      <c r="P1071">
        <v>50</v>
      </c>
      <c r="Q1071" s="2">
        <v>43447</v>
      </c>
      <c r="R1071" s="2"/>
      <c r="S1071">
        <v>40</v>
      </c>
      <c r="T1071" s="3">
        <v>63098</v>
      </c>
      <c r="U1071" s="3">
        <v>5258.166666666667</v>
      </c>
      <c r="V1071" s="3">
        <v>30.335576923076921</v>
      </c>
      <c r="W1071" s="3">
        <v>0.17</v>
      </c>
      <c r="X1071" s="3">
        <v>893.88833333333343</v>
      </c>
      <c r="Y1071" vm="2">
        <v>0.21</v>
      </c>
      <c r="Z1071" s="3">
        <v>4153.9516666666668</v>
      </c>
      <c r="AA1071" t="s">
        <v>51</v>
      </c>
      <c r="AB1071">
        <v>1.4280999999999999</v>
      </c>
      <c r="AC1071">
        <v>0</v>
      </c>
      <c r="AD1071" s="2" t="s">
        <v>42</v>
      </c>
      <c r="AE1071">
        <v>276</v>
      </c>
      <c r="AH1071">
        <v>20</v>
      </c>
      <c r="AK1071" t="s">
        <v>42</v>
      </c>
      <c r="AL1071">
        <f>IF(AND(EE_Data_2023[[#This Row],[Hire Date]]&gt;=EE_Data_2023[[#This Row],[Start of Month]],EE_Data_2023[[#This Row],[Hire Date]]&lt;=EE_Data_2023[[#This Row],[End of Month]]),1,0)</f>
        <v>0</v>
      </c>
      <c r="AM1071">
        <f>IF(AND(EE_Data_2023[[#This Row],[Exit Date]]&gt;=EE_Data_2023[[#This Row],[Start of Month]],EE_Data_2023[[#This Row],[Exit Date]]&lt;=EE_Data_2023[[#This Row],[End of Month]]),1,0)</f>
        <v>0</v>
      </c>
      <c r="AN1071">
        <f>EE_Data_2023[[#This Row],[Leave balance]]*EE_Data_2023[[#This Row],[Hr_Rate]]</f>
        <v>8372.6192307692309</v>
      </c>
    </row>
    <row r="1072" spans="1:40" x14ac:dyDescent="0.3">
      <c r="A1072" s="1" t="s">
        <v>1928</v>
      </c>
      <c r="B1072" s="8">
        <v>44958</v>
      </c>
      <c r="C1072" s="8">
        <v>44985</v>
      </c>
      <c r="D1072">
        <v>2023</v>
      </c>
      <c r="E1072" t="s">
        <v>188</v>
      </c>
      <c r="F1072" t="s">
        <v>189</v>
      </c>
      <c r="G1072" t="s">
        <v>33</v>
      </c>
      <c r="H1072" t="s">
        <v>671</v>
      </c>
      <c r="I1072" t="s">
        <v>672</v>
      </c>
      <c r="J1072" t="s">
        <v>115</v>
      </c>
      <c r="K1072" t="s">
        <v>48</v>
      </c>
      <c r="L1072" t="s">
        <v>71</v>
      </c>
      <c r="M1072" t="s">
        <v>189</v>
      </c>
      <c r="N1072" t="s">
        <v>39</v>
      </c>
      <c r="O1072" t="s">
        <v>50</v>
      </c>
      <c r="P1072">
        <v>27</v>
      </c>
      <c r="Q1072" s="2">
        <v>44545</v>
      </c>
      <c r="R1072" s="2">
        <v>45275</v>
      </c>
      <c r="S1072">
        <v>40</v>
      </c>
      <c r="T1072" s="3">
        <v>255369</v>
      </c>
      <c r="U1072" s="3">
        <v>21280.75</v>
      </c>
      <c r="V1072" s="3">
        <v>122.77355769230769</v>
      </c>
      <c r="W1072" s="3">
        <v>0.14099999999999999</v>
      </c>
      <c r="X1072" s="3">
        <v>3000.5857499999997</v>
      </c>
      <c r="Y1072" vm="23">
        <v>0.36200000000000004</v>
      </c>
      <c r="Z1072" s="3">
        <v>13577.118499999999</v>
      </c>
      <c r="AA1072" t="s">
        <v>192</v>
      </c>
      <c r="AB1072">
        <v>11.2597</v>
      </c>
      <c r="AC1072">
        <v>0.33</v>
      </c>
      <c r="AD1072" s="2" t="s">
        <v>42</v>
      </c>
      <c r="AE1072">
        <v>82</v>
      </c>
      <c r="AH1072">
        <v>20</v>
      </c>
      <c r="AI1072">
        <v>614</v>
      </c>
      <c r="AK1072" t="s">
        <v>42</v>
      </c>
      <c r="AL1072">
        <f>IF(AND(EE_Data_2023[[#This Row],[Hire Date]]&gt;=EE_Data_2023[[#This Row],[Start of Month]],EE_Data_2023[[#This Row],[Hire Date]]&lt;=EE_Data_2023[[#This Row],[End of Month]]),1,0)</f>
        <v>0</v>
      </c>
      <c r="AM1072">
        <f>IF(AND(EE_Data_2023[[#This Row],[Exit Date]]&gt;=EE_Data_2023[[#This Row],[Start of Month]],EE_Data_2023[[#This Row],[Exit Date]]&lt;=EE_Data_2023[[#This Row],[End of Month]]),1,0)</f>
        <v>0</v>
      </c>
      <c r="AN1072">
        <f>EE_Data_2023[[#This Row],[Leave balance]]*EE_Data_2023[[#This Row],[Hr_Rate]]</f>
        <v>10067.431730769231</v>
      </c>
    </row>
    <row r="1073" spans="1:40" x14ac:dyDescent="0.3">
      <c r="A1073" s="1" t="s">
        <v>1928</v>
      </c>
      <c r="B1073" s="8">
        <v>44958</v>
      </c>
      <c r="C1073" s="8">
        <v>44985</v>
      </c>
      <c r="D1073">
        <v>2023</v>
      </c>
      <c r="E1073" t="s">
        <v>73</v>
      </c>
      <c r="F1073" t="s">
        <v>74</v>
      </c>
      <c r="G1073" t="s">
        <v>1916</v>
      </c>
      <c r="H1073" t="s">
        <v>673</v>
      </c>
      <c r="I1073" t="s">
        <v>674</v>
      </c>
      <c r="J1073" t="s">
        <v>93</v>
      </c>
      <c r="K1073" t="s">
        <v>94</v>
      </c>
      <c r="L1073" t="s">
        <v>38</v>
      </c>
      <c r="M1073" t="s">
        <v>74</v>
      </c>
      <c r="N1073" t="s">
        <v>72</v>
      </c>
      <c r="O1073" t="s">
        <v>50</v>
      </c>
      <c r="P1073">
        <v>55</v>
      </c>
      <c r="Q1073" s="2">
        <v>38301</v>
      </c>
      <c r="R1073" s="2"/>
      <c r="S1073">
        <v>32</v>
      </c>
      <c r="T1073" s="3">
        <v>142318</v>
      </c>
      <c r="U1073" s="3">
        <v>11859.833333333334</v>
      </c>
      <c r="V1073" s="3">
        <v>85.527644230769226</v>
      </c>
      <c r="W1073" s="3">
        <v>0.28999999999999998</v>
      </c>
      <c r="X1073" s="3">
        <v>3439.3516666666665</v>
      </c>
      <c r="Y1073" vm="6">
        <v>0.65099999999999991</v>
      </c>
      <c r="Z1073" s="3">
        <v>4139.0818333333345</v>
      </c>
      <c r="AA1073" t="s">
        <v>78</v>
      </c>
      <c r="AB1073">
        <v>5.4378000000000002</v>
      </c>
      <c r="AC1073">
        <v>0.14000000000000001</v>
      </c>
      <c r="AD1073" s="2" t="s">
        <v>42</v>
      </c>
      <c r="AE1073">
        <v>103</v>
      </c>
      <c r="AH1073">
        <v>20</v>
      </c>
      <c r="AK1073" t="s">
        <v>42</v>
      </c>
      <c r="AL1073">
        <f>IF(AND(EE_Data_2023[[#This Row],[Hire Date]]&gt;=EE_Data_2023[[#This Row],[Start of Month]],EE_Data_2023[[#This Row],[Hire Date]]&lt;=EE_Data_2023[[#This Row],[End of Month]]),1,0)</f>
        <v>0</v>
      </c>
      <c r="AM1073">
        <f>IF(AND(EE_Data_2023[[#This Row],[Exit Date]]&gt;=EE_Data_2023[[#This Row],[Start of Month]],EE_Data_2023[[#This Row],[Exit Date]]&lt;=EE_Data_2023[[#This Row],[End of Month]]),1,0)</f>
        <v>0</v>
      </c>
      <c r="AN1073">
        <f>EE_Data_2023[[#This Row],[Leave balance]]*EE_Data_2023[[#This Row],[Hr_Rate]]</f>
        <v>8809.3473557692305</v>
      </c>
    </row>
    <row r="1074" spans="1:40" x14ac:dyDescent="0.3">
      <c r="A1074" s="1" t="s">
        <v>1928</v>
      </c>
      <c r="B1074" s="8">
        <v>44958</v>
      </c>
      <c r="C1074" s="8">
        <v>44985</v>
      </c>
      <c r="D1074">
        <v>2023</v>
      </c>
      <c r="E1074" t="s">
        <v>303</v>
      </c>
      <c r="F1074" t="s">
        <v>304</v>
      </c>
      <c r="G1074" t="s">
        <v>112</v>
      </c>
      <c r="H1074" t="s">
        <v>675</v>
      </c>
      <c r="I1074" t="s">
        <v>676</v>
      </c>
      <c r="J1074" t="s">
        <v>115</v>
      </c>
      <c r="K1074" t="s">
        <v>94</v>
      </c>
      <c r="L1074" t="s">
        <v>108</v>
      </c>
      <c r="M1074" t="s">
        <v>304</v>
      </c>
      <c r="N1074" t="s">
        <v>39</v>
      </c>
      <c r="O1074" t="s">
        <v>50</v>
      </c>
      <c r="P1074">
        <v>34</v>
      </c>
      <c r="Q1074" s="2">
        <v>44769</v>
      </c>
      <c r="R1074" s="2">
        <v>45134</v>
      </c>
      <c r="S1074">
        <v>40</v>
      </c>
      <c r="T1074" s="3">
        <v>220937</v>
      </c>
      <c r="U1074" s="3">
        <v>18411.416666666668</v>
      </c>
      <c r="V1074" s="3">
        <v>106.21971153846155</v>
      </c>
      <c r="W1074" s="3">
        <v>7.5999999999999998E-2</v>
      </c>
      <c r="X1074" s="3">
        <v>1399.2676666666666</v>
      </c>
      <c r="Y1074" vm="32">
        <v>0.253</v>
      </c>
      <c r="Z1074" s="3">
        <v>13753.32825</v>
      </c>
      <c r="AA1074" t="s">
        <v>307</v>
      </c>
      <c r="AB1074">
        <v>3.7942999999999998</v>
      </c>
      <c r="AC1074">
        <v>0.38</v>
      </c>
      <c r="AD1074" s="2" t="s">
        <v>42</v>
      </c>
      <c r="AE1074">
        <v>332</v>
      </c>
      <c r="AH1074">
        <v>20</v>
      </c>
      <c r="AK1074" t="s">
        <v>42</v>
      </c>
      <c r="AL1074">
        <f>IF(AND(EE_Data_2023[[#This Row],[Hire Date]]&gt;=EE_Data_2023[[#This Row],[Start of Month]],EE_Data_2023[[#This Row],[Hire Date]]&lt;=EE_Data_2023[[#This Row],[End of Month]]),1,0)</f>
        <v>0</v>
      </c>
      <c r="AM1074">
        <f>IF(AND(EE_Data_2023[[#This Row],[Exit Date]]&gt;=EE_Data_2023[[#This Row],[Start of Month]],EE_Data_2023[[#This Row],[Exit Date]]&lt;=EE_Data_2023[[#This Row],[End of Month]]),1,0)</f>
        <v>0</v>
      </c>
      <c r="AN1074">
        <f>EE_Data_2023[[#This Row],[Leave balance]]*EE_Data_2023[[#This Row],[Hr_Rate]]</f>
        <v>35264.944230769237</v>
      </c>
    </row>
    <row r="1075" spans="1:40" x14ac:dyDescent="0.3">
      <c r="A1075" s="1" t="s">
        <v>1928</v>
      </c>
      <c r="B1075" s="8">
        <v>44958</v>
      </c>
      <c r="C1075" s="8">
        <v>44985</v>
      </c>
      <c r="D1075">
        <v>2023</v>
      </c>
      <c r="E1075" t="s">
        <v>193</v>
      </c>
      <c r="F1075" t="s">
        <v>194</v>
      </c>
      <c r="G1075" t="s">
        <v>33</v>
      </c>
      <c r="H1075" t="s">
        <v>677</v>
      </c>
      <c r="I1075" t="s">
        <v>678</v>
      </c>
      <c r="J1075" t="s">
        <v>47</v>
      </c>
      <c r="K1075" t="s">
        <v>37</v>
      </c>
      <c r="L1075" t="s">
        <v>49</v>
      </c>
      <c r="M1075" t="s">
        <v>194</v>
      </c>
      <c r="N1075" t="s">
        <v>72</v>
      </c>
      <c r="O1075" t="s">
        <v>50</v>
      </c>
      <c r="P1075">
        <v>47</v>
      </c>
      <c r="Q1075" s="2">
        <v>41208</v>
      </c>
      <c r="R1075" s="2"/>
      <c r="S1075">
        <v>40</v>
      </c>
      <c r="T1075" s="3">
        <v>183156</v>
      </c>
      <c r="U1075" s="3">
        <v>15263</v>
      </c>
      <c r="V1075" s="3">
        <v>88.055769230769229</v>
      </c>
      <c r="W1075" s="3">
        <v>6.3500000000000001E-2</v>
      </c>
      <c r="X1075" s="3">
        <v>969.20050000000003</v>
      </c>
      <c r="Y1075" vm="24">
        <v>0.31900000000000001</v>
      </c>
      <c r="Z1075" s="3">
        <v>10394.102999999999</v>
      </c>
      <c r="AA1075" t="s">
        <v>197</v>
      </c>
      <c r="AB1075">
        <v>149.69999999999999</v>
      </c>
      <c r="AC1075">
        <v>0.3</v>
      </c>
      <c r="AD1075" s="2" t="s">
        <v>42</v>
      </c>
      <c r="AE1075">
        <v>384</v>
      </c>
      <c r="AF1075">
        <v>1</v>
      </c>
      <c r="AG1075" t="s">
        <v>1809</v>
      </c>
      <c r="AH1075">
        <v>20</v>
      </c>
      <c r="AK1075" t="s">
        <v>42</v>
      </c>
      <c r="AL1075">
        <f>IF(AND(EE_Data_2023[[#This Row],[Hire Date]]&gt;=EE_Data_2023[[#This Row],[Start of Month]],EE_Data_2023[[#This Row],[Hire Date]]&lt;=EE_Data_2023[[#This Row],[End of Month]]),1,0)</f>
        <v>0</v>
      </c>
      <c r="AM1075">
        <f>IF(AND(EE_Data_2023[[#This Row],[Exit Date]]&gt;=EE_Data_2023[[#This Row],[Start of Month]],EE_Data_2023[[#This Row],[Exit Date]]&lt;=EE_Data_2023[[#This Row],[End of Month]]),1,0)</f>
        <v>0</v>
      </c>
      <c r="AN1075">
        <f>EE_Data_2023[[#This Row],[Leave balance]]*EE_Data_2023[[#This Row],[Hr_Rate]]</f>
        <v>33813.415384615386</v>
      </c>
    </row>
    <row r="1076" spans="1:40" x14ac:dyDescent="0.3">
      <c r="A1076" s="1" t="s">
        <v>1928</v>
      </c>
      <c r="B1076" s="8">
        <v>44958</v>
      </c>
      <c r="C1076" s="8">
        <v>44985</v>
      </c>
      <c r="D1076">
        <v>2023</v>
      </c>
      <c r="E1076" t="s">
        <v>151</v>
      </c>
      <c r="F1076" t="s">
        <v>152</v>
      </c>
      <c r="G1076" t="s">
        <v>33</v>
      </c>
      <c r="H1076" t="s">
        <v>679</v>
      </c>
      <c r="I1076" t="s">
        <v>680</v>
      </c>
      <c r="J1076" t="s">
        <v>115</v>
      </c>
      <c r="K1076" t="s">
        <v>37</v>
      </c>
      <c r="L1076" t="s">
        <v>49</v>
      </c>
      <c r="M1076" t="s">
        <v>152</v>
      </c>
      <c r="N1076" t="s">
        <v>72</v>
      </c>
      <c r="O1076" t="s">
        <v>50</v>
      </c>
      <c r="P1076">
        <v>32</v>
      </c>
      <c r="Q1076" s="2">
        <v>44034</v>
      </c>
      <c r="R1076" s="2"/>
      <c r="S1076">
        <v>40</v>
      </c>
      <c r="T1076" s="3">
        <v>192749</v>
      </c>
      <c r="U1076" s="3">
        <v>16062.416666666666</v>
      </c>
      <c r="V1076" s="3">
        <v>92.667788461538464</v>
      </c>
      <c r="W1076" s="3">
        <v>0.21</v>
      </c>
      <c r="X1076" s="3">
        <v>3373.1074999999996</v>
      </c>
      <c r="Y1076" vm="18">
        <v>0.379</v>
      </c>
      <c r="Z1076" s="3">
        <v>9974.7607499999995</v>
      </c>
      <c r="AA1076" t="s">
        <v>155</v>
      </c>
      <c r="AB1076">
        <v>378.97</v>
      </c>
      <c r="AC1076">
        <v>0.31</v>
      </c>
      <c r="AD1076" s="2" t="s">
        <v>42</v>
      </c>
      <c r="AE1076">
        <v>173</v>
      </c>
      <c r="AH1076">
        <v>20</v>
      </c>
      <c r="AK1076" t="s">
        <v>42</v>
      </c>
      <c r="AL1076">
        <f>IF(AND(EE_Data_2023[[#This Row],[Hire Date]]&gt;=EE_Data_2023[[#This Row],[Start of Month]],EE_Data_2023[[#This Row],[Hire Date]]&lt;=EE_Data_2023[[#This Row],[End of Month]]),1,0)</f>
        <v>0</v>
      </c>
      <c r="AM1076">
        <f>IF(AND(EE_Data_2023[[#This Row],[Exit Date]]&gt;=EE_Data_2023[[#This Row],[Start of Month]],EE_Data_2023[[#This Row],[Exit Date]]&lt;=EE_Data_2023[[#This Row],[End of Month]]),1,0)</f>
        <v>0</v>
      </c>
      <c r="AN1076">
        <f>EE_Data_2023[[#This Row],[Leave balance]]*EE_Data_2023[[#This Row],[Hr_Rate]]</f>
        <v>16031.527403846154</v>
      </c>
    </row>
    <row r="1077" spans="1:40" x14ac:dyDescent="0.3">
      <c r="A1077" s="1" t="s">
        <v>1928</v>
      </c>
      <c r="B1077" s="8">
        <v>44958</v>
      </c>
      <c r="C1077" s="8">
        <v>44985</v>
      </c>
      <c r="D1077">
        <v>2023</v>
      </c>
      <c r="E1077" t="s">
        <v>89</v>
      </c>
      <c r="F1077" t="s">
        <v>90</v>
      </c>
      <c r="G1077" t="s">
        <v>54</v>
      </c>
      <c r="H1077" t="s">
        <v>681</v>
      </c>
      <c r="I1077" t="s">
        <v>682</v>
      </c>
      <c r="J1077" t="s">
        <v>93</v>
      </c>
      <c r="K1077" t="s">
        <v>37</v>
      </c>
      <c r="L1077" t="s">
        <v>38</v>
      </c>
      <c r="M1077" t="s">
        <v>90</v>
      </c>
      <c r="N1077" t="s">
        <v>72</v>
      </c>
      <c r="O1077" t="s">
        <v>50</v>
      </c>
      <c r="P1077">
        <v>39</v>
      </c>
      <c r="Q1077" s="2">
        <v>42819</v>
      </c>
      <c r="R1077" s="2"/>
      <c r="S1077">
        <v>40</v>
      </c>
      <c r="T1077" s="3">
        <v>135325</v>
      </c>
      <c r="U1077" s="3">
        <v>11277.083333333334</v>
      </c>
      <c r="V1077" s="3">
        <v>65.06009615384616</v>
      </c>
      <c r="W1077" s="3">
        <v>0</v>
      </c>
      <c r="X1077" s="3">
        <v>0</v>
      </c>
      <c r="Y1077" vm="9">
        <v>0.37200000000000005</v>
      </c>
      <c r="Z1077" s="3">
        <v>7082.0083333333332</v>
      </c>
      <c r="AA1077" t="s">
        <v>95</v>
      </c>
      <c r="AB1077">
        <v>136.33000000000001</v>
      </c>
      <c r="AC1077">
        <v>0.14000000000000001</v>
      </c>
      <c r="AD1077" s="2" t="s">
        <v>42</v>
      </c>
      <c r="AE1077">
        <v>205</v>
      </c>
      <c r="AH1077">
        <v>20</v>
      </c>
      <c r="AK1077" t="s">
        <v>42</v>
      </c>
      <c r="AL1077">
        <f>IF(AND(EE_Data_2023[[#This Row],[Hire Date]]&gt;=EE_Data_2023[[#This Row],[Start of Month]],EE_Data_2023[[#This Row],[Hire Date]]&lt;=EE_Data_2023[[#This Row],[End of Month]]),1,0)</f>
        <v>0</v>
      </c>
      <c r="AM1077">
        <f>IF(AND(EE_Data_2023[[#This Row],[Exit Date]]&gt;=EE_Data_2023[[#This Row],[Start of Month]],EE_Data_2023[[#This Row],[Exit Date]]&lt;=EE_Data_2023[[#This Row],[End of Month]]),1,0)</f>
        <v>0</v>
      </c>
      <c r="AN1077">
        <f>EE_Data_2023[[#This Row],[Leave balance]]*EE_Data_2023[[#This Row],[Hr_Rate]]</f>
        <v>13337.319711538463</v>
      </c>
    </row>
    <row r="1078" spans="1:40" x14ac:dyDescent="0.3">
      <c r="A1078" s="1" t="s">
        <v>1928</v>
      </c>
      <c r="B1078" s="8">
        <v>44958</v>
      </c>
      <c r="C1078" s="8">
        <v>44985</v>
      </c>
      <c r="D1078">
        <v>2023</v>
      </c>
      <c r="E1078" t="s">
        <v>172</v>
      </c>
      <c r="F1078" t="s">
        <v>132</v>
      </c>
      <c r="G1078" t="s">
        <v>33</v>
      </c>
      <c r="H1078" t="s">
        <v>683</v>
      </c>
      <c r="I1078" t="s">
        <v>684</v>
      </c>
      <c r="J1078" t="s">
        <v>63</v>
      </c>
      <c r="K1078" t="s">
        <v>70</v>
      </c>
      <c r="L1078" t="s">
        <v>49</v>
      </c>
      <c r="M1078" t="s">
        <v>132</v>
      </c>
      <c r="N1078" t="s">
        <v>39</v>
      </c>
      <c r="O1078" t="s">
        <v>50</v>
      </c>
      <c r="P1078">
        <v>26</v>
      </c>
      <c r="Q1078" s="2">
        <v>44848</v>
      </c>
      <c r="R1078" s="2">
        <v>45213</v>
      </c>
      <c r="S1078">
        <v>40</v>
      </c>
      <c r="T1078" s="3">
        <v>79356</v>
      </c>
      <c r="U1078" s="3">
        <v>6613</v>
      </c>
      <c r="V1078" s="3">
        <v>38.151923076923076</v>
      </c>
      <c r="W1078" s="3">
        <v>8.3000000000000004E-2</v>
      </c>
      <c r="X1078" s="3">
        <v>548.87900000000002</v>
      </c>
      <c r="Y1078" vm="19">
        <v>0.22399999999999998</v>
      </c>
      <c r="Z1078" s="3">
        <v>5131.6880000000001</v>
      </c>
      <c r="AA1078" t="s">
        <v>41</v>
      </c>
      <c r="AB1078">
        <v>1</v>
      </c>
      <c r="AC1078">
        <v>0</v>
      </c>
      <c r="AD1078" s="2" t="s">
        <v>42</v>
      </c>
      <c r="AE1078">
        <v>56</v>
      </c>
      <c r="AH1078">
        <v>20</v>
      </c>
      <c r="AI1078">
        <v>578</v>
      </c>
      <c r="AK1078" t="s">
        <v>42</v>
      </c>
      <c r="AL1078">
        <f>IF(AND(EE_Data_2023[[#This Row],[Hire Date]]&gt;=EE_Data_2023[[#This Row],[Start of Month]],EE_Data_2023[[#This Row],[Hire Date]]&lt;=EE_Data_2023[[#This Row],[End of Month]]),1,0)</f>
        <v>0</v>
      </c>
      <c r="AM1078">
        <f>IF(AND(EE_Data_2023[[#This Row],[Exit Date]]&gt;=EE_Data_2023[[#This Row],[Start of Month]],EE_Data_2023[[#This Row],[Exit Date]]&lt;=EE_Data_2023[[#This Row],[End of Month]]),1,0)</f>
        <v>0</v>
      </c>
      <c r="AN1078">
        <f>EE_Data_2023[[#This Row],[Leave balance]]*EE_Data_2023[[#This Row],[Hr_Rate]]</f>
        <v>2136.5076923076922</v>
      </c>
    </row>
    <row r="1079" spans="1:40" x14ac:dyDescent="0.3">
      <c r="A1079" s="1" t="s">
        <v>1928</v>
      </c>
      <c r="B1079" s="8">
        <v>44958</v>
      </c>
      <c r="C1079" s="8">
        <v>44985</v>
      </c>
      <c r="D1079">
        <v>2023</v>
      </c>
      <c r="E1079" t="s">
        <v>79</v>
      </c>
      <c r="F1079" t="s">
        <v>80</v>
      </c>
      <c r="G1079" t="s">
        <v>33</v>
      </c>
      <c r="H1079" t="s">
        <v>685</v>
      </c>
      <c r="I1079" t="s">
        <v>686</v>
      </c>
      <c r="J1079" t="s">
        <v>341</v>
      </c>
      <c r="K1079" t="s">
        <v>99</v>
      </c>
      <c r="L1079" t="s">
        <v>38</v>
      </c>
      <c r="M1079" t="s">
        <v>80</v>
      </c>
      <c r="N1079" t="s">
        <v>72</v>
      </c>
      <c r="O1079" t="s">
        <v>40</v>
      </c>
      <c r="P1079">
        <v>40</v>
      </c>
      <c r="Q1079" s="2">
        <v>38540</v>
      </c>
      <c r="R1079" s="2"/>
      <c r="S1079">
        <v>40</v>
      </c>
      <c r="T1079" s="3">
        <v>74412</v>
      </c>
      <c r="U1079" s="3">
        <v>6201</v>
      </c>
      <c r="V1079" s="3">
        <v>35.774999999999999</v>
      </c>
      <c r="W1079" s="3">
        <v>0.23190000000000002</v>
      </c>
      <c r="X1079" s="3">
        <v>1438.0119000000002</v>
      </c>
      <c r="Y1079" vm="7">
        <v>0.41200000000000003</v>
      </c>
      <c r="Z1079" s="3">
        <v>3646.1879999999996</v>
      </c>
      <c r="AA1079" t="s">
        <v>41</v>
      </c>
      <c r="AB1079">
        <v>1</v>
      </c>
      <c r="AC1079">
        <v>0</v>
      </c>
      <c r="AD1079" s="2" t="s">
        <v>42</v>
      </c>
      <c r="AE1079">
        <v>227</v>
      </c>
      <c r="AH1079">
        <v>20</v>
      </c>
      <c r="AJ1079">
        <v>19</v>
      </c>
      <c r="AK1079" t="s">
        <v>42</v>
      </c>
      <c r="AL1079">
        <f>IF(AND(EE_Data_2023[[#This Row],[Hire Date]]&gt;=EE_Data_2023[[#This Row],[Start of Month]],EE_Data_2023[[#This Row],[Hire Date]]&lt;=EE_Data_2023[[#This Row],[End of Month]]),1,0)</f>
        <v>0</v>
      </c>
      <c r="AM1079">
        <f>IF(AND(EE_Data_2023[[#This Row],[Exit Date]]&gt;=EE_Data_2023[[#This Row],[Start of Month]],EE_Data_2023[[#This Row],[Exit Date]]&lt;=EE_Data_2023[[#This Row],[End of Month]]),1,0)</f>
        <v>0</v>
      </c>
      <c r="AN1079">
        <f>EE_Data_2023[[#This Row],[Leave balance]]*EE_Data_2023[[#This Row],[Hr_Rate]]</f>
        <v>8120.9249999999993</v>
      </c>
    </row>
    <row r="1080" spans="1:40" x14ac:dyDescent="0.3">
      <c r="A1080" s="1" t="s">
        <v>1928</v>
      </c>
      <c r="B1080" s="8">
        <v>44958</v>
      </c>
      <c r="C1080" s="8">
        <v>44985</v>
      </c>
      <c r="D1080">
        <v>2023</v>
      </c>
      <c r="E1080" t="s">
        <v>79</v>
      </c>
      <c r="F1080" t="s">
        <v>80</v>
      </c>
      <c r="G1080" t="s">
        <v>33</v>
      </c>
      <c r="H1080" t="s">
        <v>292</v>
      </c>
      <c r="I1080" t="s">
        <v>687</v>
      </c>
      <c r="J1080" t="s">
        <v>57</v>
      </c>
      <c r="K1080" t="s">
        <v>37</v>
      </c>
      <c r="L1080" t="s">
        <v>38</v>
      </c>
      <c r="M1080" t="s">
        <v>80</v>
      </c>
      <c r="N1080" t="s">
        <v>72</v>
      </c>
      <c r="O1080" t="s">
        <v>50</v>
      </c>
      <c r="P1080">
        <v>32</v>
      </c>
      <c r="Q1080" s="2">
        <v>43010</v>
      </c>
      <c r="R1080" s="2"/>
      <c r="S1080">
        <v>40</v>
      </c>
      <c r="T1080" s="3">
        <v>61886</v>
      </c>
      <c r="U1080" s="3">
        <v>5157.166666666667</v>
      </c>
      <c r="V1080" s="3">
        <v>29.752884615384612</v>
      </c>
      <c r="W1080" s="3">
        <v>0.23190000000000002</v>
      </c>
      <c r="X1080" s="3">
        <v>1195.9469500000002</v>
      </c>
      <c r="Y1080" vm="7">
        <v>0.41200000000000003</v>
      </c>
      <c r="Z1080" s="3">
        <v>3032.4140000000002</v>
      </c>
      <c r="AA1080" t="s">
        <v>41</v>
      </c>
      <c r="AB1080">
        <v>1</v>
      </c>
      <c r="AC1080">
        <v>0.09</v>
      </c>
      <c r="AD1080" s="2" t="s">
        <v>42</v>
      </c>
      <c r="AE1080">
        <v>159</v>
      </c>
      <c r="AH1080">
        <v>20</v>
      </c>
      <c r="AJ1080">
        <v>12</v>
      </c>
      <c r="AK1080" t="s">
        <v>42</v>
      </c>
      <c r="AL1080">
        <f>IF(AND(EE_Data_2023[[#This Row],[Hire Date]]&gt;=EE_Data_2023[[#This Row],[Start of Month]],EE_Data_2023[[#This Row],[Hire Date]]&lt;=EE_Data_2023[[#This Row],[End of Month]]),1,0)</f>
        <v>0</v>
      </c>
      <c r="AM1080">
        <f>IF(AND(EE_Data_2023[[#This Row],[Exit Date]]&gt;=EE_Data_2023[[#This Row],[Start of Month]],EE_Data_2023[[#This Row],[Exit Date]]&lt;=EE_Data_2023[[#This Row],[End of Month]]),1,0)</f>
        <v>0</v>
      </c>
      <c r="AN1080">
        <f>EE_Data_2023[[#This Row],[Leave balance]]*EE_Data_2023[[#This Row],[Hr_Rate]]</f>
        <v>4730.7086538461535</v>
      </c>
    </row>
    <row r="1081" spans="1:40" x14ac:dyDescent="0.3">
      <c r="A1081" s="1" t="s">
        <v>1928</v>
      </c>
      <c r="B1081" s="8">
        <v>44958</v>
      </c>
      <c r="C1081" s="8">
        <v>44985</v>
      </c>
      <c r="D1081">
        <v>2023</v>
      </c>
      <c r="E1081" t="s">
        <v>390</v>
      </c>
      <c r="F1081" t="s">
        <v>391</v>
      </c>
      <c r="G1081" t="s">
        <v>33</v>
      </c>
      <c r="H1081" t="s">
        <v>688</v>
      </c>
      <c r="I1081" t="s">
        <v>689</v>
      </c>
      <c r="J1081" t="s">
        <v>47</v>
      </c>
      <c r="K1081" t="s">
        <v>83</v>
      </c>
      <c r="L1081" t="s">
        <v>108</v>
      </c>
      <c r="M1081" t="s">
        <v>391</v>
      </c>
      <c r="N1081" t="s">
        <v>72</v>
      </c>
      <c r="O1081" t="s">
        <v>50</v>
      </c>
      <c r="P1081">
        <v>58</v>
      </c>
      <c r="Q1081" s="2">
        <v>37755</v>
      </c>
      <c r="R1081" s="2"/>
      <c r="S1081">
        <v>40</v>
      </c>
      <c r="T1081" s="3">
        <v>173071</v>
      </c>
      <c r="U1081" s="3">
        <v>14422.583333333334</v>
      </c>
      <c r="V1081" s="3">
        <v>83.207211538461536</v>
      </c>
      <c r="W1081" s="3">
        <v>0.1105</v>
      </c>
      <c r="X1081" s="3">
        <v>1593.6954583333334</v>
      </c>
      <c r="Y1081" vm="37">
        <v>0.26100000000000001</v>
      </c>
      <c r="Z1081" s="3">
        <v>10658.289083333333</v>
      </c>
      <c r="AA1081" t="s">
        <v>41</v>
      </c>
      <c r="AB1081">
        <v>1</v>
      </c>
      <c r="AC1081">
        <v>0.28999999999999998</v>
      </c>
      <c r="AD1081" s="2" t="s">
        <v>42</v>
      </c>
      <c r="AE1081">
        <v>219</v>
      </c>
      <c r="AH1081">
        <v>20</v>
      </c>
      <c r="AJ1081">
        <v>7</v>
      </c>
      <c r="AK1081" t="s">
        <v>42</v>
      </c>
      <c r="AL1081">
        <f>IF(AND(EE_Data_2023[[#This Row],[Hire Date]]&gt;=EE_Data_2023[[#This Row],[Start of Month]],EE_Data_2023[[#This Row],[Hire Date]]&lt;=EE_Data_2023[[#This Row],[End of Month]]),1,0)</f>
        <v>0</v>
      </c>
      <c r="AM1081">
        <f>IF(AND(EE_Data_2023[[#This Row],[Exit Date]]&gt;=EE_Data_2023[[#This Row],[Start of Month]],EE_Data_2023[[#This Row],[Exit Date]]&lt;=EE_Data_2023[[#This Row],[End of Month]]),1,0)</f>
        <v>0</v>
      </c>
      <c r="AN1081">
        <f>EE_Data_2023[[#This Row],[Leave balance]]*EE_Data_2023[[#This Row],[Hr_Rate]]</f>
        <v>18222.379326923077</v>
      </c>
    </row>
    <row r="1082" spans="1:40" x14ac:dyDescent="0.3">
      <c r="A1082" s="1" t="s">
        <v>1928</v>
      </c>
      <c r="B1082" s="8">
        <v>44958</v>
      </c>
      <c r="C1082" s="8">
        <v>44985</v>
      </c>
      <c r="D1082">
        <v>2023</v>
      </c>
      <c r="E1082" t="s">
        <v>89</v>
      </c>
      <c r="F1082" t="s">
        <v>90</v>
      </c>
      <c r="G1082" t="s">
        <v>54</v>
      </c>
      <c r="H1082" t="s">
        <v>690</v>
      </c>
      <c r="I1082" t="s">
        <v>691</v>
      </c>
      <c r="J1082" t="s">
        <v>237</v>
      </c>
      <c r="K1082" t="s">
        <v>99</v>
      </c>
      <c r="L1082" t="s">
        <v>108</v>
      </c>
      <c r="M1082" t="s">
        <v>90</v>
      </c>
      <c r="N1082" t="s">
        <v>39</v>
      </c>
      <c r="O1082" t="s">
        <v>50</v>
      </c>
      <c r="P1082">
        <v>58</v>
      </c>
      <c r="Q1082" s="2">
        <v>44861</v>
      </c>
      <c r="R1082" s="2">
        <v>45226</v>
      </c>
      <c r="S1082">
        <v>40</v>
      </c>
      <c r="T1082" s="3">
        <v>70189</v>
      </c>
      <c r="U1082" s="3">
        <v>5849.083333333333</v>
      </c>
      <c r="V1082" s="3">
        <v>33.744711538461537</v>
      </c>
      <c r="W1082" s="3">
        <v>0</v>
      </c>
      <c r="X1082" s="3">
        <v>0</v>
      </c>
      <c r="Y1082" vm="9">
        <v>0.37200000000000005</v>
      </c>
      <c r="Z1082" s="3">
        <v>3673.2243333333327</v>
      </c>
      <c r="AA1082" t="s">
        <v>95</v>
      </c>
      <c r="AB1082">
        <v>136.33000000000001</v>
      </c>
      <c r="AC1082">
        <v>0</v>
      </c>
      <c r="AD1082" s="2" t="s">
        <v>42</v>
      </c>
      <c r="AE1082">
        <v>261</v>
      </c>
      <c r="AH1082">
        <v>20</v>
      </c>
      <c r="AJ1082">
        <v>6</v>
      </c>
      <c r="AK1082" t="s">
        <v>42</v>
      </c>
      <c r="AL1082">
        <f>IF(AND(EE_Data_2023[[#This Row],[Hire Date]]&gt;=EE_Data_2023[[#This Row],[Start of Month]],EE_Data_2023[[#This Row],[Hire Date]]&lt;=EE_Data_2023[[#This Row],[End of Month]]),1,0)</f>
        <v>0</v>
      </c>
      <c r="AM1082">
        <f>IF(AND(EE_Data_2023[[#This Row],[Exit Date]]&gt;=EE_Data_2023[[#This Row],[Start of Month]],EE_Data_2023[[#This Row],[Exit Date]]&lt;=EE_Data_2023[[#This Row],[End of Month]]),1,0)</f>
        <v>0</v>
      </c>
      <c r="AN1082">
        <f>EE_Data_2023[[#This Row],[Leave balance]]*EE_Data_2023[[#This Row],[Hr_Rate]]</f>
        <v>8807.3697115384621</v>
      </c>
    </row>
    <row r="1083" spans="1:40" x14ac:dyDescent="0.3">
      <c r="A1083" s="1" t="s">
        <v>1928</v>
      </c>
      <c r="B1083" s="8">
        <v>44958</v>
      </c>
      <c r="C1083" s="8">
        <v>44985</v>
      </c>
      <c r="D1083">
        <v>2023</v>
      </c>
      <c r="E1083" t="s">
        <v>172</v>
      </c>
      <c r="F1083" t="s">
        <v>132</v>
      </c>
      <c r="G1083" t="s">
        <v>33</v>
      </c>
      <c r="H1083" t="s">
        <v>692</v>
      </c>
      <c r="I1083" t="s">
        <v>693</v>
      </c>
      <c r="J1083" t="s">
        <v>115</v>
      </c>
      <c r="K1083" t="s">
        <v>70</v>
      </c>
      <c r="L1083" t="s">
        <v>108</v>
      </c>
      <c r="M1083" t="s">
        <v>132</v>
      </c>
      <c r="N1083" t="s">
        <v>72</v>
      </c>
      <c r="O1083" t="s">
        <v>50</v>
      </c>
      <c r="P1083">
        <v>42</v>
      </c>
      <c r="Q1083" s="2">
        <v>41528</v>
      </c>
      <c r="R1083" s="2"/>
      <c r="S1083">
        <v>40</v>
      </c>
      <c r="T1083" s="3">
        <v>181452</v>
      </c>
      <c r="U1083" s="3">
        <v>15121</v>
      </c>
      <c r="V1083" s="3">
        <v>87.236538461538458</v>
      </c>
      <c r="W1083" s="3">
        <v>0.45</v>
      </c>
      <c r="X1083" s="3">
        <v>6804.45</v>
      </c>
      <c r="Y1083" vm="21">
        <v>0.60699999999999998</v>
      </c>
      <c r="Z1083" s="3">
        <v>5942.5529999999999</v>
      </c>
      <c r="AA1083" t="s">
        <v>41</v>
      </c>
      <c r="AB1083">
        <v>1</v>
      </c>
      <c r="AC1083">
        <v>0.3</v>
      </c>
      <c r="AD1083" s="2" t="s">
        <v>42</v>
      </c>
      <c r="AE1083">
        <v>76</v>
      </c>
      <c r="AH1083">
        <v>20</v>
      </c>
      <c r="AJ1083">
        <v>4</v>
      </c>
      <c r="AK1083" t="s">
        <v>42</v>
      </c>
      <c r="AL1083">
        <f>IF(AND(EE_Data_2023[[#This Row],[Hire Date]]&gt;=EE_Data_2023[[#This Row],[Start of Month]],EE_Data_2023[[#This Row],[Hire Date]]&lt;=EE_Data_2023[[#This Row],[End of Month]]),1,0)</f>
        <v>0</v>
      </c>
      <c r="AM1083">
        <f>IF(AND(EE_Data_2023[[#This Row],[Exit Date]]&gt;=EE_Data_2023[[#This Row],[Start of Month]],EE_Data_2023[[#This Row],[Exit Date]]&lt;=EE_Data_2023[[#This Row],[End of Month]]),1,0)</f>
        <v>0</v>
      </c>
      <c r="AN1083">
        <f>EE_Data_2023[[#This Row],[Leave balance]]*EE_Data_2023[[#This Row],[Hr_Rate]]</f>
        <v>6629.9769230769225</v>
      </c>
    </row>
    <row r="1084" spans="1:40" x14ac:dyDescent="0.3">
      <c r="A1084" s="1" t="s">
        <v>1928</v>
      </c>
      <c r="B1084" s="8">
        <v>44958</v>
      </c>
      <c r="C1084" s="8">
        <v>44985</v>
      </c>
      <c r="D1084">
        <v>2023</v>
      </c>
      <c r="E1084" t="s">
        <v>123</v>
      </c>
      <c r="F1084" t="s">
        <v>124</v>
      </c>
      <c r="G1084" t="s">
        <v>33</v>
      </c>
      <c r="H1084" t="s">
        <v>694</v>
      </c>
      <c r="I1084" t="s">
        <v>695</v>
      </c>
      <c r="J1084" t="s">
        <v>226</v>
      </c>
      <c r="K1084" t="s">
        <v>94</v>
      </c>
      <c r="L1084" t="s">
        <v>49</v>
      </c>
      <c r="M1084" t="s">
        <v>124</v>
      </c>
      <c r="N1084" t="s">
        <v>72</v>
      </c>
      <c r="O1084" t="s">
        <v>40</v>
      </c>
      <c r="P1084">
        <v>26</v>
      </c>
      <c r="Q1084" s="2">
        <v>44267</v>
      </c>
      <c r="R1084" s="2"/>
      <c r="S1084">
        <v>40</v>
      </c>
      <c r="T1084" s="3">
        <v>70369</v>
      </c>
      <c r="U1084" s="3">
        <v>5864.083333333333</v>
      </c>
      <c r="V1084" s="3">
        <v>33.831249999999997</v>
      </c>
      <c r="W1084" s="3">
        <v>2.2499999999999999E-2</v>
      </c>
      <c r="X1084" s="3">
        <v>131.94187499999998</v>
      </c>
      <c r="Y1084" vm="13">
        <v>0.2</v>
      </c>
      <c r="Z1084" s="3">
        <v>4691.2666666666664</v>
      </c>
      <c r="AA1084" t="s">
        <v>127</v>
      </c>
      <c r="AB1084">
        <v>4.9107000000000003</v>
      </c>
      <c r="AC1084">
        <v>0</v>
      </c>
      <c r="AD1084" s="2" t="s">
        <v>42</v>
      </c>
      <c r="AE1084">
        <v>48</v>
      </c>
      <c r="AH1084">
        <v>20</v>
      </c>
      <c r="AI1084">
        <v>261</v>
      </c>
      <c r="AJ1084">
        <v>14</v>
      </c>
      <c r="AK1084" t="s">
        <v>42</v>
      </c>
      <c r="AL1084">
        <f>IF(AND(EE_Data_2023[[#This Row],[Hire Date]]&gt;=EE_Data_2023[[#This Row],[Start of Month]],EE_Data_2023[[#This Row],[Hire Date]]&lt;=EE_Data_2023[[#This Row],[End of Month]]),1,0)</f>
        <v>0</v>
      </c>
      <c r="AM1084">
        <f>IF(AND(EE_Data_2023[[#This Row],[Exit Date]]&gt;=EE_Data_2023[[#This Row],[Start of Month]],EE_Data_2023[[#This Row],[Exit Date]]&lt;=EE_Data_2023[[#This Row],[End of Month]]),1,0)</f>
        <v>0</v>
      </c>
      <c r="AN1084">
        <f>EE_Data_2023[[#This Row],[Leave balance]]*EE_Data_2023[[#This Row],[Hr_Rate]]</f>
        <v>1623.8999999999999</v>
      </c>
    </row>
    <row r="1085" spans="1:40" x14ac:dyDescent="0.3">
      <c r="A1085" s="1" t="s">
        <v>1928</v>
      </c>
      <c r="B1085" s="8">
        <v>44958</v>
      </c>
      <c r="C1085" s="8">
        <v>44985</v>
      </c>
      <c r="D1085">
        <v>2023</v>
      </c>
      <c r="E1085" t="s">
        <v>151</v>
      </c>
      <c r="F1085" t="s">
        <v>152</v>
      </c>
      <c r="G1085" t="s">
        <v>33</v>
      </c>
      <c r="H1085" t="s">
        <v>696</v>
      </c>
      <c r="I1085" t="s">
        <v>697</v>
      </c>
      <c r="J1085" t="s">
        <v>63</v>
      </c>
      <c r="K1085" t="s">
        <v>83</v>
      </c>
      <c r="L1085" t="s">
        <v>38</v>
      </c>
      <c r="M1085" t="s">
        <v>152</v>
      </c>
      <c r="N1085" t="s">
        <v>72</v>
      </c>
      <c r="O1085" t="s">
        <v>40</v>
      </c>
      <c r="P1085">
        <v>38</v>
      </c>
      <c r="Q1085" s="2">
        <v>39634</v>
      </c>
      <c r="R1085" s="2"/>
      <c r="S1085">
        <v>40</v>
      </c>
      <c r="T1085" s="3">
        <v>78056</v>
      </c>
      <c r="U1085" s="3">
        <v>6504.666666666667</v>
      </c>
      <c r="V1085" s="3">
        <v>37.526923076923076</v>
      </c>
      <c r="W1085" s="3">
        <v>0.21</v>
      </c>
      <c r="X1085" s="3">
        <v>1365.98</v>
      </c>
      <c r="Y1085" vm="18">
        <v>0.379</v>
      </c>
      <c r="Z1085" s="3">
        <v>4039.3980000000001</v>
      </c>
      <c r="AA1085" t="s">
        <v>155</v>
      </c>
      <c r="AB1085">
        <v>378.97</v>
      </c>
      <c r="AC1085">
        <v>0</v>
      </c>
      <c r="AD1085" s="2" t="s">
        <v>42</v>
      </c>
      <c r="AE1085">
        <v>240</v>
      </c>
      <c r="AH1085">
        <v>20</v>
      </c>
      <c r="AJ1085">
        <v>20</v>
      </c>
      <c r="AK1085" t="s">
        <v>42</v>
      </c>
      <c r="AL1085">
        <f>IF(AND(EE_Data_2023[[#This Row],[Hire Date]]&gt;=EE_Data_2023[[#This Row],[Start of Month]],EE_Data_2023[[#This Row],[Hire Date]]&lt;=EE_Data_2023[[#This Row],[End of Month]]),1,0)</f>
        <v>0</v>
      </c>
      <c r="AM1085">
        <f>IF(AND(EE_Data_2023[[#This Row],[Exit Date]]&gt;=EE_Data_2023[[#This Row],[Start of Month]],EE_Data_2023[[#This Row],[Exit Date]]&lt;=EE_Data_2023[[#This Row],[End of Month]]),1,0)</f>
        <v>0</v>
      </c>
      <c r="AN1085">
        <f>EE_Data_2023[[#This Row],[Leave balance]]*EE_Data_2023[[#This Row],[Hr_Rate]]</f>
        <v>9006.461538461539</v>
      </c>
    </row>
    <row r="1086" spans="1:40" x14ac:dyDescent="0.3">
      <c r="A1086" s="1" t="s">
        <v>1928</v>
      </c>
      <c r="B1086" s="8">
        <v>44958</v>
      </c>
      <c r="C1086" s="8">
        <v>44985</v>
      </c>
      <c r="D1086">
        <v>2023</v>
      </c>
      <c r="E1086" t="s">
        <v>59</v>
      </c>
      <c r="F1086" t="s">
        <v>60</v>
      </c>
      <c r="G1086" t="s">
        <v>33</v>
      </c>
      <c r="H1086" t="s">
        <v>698</v>
      </c>
      <c r="I1086" t="s">
        <v>699</v>
      </c>
      <c r="J1086" t="s">
        <v>47</v>
      </c>
      <c r="K1086" t="s">
        <v>48</v>
      </c>
      <c r="L1086" t="s">
        <v>108</v>
      </c>
      <c r="M1086" t="s">
        <v>60</v>
      </c>
      <c r="N1086" t="s">
        <v>72</v>
      </c>
      <c r="O1086" t="s">
        <v>40</v>
      </c>
      <c r="P1086">
        <v>64</v>
      </c>
      <c r="Q1086" s="2">
        <v>44318</v>
      </c>
      <c r="R1086" s="2"/>
      <c r="S1086">
        <v>40</v>
      </c>
      <c r="T1086" s="3">
        <v>189933</v>
      </c>
      <c r="U1086" s="3">
        <v>15827.75</v>
      </c>
      <c r="V1086" s="3">
        <v>91.313942307692315</v>
      </c>
      <c r="W1086" s="3">
        <v>0.22140000000000001</v>
      </c>
      <c r="X1086" s="3">
        <v>3504.2638500000003</v>
      </c>
      <c r="Y1086" vm="4">
        <v>0.40799999999999997</v>
      </c>
      <c r="Z1086" s="3">
        <v>9370.0280000000002</v>
      </c>
      <c r="AA1086" t="s">
        <v>64</v>
      </c>
      <c r="AB1086">
        <v>4.6844999999999999</v>
      </c>
      <c r="AC1086">
        <v>0.23</v>
      </c>
      <c r="AD1086" s="2" t="s">
        <v>42</v>
      </c>
      <c r="AE1086">
        <v>168</v>
      </c>
      <c r="AH1086">
        <v>20</v>
      </c>
      <c r="AJ1086">
        <v>4</v>
      </c>
      <c r="AK1086" t="s">
        <v>42</v>
      </c>
      <c r="AL1086">
        <f>IF(AND(EE_Data_2023[[#This Row],[Hire Date]]&gt;=EE_Data_2023[[#This Row],[Start of Month]],EE_Data_2023[[#This Row],[Hire Date]]&lt;=EE_Data_2023[[#This Row],[End of Month]]),1,0)</f>
        <v>0</v>
      </c>
      <c r="AM1086">
        <f>IF(AND(EE_Data_2023[[#This Row],[Exit Date]]&gt;=EE_Data_2023[[#This Row],[Start of Month]],EE_Data_2023[[#This Row],[Exit Date]]&lt;=EE_Data_2023[[#This Row],[End of Month]]),1,0)</f>
        <v>0</v>
      </c>
      <c r="AN1086">
        <f>EE_Data_2023[[#This Row],[Leave balance]]*EE_Data_2023[[#This Row],[Hr_Rate]]</f>
        <v>15340.74230769231</v>
      </c>
    </row>
    <row r="1087" spans="1:40" x14ac:dyDescent="0.3">
      <c r="A1087" s="1" t="s">
        <v>1928</v>
      </c>
      <c r="B1087" s="8">
        <v>44958</v>
      </c>
      <c r="C1087" s="8">
        <v>44985</v>
      </c>
      <c r="D1087">
        <v>2023</v>
      </c>
      <c r="E1087" t="s">
        <v>79</v>
      </c>
      <c r="F1087" t="s">
        <v>80</v>
      </c>
      <c r="G1087" t="s">
        <v>33</v>
      </c>
      <c r="H1087" t="s">
        <v>700</v>
      </c>
      <c r="I1087" t="s">
        <v>701</v>
      </c>
      <c r="J1087" t="s">
        <v>242</v>
      </c>
      <c r="K1087" t="s">
        <v>99</v>
      </c>
      <c r="L1087" t="s">
        <v>49</v>
      </c>
      <c r="M1087" t="s">
        <v>80</v>
      </c>
      <c r="N1087" t="s">
        <v>72</v>
      </c>
      <c r="O1087" t="s">
        <v>40</v>
      </c>
      <c r="P1087">
        <v>38</v>
      </c>
      <c r="Q1087" s="2">
        <v>40360</v>
      </c>
      <c r="R1087" s="2"/>
      <c r="S1087">
        <v>40</v>
      </c>
      <c r="T1087" s="3">
        <v>78237</v>
      </c>
      <c r="U1087" s="3">
        <v>6519.75</v>
      </c>
      <c r="V1087" s="3">
        <v>37.613942307692312</v>
      </c>
      <c r="W1087" s="3">
        <v>0.23190000000000002</v>
      </c>
      <c r="X1087" s="3">
        <v>1511.9300250000001</v>
      </c>
      <c r="Y1087" vm="7">
        <v>0.41200000000000003</v>
      </c>
      <c r="Z1087" s="3">
        <v>3833.6129999999998</v>
      </c>
      <c r="AA1087" t="s">
        <v>41</v>
      </c>
      <c r="AB1087">
        <v>1</v>
      </c>
      <c r="AC1087">
        <v>0</v>
      </c>
      <c r="AD1087" s="2" t="s">
        <v>42</v>
      </c>
      <c r="AE1087">
        <v>302</v>
      </c>
      <c r="AH1087">
        <v>20</v>
      </c>
      <c r="AI1087">
        <v>62</v>
      </c>
      <c r="AJ1087">
        <v>12</v>
      </c>
      <c r="AK1087" t="s">
        <v>42</v>
      </c>
      <c r="AL1087">
        <f>IF(AND(EE_Data_2023[[#This Row],[Hire Date]]&gt;=EE_Data_2023[[#This Row],[Start of Month]],EE_Data_2023[[#This Row],[Hire Date]]&lt;=EE_Data_2023[[#This Row],[End of Month]]),1,0)</f>
        <v>0</v>
      </c>
      <c r="AM1087">
        <f>IF(AND(EE_Data_2023[[#This Row],[Exit Date]]&gt;=EE_Data_2023[[#This Row],[Start of Month]],EE_Data_2023[[#This Row],[Exit Date]]&lt;=EE_Data_2023[[#This Row],[End of Month]]),1,0)</f>
        <v>0</v>
      </c>
      <c r="AN1087">
        <f>EE_Data_2023[[#This Row],[Leave balance]]*EE_Data_2023[[#This Row],[Hr_Rate]]</f>
        <v>11359.410576923079</v>
      </c>
    </row>
    <row r="1088" spans="1:40" x14ac:dyDescent="0.3">
      <c r="A1088" s="1" t="s">
        <v>1928</v>
      </c>
      <c r="B1088" s="8">
        <v>44958</v>
      </c>
      <c r="C1088" s="8">
        <v>44985</v>
      </c>
      <c r="D1088">
        <v>2023</v>
      </c>
      <c r="E1088" t="s">
        <v>104</v>
      </c>
      <c r="F1088" t="s">
        <v>105</v>
      </c>
      <c r="G1088" t="s">
        <v>1919</v>
      </c>
      <c r="H1088" t="s">
        <v>702</v>
      </c>
      <c r="I1088" t="s">
        <v>703</v>
      </c>
      <c r="J1088" t="s">
        <v>145</v>
      </c>
      <c r="K1088" t="s">
        <v>83</v>
      </c>
      <c r="L1088" t="s">
        <v>108</v>
      </c>
      <c r="M1088" t="s">
        <v>105</v>
      </c>
      <c r="N1088" t="s">
        <v>72</v>
      </c>
      <c r="O1088" t="s">
        <v>50</v>
      </c>
      <c r="P1088">
        <v>55</v>
      </c>
      <c r="Q1088" s="2">
        <v>44373</v>
      </c>
      <c r="R1088" s="2"/>
      <c r="S1088">
        <v>40</v>
      </c>
      <c r="T1088" s="3">
        <v>48687</v>
      </c>
      <c r="U1088" s="3">
        <v>4057.25</v>
      </c>
      <c r="V1088" s="3">
        <v>23.407211538461539</v>
      </c>
      <c r="W1088" s="3">
        <v>5.74E-2</v>
      </c>
      <c r="X1088" s="3">
        <v>232.88614999999999</v>
      </c>
      <c r="Y1088" vm="11">
        <v>0.30099999999999999</v>
      </c>
      <c r="Z1088" s="3">
        <v>2836.01775</v>
      </c>
      <c r="AA1088" t="s">
        <v>109</v>
      </c>
      <c r="AB1088">
        <v>16295.86</v>
      </c>
      <c r="AC1088">
        <v>0</v>
      </c>
      <c r="AD1088" s="2" t="s">
        <v>42</v>
      </c>
      <c r="AE1088">
        <v>52</v>
      </c>
      <c r="AH1088">
        <v>20</v>
      </c>
      <c r="AJ1088">
        <v>17</v>
      </c>
      <c r="AK1088" t="s">
        <v>42</v>
      </c>
      <c r="AL1088">
        <f>IF(AND(EE_Data_2023[[#This Row],[Hire Date]]&gt;=EE_Data_2023[[#This Row],[Start of Month]],EE_Data_2023[[#This Row],[Hire Date]]&lt;=EE_Data_2023[[#This Row],[End of Month]]),1,0)</f>
        <v>0</v>
      </c>
      <c r="AM1088">
        <f>IF(AND(EE_Data_2023[[#This Row],[Exit Date]]&gt;=EE_Data_2023[[#This Row],[Start of Month]],EE_Data_2023[[#This Row],[Exit Date]]&lt;=EE_Data_2023[[#This Row],[End of Month]]),1,0)</f>
        <v>0</v>
      </c>
      <c r="AN1088">
        <f>EE_Data_2023[[#This Row],[Leave balance]]*EE_Data_2023[[#This Row],[Hr_Rate]]</f>
        <v>1217.175</v>
      </c>
    </row>
    <row r="1089" spans="1:40" x14ac:dyDescent="0.3">
      <c r="A1089" s="1" t="s">
        <v>1928</v>
      </c>
      <c r="B1089" s="8">
        <v>44958</v>
      </c>
      <c r="C1089" s="8">
        <v>44985</v>
      </c>
      <c r="D1089">
        <v>2023</v>
      </c>
      <c r="E1089" t="s">
        <v>79</v>
      </c>
      <c r="F1089" t="s">
        <v>80</v>
      </c>
      <c r="G1089" t="s">
        <v>33</v>
      </c>
      <c r="H1089" t="s">
        <v>704</v>
      </c>
      <c r="I1089" t="s">
        <v>705</v>
      </c>
      <c r="J1089" t="s">
        <v>93</v>
      </c>
      <c r="K1089" t="s">
        <v>116</v>
      </c>
      <c r="L1089" t="s">
        <v>38</v>
      </c>
      <c r="M1089" t="s">
        <v>80</v>
      </c>
      <c r="N1089" t="s">
        <v>72</v>
      </c>
      <c r="O1089" t="s">
        <v>50</v>
      </c>
      <c r="P1089">
        <v>45</v>
      </c>
      <c r="Q1089" s="2">
        <v>38218</v>
      </c>
      <c r="R1089" s="2"/>
      <c r="S1089">
        <v>40</v>
      </c>
      <c r="T1089" s="3">
        <v>121065</v>
      </c>
      <c r="U1089" s="3">
        <v>10088.75</v>
      </c>
      <c r="V1089" s="3">
        <v>58.204326923076927</v>
      </c>
      <c r="W1089" s="3">
        <v>0.23190000000000002</v>
      </c>
      <c r="X1089" s="3">
        <v>2339.5811250000002</v>
      </c>
      <c r="Y1089" vm="7">
        <v>0.41200000000000003</v>
      </c>
      <c r="Z1089" s="3">
        <v>5932.1849999999995</v>
      </c>
      <c r="AA1089" t="s">
        <v>41</v>
      </c>
      <c r="AB1089">
        <v>1</v>
      </c>
      <c r="AC1089">
        <v>0.15</v>
      </c>
      <c r="AD1089" s="2" t="s">
        <v>42</v>
      </c>
      <c r="AE1089">
        <v>109</v>
      </c>
      <c r="AH1089">
        <v>20</v>
      </c>
      <c r="AI1089">
        <v>108</v>
      </c>
      <c r="AJ1089">
        <v>4</v>
      </c>
      <c r="AK1089" t="s">
        <v>42</v>
      </c>
      <c r="AL1089">
        <f>IF(AND(EE_Data_2023[[#This Row],[Hire Date]]&gt;=EE_Data_2023[[#This Row],[Start of Month]],EE_Data_2023[[#This Row],[Hire Date]]&lt;=EE_Data_2023[[#This Row],[End of Month]]),1,0)</f>
        <v>0</v>
      </c>
      <c r="AM1089">
        <f>IF(AND(EE_Data_2023[[#This Row],[Exit Date]]&gt;=EE_Data_2023[[#This Row],[Start of Month]],EE_Data_2023[[#This Row],[Exit Date]]&lt;=EE_Data_2023[[#This Row],[End of Month]]),1,0)</f>
        <v>0</v>
      </c>
      <c r="AN1089">
        <f>EE_Data_2023[[#This Row],[Leave balance]]*EE_Data_2023[[#This Row],[Hr_Rate]]</f>
        <v>6344.2716346153848</v>
      </c>
    </row>
    <row r="1090" spans="1:40" x14ac:dyDescent="0.3">
      <c r="A1090" s="1" t="s">
        <v>1928</v>
      </c>
      <c r="B1090" s="8">
        <v>44958</v>
      </c>
      <c r="C1090" s="8">
        <v>44985</v>
      </c>
      <c r="D1090">
        <v>2023</v>
      </c>
      <c r="E1090" t="s">
        <v>104</v>
      </c>
      <c r="F1090" t="s">
        <v>105</v>
      </c>
      <c r="G1090" t="s">
        <v>1919</v>
      </c>
      <c r="H1090" t="s">
        <v>706</v>
      </c>
      <c r="I1090" t="s">
        <v>707</v>
      </c>
      <c r="J1090" t="s">
        <v>63</v>
      </c>
      <c r="K1090" t="s">
        <v>70</v>
      </c>
      <c r="L1090" t="s">
        <v>71</v>
      </c>
      <c r="M1090" t="s">
        <v>105</v>
      </c>
      <c r="N1090" t="s">
        <v>72</v>
      </c>
      <c r="O1090" t="s">
        <v>40</v>
      </c>
      <c r="P1090">
        <v>43</v>
      </c>
      <c r="Q1090" s="2">
        <v>38093</v>
      </c>
      <c r="R1090" s="2"/>
      <c r="S1090">
        <v>40</v>
      </c>
      <c r="T1090" s="3">
        <v>94246</v>
      </c>
      <c r="U1090" s="3">
        <v>7853.833333333333</v>
      </c>
      <c r="V1090" s="3">
        <v>45.310576923076923</v>
      </c>
      <c r="W1090" s="3">
        <v>5.74E-2</v>
      </c>
      <c r="X1090" s="3">
        <v>450.81003333333331</v>
      </c>
      <c r="Y1090" vm="11">
        <v>0.30099999999999999</v>
      </c>
      <c r="Z1090" s="3">
        <v>5489.8294999999998</v>
      </c>
      <c r="AA1090" t="s">
        <v>109</v>
      </c>
      <c r="AB1090">
        <v>16295.86</v>
      </c>
      <c r="AC1090">
        <v>0</v>
      </c>
      <c r="AD1090" s="2" t="s">
        <v>42</v>
      </c>
      <c r="AE1090">
        <v>351</v>
      </c>
      <c r="AH1090">
        <v>20</v>
      </c>
      <c r="AI1090">
        <v>603</v>
      </c>
      <c r="AJ1090">
        <v>1</v>
      </c>
      <c r="AK1090" t="s">
        <v>42</v>
      </c>
      <c r="AL1090">
        <f>IF(AND(EE_Data_2023[[#This Row],[Hire Date]]&gt;=EE_Data_2023[[#This Row],[Start of Month]],EE_Data_2023[[#This Row],[Hire Date]]&lt;=EE_Data_2023[[#This Row],[End of Month]]),1,0)</f>
        <v>0</v>
      </c>
      <c r="AM1090">
        <f>IF(AND(EE_Data_2023[[#This Row],[Exit Date]]&gt;=EE_Data_2023[[#This Row],[Start of Month]],EE_Data_2023[[#This Row],[Exit Date]]&lt;=EE_Data_2023[[#This Row],[End of Month]]),1,0)</f>
        <v>0</v>
      </c>
      <c r="AN1090">
        <f>EE_Data_2023[[#This Row],[Leave balance]]*EE_Data_2023[[#This Row],[Hr_Rate]]</f>
        <v>15904.012500000001</v>
      </c>
    </row>
    <row r="1091" spans="1:40" x14ac:dyDescent="0.3">
      <c r="A1091" s="1" t="s">
        <v>1928</v>
      </c>
      <c r="B1091" s="8">
        <v>44958</v>
      </c>
      <c r="C1091" s="8">
        <v>44985</v>
      </c>
      <c r="D1091">
        <v>2023</v>
      </c>
      <c r="E1091" t="s">
        <v>200</v>
      </c>
      <c r="F1091" t="s">
        <v>201</v>
      </c>
      <c r="G1091" t="s">
        <v>33</v>
      </c>
      <c r="H1091" t="s">
        <v>358</v>
      </c>
      <c r="I1091" t="s">
        <v>708</v>
      </c>
      <c r="J1091" t="s">
        <v>406</v>
      </c>
      <c r="K1091" t="s">
        <v>37</v>
      </c>
      <c r="L1091" t="s">
        <v>38</v>
      </c>
      <c r="M1091" t="s">
        <v>201</v>
      </c>
      <c r="N1091" t="s">
        <v>72</v>
      </c>
      <c r="O1091" t="s">
        <v>50</v>
      </c>
      <c r="P1091">
        <v>34</v>
      </c>
      <c r="Q1091" s="2">
        <v>42512</v>
      </c>
      <c r="R1091" s="2"/>
      <c r="S1091">
        <v>40</v>
      </c>
      <c r="T1091" s="3">
        <v>44614</v>
      </c>
      <c r="U1091" s="3">
        <v>3717.8333333333335</v>
      </c>
      <c r="V1091" s="3">
        <v>21.449038461538461</v>
      </c>
      <c r="W1091" s="3">
        <v>0.24809999999999999</v>
      </c>
      <c r="X1091" s="3">
        <v>922.39445000000001</v>
      </c>
      <c r="Y1091" vm="25">
        <v>0.51900000000000002</v>
      </c>
      <c r="Z1091" s="3">
        <v>1788.2778333333333</v>
      </c>
      <c r="AA1091" t="s">
        <v>41</v>
      </c>
      <c r="AB1091">
        <v>1</v>
      </c>
      <c r="AC1091">
        <v>0</v>
      </c>
      <c r="AD1091" s="2" t="s">
        <v>42</v>
      </c>
      <c r="AE1091">
        <v>89</v>
      </c>
      <c r="AH1091">
        <v>20</v>
      </c>
      <c r="AJ1091">
        <v>13</v>
      </c>
      <c r="AK1091" t="s">
        <v>42</v>
      </c>
      <c r="AL1091">
        <f>IF(AND(EE_Data_2023[[#This Row],[Hire Date]]&gt;=EE_Data_2023[[#This Row],[Start of Month]],EE_Data_2023[[#This Row],[Hire Date]]&lt;=EE_Data_2023[[#This Row],[End of Month]]),1,0)</f>
        <v>0</v>
      </c>
      <c r="AM1091">
        <f>IF(AND(EE_Data_2023[[#This Row],[Exit Date]]&gt;=EE_Data_2023[[#This Row],[Start of Month]],EE_Data_2023[[#This Row],[Exit Date]]&lt;=EE_Data_2023[[#This Row],[End of Month]]),1,0)</f>
        <v>0</v>
      </c>
      <c r="AN1091">
        <f>EE_Data_2023[[#This Row],[Leave balance]]*EE_Data_2023[[#This Row],[Hr_Rate]]</f>
        <v>1908.9644230769229</v>
      </c>
    </row>
    <row r="1092" spans="1:40" x14ac:dyDescent="0.3">
      <c r="A1092" s="1" t="s">
        <v>1928</v>
      </c>
      <c r="B1092" s="8">
        <v>44958</v>
      </c>
      <c r="C1092" s="8">
        <v>44985</v>
      </c>
      <c r="D1092">
        <v>2023</v>
      </c>
      <c r="E1092" t="s">
        <v>172</v>
      </c>
      <c r="F1092" t="s">
        <v>132</v>
      </c>
      <c r="G1092" t="s">
        <v>33</v>
      </c>
      <c r="H1092" t="s">
        <v>709</v>
      </c>
      <c r="I1092" t="s">
        <v>710</v>
      </c>
      <c r="J1092" t="s">
        <v>115</v>
      </c>
      <c r="K1092" t="s">
        <v>37</v>
      </c>
      <c r="L1092" t="s">
        <v>108</v>
      </c>
      <c r="M1092" t="s">
        <v>132</v>
      </c>
      <c r="N1092" t="s">
        <v>39</v>
      </c>
      <c r="O1092" t="s">
        <v>40</v>
      </c>
      <c r="P1092">
        <v>40</v>
      </c>
      <c r="Q1092" s="2">
        <v>44143</v>
      </c>
      <c r="R1092" s="2">
        <v>45238</v>
      </c>
      <c r="S1092">
        <v>40</v>
      </c>
      <c r="T1092" s="3">
        <v>234469</v>
      </c>
      <c r="U1092" s="3">
        <v>19539.083333333332</v>
      </c>
      <c r="V1092" s="3">
        <v>112.72548076923076</v>
      </c>
      <c r="W1092" s="3">
        <v>0.45</v>
      </c>
      <c r="X1092" s="3">
        <v>8792.5874999999996</v>
      </c>
      <c r="Y1092" vm="21">
        <v>0.60699999999999998</v>
      </c>
      <c r="Z1092" s="3">
        <v>7678.8597499999996</v>
      </c>
      <c r="AA1092" t="s">
        <v>41</v>
      </c>
      <c r="AB1092">
        <v>1</v>
      </c>
      <c r="AC1092">
        <v>0.31</v>
      </c>
      <c r="AD1092" s="2" t="s">
        <v>42</v>
      </c>
      <c r="AE1092">
        <v>105</v>
      </c>
      <c r="AH1092">
        <v>20</v>
      </c>
      <c r="AJ1092">
        <v>3</v>
      </c>
      <c r="AK1092" t="s">
        <v>42</v>
      </c>
      <c r="AL1092">
        <f>IF(AND(EE_Data_2023[[#This Row],[Hire Date]]&gt;=EE_Data_2023[[#This Row],[Start of Month]],EE_Data_2023[[#This Row],[Hire Date]]&lt;=EE_Data_2023[[#This Row],[End of Month]]),1,0)</f>
        <v>0</v>
      </c>
      <c r="AM1092">
        <f>IF(AND(EE_Data_2023[[#This Row],[Exit Date]]&gt;=EE_Data_2023[[#This Row],[Start of Month]],EE_Data_2023[[#This Row],[Exit Date]]&lt;=EE_Data_2023[[#This Row],[End of Month]]),1,0)</f>
        <v>0</v>
      </c>
      <c r="AN1092">
        <f>EE_Data_2023[[#This Row],[Leave balance]]*EE_Data_2023[[#This Row],[Hr_Rate]]</f>
        <v>11836.175480769229</v>
      </c>
    </row>
    <row r="1093" spans="1:40" x14ac:dyDescent="0.3">
      <c r="A1093" s="1" t="s">
        <v>1928</v>
      </c>
      <c r="B1093" s="8">
        <v>44958</v>
      </c>
      <c r="C1093" s="8">
        <v>44985</v>
      </c>
      <c r="D1093">
        <v>2023</v>
      </c>
      <c r="E1093" t="s">
        <v>200</v>
      </c>
      <c r="F1093" t="s">
        <v>201</v>
      </c>
      <c r="G1093" t="s">
        <v>33</v>
      </c>
      <c r="H1093" t="s">
        <v>711</v>
      </c>
      <c r="I1093" t="s">
        <v>712</v>
      </c>
      <c r="J1093" t="s">
        <v>242</v>
      </c>
      <c r="K1093" t="s">
        <v>99</v>
      </c>
      <c r="L1093" t="s">
        <v>108</v>
      </c>
      <c r="M1093" t="s">
        <v>201</v>
      </c>
      <c r="N1093" t="s">
        <v>72</v>
      </c>
      <c r="O1093" t="s">
        <v>40</v>
      </c>
      <c r="P1093">
        <v>52</v>
      </c>
      <c r="Q1093" s="2">
        <v>44022</v>
      </c>
      <c r="R1093" s="2"/>
      <c r="S1093">
        <v>40</v>
      </c>
      <c r="T1093" s="3">
        <v>88272</v>
      </c>
      <c r="U1093" s="3">
        <v>7356</v>
      </c>
      <c r="V1093" s="3">
        <v>42.438461538461539</v>
      </c>
      <c r="W1093" s="3">
        <v>0.24809999999999999</v>
      </c>
      <c r="X1093" s="3">
        <v>1825.0236</v>
      </c>
      <c r="Y1093" vm="25">
        <v>0.51900000000000002</v>
      </c>
      <c r="Z1093" s="3">
        <v>3538.2359999999999</v>
      </c>
      <c r="AA1093" t="s">
        <v>41</v>
      </c>
      <c r="AB1093">
        <v>1</v>
      </c>
      <c r="AC1093">
        <v>0</v>
      </c>
      <c r="AD1093" s="2" t="s">
        <v>42</v>
      </c>
      <c r="AE1093">
        <v>400</v>
      </c>
      <c r="AH1093">
        <v>20</v>
      </c>
      <c r="AI1093">
        <v>581</v>
      </c>
      <c r="AJ1093">
        <v>9</v>
      </c>
      <c r="AK1093" t="s">
        <v>42</v>
      </c>
      <c r="AL1093">
        <f>IF(AND(EE_Data_2023[[#This Row],[Hire Date]]&gt;=EE_Data_2023[[#This Row],[Start of Month]],EE_Data_2023[[#This Row],[Hire Date]]&lt;=EE_Data_2023[[#This Row],[End of Month]]),1,0)</f>
        <v>0</v>
      </c>
      <c r="AM1093">
        <f>IF(AND(EE_Data_2023[[#This Row],[Exit Date]]&gt;=EE_Data_2023[[#This Row],[Start of Month]],EE_Data_2023[[#This Row],[Exit Date]]&lt;=EE_Data_2023[[#This Row],[End of Month]]),1,0)</f>
        <v>0</v>
      </c>
      <c r="AN1093">
        <f>EE_Data_2023[[#This Row],[Leave balance]]*EE_Data_2023[[#This Row],[Hr_Rate]]</f>
        <v>16975.384615384617</v>
      </c>
    </row>
    <row r="1094" spans="1:40" x14ac:dyDescent="0.3">
      <c r="A1094" s="1" t="s">
        <v>1928</v>
      </c>
      <c r="B1094" s="8">
        <v>44958</v>
      </c>
      <c r="C1094" s="8">
        <v>44985</v>
      </c>
      <c r="D1094">
        <v>2023</v>
      </c>
      <c r="E1094" t="s">
        <v>128</v>
      </c>
      <c r="F1094" t="s">
        <v>129</v>
      </c>
      <c r="G1094" t="s">
        <v>33</v>
      </c>
      <c r="H1094" t="s">
        <v>713</v>
      </c>
      <c r="I1094" t="s">
        <v>714</v>
      </c>
      <c r="J1094" t="s">
        <v>177</v>
      </c>
      <c r="K1094" t="s">
        <v>48</v>
      </c>
      <c r="L1094" t="s">
        <v>71</v>
      </c>
      <c r="M1094" t="s">
        <v>129</v>
      </c>
      <c r="N1094" t="s">
        <v>72</v>
      </c>
      <c r="O1094" t="s">
        <v>40</v>
      </c>
      <c r="P1094">
        <v>52</v>
      </c>
      <c r="Q1094" s="2">
        <v>42992</v>
      </c>
      <c r="R1094" s="2"/>
      <c r="S1094">
        <v>40</v>
      </c>
      <c r="T1094" s="3">
        <v>74449</v>
      </c>
      <c r="U1094" s="3">
        <v>6204.083333333333</v>
      </c>
      <c r="V1094" s="3">
        <v>35.792788461538464</v>
      </c>
      <c r="W1094" s="3">
        <v>0.27500000000000002</v>
      </c>
      <c r="X1094" s="3">
        <v>1706.1229166666667</v>
      </c>
      <c r="Y1094" vm="14">
        <v>0.55399999999999994</v>
      </c>
      <c r="Z1094" s="3">
        <v>2767.0211666666669</v>
      </c>
      <c r="AA1094" t="s">
        <v>41</v>
      </c>
      <c r="AB1094">
        <v>1</v>
      </c>
      <c r="AC1094">
        <v>0</v>
      </c>
      <c r="AD1094" s="2" t="s">
        <v>42</v>
      </c>
      <c r="AE1094">
        <v>162</v>
      </c>
      <c r="AH1094">
        <v>20</v>
      </c>
      <c r="AJ1094">
        <v>14</v>
      </c>
      <c r="AK1094" t="s">
        <v>42</v>
      </c>
      <c r="AL1094">
        <f>IF(AND(EE_Data_2023[[#This Row],[Hire Date]]&gt;=EE_Data_2023[[#This Row],[Start of Month]],EE_Data_2023[[#This Row],[Hire Date]]&lt;=EE_Data_2023[[#This Row],[End of Month]]),1,0)</f>
        <v>0</v>
      </c>
      <c r="AM1094">
        <f>IF(AND(EE_Data_2023[[#This Row],[Exit Date]]&gt;=EE_Data_2023[[#This Row],[Start of Month]],EE_Data_2023[[#This Row],[Exit Date]]&lt;=EE_Data_2023[[#This Row],[End of Month]]),1,0)</f>
        <v>0</v>
      </c>
      <c r="AN1094">
        <f>EE_Data_2023[[#This Row],[Leave balance]]*EE_Data_2023[[#This Row],[Hr_Rate]]</f>
        <v>5798.4317307692309</v>
      </c>
    </row>
    <row r="1095" spans="1:40" x14ac:dyDescent="0.3">
      <c r="A1095" s="1" t="s">
        <v>1928</v>
      </c>
      <c r="B1095" s="8">
        <v>44958</v>
      </c>
      <c r="C1095" s="8">
        <v>44985</v>
      </c>
      <c r="D1095">
        <v>2023</v>
      </c>
      <c r="E1095" t="s">
        <v>79</v>
      </c>
      <c r="F1095" t="s">
        <v>80</v>
      </c>
      <c r="G1095" t="s">
        <v>33</v>
      </c>
      <c r="H1095" t="s">
        <v>715</v>
      </c>
      <c r="I1095" t="s">
        <v>716</v>
      </c>
      <c r="J1095" t="s">
        <v>115</v>
      </c>
      <c r="K1095" t="s">
        <v>99</v>
      </c>
      <c r="L1095" t="s">
        <v>49</v>
      </c>
      <c r="M1095" t="s">
        <v>80</v>
      </c>
      <c r="N1095" t="s">
        <v>72</v>
      </c>
      <c r="O1095" t="s">
        <v>40</v>
      </c>
      <c r="P1095">
        <v>47</v>
      </c>
      <c r="Q1095" s="2">
        <v>41071</v>
      </c>
      <c r="R1095" s="2"/>
      <c r="S1095">
        <v>40</v>
      </c>
      <c r="T1095" s="3">
        <v>222941</v>
      </c>
      <c r="U1095" s="3">
        <v>18578.416666666668</v>
      </c>
      <c r="V1095" s="3">
        <v>107.18317307692307</v>
      </c>
      <c r="W1095" s="3">
        <v>0.23190000000000002</v>
      </c>
      <c r="X1095" s="3">
        <v>4308.3348250000008</v>
      </c>
      <c r="Y1095" vm="7">
        <v>0.41200000000000003</v>
      </c>
      <c r="Z1095" s="3">
        <v>10924.109</v>
      </c>
      <c r="AA1095" t="s">
        <v>41</v>
      </c>
      <c r="AB1095">
        <v>1</v>
      </c>
      <c r="AC1095">
        <v>0.39</v>
      </c>
      <c r="AD1095" s="2" t="s">
        <v>42</v>
      </c>
      <c r="AE1095">
        <v>127</v>
      </c>
      <c r="AH1095">
        <v>20</v>
      </c>
      <c r="AI1095">
        <v>448</v>
      </c>
      <c r="AJ1095">
        <v>2</v>
      </c>
      <c r="AK1095" t="s">
        <v>42</v>
      </c>
      <c r="AL1095">
        <f>IF(AND(EE_Data_2023[[#This Row],[Hire Date]]&gt;=EE_Data_2023[[#This Row],[Start of Month]],EE_Data_2023[[#This Row],[Hire Date]]&lt;=EE_Data_2023[[#This Row],[End of Month]]),1,0)</f>
        <v>0</v>
      </c>
      <c r="AM1095">
        <f>IF(AND(EE_Data_2023[[#This Row],[Exit Date]]&gt;=EE_Data_2023[[#This Row],[Start of Month]],EE_Data_2023[[#This Row],[Exit Date]]&lt;=EE_Data_2023[[#This Row],[End of Month]]),1,0)</f>
        <v>0</v>
      </c>
      <c r="AN1095">
        <f>EE_Data_2023[[#This Row],[Leave balance]]*EE_Data_2023[[#This Row],[Hr_Rate]]</f>
        <v>13612.26298076923</v>
      </c>
    </row>
    <row r="1096" spans="1:40" x14ac:dyDescent="0.3">
      <c r="A1096" s="1" t="s">
        <v>1928</v>
      </c>
      <c r="B1096" s="8">
        <v>44958</v>
      </c>
      <c r="C1096" s="8">
        <v>44985</v>
      </c>
      <c r="D1096">
        <v>2023</v>
      </c>
      <c r="E1096" t="s">
        <v>188</v>
      </c>
      <c r="F1096" t="s">
        <v>189</v>
      </c>
      <c r="G1096" t="s">
        <v>33</v>
      </c>
      <c r="H1096" t="s">
        <v>717</v>
      </c>
      <c r="I1096" t="s">
        <v>718</v>
      </c>
      <c r="J1096" t="s">
        <v>145</v>
      </c>
      <c r="K1096" t="s">
        <v>116</v>
      </c>
      <c r="L1096" t="s">
        <v>38</v>
      </c>
      <c r="M1096" t="s">
        <v>189</v>
      </c>
      <c r="N1096" t="s">
        <v>72</v>
      </c>
      <c r="O1096" t="s">
        <v>50</v>
      </c>
      <c r="P1096">
        <v>65</v>
      </c>
      <c r="Q1096" s="2">
        <v>41543</v>
      </c>
      <c r="R1096" s="2"/>
      <c r="S1096">
        <v>32</v>
      </c>
      <c r="T1096" s="3">
        <v>50341</v>
      </c>
      <c r="U1096" s="3">
        <v>4195.083333333333</v>
      </c>
      <c r="V1096" s="3">
        <v>30.253004807692307</v>
      </c>
      <c r="W1096" s="3">
        <v>0.14099999999999999</v>
      </c>
      <c r="X1096" s="3">
        <v>591.5067499999999</v>
      </c>
      <c r="Y1096" vm="23">
        <v>0.36200000000000004</v>
      </c>
      <c r="Z1096" s="3">
        <v>2676.4631666666664</v>
      </c>
      <c r="AA1096" t="s">
        <v>192</v>
      </c>
      <c r="AB1096">
        <v>11.2597</v>
      </c>
      <c r="AC1096">
        <v>0</v>
      </c>
      <c r="AD1096" s="2" t="s">
        <v>42</v>
      </c>
      <c r="AE1096">
        <v>289</v>
      </c>
      <c r="AH1096">
        <v>20</v>
      </c>
      <c r="AK1096" t="s">
        <v>42</v>
      </c>
      <c r="AL1096">
        <f>IF(AND(EE_Data_2023[[#This Row],[Hire Date]]&gt;=EE_Data_2023[[#This Row],[Start of Month]],EE_Data_2023[[#This Row],[Hire Date]]&lt;=EE_Data_2023[[#This Row],[End of Month]]),1,0)</f>
        <v>0</v>
      </c>
      <c r="AM1096">
        <f>IF(AND(EE_Data_2023[[#This Row],[Exit Date]]&gt;=EE_Data_2023[[#This Row],[Start of Month]],EE_Data_2023[[#This Row],[Exit Date]]&lt;=EE_Data_2023[[#This Row],[End of Month]]),1,0)</f>
        <v>0</v>
      </c>
      <c r="AN1096">
        <f>EE_Data_2023[[#This Row],[Leave balance]]*EE_Data_2023[[#This Row],[Hr_Rate]]</f>
        <v>8743.1183894230762</v>
      </c>
    </row>
    <row r="1097" spans="1:40" x14ac:dyDescent="0.3">
      <c r="A1097" s="1" t="s">
        <v>1928</v>
      </c>
      <c r="B1097" s="8">
        <v>44958</v>
      </c>
      <c r="C1097" s="8">
        <v>44985</v>
      </c>
      <c r="D1097">
        <v>2023</v>
      </c>
      <c r="E1097" t="s">
        <v>262</v>
      </c>
      <c r="F1097" t="s">
        <v>263</v>
      </c>
      <c r="G1097" t="s">
        <v>33</v>
      </c>
      <c r="H1097" t="s">
        <v>719</v>
      </c>
      <c r="I1097" t="s">
        <v>720</v>
      </c>
      <c r="J1097" t="s">
        <v>226</v>
      </c>
      <c r="K1097" t="s">
        <v>94</v>
      </c>
      <c r="L1097" t="s">
        <v>71</v>
      </c>
      <c r="M1097" t="s">
        <v>263</v>
      </c>
      <c r="N1097" t="s">
        <v>39</v>
      </c>
      <c r="O1097" t="s">
        <v>50</v>
      </c>
      <c r="P1097">
        <v>31</v>
      </c>
      <c r="Q1097" s="2">
        <v>44297</v>
      </c>
      <c r="R1097" s="2">
        <v>45027</v>
      </c>
      <c r="S1097">
        <v>40</v>
      </c>
      <c r="T1097" s="3">
        <v>72235</v>
      </c>
      <c r="U1097" s="3">
        <v>6019.583333333333</v>
      </c>
      <c r="V1097" s="3">
        <v>34.728365384615387</v>
      </c>
      <c r="W1097" s="3">
        <v>0.22</v>
      </c>
      <c r="X1097" s="3">
        <v>1324.3083333333332</v>
      </c>
      <c r="Y1097" vm="28">
        <v>0.45200000000000001</v>
      </c>
      <c r="Z1097" s="3">
        <v>3298.7316666666666</v>
      </c>
      <c r="AA1097" t="s">
        <v>267</v>
      </c>
      <c r="AB1097">
        <v>39.026600000000002</v>
      </c>
      <c r="AC1097">
        <v>0</v>
      </c>
      <c r="AD1097" s="2" t="s">
        <v>42</v>
      </c>
      <c r="AE1097">
        <v>250</v>
      </c>
      <c r="AH1097">
        <v>20</v>
      </c>
      <c r="AJ1097">
        <v>2</v>
      </c>
      <c r="AK1097" t="s">
        <v>42</v>
      </c>
      <c r="AL1097">
        <f>IF(AND(EE_Data_2023[[#This Row],[Hire Date]]&gt;=EE_Data_2023[[#This Row],[Start of Month]],EE_Data_2023[[#This Row],[Hire Date]]&lt;=EE_Data_2023[[#This Row],[End of Month]]),1,0)</f>
        <v>0</v>
      </c>
      <c r="AM1097">
        <f>IF(AND(EE_Data_2023[[#This Row],[Exit Date]]&gt;=EE_Data_2023[[#This Row],[Start of Month]],EE_Data_2023[[#This Row],[Exit Date]]&lt;=EE_Data_2023[[#This Row],[End of Month]]),1,0)</f>
        <v>0</v>
      </c>
      <c r="AN1097">
        <f>EE_Data_2023[[#This Row],[Leave balance]]*EE_Data_2023[[#This Row],[Hr_Rate]]</f>
        <v>8682.0913461538476</v>
      </c>
    </row>
    <row r="1098" spans="1:40" x14ac:dyDescent="0.3">
      <c r="A1098" s="1" t="s">
        <v>1928</v>
      </c>
      <c r="B1098" s="8">
        <v>44958</v>
      </c>
      <c r="C1098" s="8">
        <v>44985</v>
      </c>
      <c r="D1098">
        <v>2023</v>
      </c>
      <c r="E1098" t="s">
        <v>721</v>
      </c>
      <c r="F1098" t="s">
        <v>722</v>
      </c>
      <c r="G1098" t="s">
        <v>54</v>
      </c>
      <c r="H1098" t="s">
        <v>723</v>
      </c>
      <c r="I1098" t="s">
        <v>724</v>
      </c>
      <c r="J1098" t="s">
        <v>63</v>
      </c>
      <c r="K1098" t="s">
        <v>83</v>
      </c>
      <c r="L1098" t="s">
        <v>71</v>
      </c>
      <c r="M1098" t="s">
        <v>722</v>
      </c>
      <c r="N1098" t="s">
        <v>72</v>
      </c>
      <c r="O1098" t="s">
        <v>50</v>
      </c>
      <c r="P1098">
        <v>41</v>
      </c>
      <c r="Q1098" s="2">
        <v>42533</v>
      </c>
      <c r="R1098" s="2"/>
      <c r="S1098">
        <v>40</v>
      </c>
      <c r="T1098" s="3">
        <v>70165</v>
      </c>
      <c r="U1098" s="3">
        <v>5847.083333333333</v>
      </c>
      <c r="V1098" s="3">
        <v>33.73317307692308</v>
      </c>
      <c r="W1098" s="3">
        <v>0.1</v>
      </c>
      <c r="X1098" s="3">
        <v>584.70833333333337</v>
      </c>
      <c r="Y1098" vm="42">
        <v>0.34799999999999998</v>
      </c>
      <c r="Z1098" s="3">
        <v>3812.2983333333332</v>
      </c>
      <c r="AA1098" t="s">
        <v>725</v>
      </c>
      <c r="AB1098">
        <v>486.12</v>
      </c>
      <c r="AC1098">
        <v>0</v>
      </c>
      <c r="AD1098" s="2" t="s">
        <v>42</v>
      </c>
      <c r="AE1098">
        <v>147</v>
      </c>
      <c r="AH1098">
        <v>20</v>
      </c>
      <c r="AJ1098">
        <v>19</v>
      </c>
      <c r="AK1098" t="s">
        <v>42</v>
      </c>
      <c r="AL1098">
        <f>IF(AND(EE_Data_2023[[#This Row],[Hire Date]]&gt;=EE_Data_2023[[#This Row],[Start of Month]],EE_Data_2023[[#This Row],[Hire Date]]&lt;=EE_Data_2023[[#This Row],[End of Month]]),1,0)</f>
        <v>0</v>
      </c>
      <c r="AM1098">
        <f>IF(AND(EE_Data_2023[[#This Row],[Exit Date]]&gt;=EE_Data_2023[[#This Row],[Start of Month]],EE_Data_2023[[#This Row],[Exit Date]]&lt;=EE_Data_2023[[#This Row],[End of Month]]),1,0)</f>
        <v>0</v>
      </c>
      <c r="AN1098">
        <f>EE_Data_2023[[#This Row],[Leave balance]]*EE_Data_2023[[#This Row],[Hr_Rate]]</f>
        <v>4958.7764423076924</v>
      </c>
    </row>
    <row r="1099" spans="1:40" x14ac:dyDescent="0.3">
      <c r="A1099" s="1" t="s">
        <v>1928</v>
      </c>
      <c r="B1099" s="8">
        <v>44958</v>
      </c>
      <c r="C1099" s="8">
        <v>44985</v>
      </c>
      <c r="D1099">
        <v>2023</v>
      </c>
      <c r="E1099" t="s">
        <v>502</v>
      </c>
      <c r="F1099" t="s">
        <v>120</v>
      </c>
      <c r="G1099" t="s">
        <v>1917</v>
      </c>
      <c r="H1099" t="s">
        <v>726</v>
      </c>
      <c r="I1099" t="s">
        <v>727</v>
      </c>
      <c r="J1099" t="s">
        <v>93</v>
      </c>
      <c r="K1099" t="s">
        <v>116</v>
      </c>
      <c r="L1099" t="s">
        <v>49</v>
      </c>
      <c r="M1099" t="s">
        <v>120</v>
      </c>
      <c r="N1099" t="s">
        <v>39</v>
      </c>
      <c r="O1099" t="s">
        <v>40</v>
      </c>
      <c r="P1099">
        <v>30</v>
      </c>
      <c r="Q1099" s="2">
        <v>44030</v>
      </c>
      <c r="R1099" s="2">
        <v>45125</v>
      </c>
      <c r="S1099">
        <v>40</v>
      </c>
      <c r="T1099" s="3">
        <v>148485</v>
      </c>
      <c r="U1099" s="3">
        <v>12373.75</v>
      </c>
      <c r="V1099" s="3">
        <v>71.387019230769226</v>
      </c>
      <c r="W1099" s="3">
        <v>7.6499999999999999E-2</v>
      </c>
      <c r="X1099" s="3">
        <v>946.59187499999996</v>
      </c>
      <c r="Y1099" vm="1">
        <v>0.36599999999999999</v>
      </c>
      <c r="Z1099" s="3">
        <v>7844.9575000000004</v>
      </c>
      <c r="AA1099" t="s">
        <v>505</v>
      </c>
      <c r="AB1099">
        <v>1.0568</v>
      </c>
      <c r="AC1099">
        <v>0.15</v>
      </c>
      <c r="AD1099" s="2" t="s">
        <v>42</v>
      </c>
      <c r="AE1099">
        <v>342</v>
      </c>
      <c r="AH1099">
        <v>20</v>
      </c>
      <c r="AJ1099">
        <v>12</v>
      </c>
      <c r="AK1099" t="s">
        <v>42</v>
      </c>
      <c r="AL1099">
        <f>IF(AND(EE_Data_2023[[#This Row],[Hire Date]]&gt;=EE_Data_2023[[#This Row],[Start of Month]],EE_Data_2023[[#This Row],[Hire Date]]&lt;=EE_Data_2023[[#This Row],[End of Month]]),1,0)</f>
        <v>0</v>
      </c>
      <c r="AM1099">
        <f>IF(AND(EE_Data_2023[[#This Row],[Exit Date]]&gt;=EE_Data_2023[[#This Row],[Start of Month]],EE_Data_2023[[#This Row],[Exit Date]]&lt;=EE_Data_2023[[#This Row],[End of Month]]),1,0)</f>
        <v>0</v>
      </c>
      <c r="AN1099">
        <f>EE_Data_2023[[#This Row],[Leave balance]]*EE_Data_2023[[#This Row],[Hr_Rate]]</f>
        <v>24414.360576923074</v>
      </c>
    </row>
    <row r="1100" spans="1:40" x14ac:dyDescent="0.3">
      <c r="A1100" s="1" t="s">
        <v>1928</v>
      </c>
      <c r="B1100" s="8">
        <v>44958</v>
      </c>
      <c r="C1100" s="8">
        <v>44985</v>
      </c>
      <c r="D1100">
        <v>2023</v>
      </c>
      <c r="E1100" t="s">
        <v>180</v>
      </c>
      <c r="F1100" t="s">
        <v>181</v>
      </c>
      <c r="G1100" t="s">
        <v>33</v>
      </c>
      <c r="H1100" t="s">
        <v>728</v>
      </c>
      <c r="I1100" t="s">
        <v>729</v>
      </c>
      <c r="J1100" t="s">
        <v>36</v>
      </c>
      <c r="K1100" t="s">
        <v>37</v>
      </c>
      <c r="L1100" t="s">
        <v>38</v>
      </c>
      <c r="M1100" t="s">
        <v>181</v>
      </c>
      <c r="N1100" t="s">
        <v>72</v>
      </c>
      <c r="O1100" t="s">
        <v>50</v>
      </c>
      <c r="P1100">
        <v>58</v>
      </c>
      <c r="Q1100" s="2">
        <v>38521</v>
      </c>
      <c r="R1100" s="2"/>
      <c r="S1100">
        <v>40</v>
      </c>
      <c r="T1100" s="3">
        <v>86089</v>
      </c>
      <c r="U1100" s="3">
        <v>7174.083333333333</v>
      </c>
      <c r="V1100" s="3">
        <v>41.388942307692311</v>
      </c>
      <c r="W1100" s="3">
        <v>0.31420000000000003</v>
      </c>
      <c r="X1100" s="3">
        <v>2254.0969833333334</v>
      </c>
      <c r="Y1100" vm="22">
        <v>0.49099999999999999</v>
      </c>
      <c r="Z1100" s="3">
        <v>3651.6084166666665</v>
      </c>
      <c r="AA1100" t="s">
        <v>184</v>
      </c>
      <c r="AB1100">
        <v>11.300800000000001</v>
      </c>
      <c r="AC1100">
        <v>0</v>
      </c>
      <c r="AD1100" s="2" t="s">
        <v>42</v>
      </c>
      <c r="AE1100">
        <v>126</v>
      </c>
      <c r="AH1100">
        <v>20</v>
      </c>
      <c r="AJ1100">
        <v>5</v>
      </c>
      <c r="AK1100" t="s">
        <v>42</v>
      </c>
      <c r="AL1100">
        <f>IF(AND(EE_Data_2023[[#This Row],[Hire Date]]&gt;=EE_Data_2023[[#This Row],[Start of Month]],EE_Data_2023[[#This Row],[Hire Date]]&lt;=EE_Data_2023[[#This Row],[End of Month]]),1,0)</f>
        <v>0</v>
      </c>
      <c r="AM1100">
        <f>IF(AND(EE_Data_2023[[#This Row],[Exit Date]]&gt;=EE_Data_2023[[#This Row],[Start of Month]],EE_Data_2023[[#This Row],[Exit Date]]&lt;=EE_Data_2023[[#This Row],[End of Month]]),1,0)</f>
        <v>0</v>
      </c>
      <c r="AN1100">
        <f>EE_Data_2023[[#This Row],[Leave balance]]*EE_Data_2023[[#This Row],[Hr_Rate]]</f>
        <v>5215.0067307692316</v>
      </c>
    </row>
    <row r="1101" spans="1:40" x14ac:dyDescent="0.3">
      <c r="A1101" s="1" t="s">
        <v>1928</v>
      </c>
      <c r="B1101" s="8">
        <v>44958</v>
      </c>
      <c r="C1101" s="8">
        <v>44985</v>
      </c>
      <c r="D1101">
        <v>2023</v>
      </c>
      <c r="E1101" t="s">
        <v>43</v>
      </c>
      <c r="F1101" t="s">
        <v>44</v>
      </c>
      <c r="G1101" t="s">
        <v>1919</v>
      </c>
      <c r="H1101" t="s">
        <v>730</v>
      </c>
      <c r="I1101" t="s">
        <v>731</v>
      </c>
      <c r="J1101" t="s">
        <v>165</v>
      </c>
      <c r="K1101" t="s">
        <v>99</v>
      </c>
      <c r="L1101" t="s">
        <v>108</v>
      </c>
      <c r="M1101" t="s">
        <v>44</v>
      </c>
      <c r="N1101" t="s">
        <v>72</v>
      </c>
      <c r="O1101" t="s">
        <v>40</v>
      </c>
      <c r="P1101">
        <v>54</v>
      </c>
      <c r="Q1101" s="2">
        <v>39382</v>
      </c>
      <c r="R1101" s="2"/>
      <c r="S1101">
        <v>40</v>
      </c>
      <c r="T1101" s="3">
        <v>106313</v>
      </c>
      <c r="U1101" s="3">
        <v>8859.4166666666661</v>
      </c>
      <c r="V1101" s="3">
        <v>51.112019230769235</v>
      </c>
      <c r="W1101" s="3">
        <v>0.17</v>
      </c>
      <c r="X1101" s="3">
        <v>1506.1008333333334</v>
      </c>
      <c r="Y1101" vm="2">
        <v>0.21</v>
      </c>
      <c r="Z1101" s="3">
        <v>6998.9391666666661</v>
      </c>
      <c r="AA1101" t="s">
        <v>51</v>
      </c>
      <c r="AB1101">
        <v>1.4280999999999999</v>
      </c>
      <c r="AC1101">
        <v>0.15</v>
      </c>
      <c r="AD1101" s="2" t="s">
        <v>42</v>
      </c>
      <c r="AE1101">
        <v>138</v>
      </c>
      <c r="AH1101">
        <v>20</v>
      </c>
      <c r="AK1101" t="s">
        <v>42</v>
      </c>
      <c r="AL1101">
        <f>IF(AND(EE_Data_2023[[#This Row],[Hire Date]]&gt;=EE_Data_2023[[#This Row],[Start of Month]],EE_Data_2023[[#This Row],[Hire Date]]&lt;=EE_Data_2023[[#This Row],[End of Month]]),1,0)</f>
        <v>0</v>
      </c>
      <c r="AM1101">
        <f>IF(AND(EE_Data_2023[[#This Row],[Exit Date]]&gt;=EE_Data_2023[[#This Row],[Start of Month]],EE_Data_2023[[#This Row],[Exit Date]]&lt;=EE_Data_2023[[#This Row],[End of Month]]),1,0)</f>
        <v>0</v>
      </c>
      <c r="AN1101">
        <f>EE_Data_2023[[#This Row],[Leave balance]]*EE_Data_2023[[#This Row],[Hr_Rate]]</f>
        <v>7053.4586538461544</v>
      </c>
    </row>
    <row r="1102" spans="1:40" x14ac:dyDescent="0.3">
      <c r="A1102" s="1" t="s">
        <v>1928</v>
      </c>
      <c r="B1102" s="8">
        <v>44958</v>
      </c>
      <c r="C1102" s="8">
        <v>44985</v>
      </c>
      <c r="D1102">
        <v>2023</v>
      </c>
      <c r="E1102" t="s">
        <v>210</v>
      </c>
      <c r="F1102" t="s">
        <v>211</v>
      </c>
      <c r="G1102" t="s">
        <v>33</v>
      </c>
      <c r="H1102" t="s">
        <v>732</v>
      </c>
      <c r="I1102" t="s">
        <v>733</v>
      </c>
      <c r="J1102" t="s">
        <v>47</v>
      </c>
      <c r="K1102" t="s">
        <v>48</v>
      </c>
      <c r="L1102" t="s">
        <v>108</v>
      </c>
      <c r="M1102" t="s">
        <v>211</v>
      </c>
      <c r="N1102" t="s">
        <v>72</v>
      </c>
      <c r="O1102" t="s">
        <v>50</v>
      </c>
      <c r="P1102">
        <v>63</v>
      </c>
      <c r="Q1102" s="2">
        <v>36826</v>
      </c>
      <c r="R1102" s="2"/>
      <c r="S1102">
        <v>40</v>
      </c>
      <c r="T1102" s="3">
        <v>155320</v>
      </c>
      <c r="U1102" s="3">
        <v>12943.333333333334</v>
      </c>
      <c r="V1102" s="3">
        <v>74.673076923076934</v>
      </c>
      <c r="W1102" s="3">
        <v>0.29899999999999999</v>
      </c>
      <c r="X1102" s="3">
        <v>3870.0566666666668</v>
      </c>
      <c r="Y1102" vm="26">
        <v>0.47</v>
      </c>
      <c r="Z1102" s="3">
        <v>6859.9666666666672</v>
      </c>
      <c r="AA1102" t="s">
        <v>41</v>
      </c>
      <c r="AB1102">
        <v>1</v>
      </c>
      <c r="AC1102">
        <v>0.17</v>
      </c>
      <c r="AD1102" s="2" t="s">
        <v>42</v>
      </c>
      <c r="AE1102">
        <v>384</v>
      </c>
      <c r="AH1102">
        <v>20</v>
      </c>
      <c r="AK1102" t="s">
        <v>42</v>
      </c>
      <c r="AL1102">
        <f>IF(AND(EE_Data_2023[[#This Row],[Hire Date]]&gt;=EE_Data_2023[[#This Row],[Start of Month]],EE_Data_2023[[#This Row],[Hire Date]]&lt;=EE_Data_2023[[#This Row],[End of Month]]),1,0)</f>
        <v>0</v>
      </c>
      <c r="AM1102">
        <f>IF(AND(EE_Data_2023[[#This Row],[Exit Date]]&gt;=EE_Data_2023[[#This Row],[Start of Month]],EE_Data_2023[[#This Row],[Exit Date]]&lt;=EE_Data_2023[[#This Row],[End of Month]]),1,0)</f>
        <v>0</v>
      </c>
      <c r="AN1102">
        <f>EE_Data_2023[[#This Row],[Leave balance]]*EE_Data_2023[[#This Row],[Hr_Rate]]</f>
        <v>28674.461538461543</v>
      </c>
    </row>
    <row r="1103" spans="1:40" x14ac:dyDescent="0.3">
      <c r="A1103" s="1" t="s">
        <v>1928</v>
      </c>
      <c r="B1103" s="8">
        <v>44958</v>
      </c>
      <c r="C1103" s="8">
        <v>44985</v>
      </c>
      <c r="D1103">
        <v>2023</v>
      </c>
      <c r="E1103" t="s">
        <v>180</v>
      </c>
      <c r="F1103" t="s">
        <v>181</v>
      </c>
      <c r="G1103" t="s">
        <v>33</v>
      </c>
      <c r="H1103" t="s">
        <v>734</v>
      </c>
      <c r="I1103" t="s">
        <v>735</v>
      </c>
      <c r="J1103" t="s">
        <v>63</v>
      </c>
      <c r="K1103" t="s">
        <v>83</v>
      </c>
      <c r="L1103" t="s">
        <v>38</v>
      </c>
      <c r="M1103" t="s">
        <v>181</v>
      </c>
      <c r="N1103" t="s">
        <v>72</v>
      </c>
      <c r="O1103" t="s">
        <v>40</v>
      </c>
      <c r="P1103">
        <v>40</v>
      </c>
      <c r="Q1103" s="2">
        <v>42384</v>
      </c>
      <c r="R1103" s="2"/>
      <c r="S1103">
        <v>40</v>
      </c>
      <c r="T1103" s="3">
        <v>89984</v>
      </c>
      <c r="U1103" s="3">
        <v>7498.666666666667</v>
      </c>
      <c r="V1103" s="3">
        <v>43.261538461538464</v>
      </c>
      <c r="W1103" s="3">
        <v>0.31420000000000003</v>
      </c>
      <c r="X1103" s="3">
        <v>2356.0810666666671</v>
      </c>
      <c r="Y1103" vm="22">
        <v>0.49099999999999999</v>
      </c>
      <c r="Z1103" s="3">
        <v>3816.8213333333338</v>
      </c>
      <c r="AA1103" t="s">
        <v>184</v>
      </c>
      <c r="AB1103">
        <v>11.300800000000001</v>
      </c>
      <c r="AC1103">
        <v>0</v>
      </c>
      <c r="AD1103" s="2" t="s">
        <v>42</v>
      </c>
      <c r="AE1103">
        <v>29</v>
      </c>
      <c r="AH1103">
        <v>20</v>
      </c>
      <c r="AK1103" t="s">
        <v>42</v>
      </c>
      <c r="AL1103">
        <f>IF(AND(EE_Data_2023[[#This Row],[Hire Date]]&gt;=EE_Data_2023[[#This Row],[Start of Month]],EE_Data_2023[[#This Row],[Hire Date]]&lt;=EE_Data_2023[[#This Row],[End of Month]]),1,0)</f>
        <v>0</v>
      </c>
      <c r="AM1103">
        <f>IF(AND(EE_Data_2023[[#This Row],[Exit Date]]&gt;=EE_Data_2023[[#This Row],[Start of Month]],EE_Data_2023[[#This Row],[Exit Date]]&lt;=EE_Data_2023[[#This Row],[End of Month]]),1,0)</f>
        <v>0</v>
      </c>
      <c r="AN1103">
        <f>EE_Data_2023[[#This Row],[Leave balance]]*EE_Data_2023[[#This Row],[Hr_Rate]]</f>
        <v>1254.5846153846155</v>
      </c>
    </row>
    <row r="1104" spans="1:40" x14ac:dyDescent="0.3">
      <c r="A1104" s="1" t="s">
        <v>1928</v>
      </c>
      <c r="B1104" s="8">
        <v>44958</v>
      </c>
      <c r="C1104" s="8">
        <v>44985</v>
      </c>
      <c r="D1104">
        <v>2023</v>
      </c>
      <c r="E1104" t="s">
        <v>415</v>
      </c>
      <c r="F1104" t="s">
        <v>416</v>
      </c>
      <c r="G1104" t="s">
        <v>33</v>
      </c>
      <c r="H1104" t="s">
        <v>736</v>
      </c>
      <c r="I1104" t="s">
        <v>737</v>
      </c>
      <c r="J1104" t="s">
        <v>165</v>
      </c>
      <c r="K1104" t="s">
        <v>99</v>
      </c>
      <c r="L1104" t="s">
        <v>49</v>
      </c>
      <c r="M1104" t="s">
        <v>416</v>
      </c>
      <c r="N1104" t="s">
        <v>72</v>
      </c>
      <c r="O1104" t="s">
        <v>50</v>
      </c>
      <c r="P1104">
        <v>65</v>
      </c>
      <c r="Q1104" s="2">
        <v>38792</v>
      </c>
      <c r="R1104" s="2"/>
      <c r="S1104">
        <v>32</v>
      </c>
      <c r="T1104" s="3">
        <v>83756</v>
      </c>
      <c r="U1104" s="3">
        <v>6979.666666666667</v>
      </c>
      <c r="V1104" s="3">
        <v>50.334134615384613</v>
      </c>
      <c r="W1104" s="3">
        <v>0</v>
      </c>
      <c r="X1104" s="3">
        <v>0</v>
      </c>
      <c r="Y1104" vm="38">
        <v>0.23800000000000002</v>
      </c>
      <c r="Z1104" s="3">
        <v>5318.5060000000003</v>
      </c>
      <c r="AA1104" t="s">
        <v>419</v>
      </c>
      <c r="AB1104">
        <v>7.4398</v>
      </c>
      <c r="AC1104">
        <v>0.14000000000000001</v>
      </c>
      <c r="AD1104" s="2" t="s">
        <v>42</v>
      </c>
      <c r="AE1104">
        <v>287</v>
      </c>
      <c r="AH1104">
        <v>20</v>
      </c>
      <c r="AK1104" t="s">
        <v>42</v>
      </c>
      <c r="AL1104">
        <f>IF(AND(EE_Data_2023[[#This Row],[Hire Date]]&gt;=EE_Data_2023[[#This Row],[Start of Month]],EE_Data_2023[[#This Row],[Hire Date]]&lt;=EE_Data_2023[[#This Row],[End of Month]]),1,0)</f>
        <v>0</v>
      </c>
      <c r="AM1104">
        <f>IF(AND(EE_Data_2023[[#This Row],[Exit Date]]&gt;=EE_Data_2023[[#This Row],[Start of Month]],EE_Data_2023[[#This Row],[Exit Date]]&lt;=EE_Data_2023[[#This Row],[End of Month]]),1,0)</f>
        <v>0</v>
      </c>
      <c r="AN1104">
        <f>EE_Data_2023[[#This Row],[Leave balance]]*EE_Data_2023[[#This Row],[Hr_Rate]]</f>
        <v>14445.896634615385</v>
      </c>
    </row>
    <row r="1105" spans="1:40" x14ac:dyDescent="0.3">
      <c r="A1105" s="1" t="s">
        <v>1928</v>
      </c>
      <c r="B1105" s="8">
        <v>44958</v>
      </c>
      <c r="C1105" s="8">
        <v>44985</v>
      </c>
      <c r="D1105">
        <v>2023</v>
      </c>
      <c r="E1105" t="s">
        <v>100</v>
      </c>
      <c r="F1105" t="s">
        <v>101</v>
      </c>
      <c r="G1105" t="s">
        <v>33</v>
      </c>
      <c r="H1105" t="s">
        <v>738</v>
      </c>
      <c r="I1105" t="s">
        <v>739</v>
      </c>
      <c r="J1105" t="s">
        <v>47</v>
      </c>
      <c r="K1105" t="s">
        <v>94</v>
      </c>
      <c r="L1105" t="s">
        <v>71</v>
      </c>
      <c r="M1105" t="s">
        <v>101</v>
      </c>
      <c r="N1105" t="s">
        <v>72</v>
      </c>
      <c r="O1105" t="s">
        <v>50</v>
      </c>
      <c r="P1105">
        <v>57</v>
      </c>
      <c r="Q1105" s="2">
        <v>42667</v>
      </c>
      <c r="R1105" s="2"/>
      <c r="S1105">
        <v>40</v>
      </c>
      <c r="T1105" s="3">
        <v>176324</v>
      </c>
      <c r="U1105" s="3">
        <v>14693.666666666666</v>
      </c>
      <c r="V1105" s="3">
        <v>84.771153846153851</v>
      </c>
      <c r="W1105" s="3">
        <v>0.14990000000000001</v>
      </c>
      <c r="X1105" s="3">
        <v>2202.5806333333335</v>
      </c>
      <c r="Y1105" vm="10">
        <v>0.20399999999999999</v>
      </c>
      <c r="Z1105" s="3">
        <v>11696.158666666666</v>
      </c>
      <c r="AA1105" t="s">
        <v>41</v>
      </c>
      <c r="AB1105">
        <v>1</v>
      </c>
      <c r="AC1105">
        <v>0.23</v>
      </c>
      <c r="AD1105" s="2" t="s">
        <v>42</v>
      </c>
      <c r="AE1105">
        <v>73</v>
      </c>
      <c r="AH1105">
        <v>20</v>
      </c>
      <c r="AK1105" t="s">
        <v>42</v>
      </c>
      <c r="AL1105">
        <f>IF(AND(EE_Data_2023[[#This Row],[Hire Date]]&gt;=EE_Data_2023[[#This Row],[Start of Month]],EE_Data_2023[[#This Row],[Hire Date]]&lt;=EE_Data_2023[[#This Row],[End of Month]]),1,0)</f>
        <v>0</v>
      </c>
      <c r="AM1105">
        <f>IF(AND(EE_Data_2023[[#This Row],[Exit Date]]&gt;=EE_Data_2023[[#This Row],[Start of Month]],EE_Data_2023[[#This Row],[Exit Date]]&lt;=EE_Data_2023[[#This Row],[End of Month]]),1,0)</f>
        <v>0</v>
      </c>
      <c r="AN1105">
        <f>EE_Data_2023[[#This Row],[Leave balance]]*EE_Data_2023[[#This Row],[Hr_Rate]]</f>
        <v>6188.294230769231</v>
      </c>
    </row>
    <row r="1106" spans="1:40" x14ac:dyDescent="0.3">
      <c r="A1106" s="1" t="s">
        <v>1928</v>
      </c>
      <c r="B1106" s="8">
        <v>44958</v>
      </c>
      <c r="C1106" s="8">
        <v>44985</v>
      </c>
      <c r="D1106">
        <v>2023</v>
      </c>
      <c r="E1106" t="s">
        <v>351</v>
      </c>
      <c r="F1106" t="s">
        <v>352</v>
      </c>
      <c r="G1106" t="s">
        <v>54</v>
      </c>
      <c r="H1106" t="s">
        <v>740</v>
      </c>
      <c r="I1106" t="s">
        <v>741</v>
      </c>
      <c r="J1106" t="s">
        <v>63</v>
      </c>
      <c r="K1106" t="s">
        <v>83</v>
      </c>
      <c r="L1106" t="s">
        <v>49</v>
      </c>
      <c r="M1106" t="s">
        <v>352</v>
      </c>
      <c r="N1106" t="s">
        <v>72</v>
      </c>
      <c r="O1106" t="s">
        <v>40</v>
      </c>
      <c r="P1106">
        <v>27</v>
      </c>
      <c r="Q1106" s="2">
        <v>44482</v>
      </c>
      <c r="R1106" s="2"/>
      <c r="S1106">
        <v>40</v>
      </c>
      <c r="T1106" s="3">
        <v>74077</v>
      </c>
      <c r="U1106" s="3">
        <v>6173.083333333333</v>
      </c>
      <c r="V1106" s="3">
        <v>35.613942307692312</v>
      </c>
      <c r="W1106" s="3">
        <v>0.13</v>
      </c>
      <c r="X1106" s="3">
        <v>802.50083333333328</v>
      </c>
      <c r="Y1106" vm="14">
        <v>0.55399999999999994</v>
      </c>
      <c r="Z1106" s="3">
        <v>2753.1951666666669</v>
      </c>
      <c r="AA1106" t="s">
        <v>355</v>
      </c>
      <c r="AB1106">
        <v>12.6816</v>
      </c>
      <c r="AC1106">
        <v>0</v>
      </c>
      <c r="AD1106" s="2" t="s">
        <v>42</v>
      </c>
      <c r="AE1106">
        <v>382</v>
      </c>
      <c r="AH1106">
        <v>20</v>
      </c>
      <c r="AK1106" t="s">
        <v>42</v>
      </c>
      <c r="AL1106">
        <f>IF(AND(EE_Data_2023[[#This Row],[Hire Date]]&gt;=EE_Data_2023[[#This Row],[Start of Month]],EE_Data_2023[[#This Row],[Hire Date]]&lt;=EE_Data_2023[[#This Row],[End of Month]]),1,0)</f>
        <v>0</v>
      </c>
      <c r="AM1106">
        <f>IF(AND(EE_Data_2023[[#This Row],[Exit Date]]&gt;=EE_Data_2023[[#This Row],[Start of Month]],EE_Data_2023[[#This Row],[Exit Date]]&lt;=EE_Data_2023[[#This Row],[End of Month]]),1,0)</f>
        <v>0</v>
      </c>
      <c r="AN1106">
        <f>EE_Data_2023[[#This Row],[Leave balance]]*EE_Data_2023[[#This Row],[Hr_Rate]]</f>
        <v>13604.525961538464</v>
      </c>
    </row>
    <row r="1107" spans="1:40" x14ac:dyDescent="0.3">
      <c r="A1107" s="1" t="s">
        <v>1928</v>
      </c>
      <c r="B1107" s="8">
        <v>44958</v>
      </c>
      <c r="C1107" s="8">
        <v>44985</v>
      </c>
      <c r="D1107">
        <v>2023</v>
      </c>
      <c r="E1107" t="s">
        <v>415</v>
      </c>
      <c r="F1107" t="s">
        <v>416</v>
      </c>
      <c r="G1107" t="s">
        <v>33</v>
      </c>
      <c r="H1107" t="s">
        <v>742</v>
      </c>
      <c r="I1107" t="s">
        <v>743</v>
      </c>
      <c r="J1107" t="s">
        <v>77</v>
      </c>
      <c r="K1107" t="s">
        <v>94</v>
      </c>
      <c r="L1107" t="s">
        <v>38</v>
      </c>
      <c r="M1107" t="s">
        <v>416</v>
      </c>
      <c r="N1107" t="s">
        <v>72</v>
      </c>
      <c r="O1107" t="s">
        <v>50</v>
      </c>
      <c r="P1107">
        <v>31</v>
      </c>
      <c r="Q1107" s="2">
        <v>44214</v>
      </c>
      <c r="R1107" s="2"/>
      <c r="S1107">
        <v>32</v>
      </c>
      <c r="T1107" s="3">
        <v>104162</v>
      </c>
      <c r="U1107" s="3">
        <v>8680.1666666666661</v>
      </c>
      <c r="V1107" s="3">
        <v>62.597355769230766</v>
      </c>
      <c r="W1107" s="3">
        <v>0</v>
      </c>
      <c r="X1107" s="3">
        <v>0</v>
      </c>
      <c r="Y1107" vm="38">
        <v>0.23800000000000002</v>
      </c>
      <c r="Z1107" s="3">
        <v>6614.2869999999994</v>
      </c>
      <c r="AA1107" t="s">
        <v>419</v>
      </c>
      <c r="AB1107">
        <v>7.4398</v>
      </c>
      <c r="AC1107">
        <v>7.0000000000000007E-2</v>
      </c>
      <c r="AD1107" s="2" t="s">
        <v>42</v>
      </c>
      <c r="AE1107">
        <v>289</v>
      </c>
      <c r="AH1107">
        <v>20</v>
      </c>
      <c r="AK1107" t="s">
        <v>42</v>
      </c>
      <c r="AL1107">
        <f>IF(AND(EE_Data_2023[[#This Row],[Hire Date]]&gt;=EE_Data_2023[[#This Row],[Start of Month]],EE_Data_2023[[#This Row],[Hire Date]]&lt;=EE_Data_2023[[#This Row],[End of Month]]),1,0)</f>
        <v>0</v>
      </c>
      <c r="AM1107">
        <f>IF(AND(EE_Data_2023[[#This Row],[Exit Date]]&gt;=EE_Data_2023[[#This Row],[Start of Month]],EE_Data_2023[[#This Row],[Exit Date]]&lt;=EE_Data_2023[[#This Row],[End of Month]]),1,0)</f>
        <v>0</v>
      </c>
      <c r="AN1107">
        <f>EE_Data_2023[[#This Row],[Leave balance]]*EE_Data_2023[[#This Row],[Hr_Rate]]</f>
        <v>18090.635817307691</v>
      </c>
    </row>
    <row r="1108" spans="1:40" x14ac:dyDescent="0.3">
      <c r="A1108" s="1" t="s">
        <v>1928</v>
      </c>
      <c r="B1108" s="8">
        <v>44958</v>
      </c>
      <c r="C1108" s="8">
        <v>44985</v>
      </c>
      <c r="D1108">
        <v>2023</v>
      </c>
      <c r="E1108" t="s">
        <v>424</v>
      </c>
      <c r="F1108" t="s">
        <v>425</v>
      </c>
      <c r="G1108" t="s">
        <v>54</v>
      </c>
      <c r="H1108" t="s">
        <v>744</v>
      </c>
      <c r="I1108" t="s">
        <v>745</v>
      </c>
      <c r="J1108" t="s">
        <v>69</v>
      </c>
      <c r="K1108" t="s">
        <v>70</v>
      </c>
      <c r="L1108" t="s">
        <v>49</v>
      </c>
      <c r="M1108" t="s">
        <v>425</v>
      </c>
      <c r="N1108" t="s">
        <v>72</v>
      </c>
      <c r="O1108" t="s">
        <v>50</v>
      </c>
      <c r="P1108">
        <v>47</v>
      </c>
      <c r="Q1108" s="2">
        <v>42195</v>
      </c>
      <c r="R1108" s="2"/>
      <c r="S1108">
        <v>40</v>
      </c>
      <c r="T1108" s="3">
        <v>63880</v>
      </c>
      <c r="U1108" s="3">
        <v>5323.333333333333</v>
      </c>
      <c r="V1108" s="3">
        <v>30.711538461538463</v>
      </c>
      <c r="W1108" s="3">
        <v>0.26</v>
      </c>
      <c r="X1108" s="3">
        <v>1384.0666666666666</v>
      </c>
      <c r="Y1108" vm="39">
        <v>0.44400000000000001</v>
      </c>
      <c r="Z1108" s="3">
        <v>2959.7733333333331</v>
      </c>
      <c r="AA1108" t="s">
        <v>428</v>
      </c>
      <c r="AB1108">
        <v>32.686700000000002</v>
      </c>
      <c r="AC1108">
        <v>0</v>
      </c>
      <c r="AD1108" s="2" t="s">
        <v>42</v>
      </c>
      <c r="AE1108">
        <v>32</v>
      </c>
      <c r="AH1108">
        <v>20</v>
      </c>
      <c r="AK1108" t="s">
        <v>42</v>
      </c>
      <c r="AL1108">
        <f>IF(AND(EE_Data_2023[[#This Row],[Hire Date]]&gt;=EE_Data_2023[[#This Row],[Start of Month]],EE_Data_2023[[#This Row],[Hire Date]]&lt;=EE_Data_2023[[#This Row],[End of Month]]),1,0)</f>
        <v>0</v>
      </c>
      <c r="AM1108">
        <f>IF(AND(EE_Data_2023[[#This Row],[Exit Date]]&gt;=EE_Data_2023[[#This Row],[Start of Month]],EE_Data_2023[[#This Row],[Exit Date]]&lt;=EE_Data_2023[[#This Row],[End of Month]]),1,0)</f>
        <v>0</v>
      </c>
      <c r="AN1108">
        <f>EE_Data_2023[[#This Row],[Leave balance]]*EE_Data_2023[[#This Row],[Hr_Rate]]</f>
        <v>982.76923076923083</v>
      </c>
    </row>
    <row r="1109" spans="1:40" x14ac:dyDescent="0.3">
      <c r="A1109" s="1" t="s">
        <v>1928</v>
      </c>
      <c r="B1109" s="8">
        <v>44958</v>
      </c>
      <c r="C1109" s="8">
        <v>44985</v>
      </c>
      <c r="D1109">
        <v>2023</v>
      </c>
      <c r="E1109" t="s">
        <v>290</v>
      </c>
      <c r="F1109" t="s">
        <v>291</v>
      </c>
      <c r="G1109" t="s">
        <v>1916</v>
      </c>
      <c r="H1109" t="s">
        <v>746</v>
      </c>
      <c r="I1109" t="s">
        <v>747</v>
      </c>
      <c r="J1109" t="s">
        <v>336</v>
      </c>
      <c r="K1109" t="s">
        <v>99</v>
      </c>
      <c r="L1109" t="s">
        <v>108</v>
      </c>
      <c r="M1109" t="s">
        <v>291</v>
      </c>
      <c r="N1109" t="s">
        <v>72</v>
      </c>
      <c r="O1109" t="s">
        <v>50</v>
      </c>
      <c r="P1109">
        <v>55</v>
      </c>
      <c r="Q1109" s="2">
        <v>41525</v>
      </c>
      <c r="R1109" s="2"/>
      <c r="S1109">
        <v>32</v>
      </c>
      <c r="T1109" s="3">
        <v>73248</v>
      </c>
      <c r="U1109" s="3">
        <v>6104</v>
      </c>
      <c r="V1109" s="3">
        <v>44.019230769230766</v>
      </c>
      <c r="W1109" s="3">
        <v>0.20399999999999999</v>
      </c>
      <c r="X1109" s="3">
        <v>1245.2159999999999</v>
      </c>
      <c r="Y1109" vm="31">
        <v>1.0629999999999999</v>
      </c>
      <c r="Z1109" s="3">
        <v>-384.55199999999968</v>
      </c>
      <c r="AA1109" t="s">
        <v>294</v>
      </c>
      <c r="AB1109">
        <v>211.32830000000001</v>
      </c>
      <c r="AC1109">
        <v>0</v>
      </c>
      <c r="AD1109" s="2" t="s">
        <v>42</v>
      </c>
      <c r="AE1109">
        <v>343</v>
      </c>
      <c r="AH1109">
        <v>20</v>
      </c>
      <c r="AK1109" t="s">
        <v>42</v>
      </c>
      <c r="AL1109">
        <f>IF(AND(EE_Data_2023[[#This Row],[Hire Date]]&gt;=EE_Data_2023[[#This Row],[Start of Month]],EE_Data_2023[[#This Row],[Hire Date]]&lt;=EE_Data_2023[[#This Row],[End of Month]]),1,0)</f>
        <v>0</v>
      </c>
      <c r="AM1109">
        <f>IF(AND(EE_Data_2023[[#This Row],[Exit Date]]&gt;=EE_Data_2023[[#This Row],[Start of Month]],EE_Data_2023[[#This Row],[Exit Date]]&lt;=EE_Data_2023[[#This Row],[End of Month]]),1,0)</f>
        <v>0</v>
      </c>
      <c r="AN1109">
        <f>EE_Data_2023[[#This Row],[Leave balance]]*EE_Data_2023[[#This Row],[Hr_Rate]]</f>
        <v>15098.596153846152</v>
      </c>
    </row>
    <row r="1110" spans="1:40" x14ac:dyDescent="0.3">
      <c r="A1110" s="1" t="s">
        <v>1928</v>
      </c>
      <c r="B1110" s="8">
        <v>44958</v>
      </c>
      <c r="C1110" s="8">
        <v>44985</v>
      </c>
      <c r="D1110">
        <v>2023</v>
      </c>
      <c r="E1110" t="s">
        <v>43</v>
      </c>
      <c r="F1110" t="s">
        <v>44</v>
      </c>
      <c r="G1110" t="s">
        <v>1919</v>
      </c>
      <c r="H1110" t="s">
        <v>748</v>
      </c>
      <c r="I1110" t="s">
        <v>749</v>
      </c>
      <c r="J1110" t="s">
        <v>63</v>
      </c>
      <c r="K1110" t="s">
        <v>83</v>
      </c>
      <c r="L1110" t="s">
        <v>38</v>
      </c>
      <c r="M1110" t="s">
        <v>44</v>
      </c>
      <c r="N1110" t="s">
        <v>39</v>
      </c>
      <c r="O1110" t="s">
        <v>40</v>
      </c>
      <c r="P1110">
        <v>51</v>
      </c>
      <c r="Q1110" s="2">
        <v>44113</v>
      </c>
      <c r="R1110" s="2">
        <v>45208</v>
      </c>
      <c r="S1110">
        <v>40</v>
      </c>
      <c r="T1110" s="3">
        <v>91853</v>
      </c>
      <c r="U1110" s="3">
        <v>7654.416666666667</v>
      </c>
      <c r="V1110" s="3">
        <v>44.160096153846155</v>
      </c>
      <c r="W1110" s="3">
        <v>0.17</v>
      </c>
      <c r="X1110" s="3">
        <v>1301.2508333333335</v>
      </c>
      <c r="Y1110" vm="2">
        <v>0.21</v>
      </c>
      <c r="Z1110" s="3">
        <v>6046.9891666666672</v>
      </c>
      <c r="AA1110" t="s">
        <v>51</v>
      </c>
      <c r="AB1110">
        <v>1.4280999999999999</v>
      </c>
      <c r="AC1110">
        <v>0</v>
      </c>
      <c r="AD1110" s="2" t="s">
        <v>42</v>
      </c>
      <c r="AE1110">
        <v>400</v>
      </c>
      <c r="AH1110">
        <v>20</v>
      </c>
      <c r="AK1110" t="s">
        <v>42</v>
      </c>
      <c r="AL1110">
        <f>IF(AND(EE_Data_2023[[#This Row],[Hire Date]]&gt;=EE_Data_2023[[#This Row],[Start of Month]],EE_Data_2023[[#This Row],[Hire Date]]&lt;=EE_Data_2023[[#This Row],[End of Month]]),1,0)</f>
        <v>0</v>
      </c>
      <c r="AM1110">
        <f>IF(AND(EE_Data_2023[[#This Row],[Exit Date]]&gt;=EE_Data_2023[[#This Row],[Start of Month]],EE_Data_2023[[#This Row],[Exit Date]]&lt;=EE_Data_2023[[#This Row],[End of Month]]),1,0)</f>
        <v>0</v>
      </c>
      <c r="AN1110">
        <f>EE_Data_2023[[#This Row],[Leave balance]]*EE_Data_2023[[#This Row],[Hr_Rate]]</f>
        <v>17664.038461538461</v>
      </c>
    </row>
    <row r="1111" spans="1:40" x14ac:dyDescent="0.3">
      <c r="A1111" s="1" t="s">
        <v>1928</v>
      </c>
      <c r="B1111" s="8">
        <v>44958</v>
      </c>
      <c r="C1111" s="8">
        <v>44985</v>
      </c>
      <c r="D1111">
        <v>2023</v>
      </c>
      <c r="E1111" t="s">
        <v>188</v>
      </c>
      <c r="F1111" t="s">
        <v>189</v>
      </c>
      <c r="G1111" t="s">
        <v>33</v>
      </c>
      <c r="H1111" t="s">
        <v>750</v>
      </c>
      <c r="I1111" t="s">
        <v>751</v>
      </c>
      <c r="J1111" t="s">
        <v>341</v>
      </c>
      <c r="K1111" t="s">
        <v>99</v>
      </c>
      <c r="L1111" t="s">
        <v>71</v>
      </c>
      <c r="M1111" t="s">
        <v>189</v>
      </c>
      <c r="N1111" t="s">
        <v>72</v>
      </c>
      <c r="O1111" t="s">
        <v>50</v>
      </c>
      <c r="P1111">
        <v>37</v>
      </c>
      <c r="Q1111" s="2">
        <v>42995</v>
      </c>
      <c r="R1111" s="2"/>
      <c r="S1111">
        <v>32</v>
      </c>
      <c r="T1111" s="3">
        <v>70770</v>
      </c>
      <c r="U1111" s="3">
        <v>5897.5</v>
      </c>
      <c r="V1111" s="3">
        <v>42.53004807692308</v>
      </c>
      <c r="W1111" s="3">
        <v>0.14099999999999999</v>
      </c>
      <c r="X1111" s="3">
        <v>831.5474999999999</v>
      </c>
      <c r="Y1111" vm="23">
        <v>0.36200000000000004</v>
      </c>
      <c r="Z1111" s="3">
        <v>3762.6049999999996</v>
      </c>
      <c r="AA1111" t="s">
        <v>192</v>
      </c>
      <c r="AB1111">
        <v>11.2597</v>
      </c>
      <c r="AC1111">
        <v>0</v>
      </c>
      <c r="AD1111" s="2" t="s">
        <v>42</v>
      </c>
      <c r="AE1111">
        <v>228</v>
      </c>
      <c r="AH1111">
        <v>20</v>
      </c>
      <c r="AK1111" t="s">
        <v>42</v>
      </c>
      <c r="AL1111">
        <f>IF(AND(EE_Data_2023[[#This Row],[Hire Date]]&gt;=EE_Data_2023[[#This Row],[Start of Month]],EE_Data_2023[[#This Row],[Hire Date]]&lt;=EE_Data_2023[[#This Row],[End of Month]]),1,0)</f>
        <v>0</v>
      </c>
      <c r="AM1111">
        <f>IF(AND(EE_Data_2023[[#This Row],[Exit Date]]&gt;=EE_Data_2023[[#This Row],[Start of Month]],EE_Data_2023[[#This Row],[Exit Date]]&lt;=EE_Data_2023[[#This Row],[End of Month]]),1,0)</f>
        <v>0</v>
      </c>
      <c r="AN1111">
        <f>EE_Data_2023[[#This Row],[Leave balance]]*EE_Data_2023[[#This Row],[Hr_Rate]]</f>
        <v>9696.8509615384628</v>
      </c>
    </row>
    <row r="1112" spans="1:40" x14ac:dyDescent="0.3">
      <c r="A1112" s="1" t="s">
        <v>1928</v>
      </c>
      <c r="B1112" s="8">
        <v>44958</v>
      </c>
      <c r="C1112" s="8">
        <v>44985</v>
      </c>
      <c r="D1112">
        <v>2023</v>
      </c>
      <c r="E1112" t="s">
        <v>172</v>
      </c>
      <c r="F1112" t="s">
        <v>132</v>
      </c>
      <c r="G1112" t="s">
        <v>33</v>
      </c>
      <c r="H1112" t="s">
        <v>752</v>
      </c>
      <c r="I1112" t="s">
        <v>753</v>
      </c>
      <c r="J1112" t="s">
        <v>226</v>
      </c>
      <c r="K1112" t="s">
        <v>94</v>
      </c>
      <c r="L1112" t="s">
        <v>71</v>
      </c>
      <c r="M1112" t="s">
        <v>132</v>
      </c>
      <c r="N1112" t="s">
        <v>72</v>
      </c>
      <c r="O1112" t="s">
        <v>40</v>
      </c>
      <c r="P1112">
        <v>62</v>
      </c>
      <c r="Q1112" s="2">
        <v>38271</v>
      </c>
      <c r="R1112" s="2"/>
      <c r="S1112">
        <v>40</v>
      </c>
      <c r="T1112" s="3">
        <v>50825</v>
      </c>
      <c r="U1112" s="3">
        <v>4235.416666666667</v>
      </c>
      <c r="V1112" s="3">
        <v>24.435096153846153</v>
      </c>
      <c r="W1112" s="3">
        <v>8.3000000000000004E-2</v>
      </c>
      <c r="X1112" s="3">
        <v>351.53958333333338</v>
      </c>
      <c r="Y1112" vm="19">
        <v>0.22399999999999998</v>
      </c>
      <c r="Z1112" s="3">
        <v>3286.6833333333334</v>
      </c>
      <c r="AA1112" t="s">
        <v>41</v>
      </c>
      <c r="AB1112">
        <v>1</v>
      </c>
      <c r="AC1112">
        <v>0</v>
      </c>
      <c r="AD1112" s="2" t="s">
        <v>42</v>
      </c>
      <c r="AE1112">
        <v>164</v>
      </c>
      <c r="AH1112">
        <v>20</v>
      </c>
      <c r="AK1112" t="s">
        <v>42</v>
      </c>
      <c r="AL1112">
        <f>IF(AND(EE_Data_2023[[#This Row],[Hire Date]]&gt;=EE_Data_2023[[#This Row],[Start of Month]],EE_Data_2023[[#This Row],[Hire Date]]&lt;=EE_Data_2023[[#This Row],[End of Month]]),1,0)</f>
        <v>0</v>
      </c>
      <c r="AM1112">
        <f>IF(AND(EE_Data_2023[[#This Row],[Exit Date]]&gt;=EE_Data_2023[[#This Row],[Start of Month]],EE_Data_2023[[#This Row],[Exit Date]]&lt;=EE_Data_2023[[#This Row],[End of Month]]),1,0)</f>
        <v>0</v>
      </c>
      <c r="AN1112">
        <f>EE_Data_2023[[#This Row],[Leave balance]]*EE_Data_2023[[#This Row],[Hr_Rate]]</f>
        <v>4007.3557692307691</v>
      </c>
    </row>
    <row r="1113" spans="1:40" x14ac:dyDescent="0.3">
      <c r="A1113" s="1" t="s">
        <v>1928</v>
      </c>
      <c r="B1113" s="8">
        <v>44958</v>
      </c>
      <c r="C1113" s="8">
        <v>44985</v>
      </c>
      <c r="D1113">
        <v>2023</v>
      </c>
      <c r="E1113" t="s">
        <v>110</v>
      </c>
      <c r="F1113" t="s">
        <v>111</v>
      </c>
      <c r="G1113" t="s">
        <v>112</v>
      </c>
      <c r="H1113" t="s">
        <v>754</v>
      </c>
      <c r="I1113" t="s">
        <v>755</v>
      </c>
      <c r="J1113" t="s">
        <v>93</v>
      </c>
      <c r="K1113" t="s">
        <v>48</v>
      </c>
      <c r="L1113" t="s">
        <v>108</v>
      </c>
      <c r="M1113" t="s">
        <v>111</v>
      </c>
      <c r="N1113" t="s">
        <v>72</v>
      </c>
      <c r="O1113" t="s">
        <v>40</v>
      </c>
      <c r="P1113">
        <v>31</v>
      </c>
      <c r="Q1113" s="2">
        <v>42266</v>
      </c>
      <c r="R1113" s="2"/>
      <c r="S1113">
        <v>40</v>
      </c>
      <c r="T1113" s="3">
        <v>145846</v>
      </c>
      <c r="U1113" s="3">
        <v>12153.833333333334</v>
      </c>
      <c r="V1113" s="3">
        <v>70.118269230769229</v>
      </c>
      <c r="W1113" s="3">
        <v>0</v>
      </c>
      <c r="X1113" s="3">
        <v>0</v>
      </c>
      <c r="Y1113" vm="12">
        <v>0.113</v>
      </c>
      <c r="Z1113" s="3">
        <v>10780.450166666667</v>
      </c>
      <c r="AA1113" t="s">
        <v>117</v>
      </c>
      <c r="AB1113">
        <v>3.8468</v>
      </c>
      <c r="AC1113">
        <v>0.15</v>
      </c>
      <c r="AD1113" s="2" t="s">
        <v>42</v>
      </c>
      <c r="AE1113">
        <v>194</v>
      </c>
      <c r="AH1113">
        <v>20</v>
      </c>
      <c r="AJ1113">
        <v>10</v>
      </c>
      <c r="AK1113" t="s">
        <v>42</v>
      </c>
      <c r="AL1113">
        <f>IF(AND(EE_Data_2023[[#This Row],[Hire Date]]&gt;=EE_Data_2023[[#This Row],[Start of Month]],EE_Data_2023[[#This Row],[Hire Date]]&lt;=EE_Data_2023[[#This Row],[End of Month]]),1,0)</f>
        <v>0</v>
      </c>
      <c r="AM1113">
        <f>IF(AND(EE_Data_2023[[#This Row],[Exit Date]]&gt;=EE_Data_2023[[#This Row],[Start of Month]],EE_Data_2023[[#This Row],[Exit Date]]&lt;=EE_Data_2023[[#This Row],[End of Month]]),1,0)</f>
        <v>0</v>
      </c>
      <c r="AN1113">
        <f>EE_Data_2023[[#This Row],[Leave balance]]*EE_Data_2023[[#This Row],[Hr_Rate]]</f>
        <v>13602.94423076923</v>
      </c>
    </row>
    <row r="1114" spans="1:40" x14ac:dyDescent="0.3">
      <c r="A1114" s="1" t="s">
        <v>1928</v>
      </c>
      <c r="B1114" s="8">
        <v>44958</v>
      </c>
      <c r="C1114" s="8">
        <v>44985</v>
      </c>
      <c r="D1114">
        <v>2023</v>
      </c>
      <c r="E1114" t="s">
        <v>151</v>
      </c>
      <c r="F1114" t="s">
        <v>152</v>
      </c>
      <c r="G1114" t="s">
        <v>33</v>
      </c>
      <c r="H1114" t="s">
        <v>756</v>
      </c>
      <c r="I1114" t="s">
        <v>757</v>
      </c>
      <c r="J1114" t="s">
        <v>93</v>
      </c>
      <c r="K1114" t="s">
        <v>94</v>
      </c>
      <c r="L1114" t="s">
        <v>108</v>
      </c>
      <c r="M1114" t="s">
        <v>152</v>
      </c>
      <c r="N1114" t="s">
        <v>72</v>
      </c>
      <c r="O1114" t="s">
        <v>50</v>
      </c>
      <c r="P1114">
        <v>64</v>
      </c>
      <c r="Q1114" s="2">
        <v>37962</v>
      </c>
      <c r="R1114" s="2"/>
      <c r="S1114">
        <v>40</v>
      </c>
      <c r="T1114" s="3">
        <v>125807</v>
      </c>
      <c r="U1114" s="3">
        <v>10483.916666666666</v>
      </c>
      <c r="V1114" s="3">
        <v>60.484134615384619</v>
      </c>
      <c r="W1114" s="3">
        <v>0.21</v>
      </c>
      <c r="X1114" s="3">
        <v>2201.6224999999999</v>
      </c>
      <c r="Y1114" vm="18">
        <v>0.379</v>
      </c>
      <c r="Z1114" s="3">
        <v>6510.5122499999998</v>
      </c>
      <c r="AA1114" t="s">
        <v>155</v>
      </c>
      <c r="AB1114">
        <v>378.97</v>
      </c>
      <c r="AC1114">
        <v>0.15</v>
      </c>
      <c r="AD1114" s="2" t="s">
        <v>42</v>
      </c>
      <c r="AE1114">
        <v>136</v>
      </c>
      <c r="AH1114">
        <v>20</v>
      </c>
      <c r="AJ1114">
        <v>7</v>
      </c>
      <c r="AK1114" t="s">
        <v>42</v>
      </c>
      <c r="AL1114">
        <f>IF(AND(EE_Data_2023[[#This Row],[Hire Date]]&gt;=EE_Data_2023[[#This Row],[Start of Month]],EE_Data_2023[[#This Row],[Hire Date]]&lt;=EE_Data_2023[[#This Row],[End of Month]]),1,0)</f>
        <v>0</v>
      </c>
      <c r="AM1114">
        <f>IF(AND(EE_Data_2023[[#This Row],[Exit Date]]&gt;=EE_Data_2023[[#This Row],[Start of Month]],EE_Data_2023[[#This Row],[Exit Date]]&lt;=EE_Data_2023[[#This Row],[End of Month]]),1,0)</f>
        <v>0</v>
      </c>
      <c r="AN1114">
        <f>EE_Data_2023[[#This Row],[Leave balance]]*EE_Data_2023[[#This Row],[Hr_Rate]]</f>
        <v>8225.8423076923082</v>
      </c>
    </row>
    <row r="1115" spans="1:40" x14ac:dyDescent="0.3">
      <c r="A1115" s="1" t="s">
        <v>1928</v>
      </c>
      <c r="B1115" s="8">
        <v>44958</v>
      </c>
      <c r="C1115" s="8">
        <v>44985</v>
      </c>
      <c r="D1115">
        <v>2023</v>
      </c>
      <c r="E1115" t="s">
        <v>79</v>
      </c>
      <c r="F1115" t="s">
        <v>80</v>
      </c>
      <c r="G1115" t="s">
        <v>33</v>
      </c>
      <c r="H1115" t="s">
        <v>758</v>
      </c>
      <c r="I1115" t="s">
        <v>759</v>
      </c>
      <c r="J1115" t="s">
        <v>145</v>
      </c>
      <c r="K1115" t="s">
        <v>70</v>
      </c>
      <c r="L1115" t="s">
        <v>49</v>
      </c>
      <c r="M1115" t="s">
        <v>80</v>
      </c>
      <c r="N1115" t="s">
        <v>72</v>
      </c>
      <c r="O1115" t="s">
        <v>40</v>
      </c>
      <c r="P1115">
        <v>25</v>
      </c>
      <c r="Q1115" s="2">
        <v>44405</v>
      </c>
      <c r="R1115" s="2"/>
      <c r="S1115">
        <v>40</v>
      </c>
      <c r="T1115" s="3">
        <v>46845</v>
      </c>
      <c r="U1115" s="3">
        <v>3903.75</v>
      </c>
      <c r="V1115" s="3">
        <v>22.521634615384617</v>
      </c>
      <c r="W1115" s="3">
        <v>0.23190000000000002</v>
      </c>
      <c r="X1115" s="3">
        <v>905.27962500000012</v>
      </c>
      <c r="Y1115" vm="7">
        <v>0.41200000000000003</v>
      </c>
      <c r="Z1115" s="3">
        <v>2295.4049999999997</v>
      </c>
      <c r="AA1115" t="s">
        <v>41</v>
      </c>
      <c r="AB1115">
        <v>1</v>
      </c>
      <c r="AC1115">
        <v>0</v>
      </c>
      <c r="AD1115" s="2" t="s">
        <v>42</v>
      </c>
      <c r="AE1115">
        <v>125</v>
      </c>
      <c r="AF1115">
        <v>1</v>
      </c>
      <c r="AG1115" t="s">
        <v>1809</v>
      </c>
      <c r="AH1115">
        <v>20</v>
      </c>
      <c r="AJ1115">
        <v>18</v>
      </c>
      <c r="AK1115" t="s">
        <v>42</v>
      </c>
      <c r="AL1115">
        <f>IF(AND(EE_Data_2023[[#This Row],[Hire Date]]&gt;=EE_Data_2023[[#This Row],[Start of Month]],EE_Data_2023[[#This Row],[Hire Date]]&lt;=EE_Data_2023[[#This Row],[End of Month]]),1,0)</f>
        <v>0</v>
      </c>
      <c r="AM1115">
        <f>IF(AND(EE_Data_2023[[#This Row],[Exit Date]]&gt;=EE_Data_2023[[#This Row],[Start of Month]],EE_Data_2023[[#This Row],[Exit Date]]&lt;=EE_Data_2023[[#This Row],[End of Month]]),1,0)</f>
        <v>0</v>
      </c>
      <c r="AN1115">
        <f>EE_Data_2023[[#This Row],[Leave balance]]*EE_Data_2023[[#This Row],[Hr_Rate]]</f>
        <v>2815.2043269230771</v>
      </c>
    </row>
    <row r="1116" spans="1:40" x14ac:dyDescent="0.3">
      <c r="A1116" s="1" t="s">
        <v>1928</v>
      </c>
      <c r="B1116" s="8">
        <v>44958</v>
      </c>
      <c r="C1116" s="8">
        <v>44985</v>
      </c>
      <c r="D1116">
        <v>2023</v>
      </c>
      <c r="E1116" t="s">
        <v>59</v>
      </c>
      <c r="F1116" t="s">
        <v>60</v>
      </c>
      <c r="G1116" t="s">
        <v>33</v>
      </c>
      <c r="H1116" t="s">
        <v>760</v>
      </c>
      <c r="I1116" t="s">
        <v>761</v>
      </c>
      <c r="J1116" t="s">
        <v>93</v>
      </c>
      <c r="K1116" t="s">
        <v>116</v>
      </c>
      <c r="L1116" t="s">
        <v>71</v>
      </c>
      <c r="M1116" t="s">
        <v>60</v>
      </c>
      <c r="N1116" t="s">
        <v>72</v>
      </c>
      <c r="O1116" t="s">
        <v>50</v>
      </c>
      <c r="P1116">
        <v>59</v>
      </c>
      <c r="Q1116" s="2">
        <v>39689</v>
      </c>
      <c r="R1116" s="2"/>
      <c r="S1116">
        <v>32</v>
      </c>
      <c r="T1116" s="3">
        <v>157969</v>
      </c>
      <c r="U1116" s="3">
        <v>13164.083333333334</v>
      </c>
      <c r="V1116" s="3">
        <v>94.933293269230774</v>
      </c>
      <c r="W1116" s="3">
        <v>0.22140000000000001</v>
      </c>
      <c r="X1116" s="3">
        <v>2914.5280500000003</v>
      </c>
      <c r="Y1116" vm="4">
        <v>0.40799999999999997</v>
      </c>
      <c r="Z1116" s="3">
        <v>7793.137333333334</v>
      </c>
      <c r="AA1116" t="s">
        <v>64</v>
      </c>
      <c r="AB1116">
        <v>4.6844999999999999</v>
      </c>
      <c r="AC1116">
        <v>0.1</v>
      </c>
      <c r="AD1116" s="2" t="s">
        <v>42</v>
      </c>
      <c r="AE1116">
        <v>182</v>
      </c>
      <c r="AH1116">
        <v>20</v>
      </c>
      <c r="AK1116" t="s">
        <v>42</v>
      </c>
      <c r="AL1116">
        <f>IF(AND(EE_Data_2023[[#This Row],[Hire Date]]&gt;=EE_Data_2023[[#This Row],[Start of Month]],EE_Data_2023[[#This Row],[Hire Date]]&lt;=EE_Data_2023[[#This Row],[End of Month]]),1,0)</f>
        <v>0</v>
      </c>
      <c r="AM1116">
        <f>IF(AND(EE_Data_2023[[#This Row],[Exit Date]]&gt;=EE_Data_2023[[#This Row],[Start of Month]],EE_Data_2023[[#This Row],[Exit Date]]&lt;=EE_Data_2023[[#This Row],[End of Month]]),1,0)</f>
        <v>0</v>
      </c>
      <c r="AN1116">
        <f>EE_Data_2023[[#This Row],[Leave balance]]*EE_Data_2023[[#This Row],[Hr_Rate]]</f>
        <v>17277.859375</v>
      </c>
    </row>
    <row r="1117" spans="1:40" x14ac:dyDescent="0.3">
      <c r="A1117" s="1" t="s">
        <v>1928</v>
      </c>
      <c r="B1117" s="8">
        <v>44958</v>
      </c>
      <c r="C1117" s="8">
        <v>44985</v>
      </c>
      <c r="D1117">
        <v>2023</v>
      </c>
      <c r="E1117" t="s">
        <v>506</v>
      </c>
      <c r="F1117" t="s">
        <v>507</v>
      </c>
      <c r="G1117" t="s">
        <v>1917</v>
      </c>
      <c r="H1117" t="s">
        <v>762</v>
      </c>
      <c r="I1117" t="s">
        <v>763</v>
      </c>
      <c r="J1117" t="s">
        <v>452</v>
      </c>
      <c r="K1117" t="s">
        <v>37</v>
      </c>
      <c r="L1117" t="s">
        <v>71</v>
      </c>
      <c r="M1117" t="s">
        <v>507</v>
      </c>
      <c r="N1117" t="s">
        <v>72</v>
      </c>
      <c r="O1117" t="s">
        <v>50</v>
      </c>
      <c r="P1117">
        <v>40</v>
      </c>
      <c r="Q1117" s="2">
        <v>40522</v>
      </c>
      <c r="R1117" s="2"/>
      <c r="S1117">
        <v>40</v>
      </c>
      <c r="T1117" s="3">
        <v>97807</v>
      </c>
      <c r="U1117" s="3">
        <v>8150.583333333333</v>
      </c>
      <c r="V1117" s="3">
        <v>47.022596153846152</v>
      </c>
      <c r="W1117" s="3">
        <v>7.3700000000000002E-2</v>
      </c>
      <c r="X1117" s="3">
        <v>600.69799166666667</v>
      </c>
      <c r="Y1117" vm="40">
        <v>0.245</v>
      </c>
      <c r="Z1117" s="3">
        <v>6153.6904166666664</v>
      </c>
      <c r="AA1117" t="s">
        <v>510</v>
      </c>
      <c r="AB1117">
        <v>1.4572000000000001</v>
      </c>
      <c r="AC1117">
        <v>0</v>
      </c>
      <c r="AD1117" s="2" t="s">
        <v>42</v>
      </c>
      <c r="AE1117">
        <v>314</v>
      </c>
      <c r="AH1117">
        <v>20</v>
      </c>
      <c r="AJ1117">
        <v>1</v>
      </c>
      <c r="AK1117" t="s">
        <v>42</v>
      </c>
      <c r="AL1117">
        <f>IF(AND(EE_Data_2023[[#This Row],[Hire Date]]&gt;=EE_Data_2023[[#This Row],[Start of Month]],EE_Data_2023[[#This Row],[Hire Date]]&lt;=EE_Data_2023[[#This Row],[End of Month]]),1,0)</f>
        <v>0</v>
      </c>
      <c r="AM1117">
        <f>IF(AND(EE_Data_2023[[#This Row],[Exit Date]]&gt;=EE_Data_2023[[#This Row],[Start of Month]],EE_Data_2023[[#This Row],[Exit Date]]&lt;=EE_Data_2023[[#This Row],[End of Month]]),1,0)</f>
        <v>0</v>
      </c>
      <c r="AN1117">
        <f>EE_Data_2023[[#This Row],[Leave balance]]*EE_Data_2023[[#This Row],[Hr_Rate]]</f>
        <v>14765.095192307692</v>
      </c>
    </row>
    <row r="1118" spans="1:40" x14ac:dyDescent="0.3">
      <c r="A1118" s="1" t="s">
        <v>1928</v>
      </c>
      <c r="B1118" s="8">
        <v>44958</v>
      </c>
      <c r="C1118" s="8">
        <v>44985</v>
      </c>
      <c r="D1118">
        <v>2023</v>
      </c>
      <c r="E1118" t="s">
        <v>415</v>
      </c>
      <c r="F1118" t="s">
        <v>416</v>
      </c>
      <c r="G1118" t="s">
        <v>33</v>
      </c>
      <c r="H1118" t="s">
        <v>764</v>
      </c>
      <c r="I1118" t="s">
        <v>765</v>
      </c>
      <c r="J1118" t="s">
        <v>226</v>
      </c>
      <c r="K1118" t="s">
        <v>94</v>
      </c>
      <c r="L1118" t="s">
        <v>38</v>
      </c>
      <c r="M1118" t="s">
        <v>416</v>
      </c>
      <c r="N1118" t="s">
        <v>72</v>
      </c>
      <c r="O1118" t="s">
        <v>40</v>
      </c>
      <c r="P1118">
        <v>31</v>
      </c>
      <c r="Q1118" s="2">
        <v>42347</v>
      </c>
      <c r="R1118" s="2"/>
      <c r="S1118">
        <v>40</v>
      </c>
      <c r="T1118" s="3">
        <v>73854</v>
      </c>
      <c r="U1118" s="3">
        <v>6154.5</v>
      </c>
      <c r="V1118" s="3">
        <v>35.506730769230771</v>
      </c>
      <c r="W1118" s="3">
        <v>0</v>
      </c>
      <c r="X1118" s="3">
        <v>0</v>
      </c>
      <c r="Y1118" vm="38">
        <v>0.23800000000000002</v>
      </c>
      <c r="Z1118" s="3">
        <v>4689.7289999999994</v>
      </c>
      <c r="AA1118" t="s">
        <v>419</v>
      </c>
      <c r="AB1118">
        <v>7.4398</v>
      </c>
      <c r="AC1118">
        <v>0</v>
      </c>
      <c r="AD1118" s="2" t="s">
        <v>42</v>
      </c>
      <c r="AE1118">
        <v>230</v>
      </c>
      <c r="AH1118">
        <v>20</v>
      </c>
      <c r="AJ1118">
        <v>9</v>
      </c>
      <c r="AK1118" t="s">
        <v>42</v>
      </c>
      <c r="AL1118">
        <f>IF(AND(EE_Data_2023[[#This Row],[Hire Date]]&gt;=EE_Data_2023[[#This Row],[Start of Month]],EE_Data_2023[[#This Row],[Hire Date]]&lt;=EE_Data_2023[[#This Row],[End of Month]]),1,0)</f>
        <v>0</v>
      </c>
      <c r="AM1118">
        <f>IF(AND(EE_Data_2023[[#This Row],[Exit Date]]&gt;=EE_Data_2023[[#This Row],[Start of Month]],EE_Data_2023[[#This Row],[Exit Date]]&lt;=EE_Data_2023[[#This Row],[End of Month]]),1,0)</f>
        <v>0</v>
      </c>
      <c r="AN1118">
        <f>EE_Data_2023[[#This Row],[Leave balance]]*EE_Data_2023[[#This Row],[Hr_Rate]]</f>
        <v>8166.5480769230771</v>
      </c>
    </row>
    <row r="1119" spans="1:40" x14ac:dyDescent="0.3">
      <c r="A1119" s="1" t="s">
        <v>1928</v>
      </c>
      <c r="B1119" s="8">
        <v>44958</v>
      </c>
      <c r="C1119" s="8">
        <v>44985</v>
      </c>
      <c r="D1119">
        <v>2023</v>
      </c>
      <c r="E1119" t="s">
        <v>262</v>
      </c>
      <c r="F1119" t="s">
        <v>263</v>
      </c>
      <c r="G1119" t="s">
        <v>33</v>
      </c>
      <c r="H1119" t="s">
        <v>766</v>
      </c>
      <c r="I1119" t="s">
        <v>767</v>
      </c>
      <c r="J1119" t="s">
        <v>93</v>
      </c>
      <c r="K1119" t="s">
        <v>83</v>
      </c>
      <c r="L1119" t="s">
        <v>38</v>
      </c>
      <c r="M1119" t="s">
        <v>263</v>
      </c>
      <c r="N1119" t="s">
        <v>72</v>
      </c>
      <c r="O1119" t="s">
        <v>40</v>
      </c>
      <c r="P1119">
        <v>45</v>
      </c>
      <c r="Q1119" s="2">
        <v>39063</v>
      </c>
      <c r="R1119" s="2"/>
      <c r="S1119">
        <v>32</v>
      </c>
      <c r="T1119" s="3">
        <v>149537</v>
      </c>
      <c r="U1119" s="3">
        <v>12461.416666666666</v>
      </c>
      <c r="V1119" s="3">
        <v>89.86598557692308</v>
      </c>
      <c r="W1119" s="3">
        <v>0.22</v>
      </c>
      <c r="X1119" s="3">
        <v>2741.5116666666668</v>
      </c>
      <c r="Y1119" vm="28">
        <v>0.45200000000000001</v>
      </c>
      <c r="Z1119" s="3">
        <v>6828.8563333333332</v>
      </c>
      <c r="AA1119" t="s">
        <v>267</v>
      </c>
      <c r="AB1119">
        <v>39.026600000000002</v>
      </c>
      <c r="AC1119">
        <v>0.14000000000000001</v>
      </c>
      <c r="AD1119" s="2" t="s">
        <v>42</v>
      </c>
      <c r="AE1119">
        <v>253</v>
      </c>
      <c r="AH1119">
        <v>20</v>
      </c>
      <c r="AK1119" t="s">
        <v>42</v>
      </c>
      <c r="AL1119">
        <f>IF(AND(EE_Data_2023[[#This Row],[Hire Date]]&gt;=EE_Data_2023[[#This Row],[Start of Month]],EE_Data_2023[[#This Row],[Hire Date]]&lt;=EE_Data_2023[[#This Row],[End of Month]]),1,0)</f>
        <v>0</v>
      </c>
      <c r="AM1119">
        <f>IF(AND(EE_Data_2023[[#This Row],[Exit Date]]&gt;=EE_Data_2023[[#This Row],[Start of Month]],EE_Data_2023[[#This Row],[Exit Date]]&lt;=EE_Data_2023[[#This Row],[End of Month]]),1,0)</f>
        <v>0</v>
      </c>
      <c r="AN1119">
        <f>EE_Data_2023[[#This Row],[Leave balance]]*EE_Data_2023[[#This Row],[Hr_Rate]]</f>
        <v>22736.094350961539</v>
      </c>
    </row>
    <row r="1120" spans="1:40" x14ac:dyDescent="0.3">
      <c r="A1120" s="1" t="s">
        <v>1928</v>
      </c>
      <c r="B1120" s="8">
        <v>44958</v>
      </c>
      <c r="C1120" s="8">
        <v>44985</v>
      </c>
      <c r="D1120">
        <v>2023</v>
      </c>
      <c r="E1120" t="s">
        <v>79</v>
      </c>
      <c r="F1120" t="s">
        <v>80</v>
      </c>
      <c r="G1120" t="s">
        <v>33</v>
      </c>
      <c r="H1120" t="s">
        <v>768</v>
      </c>
      <c r="I1120" t="s">
        <v>769</v>
      </c>
      <c r="J1120" t="s">
        <v>93</v>
      </c>
      <c r="K1120" t="s">
        <v>70</v>
      </c>
      <c r="L1120" t="s">
        <v>38</v>
      </c>
      <c r="M1120" t="s">
        <v>80</v>
      </c>
      <c r="N1120" t="s">
        <v>72</v>
      </c>
      <c r="O1120" t="s">
        <v>50</v>
      </c>
      <c r="P1120">
        <v>49</v>
      </c>
      <c r="Q1120" s="2">
        <v>41379</v>
      </c>
      <c r="R1120" s="2"/>
      <c r="S1120">
        <v>32</v>
      </c>
      <c r="T1120" s="3">
        <v>128303</v>
      </c>
      <c r="U1120" s="3">
        <v>10691.916666666666</v>
      </c>
      <c r="V1120" s="3">
        <v>77.105168269230774</v>
      </c>
      <c r="W1120" s="3">
        <v>0.23190000000000002</v>
      </c>
      <c r="X1120" s="3">
        <v>2479.4554750000002</v>
      </c>
      <c r="Y1120" vm="7">
        <v>0.41200000000000003</v>
      </c>
      <c r="Z1120" s="3">
        <v>6286.8469999999988</v>
      </c>
      <c r="AA1120" t="s">
        <v>41</v>
      </c>
      <c r="AB1120">
        <v>1</v>
      </c>
      <c r="AC1120">
        <v>0.15</v>
      </c>
      <c r="AD1120" s="2" t="s">
        <v>42</v>
      </c>
      <c r="AE1120">
        <v>133</v>
      </c>
      <c r="AH1120">
        <v>20</v>
      </c>
      <c r="AK1120" t="s">
        <v>42</v>
      </c>
      <c r="AL1120">
        <f>IF(AND(EE_Data_2023[[#This Row],[Hire Date]]&gt;=EE_Data_2023[[#This Row],[Start of Month]],EE_Data_2023[[#This Row],[Hire Date]]&lt;=EE_Data_2023[[#This Row],[End of Month]]),1,0)</f>
        <v>0</v>
      </c>
      <c r="AM1120">
        <f>IF(AND(EE_Data_2023[[#This Row],[Exit Date]]&gt;=EE_Data_2023[[#This Row],[Start of Month]],EE_Data_2023[[#This Row],[Exit Date]]&lt;=EE_Data_2023[[#This Row],[End of Month]]),1,0)</f>
        <v>0</v>
      </c>
      <c r="AN1120">
        <f>EE_Data_2023[[#This Row],[Leave balance]]*EE_Data_2023[[#This Row],[Hr_Rate]]</f>
        <v>10254.987379807693</v>
      </c>
    </row>
    <row r="1121" spans="1:40" x14ac:dyDescent="0.3">
      <c r="A1121" s="1" t="s">
        <v>1928</v>
      </c>
      <c r="B1121" s="8">
        <v>44958</v>
      </c>
      <c r="C1121" s="8">
        <v>44985</v>
      </c>
      <c r="D1121">
        <v>2023</v>
      </c>
      <c r="E1121" t="s">
        <v>180</v>
      </c>
      <c r="F1121" t="s">
        <v>181</v>
      </c>
      <c r="G1121" t="s">
        <v>33</v>
      </c>
      <c r="H1121" t="s">
        <v>770</v>
      </c>
      <c r="I1121" t="s">
        <v>771</v>
      </c>
      <c r="J1121" t="s">
        <v>310</v>
      </c>
      <c r="K1121" t="s">
        <v>37</v>
      </c>
      <c r="L1121" t="s">
        <v>49</v>
      </c>
      <c r="M1121" t="s">
        <v>181</v>
      </c>
      <c r="N1121" t="s">
        <v>72</v>
      </c>
      <c r="O1121" t="s">
        <v>40</v>
      </c>
      <c r="P1121">
        <v>46</v>
      </c>
      <c r="Q1121" s="2">
        <v>38513</v>
      </c>
      <c r="R1121" s="2"/>
      <c r="S1121">
        <v>40</v>
      </c>
      <c r="T1121" s="3">
        <v>67374</v>
      </c>
      <c r="U1121" s="3">
        <v>5614.5</v>
      </c>
      <c r="V1121" s="3">
        <v>32.391346153846158</v>
      </c>
      <c r="W1121" s="3">
        <v>0.31420000000000003</v>
      </c>
      <c r="X1121" s="3">
        <v>1764.0759000000003</v>
      </c>
      <c r="Y1121" vm="22">
        <v>0.49099999999999999</v>
      </c>
      <c r="Z1121" s="3">
        <v>2857.7804999999998</v>
      </c>
      <c r="AA1121" t="s">
        <v>184</v>
      </c>
      <c r="AB1121">
        <v>11.300800000000001</v>
      </c>
      <c r="AC1121">
        <v>0</v>
      </c>
      <c r="AD1121" s="2" t="s">
        <v>42</v>
      </c>
      <c r="AE1121">
        <v>298</v>
      </c>
      <c r="AH1121">
        <v>20</v>
      </c>
      <c r="AJ1121">
        <v>1</v>
      </c>
      <c r="AK1121" t="s">
        <v>42</v>
      </c>
      <c r="AL1121">
        <f>IF(AND(EE_Data_2023[[#This Row],[Hire Date]]&gt;=EE_Data_2023[[#This Row],[Start of Month]],EE_Data_2023[[#This Row],[Hire Date]]&lt;=EE_Data_2023[[#This Row],[End of Month]]),1,0)</f>
        <v>0</v>
      </c>
      <c r="AM1121">
        <f>IF(AND(EE_Data_2023[[#This Row],[Exit Date]]&gt;=EE_Data_2023[[#This Row],[Start of Month]],EE_Data_2023[[#This Row],[Exit Date]]&lt;=EE_Data_2023[[#This Row],[End of Month]]),1,0)</f>
        <v>0</v>
      </c>
      <c r="AN1121">
        <f>EE_Data_2023[[#This Row],[Leave balance]]*EE_Data_2023[[#This Row],[Hr_Rate]]</f>
        <v>9652.6211538461557</v>
      </c>
    </row>
    <row r="1122" spans="1:40" x14ac:dyDescent="0.3">
      <c r="A1122" s="1" t="s">
        <v>1928</v>
      </c>
      <c r="B1122" s="8">
        <v>44958</v>
      </c>
      <c r="C1122" s="8">
        <v>44985</v>
      </c>
      <c r="D1122">
        <v>2023</v>
      </c>
      <c r="E1122" t="s">
        <v>180</v>
      </c>
      <c r="F1122" t="s">
        <v>181</v>
      </c>
      <c r="G1122" t="s">
        <v>33</v>
      </c>
      <c r="H1122" t="s">
        <v>772</v>
      </c>
      <c r="I1122" t="s">
        <v>773</v>
      </c>
      <c r="J1122" t="s">
        <v>77</v>
      </c>
      <c r="K1122" t="s">
        <v>94</v>
      </c>
      <c r="L1122" t="s">
        <v>71</v>
      </c>
      <c r="M1122" t="s">
        <v>181</v>
      </c>
      <c r="N1122" t="s">
        <v>72</v>
      </c>
      <c r="O1122" t="s">
        <v>40</v>
      </c>
      <c r="P1122">
        <v>46</v>
      </c>
      <c r="Q1122" s="2">
        <v>40810</v>
      </c>
      <c r="R1122" s="2"/>
      <c r="S1122">
        <v>40</v>
      </c>
      <c r="T1122" s="3">
        <v>102167</v>
      </c>
      <c r="U1122" s="3">
        <v>8513.9166666666661</v>
      </c>
      <c r="V1122" s="3">
        <v>49.118749999999999</v>
      </c>
      <c r="W1122" s="3">
        <v>0.31420000000000003</v>
      </c>
      <c r="X1122" s="3">
        <v>2675.0726166666668</v>
      </c>
      <c r="Y1122" vm="22">
        <v>0.49099999999999999</v>
      </c>
      <c r="Z1122" s="3">
        <v>4333.5835833333331</v>
      </c>
      <c r="AA1122" t="s">
        <v>184</v>
      </c>
      <c r="AB1122">
        <v>11.300800000000001</v>
      </c>
      <c r="AC1122">
        <v>0.06</v>
      </c>
      <c r="AD1122" s="2" t="s">
        <v>42</v>
      </c>
      <c r="AE1122">
        <v>207</v>
      </c>
      <c r="AH1122">
        <v>20</v>
      </c>
      <c r="AJ1122">
        <v>10</v>
      </c>
      <c r="AK1122" t="s">
        <v>42</v>
      </c>
      <c r="AL1122">
        <f>IF(AND(EE_Data_2023[[#This Row],[Hire Date]]&gt;=EE_Data_2023[[#This Row],[Start of Month]],EE_Data_2023[[#This Row],[Hire Date]]&lt;=EE_Data_2023[[#This Row],[End of Month]]),1,0)</f>
        <v>0</v>
      </c>
      <c r="AM1122">
        <f>IF(AND(EE_Data_2023[[#This Row],[Exit Date]]&gt;=EE_Data_2023[[#This Row],[Start of Month]],EE_Data_2023[[#This Row],[Exit Date]]&lt;=EE_Data_2023[[#This Row],[End of Month]]),1,0)</f>
        <v>0</v>
      </c>
      <c r="AN1122">
        <f>EE_Data_2023[[#This Row],[Leave balance]]*EE_Data_2023[[#This Row],[Hr_Rate]]</f>
        <v>10167.581249999999</v>
      </c>
    </row>
    <row r="1123" spans="1:40" x14ac:dyDescent="0.3">
      <c r="A1123" s="1" t="s">
        <v>1928</v>
      </c>
      <c r="B1123" s="8">
        <v>44958</v>
      </c>
      <c r="C1123" s="8">
        <v>44985</v>
      </c>
      <c r="D1123">
        <v>2023</v>
      </c>
      <c r="E1123" t="s">
        <v>283</v>
      </c>
      <c r="F1123" t="s">
        <v>284</v>
      </c>
      <c r="G1123" t="s">
        <v>112</v>
      </c>
      <c r="H1123" t="s">
        <v>774</v>
      </c>
      <c r="I1123" t="s">
        <v>775</v>
      </c>
      <c r="J1123" t="s">
        <v>93</v>
      </c>
      <c r="K1123" t="s">
        <v>70</v>
      </c>
      <c r="L1123" t="s">
        <v>38</v>
      </c>
      <c r="M1123" t="s">
        <v>284</v>
      </c>
      <c r="N1123" t="s">
        <v>72</v>
      </c>
      <c r="O1123" t="s">
        <v>40</v>
      </c>
      <c r="P1123">
        <v>45</v>
      </c>
      <c r="Q1123" s="2">
        <v>39332</v>
      </c>
      <c r="R1123" s="2"/>
      <c r="S1123">
        <v>40</v>
      </c>
      <c r="T1123" s="3">
        <v>151027</v>
      </c>
      <c r="U1123" s="3">
        <v>12585.583333333334</v>
      </c>
      <c r="V1123" s="3">
        <v>72.609134615384619</v>
      </c>
      <c r="W1123" s="3">
        <v>0</v>
      </c>
      <c r="X1123" s="3">
        <v>0</v>
      </c>
      <c r="Y1123" vm="30">
        <v>0.159</v>
      </c>
      <c r="Z1123" s="3">
        <v>10584.475583333333</v>
      </c>
      <c r="AA1123" t="s">
        <v>287</v>
      </c>
      <c r="AB1123">
        <v>3.8807</v>
      </c>
      <c r="AC1123">
        <v>0.1</v>
      </c>
      <c r="AD1123" s="2" t="s">
        <v>42</v>
      </c>
      <c r="AE1123">
        <v>240</v>
      </c>
      <c r="AH1123">
        <v>20</v>
      </c>
      <c r="AJ1123">
        <v>13</v>
      </c>
      <c r="AK1123" t="s">
        <v>42</v>
      </c>
      <c r="AL1123">
        <f>IF(AND(EE_Data_2023[[#This Row],[Hire Date]]&gt;=EE_Data_2023[[#This Row],[Start of Month]],EE_Data_2023[[#This Row],[Hire Date]]&lt;=EE_Data_2023[[#This Row],[End of Month]]),1,0)</f>
        <v>0</v>
      </c>
      <c r="AM1123">
        <f>IF(AND(EE_Data_2023[[#This Row],[Exit Date]]&gt;=EE_Data_2023[[#This Row],[Start of Month]],EE_Data_2023[[#This Row],[Exit Date]]&lt;=EE_Data_2023[[#This Row],[End of Month]]),1,0)</f>
        <v>0</v>
      </c>
      <c r="AN1123">
        <f>EE_Data_2023[[#This Row],[Leave balance]]*EE_Data_2023[[#This Row],[Hr_Rate]]</f>
        <v>17426.192307692309</v>
      </c>
    </row>
    <row r="1124" spans="1:40" x14ac:dyDescent="0.3">
      <c r="A1124" s="1" t="s">
        <v>1928</v>
      </c>
      <c r="B1124" s="8">
        <v>44958</v>
      </c>
      <c r="C1124" s="8">
        <v>44985</v>
      </c>
      <c r="D1124">
        <v>2023</v>
      </c>
      <c r="E1124" t="s">
        <v>89</v>
      </c>
      <c r="F1124" t="s">
        <v>90</v>
      </c>
      <c r="G1124" t="s">
        <v>54</v>
      </c>
      <c r="H1124" t="s">
        <v>776</v>
      </c>
      <c r="I1124" t="s">
        <v>777</v>
      </c>
      <c r="J1124" t="s">
        <v>77</v>
      </c>
      <c r="K1124" t="s">
        <v>83</v>
      </c>
      <c r="L1124" t="s">
        <v>49</v>
      </c>
      <c r="M1124" t="s">
        <v>90</v>
      </c>
      <c r="N1124" t="s">
        <v>72</v>
      </c>
      <c r="O1124" t="s">
        <v>40</v>
      </c>
      <c r="P1124">
        <v>40</v>
      </c>
      <c r="Q1124" s="2">
        <v>43147</v>
      </c>
      <c r="R1124" s="2"/>
      <c r="S1124">
        <v>40</v>
      </c>
      <c r="T1124" s="3">
        <v>120905</v>
      </c>
      <c r="U1124" s="3">
        <v>10075.416666666666</v>
      </c>
      <c r="V1124" s="3">
        <v>58.127403846153847</v>
      </c>
      <c r="W1124" s="3">
        <v>0</v>
      </c>
      <c r="X1124" s="3">
        <v>0</v>
      </c>
      <c r="Y1124" vm="9">
        <v>0.37200000000000005</v>
      </c>
      <c r="Z1124" s="3">
        <v>6327.3616666666658</v>
      </c>
      <c r="AA1124" t="s">
        <v>95</v>
      </c>
      <c r="AB1124">
        <v>136.33000000000001</v>
      </c>
      <c r="AC1124">
        <v>0.05</v>
      </c>
      <c r="AD1124" s="2" t="s">
        <v>42</v>
      </c>
      <c r="AE1124">
        <v>383</v>
      </c>
      <c r="AH1124">
        <v>20</v>
      </c>
      <c r="AJ1124">
        <v>8</v>
      </c>
      <c r="AK1124" t="s">
        <v>42</v>
      </c>
      <c r="AL1124">
        <f>IF(AND(EE_Data_2023[[#This Row],[Hire Date]]&gt;=EE_Data_2023[[#This Row],[Start of Month]],EE_Data_2023[[#This Row],[Hire Date]]&lt;=EE_Data_2023[[#This Row],[End of Month]]),1,0)</f>
        <v>0</v>
      </c>
      <c r="AM1124">
        <f>IF(AND(EE_Data_2023[[#This Row],[Exit Date]]&gt;=EE_Data_2023[[#This Row],[Start of Month]],EE_Data_2023[[#This Row],[Exit Date]]&lt;=EE_Data_2023[[#This Row],[End of Month]]),1,0)</f>
        <v>0</v>
      </c>
      <c r="AN1124">
        <f>EE_Data_2023[[#This Row],[Leave balance]]*EE_Data_2023[[#This Row],[Hr_Rate]]</f>
        <v>22262.795673076922</v>
      </c>
    </row>
    <row r="1125" spans="1:40" x14ac:dyDescent="0.3">
      <c r="A1125" s="1" t="s">
        <v>1928</v>
      </c>
      <c r="B1125" s="8">
        <v>44958</v>
      </c>
      <c r="C1125" s="8">
        <v>44985</v>
      </c>
      <c r="D1125">
        <v>2023</v>
      </c>
      <c r="E1125" t="s">
        <v>100</v>
      </c>
      <c r="F1125" t="s">
        <v>101</v>
      </c>
      <c r="G1125" t="s">
        <v>33</v>
      </c>
      <c r="H1125" t="s">
        <v>778</v>
      </c>
      <c r="I1125" t="s">
        <v>779</v>
      </c>
      <c r="J1125" t="s">
        <v>115</v>
      </c>
      <c r="K1125" t="s">
        <v>48</v>
      </c>
      <c r="L1125" t="s">
        <v>38</v>
      </c>
      <c r="M1125" t="s">
        <v>101</v>
      </c>
      <c r="N1125" t="s">
        <v>72</v>
      </c>
      <c r="O1125" t="s">
        <v>50</v>
      </c>
      <c r="P1125">
        <v>48</v>
      </c>
      <c r="Q1125" s="2">
        <v>43253</v>
      </c>
      <c r="R1125" s="2"/>
      <c r="S1125">
        <v>40</v>
      </c>
      <c r="T1125" s="3">
        <v>231567</v>
      </c>
      <c r="U1125" s="3">
        <v>19297.25</v>
      </c>
      <c r="V1125" s="3">
        <v>111.33028846153846</v>
      </c>
      <c r="W1125" s="3">
        <v>0.14990000000000001</v>
      </c>
      <c r="X1125" s="3">
        <v>2892.6577750000001</v>
      </c>
      <c r="Y1125" vm="10">
        <v>0.20399999999999999</v>
      </c>
      <c r="Z1125" s="3">
        <v>15360.611000000001</v>
      </c>
      <c r="AA1125" t="s">
        <v>41</v>
      </c>
      <c r="AB1125">
        <v>1</v>
      </c>
      <c r="AC1125">
        <v>0.36</v>
      </c>
      <c r="AD1125" s="2" t="s">
        <v>42</v>
      </c>
      <c r="AE1125">
        <v>35</v>
      </c>
      <c r="AH1125">
        <v>20</v>
      </c>
      <c r="AJ1125">
        <v>14</v>
      </c>
      <c r="AK1125" t="s">
        <v>42</v>
      </c>
      <c r="AL1125">
        <f>IF(AND(EE_Data_2023[[#This Row],[Hire Date]]&gt;=EE_Data_2023[[#This Row],[Start of Month]],EE_Data_2023[[#This Row],[Hire Date]]&lt;=EE_Data_2023[[#This Row],[End of Month]]),1,0)</f>
        <v>0</v>
      </c>
      <c r="AM1125">
        <f>IF(AND(EE_Data_2023[[#This Row],[Exit Date]]&gt;=EE_Data_2023[[#This Row],[Start of Month]],EE_Data_2023[[#This Row],[Exit Date]]&lt;=EE_Data_2023[[#This Row],[End of Month]]),1,0)</f>
        <v>0</v>
      </c>
      <c r="AN1125">
        <f>EE_Data_2023[[#This Row],[Leave balance]]*EE_Data_2023[[#This Row],[Hr_Rate]]</f>
        <v>3896.5600961538462</v>
      </c>
    </row>
    <row r="1126" spans="1:40" x14ac:dyDescent="0.3">
      <c r="A1126" s="1" t="s">
        <v>1928</v>
      </c>
      <c r="B1126" s="8">
        <v>44958</v>
      </c>
      <c r="C1126" s="8">
        <v>44985</v>
      </c>
      <c r="D1126">
        <v>2023</v>
      </c>
      <c r="E1126" t="s">
        <v>146</v>
      </c>
      <c r="F1126" t="s">
        <v>147</v>
      </c>
      <c r="G1126" t="s">
        <v>1919</v>
      </c>
      <c r="H1126" t="s">
        <v>492</v>
      </c>
      <c r="I1126" t="s">
        <v>780</v>
      </c>
      <c r="J1126" t="s">
        <v>115</v>
      </c>
      <c r="K1126" t="s">
        <v>37</v>
      </c>
      <c r="L1126" t="s">
        <v>108</v>
      </c>
      <c r="M1126" t="s">
        <v>147</v>
      </c>
      <c r="N1126" t="s">
        <v>72</v>
      </c>
      <c r="O1126" t="s">
        <v>40</v>
      </c>
      <c r="P1126">
        <v>31</v>
      </c>
      <c r="Q1126" s="2">
        <v>42197</v>
      </c>
      <c r="R1126" s="2"/>
      <c r="S1126">
        <v>40</v>
      </c>
      <c r="T1126" s="3">
        <v>215388</v>
      </c>
      <c r="U1126" s="3">
        <v>17949</v>
      </c>
      <c r="V1126" s="3">
        <v>103.55192307692307</v>
      </c>
      <c r="W1126" s="3">
        <v>0.12</v>
      </c>
      <c r="X1126" s="3">
        <v>2153.88</v>
      </c>
      <c r="Y1126" vm="17">
        <v>0.49700000000000005</v>
      </c>
      <c r="Z1126" s="3">
        <v>9028.3469999999998</v>
      </c>
      <c r="AA1126" t="s">
        <v>150</v>
      </c>
      <c r="AB1126">
        <v>86.649000000000001</v>
      </c>
      <c r="AC1126">
        <v>0.33</v>
      </c>
      <c r="AD1126" s="2" t="s">
        <v>42</v>
      </c>
      <c r="AE1126">
        <v>314</v>
      </c>
      <c r="AH1126">
        <v>20</v>
      </c>
      <c r="AJ1126">
        <v>13</v>
      </c>
      <c r="AK1126" t="s">
        <v>42</v>
      </c>
      <c r="AL1126">
        <f>IF(AND(EE_Data_2023[[#This Row],[Hire Date]]&gt;=EE_Data_2023[[#This Row],[Start of Month]],EE_Data_2023[[#This Row],[Hire Date]]&lt;=EE_Data_2023[[#This Row],[End of Month]]),1,0)</f>
        <v>0</v>
      </c>
      <c r="AM1126">
        <f>IF(AND(EE_Data_2023[[#This Row],[Exit Date]]&gt;=EE_Data_2023[[#This Row],[Start of Month]],EE_Data_2023[[#This Row],[Exit Date]]&lt;=EE_Data_2023[[#This Row],[End of Month]]),1,0)</f>
        <v>0</v>
      </c>
      <c r="AN1126">
        <f>EE_Data_2023[[#This Row],[Leave balance]]*EE_Data_2023[[#This Row],[Hr_Rate]]</f>
        <v>32515.303846153845</v>
      </c>
    </row>
    <row r="1127" spans="1:40" x14ac:dyDescent="0.3">
      <c r="A1127" s="1" t="s">
        <v>1928</v>
      </c>
      <c r="B1127" s="8">
        <v>44958</v>
      </c>
      <c r="C1127" s="8">
        <v>44985</v>
      </c>
      <c r="D1127">
        <v>2023</v>
      </c>
      <c r="E1127" t="s">
        <v>43</v>
      </c>
      <c r="F1127" t="s">
        <v>44</v>
      </c>
      <c r="G1127" t="s">
        <v>1919</v>
      </c>
      <c r="H1127" t="s">
        <v>781</v>
      </c>
      <c r="I1127" t="s">
        <v>782</v>
      </c>
      <c r="J1127" t="s">
        <v>93</v>
      </c>
      <c r="K1127" t="s">
        <v>70</v>
      </c>
      <c r="L1127" t="s">
        <v>49</v>
      </c>
      <c r="M1127" t="s">
        <v>44</v>
      </c>
      <c r="N1127" t="s">
        <v>72</v>
      </c>
      <c r="O1127" t="s">
        <v>50</v>
      </c>
      <c r="P1127">
        <v>30</v>
      </c>
      <c r="Q1127" s="2">
        <v>42168</v>
      </c>
      <c r="R1127" s="2"/>
      <c r="S1127">
        <v>40</v>
      </c>
      <c r="T1127" s="3">
        <v>127972</v>
      </c>
      <c r="U1127" s="3">
        <v>10664.333333333334</v>
      </c>
      <c r="V1127" s="3">
        <v>61.524999999999999</v>
      </c>
      <c r="W1127" s="3">
        <v>0.17</v>
      </c>
      <c r="X1127" s="3">
        <v>1812.936666666667</v>
      </c>
      <c r="Y1127" vm="2">
        <v>0.21</v>
      </c>
      <c r="Z1127" s="3">
        <v>8424.8233333333337</v>
      </c>
      <c r="AA1127" t="s">
        <v>51</v>
      </c>
      <c r="AB1127">
        <v>1.4280999999999999</v>
      </c>
      <c r="AC1127">
        <v>0.11</v>
      </c>
      <c r="AD1127" s="2" t="s">
        <v>42</v>
      </c>
      <c r="AE1127">
        <v>104</v>
      </c>
      <c r="AH1127">
        <v>20</v>
      </c>
      <c r="AJ1127">
        <v>17</v>
      </c>
      <c r="AK1127" t="s">
        <v>42</v>
      </c>
      <c r="AL1127">
        <f>IF(AND(EE_Data_2023[[#This Row],[Hire Date]]&gt;=EE_Data_2023[[#This Row],[Start of Month]],EE_Data_2023[[#This Row],[Hire Date]]&lt;=EE_Data_2023[[#This Row],[End of Month]]),1,0)</f>
        <v>0</v>
      </c>
      <c r="AM1127">
        <f>IF(AND(EE_Data_2023[[#This Row],[Exit Date]]&gt;=EE_Data_2023[[#This Row],[Start of Month]],EE_Data_2023[[#This Row],[Exit Date]]&lt;=EE_Data_2023[[#This Row],[End of Month]]),1,0)</f>
        <v>0</v>
      </c>
      <c r="AN1127">
        <f>EE_Data_2023[[#This Row],[Leave balance]]*EE_Data_2023[[#This Row],[Hr_Rate]]</f>
        <v>6398.5999999999995</v>
      </c>
    </row>
    <row r="1128" spans="1:40" x14ac:dyDescent="0.3">
      <c r="A1128" s="1" t="s">
        <v>1928</v>
      </c>
      <c r="B1128" s="8">
        <v>44958</v>
      </c>
      <c r="C1128" s="8">
        <v>44985</v>
      </c>
      <c r="D1128">
        <v>2023</v>
      </c>
      <c r="E1128" t="s">
        <v>89</v>
      </c>
      <c r="F1128" t="s">
        <v>90</v>
      </c>
      <c r="G1128" t="s">
        <v>54</v>
      </c>
      <c r="H1128" t="s">
        <v>783</v>
      </c>
      <c r="I1128" t="s">
        <v>784</v>
      </c>
      <c r="J1128" t="s">
        <v>77</v>
      </c>
      <c r="K1128" t="s">
        <v>116</v>
      </c>
      <c r="L1128" t="s">
        <v>71</v>
      </c>
      <c r="M1128" t="s">
        <v>90</v>
      </c>
      <c r="N1128" t="s">
        <v>72</v>
      </c>
      <c r="O1128" t="s">
        <v>40</v>
      </c>
      <c r="P1128">
        <v>28</v>
      </c>
      <c r="Q1128" s="2">
        <v>43863</v>
      </c>
      <c r="R1128" s="2"/>
      <c r="S1128">
        <v>40</v>
      </c>
      <c r="T1128" s="3">
        <v>115417</v>
      </c>
      <c r="U1128" s="3">
        <v>9618.0833333333339</v>
      </c>
      <c r="V1128" s="3">
        <v>55.488942307692312</v>
      </c>
      <c r="W1128" s="3">
        <v>0</v>
      </c>
      <c r="X1128" s="3">
        <v>0</v>
      </c>
      <c r="Y1128" vm="9">
        <v>0.37200000000000005</v>
      </c>
      <c r="Z1128" s="3">
        <v>6040.1563333333334</v>
      </c>
      <c r="AA1128" t="s">
        <v>95</v>
      </c>
      <c r="AB1128">
        <v>136.33000000000001</v>
      </c>
      <c r="AC1128">
        <v>0.06</v>
      </c>
      <c r="AD1128" s="2" t="s">
        <v>42</v>
      </c>
      <c r="AE1128">
        <v>253</v>
      </c>
      <c r="AH1128">
        <v>20</v>
      </c>
      <c r="AJ1128">
        <v>4</v>
      </c>
      <c r="AK1128" t="s">
        <v>42</v>
      </c>
      <c r="AL1128">
        <f>IF(AND(EE_Data_2023[[#This Row],[Hire Date]]&gt;=EE_Data_2023[[#This Row],[Start of Month]],EE_Data_2023[[#This Row],[Hire Date]]&lt;=EE_Data_2023[[#This Row],[End of Month]]),1,0)</f>
        <v>0</v>
      </c>
      <c r="AM1128">
        <f>IF(AND(EE_Data_2023[[#This Row],[Exit Date]]&gt;=EE_Data_2023[[#This Row],[Start of Month]],EE_Data_2023[[#This Row],[Exit Date]]&lt;=EE_Data_2023[[#This Row],[End of Month]]),1,0)</f>
        <v>0</v>
      </c>
      <c r="AN1128">
        <f>EE_Data_2023[[#This Row],[Leave balance]]*EE_Data_2023[[#This Row],[Hr_Rate]]</f>
        <v>14038.702403846155</v>
      </c>
    </row>
    <row r="1129" spans="1:40" x14ac:dyDescent="0.3">
      <c r="A1129" s="1" t="s">
        <v>1928</v>
      </c>
      <c r="B1129" s="8">
        <v>44958</v>
      </c>
      <c r="C1129" s="8">
        <v>44985</v>
      </c>
      <c r="D1129">
        <v>2023</v>
      </c>
      <c r="E1129" t="s">
        <v>385</v>
      </c>
      <c r="F1129" t="s">
        <v>386</v>
      </c>
      <c r="G1129" t="s">
        <v>33</v>
      </c>
      <c r="H1129" t="s">
        <v>422</v>
      </c>
      <c r="I1129" t="s">
        <v>785</v>
      </c>
      <c r="J1129" t="s">
        <v>158</v>
      </c>
      <c r="K1129" t="s">
        <v>99</v>
      </c>
      <c r="L1129" t="s">
        <v>71</v>
      </c>
      <c r="M1129" t="s">
        <v>386</v>
      </c>
      <c r="N1129" t="s">
        <v>39</v>
      </c>
      <c r="O1129" t="s">
        <v>50</v>
      </c>
      <c r="P1129">
        <v>45</v>
      </c>
      <c r="Q1129" s="2">
        <v>44731</v>
      </c>
      <c r="R1129" s="2">
        <v>45096</v>
      </c>
      <c r="S1129">
        <v>40</v>
      </c>
      <c r="T1129" s="3">
        <v>88045</v>
      </c>
      <c r="U1129" s="3">
        <v>7337.083333333333</v>
      </c>
      <c r="V1129" s="3">
        <v>42.32932692307692</v>
      </c>
      <c r="W1129" s="3">
        <v>0.19020000000000001</v>
      </c>
      <c r="X1129" s="3">
        <v>1395.51325</v>
      </c>
      <c r="Y1129" vm="36">
        <v>0.28300000000000003</v>
      </c>
      <c r="Z1129" s="3">
        <v>5260.6887499999993</v>
      </c>
      <c r="AA1129" t="s">
        <v>389</v>
      </c>
      <c r="AB1129">
        <v>1.9574</v>
      </c>
      <c r="AC1129">
        <v>0</v>
      </c>
      <c r="AD1129" s="2" t="s">
        <v>42</v>
      </c>
      <c r="AE1129">
        <v>272</v>
      </c>
      <c r="AH1129">
        <v>20</v>
      </c>
      <c r="AJ1129">
        <v>2</v>
      </c>
      <c r="AK1129" t="s">
        <v>42</v>
      </c>
      <c r="AL1129">
        <f>IF(AND(EE_Data_2023[[#This Row],[Hire Date]]&gt;=EE_Data_2023[[#This Row],[Start of Month]],EE_Data_2023[[#This Row],[Hire Date]]&lt;=EE_Data_2023[[#This Row],[End of Month]]),1,0)</f>
        <v>0</v>
      </c>
      <c r="AM1129">
        <f>IF(AND(EE_Data_2023[[#This Row],[Exit Date]]&gt;=EE_Data_2023[[#This Row],[Start of Month]],EE_Data_2023[[#This Row],[Exit Date]]&lt;=EE_Data_2023[[#This Row],[End of Month]]),1,0)</f>
        <v>0</v>
      </c>
      <c r="AN1129">
        <f>EE_Data_2023[[#This Row],[Leave balance]]*EE_Data_2023[[#This Row],[Hr_Rate]]</f>
        <v>11513.576923076922</v>
      </c>
    </row>
    <row r="1130" spans="1:40" x14ac:dyDescent="0.3">
      <c r="A1130" s="1" t="s">
        <v>1928</v>
      </c>
      <c r="B1130" s="8">
        <v>44958</v>
      </c>
      <c r="C1130" s="8">
        <v>44985</v>
      </c>
      <c r="D1130">
        <v>2023</v>
      </c>
      <c r="E1130" t="s">
        <v>1035</v>
      </c>
      <c r="F1130" t="s">
        <v>1036</v>
      </c>
      <c r="G1130" t="s">
        <v>1918</v>
      </c>
      <c r="H1130" t="s">
        <v>786</v>
      </c>
      <c r="I1130" t="s">
        <v>787</v>
      </c>
      <c r="J1130" t="s">
        <v>57</v>
      </c>
      <c r="K1130" t="s">
        <v>37</v>
      </c>
      <c r="L1130" t="s">
        <v>49</v>
      </c>
      <c r="M1130" t="s">
        <v>135</v>
      </c>
      <c r="N1130" t="s">
        <v>72</v>
      </c>
      <c r="O1130" t="s">
        <v>50</v>
      </c>
      <c r="P1130">
        <v>45</v>
      </c>
      <c r="Q1130" s="2">
        <v>43185</v>
      </c>
      <c r="R1130" s="2"/>
      <c r="S1130">
        <v>40</v>
      </c>
      <c r="T1130" s="3">
        <v>86478</v>
      </c>
      <c r="U1130" s="3">
        <v>7206.5</v>
      </c>
      <c r="V1130" s="3">
        <v>41.575961538461534</v>
      </c>
      <c r="W1130" s="3">
        <v>0.25</v>
      </c>
      <c r="X1130" s="3">
        <v>1801.625</v>
      </c>
      <c r="Y1130" vm="15">
        <v>0.34600000000000003</v>
      </c>
      <c r="Z1130" s="3">
        <v>4713.0509999999995</v>
      </c>
      <c r="AA1130" t="s">
        <v>138</v>
      </c>
      <c r="AB1130">
        <v>1.7225999999999999</v>
      </c>
      <c r="AC1130">
        <v>0.06</v>
      </c>
      <c r="AD1130" s="2" t="s">
        <v>42</v>
      </c>
      <c r="AE1130">
        <v>63</v>
      </c>
      <c r="AH1130">
        <v>20</v>
      </c>
      <c r="AJ1130">
        <v>3</v>
      </c>
      <c r="AK1130" t="s">
        <v>42</v>
      </c>
      <c r="AL1130">
        <f>IF(AND(EE_Data_2023[[#This Row],[Hire Date]]&gt;=EE_Data_2023[[#This Row],[Start of Month]],EE_Data_2023[[#This Row],[Hire Date]]&lt;=EE_Data_2023[[#This Row],[End of Month]]),1,0)</f>
        <v>0</v>
      </c>
      <c r="AM1130">
        <f>IF(AND(EE_Data_2023[[#This Row],[Exit Date]]&gt;=EE_Data_2023[[#This Row],[Start of Month]],EE_Data_2023[[#This Row],[Exit Date]]&lt;=EE_Data_2023[[#This Row],[End of Month]]),1,0)</f>
        <v>0</v>
      </c>
      <c r="AN1130">
        <f>EE_Data_2023[[#This Row],[Leave balance]]*EE_Data_2023[[#This Row],[Hr_Rate]]</f>
        <v>2619.2855769230769</v>
      </c>
    </row>
    <row r="1131" spans="1:40" x14ac:dyDescent="0.3">
      <c r="A1131" s="1" t="s">
        <v>1928</v>
      </c>
      <c r="B1131" s="8">
        <v>44958</v>
      </c>
      <c r="C1131" s="8">
        <v>44985</v>
      </c>
      <c r="D1131">
        <v>2023</v>
      </c>
      <c r="E1131" t="s">
        <v>322</v>
      </c>
      <c r="F1131" t="s">
        <v>323</v>
      </c>
      <c r="G1131" t="s">
        <v>1919</v>
      </c>
      <c r="H1131" t="s">
        <v>788</v>
      </c>
      <c r="I1131" t="s">
        <v>789</v>
      </c>
      <c r="J1131" t="s">
        <v>115</v>
      </c>
      <c r="K1131" t="s">
        <v>99</v>
      </c>
      <c r="L1131" t="s">
        <v>38</v>
      </c>
      <c r="M1131" t="s">
        <v>323</v>
      </c>
      <c r="N1131" t="s">
        <v>72</v>
      </c>
      <c r="O1131" t="s">
        <v>40</v>
      </c>
      <c r="P1131">
        <v>63</v>
      </c>
      <c r="Q1131" s="2">
        <v>42387</v>
      </c>
      <c r="R1131" s="2"/>
      <c r="S1131">
        <v>40</v>
      </c>
      <c r="T1131" s="3">
        <v>180994</v>
      </c>
      <c r="U1131" s="3">
        <v>15082.833333333334</v>
      </c>
      <c r="V1131" s="3">
        <v>87.016346153846158</v>
      </c>
      <c r="W1131" s="3">
        <v>0.15490000000000001</v>
      </c>
      <c r="X1131" s="3">
        <v>2336.3308833333335</v>
      </c>
      <c r="Y1131" vm="33">
        <v>0.46700000000000003</v>
      </c>
      <c r="Z1131" s="3">
        <v>8039.1501666666663</v>
      </c>
      <c r="AA1131" t="s">
        <v>326</v>
      </c>
      <c r="AB1131">
        <v>143.86000000000001</v>
      </c>
      <c r="AC1131">
        <v>0.39</v>
      </c>
      <c r="AD1131" s="2" t="s">
        <v>42</v>
      </c>
      <c r="AE1131">
        <v>27</v>
      </c>
      <c r="AH1131">
        <v>20</v>
      </c>
      <c r="AJ1131">
        <v>4</v>
      </c>
      <c r="AK1131" t="s">
        <v>42</v>
      </c>
      <c r="AL1131">
        <f>IF(AND(EE_Data_2023[[#This Row],[Hire Date]]&gt;=EE_Data_2023[[#This Row],[Start of Month]],EE_Data_2023[[#This Row],[Hire Date]]&lt;=EE_Data_2023[[#This Row],[End of Month]]),1,0)</f>
        <v>0</v>
      </c>
      <c r="AM1131">
        <f>IF(AND(EE_Data_2023[[#This Row],[Exit Date]]&gt;=EE_Data_2023[[#This Row],[Start of Month]],EE_Data_2023[[#This Row],[Exit Date]]&lt;=EE_Data_2023[[#This Row],[End of Month]]),1,0)</f>
        <v>0</v>
      </c>
      <c r="AN1131">
        <f>EE_Data_2023[[#This Row],[Leave balance]]*EE_Data_2023[[#This Row],[Hr_Rate]]</f>
        <v>2349.4413461538461</v>
      </c>
    </row>
    <row r="1132" spans="1:40" x14ac:dyDescent="0.3">
      <c r="A1132" s="1" t="s">
        <v>1928</v>
      </c>
      <c r="B1132" s="8">
        <v>44958</v>
      </c>
      <c r="C1132" s="8">
        <v>44985</v>
      </c>
      <c r="D1132">
        <v>2023</v>
      </c>
      <c r="E1132" t="s">
        <v>502</v>
      </c>
      <c r="F1132" t="s">
        <v>120</v>
      </c>
      <c r="G1132" t="s">
        <v>1917</v>
      </c>
      <c r="H1132" t="s">
        <v>790</v>
      </c>
      <c r="I1132" t="s">
        <v>791</v>
      </c>
      <c r="J1132" t="s">
        <v>177</v>
      </c>
      <c r="K1132" t="s">
        <v>48</v>
      </c>
      <c r="L1132" t="s">
        <v>108</v>
      </c>
      <c r="M1132" t="s">
        <v>120</v>
      </c>
      <c r="N1132" t="s">
        <v>72</v>
      </c>
      <c r="O1132" t="s">
        <v>50</v>
      </c>
      <c r="P1132">
        <v>55</v>
      </c>
      <c r="Q1132" s="2">
        <v>39418</v>
      </c>
      <c r="R1132" s="2"/>
      <c r="S1132">
        <v>40</v>
      </c>
      <c r="T1132" s="3">
        <v>64494</v>
      </c>
      <c r="U1132" s="3">
        <v>5374.5</v>
      </c>
      <c r="V1132" s="3">
        <v>31.006730769230767</v>
      </c>
      <c r="W1132" s="3">
        <v>7.6499999999999999E-2</v>
      </c>
      <c r="X1132" s="3">
        <v>411.14924999999999</v>
      </c>
      <c r="Y1132" vm="1">
        <v>0.36599999999999999</v>
      </c>
      <c r="Z1132" s="3">
        <v>3407.433</v>
      </c>
      <c r="AA1132" t="s">
        <v>505</v>
      </c>
      <c r="AB1132">
        <v>1.0568</v>
      </c>
      <c r="AC1132">
        <v>0</v>
      </c>
      <c r="AD1132" s="2" t="s">
        <v>42</v>
      </c>
      <c r="AE1132">
        <v>324</v>
      </c>
      <c r="AH1132">
        <v>20</v>
      </c>
      <c r="AJ1132">
        <v>1</v>
      </c>
      <c r="AK1132" t="s">
        <v>42</v>
      </c>
      <c r="AL1132">
        <f>IF(AND(EE_Data_2023[[#This Row],[Hire Date]]&gt;=EE_Data_2023[[#This Row],[Start of Month]],EE_Data_2023[[#This Row],[Hire Date]]&lt;=EE_Data_2023[[#This Row],[End of Month]]),1,0)</f>
        <v>0</v>
      </c>
      <c r="AM1132">
        <f>IF(AND(EE_Data_2023[[#This Row],[Exit Date]]&gt;=EE_Data_2023[[#This Row],[Start of Month]],EE_Data_2023[[#This Row],[Exit Date]]&lt;=EE_Data_2023[[#This Row],[End of Month]]),1,0)</f>
        <v>0</v>
      </c>
      <c r="AN1132">
        <f>EE_Data_2023[[#This Row],[Leave balance]]*EE_Data_2023[[#This Row],[Hr_Rate]]</f>
        <v>10046.180769230768</v>
      </c>
    </row>
    <row r="1133" spans="1:40" x14ac:dyDescent="0.3">
      <c r="A1133" s="1" t="s">
        <v>1928</v>
      </c>
      <c r="B1133" s="8">
        <v>44958</v>
      </c>
      <c r="C1133" s="8">
        <v>44985</v>
      </c>
      <c r="D1133">
        <v>2023</v>
      </c>
      <c r="E1133" t="s">
        <v>390</v>
      </c>
      <c r="F1133" t="s">
        <v>391</v>
      </c>
      <c r="G1133" t="s">
        <v>33</v>
      </c>
      <c r="H1133" t="s">
        <v>792</v>
      </c>
      <c r="I1133" t="s">
        <v>793</v>
      </c>
      <c r="J1133" t="s">
        <v>69</v>
      </c>
      <c r="K1133" t="s">
        <v>70</v>
      </c>
      <c r="L1133" t="s">
        <v>38</v>
      </c>
      <c r="M1133" t="s">
        <v>391</v>
      </c>
      <c r="N1133" t="s">
        <v>72</v>
      </c>
      <c r="O1133" t="s">
        <v>40</v>
      </c>
      <c r="P1133">
        <v>47</v>
      </c>
      <c r="Q1133" s="2">
        <v>37550</v>
      </c>
      <c r="R1133" s="2"/>
      <c r="S1133">
        <v>40</v>
      </c>
      <c r="T1133" s="3">
        <v>70122</v>
      </c>
      <c r="U1133" s="3">
        <v>5843.5</v>
      </c>
      <c r="V1133" s="3">
        <v>33.712499999999999</v>
      </c>
      <c r="W1133" s="3">
        <v>0.1105</v>
      </c>
      <c r="X1133" s="3">
        <v>645.70675000000006</v>
      </c>
      <c r="Y1133" vm="37">
        <v>0.26100000000000001</v>
      </c>
      <c r="Z1133" s="3">
        <v>4318.3464999999997</v>
      </c>
      <c r="AA1133" t="s">
        <v>41</v>
      </c>
      <c r="AB1133">
        <v>1</v>
      </c>
      <c r="AC1133">
        <v>0</v>
      </c>
      <c r="AD1133" s="2" t="s">
        <v>42</v>
      </c>
      <c r="AE1133">
        <v>101</v>
      </c>
      <c r="AH1133">
        <v>20</v>
      </c>
      <c r="AJ1133">
        <v>15</v>
      </c>
      <c r="AK1133" t="s">
        <v>42</v>
      </c>
      <c r="AL1133">
        <f>IF(AND(EE_Data_2023[[#This Row],[Hire Date]]&gt;=EE_Data_2023[[#This Row],[Start of Month]],EE_Data_2023[[#This Row],[Hire Date]]&lt;=EE_Data_2023[[#This Row],[End of Month]]),1,0)</f>
        <v>0</v>
      </c>
      <c r="AM1133">
        <f>IF(AND(EE_Data_2023[[#This Row],[Exit Date]]&gt;=EE_Data_2023[[#This Row],[Start of Month]],EE_Data_2023[[#This Row],[Exit Date]]&lt;=EE_Data_2023[[#This Row],[End of Month]]),1,0)</f>
        <v>0</v>
      </c>
      <c r="AN1133">
        <f>EE_Data_2023[[#This Row],[Leave balance]]*EE_Data_2023[[#This Row],[Hr_Rate]]</f>
        <v>3404.9624999999996</v>
      </c>
    </row>
    <row r="1134" spans="1:40" x14ac:dyDescent="0.3">
      <c r="A1134" s="1" t="s">
        <v>1928</v>
      </c>
      <c r="B1134" s="8">
        <v>44958</v>
      </c>
      <c r="C1134" s="8">
        <v>44985</v>
      </c>
      <c r="D1134">
        <v>2023</v>
      </c>
      <c r="E1134" t="s">
        <v>110</v>
      </c>
      <c r="F1134" t="s">
        <v>111</v>
      </c>
      <c r="G1134" t="s">
        <v>112</v>
      </c>
      <c r="H1134" t="s">
        <v>794</v>
      </c>
      <c r="I1134" t="s">
        <v>795</v>
      </c>
      <c r="J1134" t="s">
        <v>247</v>
      </c>
      <c r="K1134" t="s">
        <v>94</v>
      </c>
      <c r="L1134" t="s">
        <v>49</v>
      </c>
      <c r="M1134" t="s">
        <v>111</v>
      </c>
      <c r="N1134" t="s">
        <v>72</v>
      </c>
      <c r="O1134" t="s">
        <v>50</v>
      </c>
      <c r="P1134">
        <v>34</v>
      </c>
      <c r="Q1134" s="2">
        <v>42664</v>
      </c>
      <c r="R1134" s="2"/>
      <c r="S1134">
        <v>40</v>
      </c>
      <c r="T1134" s="3">
        <v>52811</v>
      </c>
      <c r="U1134" s="3">
        <v>4400.916666666667</v>
      </c>
      <c r="V1134" s="3">
        <v>25.389903846153846</v>
      </c>
      <c r="W1134" s="3">
        <v>0</v>
      </c>
      <c r="X1134" s="3">
        <v>0</v>
      </c>
      <c r="Y1134" vm="12">
        <v>0.113</v>
      </c>
      <c r="Z1134" s="3">
        <v>3903.6130833333336</v>
      </c>
      <c r="AA1134" t="s">
        <v>117</v>
      </c>
      <c r="AB1134">
        <v>3.8468</v>
      </c>
      <c r="AC1134">
        <v>0</v>
      </c>
      <c r="AD1134" s="2" t="s">
        <v>42</v>
      </c>
      <c r="AE1134">
        <v>397</v>
      </c>
      <c r="AH1134">
        <v>20</v>
      </c>
      <c r="AJ1134">
        <v>13</v>
      </c>
      <c r="AK1134" t="s">
        <v>42</v>
      </c>
      <c r="AL1134">
        <f>IF(AND(EE_Data_2023[[#This Row],[Hire Date]]&gt;=EE_Data_2023[[#This Row],[Start of Month]],EE_Data_2023[[#This Row],[Hire Date]]&lt;=EE_Data_2023[[#This Row],[End of Month]]),1,0)</f>
        <v>0</v>
      </c>
      <c r="AM1134">
        <f>IF(AND(EE_Data_2023[[#This Row],[Exit Date]]&gt;=EE_Data_2023[[#This Row],[Start of Month]],EE_Data_2023[[#This Row],[Exit Date]]&lt;=EE_Data_2023[[#This Row],[End of Month]]),1,0)</f>
        <v>0</v>
      </c>
      <c r="AN1134">
        <f>EE_Data_2023[[#This Row],[Leave balance]]*EE_Data_2023[[#This Row],[Hr_Rate]]</f>
        <v>10079.791826923078</v>
      </c>
    </row>
    <row r="1135" spans="1:40" x14ac:dyDescent="0.3">
      <c r="A1135" s="1" t="s">
        <v>1928</v>
      </c>
      <c r="B1135" s="8">
        <v>44958</v>
      </c>
      <c r="C1135" s="8">
        <v>44985</v>
      </c>
      <c r="D1135">
        <v>2023</v>
      </c>
      <c r="E1135" t="s">
        <v>188</v>
      </c>
      <c r="F1135" t="s">
        <v>189</v>
      </c>
      <c r="G1135" t="s">
        <v>33</v>
      </c>
      <c r="H1135" t="s">
        <v>796</v>
      </c>
      <c r="I1135" t="s">
        <v>797</v>
      </c>
      <c r="J1135" t="s">
        <v>406</v>
      </c>
      <c r="K1135" t="s">
        <v>37</v>
      </c>
      <c r="L1135" t="s">
        <v>108</v>
      </c>
      <c r="M1135" t="s">
        <v>189</v>
      </c>
      <c r="N1135" t="s">
        <v>72</v>
      </c>
      <c r="O1135" t="s">
        <v>50</v>
      </c>
      <c r="P1135">
        <v>28</v>
      </c>
      <c r="Q1135" s="2">
        <v>43763</v>
      </c>
      <c r="R1135" s="2"/>
      <c r="S1135">
        <v>40</v>
      </c>
      <c r="T1135" s="3">
        <v>50111</v>
      </c>
      <c r="U1135" s="3">
        <v>4175.916666666667</v>
      </c>
      <c r="V1135" s="3">
        <v>24.091826923076923</v>
      </c>
      <c r="W1135" s="3">
        <v>0.14099999999999999</v>
      </c>
      <c r="X1135" s="3">
        <v>588.80425000000002</v>
      </c>
      <c r="Y1135" vm="23">
        <v>0.36200000000000004</v>
      </c>
      <c r="Z1135" s="3">
        <v>2664.2348333333334</v>
      </c>
      <c r="AA1135" t="s">
        <v>192</v>
      </c>
      <c r="AB1135">
        <v>11.2597</v>
      </c>
      <c r="AC1135">
        <v>0</v>
      </c>
      <c r="AD1135" s="2" t="s">
        <v>42</v>
      </c>
      <c r="AE1135">
        <v>127</v>
      </c>
      <c r="AH1135">
        <v>20</v>
      </c>
      <c r="AJ1135">
        <v>19</v>
      </c>
      <c r="AK1135" t="s">
        <v>42</v>
      </c>
      <c r="AL1135">
        <f>IF(AND(EE_Data_2023[[#This Row],[Hire Date]]&gt;=EE_Data_2023[[#This Row],[Start of Month]],EE_Data_2023[[#This Row],[Hire Date]]&lt;=EE_Data_2023[[#This Row],[End of Month]]),1,0)</f>
        <v>0</v>
      </c>
      <c r="AM1135">
        <f>IF(AND(EE_Data_2023[[#This Row],[Exit Date]]&gt;=EE_Data_2023[[#This Row],[Start of Month]],EE_Data_2023[[#This Row],[Exit Date]]&lt;=EE_Data_2023[[#This Row],[End of Month]]),1,0)</f>
        <v>0</v>
      </c>
      <c r="AN1135">
        <f>EE_Data_2023[[#This Row],[Leave balance]]*EE_Data_2023[[#This Row],[Hr_Rate]]</f>
        <v>3059.6620192307691</v>
      </c>
    </row>
    <row r="1136" spans="1:40" x14ac:dyDescent="0.3">
      <c r="A1136" s="1" t="s">
        <v>1928</v>
      </c>
      <c r="B1136" s="8">
        <v>44958</v>
      </c>
      <c r="C1136" s="8">
        <v>44985</v>
      </c>
      <c r="D1136">
        <v>2023</v>
      </c>
      <c r="E1136" t="s">
        <v>128</v>
      </c>
      <c r="F1136" t="s">
        <v>129</v>
      </c>
      <c r="G1136" t="s">
        <v>33</v>
      </c>
      <c r="H1136" t="s">
        <v>798</v>
      </c>
      <c r="I1136" t="s">
        <v>701</v>
      </c>
      <c r="J1136" t="s">
        <v>570</v>
      </c>
      <c r="K1136" t="s">
        <v>37</v>
      </c>
      <c r="L1136" t="s">
        <v>38</v>
      </c>
      <c r="M1136" t="s">
        <v>129</v>
      </c>
      <c r="N1136" t="s">
        <v>72</v>
      </c>
      <c r="O1136" t="s">
        <v>40</v>
      </c>
      <c r="P1136">
        <v>31</v>
      </c>
      <c r="Q1136" s="2">
        <v>42497</v>
      </c>
      <c r="R1136" s="2"/>
      <c r="S1136">
        <v>40</v>
      </c>
      <c r="T1136" s="3">
        <v>71192</v>
      </c>
      <c r="U1136" s="3">
        <v>5932.666666666667</v>
      </c>
      <c r="V1136" s="3">
        <v>34.226923076923079</v>
      </c>
      <c r="W1136" s="3">
        <v>0.27500000000000002</v>
      </c>
      <c r="X1136" s="3">
        <v>1631.4833333333336</v>
      </c>
      <c r="Y1136" vm="14">
        <v>0.55399999999999994</v>
      </c>
      <c r="Z1136" s="3">
        <v>2645.9693333333339</v>
      </c>
      <c r="AA1136" t="s">
        <v>41</v>
      </c>
      <c r="AB1136">
        <v>1</v>
      </c>
      <c r="AC1136">
        <v>0</v>
      </c>
      <c r="AD1136" s="2" t="s">
        <v>42</v>
      </c>
      <c r="AE1136">
        <v>219</v>
      </c>
      <c r="AH1136">
        <v>20</v>
      </c>
      <c r="AJ1136">
        <v>5</v>
      </c>
      <c r="AK1136" t="s">
        <v>42</v>
      </c>
      <c r="AL1136">
        <f>IF(AND(EE_Data_2023[[#This Row],[Hire Date]]&gt;=EE_Data_2023[[#This Row],[Start of Month]],EE_Data_2023[[#This Row],[Hire Date]]&lt;=EE_Data_2023[[#This Row],[End of Month]]),1,0)</f>
        <v>0</v>
      </c>
      <c r="AM1136">
        <f>IF(AND(EE_Data_2023[[#This Row],[Exit Date]]&gt;=EE_Data_2023[[#This Row],[Start of Month]],EE_Data_2023[[#This Row],[Exit Date]]&lt;=EE_Data_2023[[#This Row],[End of Month]]),1,0)</f>
        <v>0</v>
      </c>
      <c r="AN1136">
        <f>EE_Data_2023[[#This Row],[Leave balance]]*EE_Data_2023[[#This Row],[Hr_Rate]]</f>
        <v>7495.6961538461546</v>
      </c>
    </row>
    <row r="1137" spans="1:40" x14ac:dyDescent="0.3">
      <c r="A1137" s="1" t="s">
        <v>1928</v>
      </c>
      <c r="B1137" s="8">
        <v>44958</v>
      </c>
      <c r="C1137" s="8">
        <v>44985</v>
      </c>
      <c r="D1137">
        <v>2023</v>
      </c>
      <c r="E1137" t="s">
        <v>283</v>
      </c>
      <c r="F1137" t="s">
        <v>284</v>
      </c>
      <c r="G1137" t="s">
        <v>112</v>
      </c>
      <c r="H1137" t="s">
        <v>799</v>
      </c>
      <c r="I1137" t="s">
        <v>800</v>
      </c>
      <c r="J1137" t="s">
        <v>47</v>
      </c>
      <c r="K1137" t="s">
        <v>70</v>
      </c>
      <c r="L1137" t="s">
        <v>38</v>
      </c>
      <c r="M1137" t="s">
        <v>284</v>
      </c>
      <c r="N1137" t="s">
        <v>72</v>
      </c>
      <c r="O1137" t="s">
        <v>50</v>
      </c>
      <c r="P1137">
        <v>50</v>
      </c>
      <c r="Q1137" s="2">
        <v>43452</v>
      </c>
      <c r="R1137" s="2"/>
      <c r="S1137">
        <v>40</v>
      </c>
      <c r="T1137" s="3">
        <v>155351</v>
      </c>
      <c r="U1137" s="3">
        <v>12945.916666666666</v>
      </c>
      <c r="V1137" s="3">
        <v>74.687980769230776</v>
      </c>
      <c r="W1137" s="3">
        <v>0</v>
      </c>
      <c r="X1137" s="3">
        <v>0</v>
      </c>
      <c r="Y1137" vm="30">
        <v>0.159</v>
      </c>
      <c r="Z1137" s="3">
        <v>10887.515916666667</v>
      </c>
      <c r="AA1137" t="s">
        <v>287</v>
      </c>
      <c r="AB1137">
        <v>3.8807</v>
      </c>
      <c r="AC1137">
        <v>0.2</v>
      </c>
      <c r="AD1137" s="2" t="s">
        <v>42</v>
      </c>
      <c r="AE1137">
        <v>323</v>
      </c>
      <c r="AH1137">
        <v>20</v>
      </c>
      <c r="AJ1137">
        <v>2</v>
      </c>
      <c r="AK1137" t="s">
        <v>42</v>
      </c>
      <c r="AL1137">
        <f>IF(AND(EE_Data_2023[[#This Row],[Hire Date]]&gt;=EE_Data_2023[[#This Row],[Start of Month]],EE_Data_2023[[#This Row],[Hire Date]]&lt;=EE_Data_2023[[#This Row],[End of Month]]),1,0)</f>
        <v>0</v>
      </c>
      <c r="AM1137">
        <f>IF(AND(EE_Data_2023[[#This Row],[Exit Date]]&gt;=EE_Data_2023[[#This Row],[Start of Month]],EE_Data_2023[[#This Row],[Exit Date]]&lt;=EE_Data_2023[[#This Row],[End of Month]]),1,0)</f>
        <v>0</v>
      </c>
      <c r="AN1137">
        <f>EE_Data_2023[[#This Row],[Leave balance]]*EE_Data_2023[[#This Row],[Hr_Rate]]</f>
        <v>24124.217788461541</v>
      </c>
    </row>
    <row r="1138" spans="1:40" x14ac:dyDescent="0.3">
      <c r="A1138" s="1" t="s">
        <v>1928</v>
      </c>
      <c r="B1138" s="8">
        <v>44958</v>
      </c>
      <c r="C1138" s="8">
        <v>44985</v>
      </c>
      <c r="D1138">
        <v>2023</v>
      </c>
      <c r="E1138" t="s">
        <v>172</v>
      </c>
      <c r="F1138" t="s">
        <v>132</v>
      </c>
      <c r="G1138" t="s">
        <v>33</v>
      </c>
      <c r="H1138" t="s">
        <v>801</v>
      </c>
      <c r="I1138" t="s">
        <v>802</v>
      </c>
      <c r="J1138" t="s">
        <v>47</v>
      </c>
      <c r="K1138" t="s">
        <v>94</v>
      </c>
      <c r="L1138" t="s">
        <v>49</v>
      </c>
      <c r="M1138" t="s">
        <v>132</v>
      </c>
      <c r="N1138" t="s">
        <v>72</v>
      </c>
      <c r="O1138" t="s">
        <v>40</v>
      </c>
      <c r="P1138">
        <v>39</v>
      </c>
      <c r="Q1138" s="2">
        <v>39049</v>
      </c>
      <c r="R1138" s="2"/>
      <c r="S1138">
        <v>40</v>
      </c>
      <c r="T1138" s="3">
        <v>161690</v>
      </c>
      <c r="U1138" s="3">
        <v>13474.166666666666</v>
      </c>
      <c r="V1138" s="3">
        <v>77.735576923076934</v>
      </c>
      <c r="W1138" s="3">
        <v>8.3000000000000004E-2</v>
      </c>
      <c r="X1138" s="3">
        <v>1118.3558333333333</v>
      </c>
      <c r="Y1138" vm="19">
        <v>0.22399999999999998</v>
      </c>
      <c r="Z1138" s="3">
        <v>10455.953333333333</v>
      </c>
      <c r="AA1138" t="s">
        <v>41</v>
      </c>
      <c r="AB1138">
        <v>1</v>
      </c>
      <c r="AC1138">
        <v>0.28999999999999998</v>
      </c>
      <c r="AD1138" s="2" t="s">
        <v>42</v>
      </c>
      <c r="AE1138">
        <v>103</v>
      </c>
      <c r="AH1138">
        <v>20</v>
      </c>
      <c r="AJ1138">
        <v>20</v>
      </c>
      <c r="AK1138" t="s">
        <v>42</v>
      </c>
      <c r="AL1138">
        <f>IF(AND(EE_Data_2023[[#This Row],[Hire Date]]&gt;=EE_Data_2023[[#This Row],[Start of Month]],EE_Data_2023[[#This Row],[Hire Date]]&lt;=EE_Data_2023[[#This Row],[End of Month]]),1,0)</f>
        <v>0</v>
      </c>
      <c r="AM1138">
        <f>IF(AND(EE_Data_2023[[#This Row],[Exit Date]]&gt;=EE_Data_2023[[#This Row],[Start of Month]],EE_Data_2023[[#This Row],[Exit Date]]&lt;=EE_Data_2023[[#This Row],[End of Month]]),1,0)</f>
        <v>0</v>
      </c>
      <c r="AN1138">
        <f>EE_Data_2023[[#This Row],[Leave balance]]*EE_Data_2023[[#This Row],[Hr_Rate]]</f>
        <v>8006.7644230769238</v>
      </c>
    </row>
    <row r="1139" spans="1:40" x14ac:dyDescent="0.3">
      <c r="A1139" s="1" t="s">
        <v>1928</v>
      </c>
      <c r="B1139" s="8">
        <v>44958</v>
      </c>
      <c r="C1139" s="8">
        <v>44985</v>
      </c>
      <c r="D1139">
        <v>2023</v>
      </c>
      <c r="E1139" t="s">
        <v>31</v>
      </c>
      <c r="F1139" t="s">
        <v>32</v>
      </c>
      <c r="G1139" t="s">
        <v>33</v>
      </c>
      <c r="H1139" t="s">
        <v>803</v>
      </c>
      <c r="I1139" t="s">
        <v>804</v>
      </c>
      <c r="J1139" t="s">
        <v>341</v>
      </c>
      <c r="K1139" t="s">
        <v>99</v>
      </c>
      <c r="L1139" t="s">
        <v>49</v>
      </c>
      <c r="M1139" t="s">
        <v>32</v>
      </c>
      <c r="N1139" t="s">
        <v>72</v>
      </c>
      <c r="O1139" t="s">
        <v>50</v>
      </c>
      <c r="P1139">
        <v>35</v>
      </c>
      <c r="Q1139" s="2">
        <v>42776</v>
      </c>
      <c r="R1139" s="2"/>
      <c r="S1139">
        <v>40</v>
      </c>
      <c r="T1139" s="3">
        <v>60132</v>
      </c>
      <c r="U1139" s="3">
        <v>5011</v>
      </c>
      <c r="V1139" s="3">
        <v>28.909615384615385</v>
      </c>
      <c r="W1139" s="3">
        <v>0.20760000000000001</v>
      </c>
      <c r="X1139" s="3">
        <v>1040.2836</v>
      </c>
      <c r="Y1139" vm="1">
        <v>0.36599999999999999</v>
      </c>
      <c r="Z1139" s="3">
        <v>3176.9740000000002</v>
      </c>
      <c r="AA1139" t="s">
        <v>41</v>
      </c>
      <c r="AB1139">
        <v>1</v>
      </c>
      <c r="AC1139">
        <v>0</v>
      </c>
      <c r="AD1139" s="2" t="s">
        <v>42</v>
      </c>
      <c r="AE1139">
        <v>303</v>
      </c>
      <c r="AH1139">
        <v>20</v>
      </c>
      <c r="AJ1139">
        <v>16</v>
      </c>
      <c r="AK1139" t="s">
        <v>42</v>
      </c>
      <c r="AL1139">
        <f>IF(AND(EE_Data_2023[[#This Row],[Hire Date]]&gt;=EE_Data_2023[[#This Row],[Start of Month]],EE_Data_2023[[#This Row],[Hire Date]]&lt;=EE_Data_2023[[#This Row],[End of Month]]),1,0)</f>
        <v>0</v>
      </c>
      <c r="AM1139">
        <f>IF(AND(EE_Data_2023[[#This Row],[Exit Date]]&gt;=EE_Data_2023[[#This Row],[Start of Month]],EE_Data_2023[[#This Row],[Exit Date]]&lt;=EE_Data_2023[[#This Row],[End of Month]]),1,0)</f>
        <v>0</v>
      </c>
      <c r="AN1139">
        <f>EE_Data_2023[[#This Row],[Leave balance]]*EE_Data_2023[[#This Row],[Hr_Rate]]</f>
        <v>8759.6134615384617</v>
      </c>
    </row>
    <row r="1140" spans="1:40" x14ac:dyDescent="0.3">
      <c r="A1140" s="1" t="s">
        <v>1928</v>
      </c>
      <c r="B1140" s="8">
        <v>44958</v>
      </c>
      <c r="C1140" s="8">
        <v>44985</v>
      </c>
      <c r="D1140">
        <v>2023</v>
      </c>
      <c r="E1140" t="s">
        <v>200</v>
      </c>
      <c r="F1140" t="s">
        <v>201</v>
      </c>
      <c r="G1140" t="s">
        <v>33</v>
      </c>
      <c r="H1140" t="s">
        <v>805</v>
      </c>
      <c r="I1140" t="s">
        <v>806</v>
      </c>
      <c r="J1140" t="s">
        <v>310</v>
      </c>
      <c r="K1140" t="s">
        <v>37</v>
      </c>
      <c r="L1140" t="s">
        <v>38</v>
      </c>
      <c r="M1140" t="s">
        <v>201</v>
      </c>
      <c r="N1140" t="s">
        <v>39</v>
      </c>
      <c r="O1140" t="s">
        <v>40</v>
      </c>
      <c r="P1140">
        <v>54</v>
      </c>
      <c r="Q1140" s="2">
        <v>44858</v>
      </c>
      <c r="R1140" s="2">
        <v>45223</v>
      </c>
      <c r="S1140">
        <v>40</v>
      </c>
      <c r="T1140" s="3">
        <v>87216</v>
      </c>
      <c r="U1140" s="3">
        <v>7268</v>
      </c>
      <c r="V1140" s="3">
        <v>41.930769230769229</v>
      </c>
      <c r="W1140" s="3">
        <v>0.24809999999999999</v>
      </c>
      <c r="X1140" s="3">
        <v>1803.1907999999999</v>
      </c>
      <c r="Y1140" vm="25">
        <v>0.51900000000000002</v>
      </c>
      <c r="Z1140" s="3">
        <v>3495.9079999999999</v>
      </c>
      <c r="AA1140" t="s">
        <v>41</v>
      </c>
      <c r="AB1140">
        <v>1</v>
      </c>
      <c r="AC1140">
        <v>0</v>
      </c>
      <c r="AD1140" s="2" t="s">
        <v>42</v>
      </c>
      <c r="AE1140">
        <v>233</v>
      </c>
      <c r="AH1140">
        <v>20</v>
      </c>
      <c r="AJ1140">
        <v>10</v>
      </c>
      <c r="AK1140" t="s">
        <v>42</v>
      </c>
      <c r="AL1140">
        <f>IF(AND(EE_Data_2023[[#This Row],[Hire Date]]&gt;=EE_Data_2023[[#This Row],[Start of Month]],EE_Data_2023[[#This Row],[Hire Date]]&lt;=EE_Data_2023[[#This Row],[End of Month]]),1,0)</f>
        <v>0</v>
      </c>
      <c r="AM1140">
        <f>IF(AND(EE_Data_2023[[#This Row],[Exit Date]]&gt;=EE_Data_2023[[#This Row],[Start of Month]],EE_Data_2023[[#This Row],[Exit Date]]&lt;=EE_Data_2023[[#This Row],[End of Month]]),1,0)</f>
        <v>0</v>
      </c>
      <c r="AN1140">
        <f>EE_Data_2023[[#This Row],[Leave balance]]*EE_Data_2023[[#This Row],[Hr_Rate]]</f>
        <v>9769.8692307692309</v>
      </c>
    </row>
    <row r="1141" spans="1:40" x14ac:dyDescent="0.3">
      <c r="A1141" s="1" t="s">
        <v>1928</v>
      </c>
      <c r="B1141" s="8">
        <v>44958</v>
      </c>
      <c r="C1141" s="8">
        <v>44985</v>
      </c>
      <c r="D1141">
        <v>2023</v>
      </c>
      <c r="E1141" t="s">
        <v>415</v>
      </c>
      <c r="F1141" t="s">
        <v>416</v>
      </c>
      <c r="G1141" t="s">
        <v>33</v>
      </c>
      <c r="H1141" t="s">
        <v>807</v>
      </c>
      <c r="I1141" t="s">
        <v>808</v>
      </c>
      <c r="J1141" t="s">
        <v>406</v>
      </c>
      <c r="K1141" t="s">
        <v>37</v>
      </c>
      <c r="L1141" t="s">
        <v>71</v>
      </c>
      <c r="M1141" t="s">
        <v>416</v>
      </c>
      <c r="N1141" t="s">
        <v>39</v>
      </c>
      <c r="O1141" t="s">
        <v>40</v>
      </c>
      <c r="P1141">
        <v>47</v>
      </c>
      <c r="Q1141" s="2">
        <v>43944</v>
      </c>
      <c r="R1141" s="2">
        <v>45039</v>
      </c>
      <c r="S1141">
        <v>40</v>
      </c>
      <c r="T1141" s="3">
        <v>50069</v>
      </c>
      <c r="U1141" s="3">
        <v>4172.416666666667</v>
      </c>
      <c r="V1141" s="3">
        <v>24.071634615384617</v>
      </c>
      <c r="W1141" s="3">
        <v>0</v>
      </c>
      <c r="X1141" s="3">
        <v>0</v>
      </c>
      <c r="Y1141" vm="38">
        <v>0.23800000000000002</v>
      </c>
      <c r="Z1141" s="3">
        <v>3179.3815000000004</v>
      </c>
      <c r="AA1141" t="s">
        <v>419</v>
      </c>
      <c r="AB1141">
        <v>7.4398</v>
      </c>
      <c r="AC1141">
        <v>0</v>
      </c>
      <c r="AD1141" s="2" t="s">
        <v>42</v>
      </c>
      <c r="AE1141">
        <v>61</v>
      </c>
      <c r="AH1141">
        <v>20</v>
      </c>
      <c r="AJ1141">
        <v>12</v>
      </c>
      <c r="AK1141" t="s">
        <v>42</v>
      </c>
      <c r="AL1141">
        <f>IF(AND(EE_Data_2023[[#This Row],[Hire Date]]&gt;=EE_Data_2023[[#This Row],[Start of Month]],EE_Data_2023[[#This Row],[Hire Date]]&lt;=EE_Data_2023[[#This Row],[End of Month]]),1,0)</f>
        <v>0</v>
      </c>
      <c r="AM1141">
        <f>IF(AND(EE_Data_2023[[#This Row],[Exit Date]]&gt;=EE_Data_2023[[#This Row],[Start of Month]],EE_Data_2023[[#This Row],[Exit Date]]&lt;=EE_Data_2023[[#This Row],[End of Month]]),1,0)</f>
        <v>0</v>
      </c>
      <c r="AN1141">
        <f>EE_Data_2023[[#This Row],[Leave balance]]*EE_Data_2023[[#This Row],[Hr_Rate]]</f>
        <v>1468.3697115384616</v>
      </c>
    </row>
    <row r="1142" spans="1:40" x14ac:dyDescent="0.3">
      <c r="A1142" s="1" t="s">
        <v>1928</v>
      </c>
      <c r="B1142" s="8">
        <v>44958</v>
      </c>
      <c r="C1142" s="8">
        <v>44985</v>
      </c>
      <c r="D1142">
        <v>2023</v>
      </c>
      <c r="E1142" t="s">
        <v>43</v>
      </c>
      <c r="F1142" t="s">
        <v>44</v>
      </c>
      <c r="G1142" t="s">
        <v>1919</v>
      </c>
      <c r="H1142" t="s">
        <v>809</v>
      </c>
      <c r="I1142" t="s">
        <v>810</v>
      </c>
      <c r="J1142" t="s">
        <v>47</v>
      </c>
      <c r="K1142" t="s">
        <v>37</v>
      </c>
      <c r="L1142" t="s">
        <v>49</v>
      </c>
      <c r="M1142" t="s">
        <v>44</v>
      </c>
      <c r="N1142" t="s">
        <v>72</v>
      </c>
      <c r="O1142" t="s">
        <v>50</v>
      </c>
      <c r="P1142">
        <v>26</v>
      </c>
      <c r="Q1142" s="2">
        <v>44403</v>
      </c>
      <c r="R1142" s="2"/>
      <c r="S1142">
        <v>40</v>
      </c>
      <c r="T1142" s="3">
        <v>151108</v>
      </c>
      <c r="U1142" s="3">
        <v>12592.333333333334</v>
      </c>
      <c r="V1142" s="3">
        <v>72.648076923076928</v>
      </c>
      <c r="W1142" s="3">
        <v>0.17</v>
      </c>
      <c r="X1142" s="3">
        <v>2140.6966666666667</v>
      </c>
      <c r="Y1142" vm="2">
        <v>0.21</v>
      </c>
      <c r="Z1142" s="3">
        <v>9947.9433333333345</v>
      </c>
      <c r="AA1142" t="s">
        <v>51</v>
      </c>
      <c r="AB1142">
        <v>1.4280999999999999</v>
      </c>
      <c r="AC1142">
        <v>0.22</v>
      </c>
      <c r="AD1142" s="2" t="s">
        <v>42</v>
      </c>
      <c r="AE1142">
        <v>258</v>
      </c>
      <c r="AH1142">
        <v>20</v>
      </c>
      <c r="AJ1142">
        <v>16</v>
      </c>
      <c r="AK1142" t="s">
        <v>42</v>
      </c>
      <c r="AL1142">
        <f>IF(AND(EE_Data_2023[[#This Row],[Hire Date]]&gt;=EE_Data_2023[[#This Row],[Start of Month]],EE_Data_2023[[#This Row],[Hire Date]]&lt;=EE_Data_2023[[#This Row],[End of Month]]),1,0)</f>
        <v>0</v>
      </c>
      <c r="AM1142">
        <f>IF(AND(EE_Data_2023[[#This Row],[Exit Date]]&gt;=EE_Data_2023[[#This Row],[Start of Month]],EE_Data_2023[[#This Row],[Exit Date]]&lt;=EE_Data_2023[[#This Row],[End of Month]]),1,0)</f>
        <v>0</v>
      </c>
      <c r="AN1142">
        <f>EE_Data_2023[[#This Row],[Leave balance]]*EE_Data_2023[[#This Row],[Hr_Rate]]</f>
        <v>18743.203846153847</v>
      </c>
    </row>
    <row r="1143" spans="1:40" x14ac:dyDescent="0.3">
      <c r="A1143" s="1" t="s">
        <v>1928</v>
      </c>
      <c r="B1143" s="8">
        <v>44958</v>
      </c>
      <c r="C1143" s="8">
        <v>44985</v>
      </c>
      <c r="D1143">
        <v>2023</v>
      </c>
      <c r="E1143" t="s">
        <v>79</v>
      </c>
      <c r="F1143" t="s">
        <v>80</v>
      </c>
      <c r="G1143" t="s">
        <v>33</v>
      </c>
      <c r="H1143" t="s">
        <v>811</v>
      </c>
      <c r="I1143" t="s">
        <v>812</v>
      </c>
      <c r="J1143" t="s">
        <v>57</v>
      </c>
      <c r="K1143" t="s">
        <v>37</v>
      </c>
      <c r="L1143" t="s">
        <v>38</v>
      </c>
      <c r="M1143" t="s">
        <v>80</v>
      </c>
      <c r="N1143" t="s">
        <v>72</v>
      </c>
      <c r="O1143" t="s">
        <v>50</v>
      </c>
      <c r="P1143">
        <v>42</v>
      </c>
      <c r="Q1143" s="2">
        <v>38640</v>
      </c>
      <c r="R1143" s="2"/>
      <c r="S1143">
        <v>40</v>
      </c>
      <c r="T1143" s="3">
        <v>67398</v>
      </c>
      <c r="U1143" s="3">
        <v>5616.5</v>
      </c>
      <c r="V1143" s="3">
        <v>32.402884615384615</v>
      </c>
      <c r="W1143" s="3">
        <v>0.23190000000000002</v>
      </c>
      <c r="X1143" s="3">
        <v>1302.4663500000001</v>
      </c>
      <c r="Y1143" vm="7">
        <v>0.41200000000000003</v>
      </c>
      <c r="Z1143" s="3">
        <v>3302.502</v>
      </c>
      <c r="AA1143" t="s">
        <v>41</v>
      </c>
      <c r="AB1143">
        <v>1</v>
      </c>
      <c r="AC1143">
        <v>7.0000000000000007E-2</v>
      </c>
      <c r="AD1143" s="2" t="s">
        <v>42</v>
      </c>
      <c r="AE1143">
        <v>158</v>
      </c>
      <c r="AH1143">
        <v>20</v>
      </c>
      <c r="AJ1143">
        <v>2</v>
      </c>
      <c r="AK1143" t="s">
        <v>42</v>
      </c>
      <c r="AL1143">
        <f>IF(AND(EE_Data_2023[[#This Row],[Hire Date]]&gt;=EE_Data_2023[[#This Row],[Start of Month]],EE_Data_2023[[#This Row],[Hire Date]]&lt;=EE_Data_2023[[#This Row],[End of Month]]),1,0)</f>
        <v>0</v>
      </c>
      <c r="AM1143">
        <f>IF(AND(EE_Data_2023[[#This Row],[Exit Date]]&gt;=EE_Data_2023[[#This Row],[Start of Month]],EE_Data_2023[[#This Row],[Exit Date]]&lt;=EE_Data_2023[[#This Row],[End of Month]]),1,0)</f>
        <v>0</v>
      </c>
      <c r="AN1143">
        <f>EE_Data_2023[[#This Row],[Leave balance]]*EE_Data_2023[[#This Row],[Hr_Rate]]</f>
        <v>5119.6557692307688</v>
      </c>
    </row>
    <row r="1144" spans="1:40" x14ac:dyDescent="0.3">
      <c r="A1144" s="1" t="s">
        <v>1928</v>
      </c>
      <c r="B1144" s="8">
        <v>44958</v>
      </c>
      <c r="C1144" s="8">
        <v>44985</v>
      </c>
      <c r="D1144">
        <v>2023</v>
      </c>
      <c r="E1144" t="s">
        <v>100</v>
      </c>
      <c r="F1144" t="s">
        <v>101</v>
      </c>
      <c r="G1144" t="s">
        <v>33</v>
      </c>
      <c r="H1144" t="s">
        <v>813</v>
      </c>
      <c r="I1144" t="s">
        <v>814</v>
      </c>
      <c r="J1144" t="s">
        <v>341</v>
      </c>
      <c r="K1144" t="s">
        <v>99</v>
      </c>
      <c r="L1144" t="s">
        <v>108</v>
      </c>
      <c r="M1144" t="s">
        <v>101</v>
      </c>
      <c r="N1144" t="s">
        <v>72</v>
      </c>
      <c r="O1144" t="s">
        <v>50</v>
      </c>
      <c r="P1144">
        <v>47</v>
      </c>
      <c r="Q1144" s="2">
        <v>42245</v>
      </c>
      <c r="R1144" s="2"/>
      <c r="S1144">
        <v>40</v>
      </c>
      <c r="T1144" s="3">
        <v>68488</v>
      </c>
      <c r="U1144" s="3">
        <v>5707.333333333333</v>
      </c>
      <c r="V1144" s="3">
        <v>32.926923076923075</v>
      </c>
      <c r="W1144" s="3">
        <v>0.14990000000000001</v>
      </c>
      <c r="X1144" s="3">
        <v>855.52926666666667</v>
      </c>
      <c r="Y1144" vm="10">
        <v>0.20399999999999999</v>
      </c>
      <c r="Z1144" s="3">
        <v>4543.0373333333337</v>
      </c>
      <c r="AA1144" t="s">
        <v>41</v>
      </c>
      <c r="AB1144">
        <v>1</v>
      </c>
      <c r="AC1144">
        <v>0</v>
      </c>
      <c r="AD1144" s="2" t="s">
        <v>42</v>
      </c>
      <c r="AE1144">
        <v>48</v>
      </c>
      <c r="AH1144">
        <v>20</v>
      </c>
      <c r="AJ1144">
        <v>3</v>
      </c>
      <c r="AK1144" t="s">
        <v>42</v>
      </c>
      <c r="AL1144">
        <f>IF(AND(EE_Data_2023[[#This Row],[Hire Date]]&gt;=EE_Data_2023[[#This Row],[Start of Month]],EE_Data_2023[[#This Row],[Hire Date]]&lt;=EE_Data_2023[[#This Row],[End of Month]]),1,0)</f>
        <v>0</v>
      </c>
      <c r="AM1144">
        <f>IF(AND(EE_Data_2023[[#This Row],[Exit Date]]&gt;=EE_Data_2023[[#This Row],[Start of Month]],EE_Data_2023[[#This Row],[Exit Date]]&lt;=EE_Data_2023[[#This Row],[End of Month]]),1,0)</f>
        <v>0</v>
      </c>
      <c r="AN1144">
        <f>EE_Data_2023[[#This Row],[Leave balance]]*EE_Data_2023[[#This Row],[Hr_Rate]]</f>
        <v>1580.4923076923076</v>
      </c>
    </row>
    <row r="1145" spans="1:40" x14ac:dyDescent="0.3">
      <c r="A1145" s="1" t="s">
        <v>1928</v>
      </c>
      <c r="B1145" s="8">
        <v>44958</v>
      </c>
      <c r="C1145" s="8">
        <v>44985</v>
      </c>
      <c r="D1145">
        <v>2023</v>
      </c>
      <c r="E1145" t="s">
        <v>424</v>
      </c>
      <c r="F1145" t="s">
        <v>425</v>
      </c>
      <c r="G1145" t="s">
        <v>54</v>
      </c>
      <c r="H1145" t="s">
        <v>815</v>
      </c>
      <c r="I1145" t="s">
        <v>816</v>
      </c>
      <c r="J1145" t="s">
        <v>158</v>
      </c>
      <c r="K1145" t="s">
        <v>99</v>
      </c>
      <c r="L1145" t="s">
        <v>38</v>
      </c>
      <c r="M1145" t="s">
        <v>425</v>
      </c>
      <c r="N1145" t="s">
        <v>39</v>
      </c>
      <c r="O1145" t="s">
        <v>50</v>
      </c>
      <c r="P1145">
        <v>60</v>
      </c>
      <c r="Q1145" s="2">
        <v>44758</v>
      </c>
      <c r="R1145" s="2">
        <v>45123</v>
      </c>
      <c r="S1145">
        <v>40</v>
      </c>
      <c r="T1145" s="3">
        <v>92932</v>
      </c>
      <c r="U1145" s="3">
        <v>7744.333333333333</v>
      </c>
      <c r="V1145" s="3">
        <v>44.678846153846152</v>
      </c>
      <c r="W1145" s="3">
        <v>0.26</v>
      </c>
      <c r="X1145" s="3">
        <v>2013.5266666666666</v>
      </c>
      <c r="Y1145" vm="39">
        <v>0.44400000000000001</v>
      </c>
      <c r="Z1145" s="3">
        <v>4305.8493333333336</v>
      </c>
      <c r="AA1145" t="s">
        <v>428</v>
      </c>
      <c r="AB1145">
        <v>32.686700000000002</v>
      </c>
      <c r="AC1145">
        <v>0</v>
      </c>
      <c r="AD1145" s="2" t="s">
        <v>42</v>
      </c>
      <c r="AE1145">
        <v>138</v>
      </c>
      <c r="AH1145">
        <v>20</v>
      </c>
      <c r="AJ1145">
        <v>7</v>
      </c>
      <c r="AK1145" t="s">
        <v>42</v>
      </c>
      <c r="AL1145">
        <f>IF(AND(EE_Data_2023[[#This Row],[Hire Date]]&gt;=EE_Data_2023[[#This Row],[Start of Month]],EE_Data_2023[[#This Row],[Hire Date]]&lt;=EE_Data_2023[[#This Row],[End of Month]]),1,0)</f>
        <v>0</v>
      </c>
      <c r="AM1145">
        <f>IF(AND(EE_Data_2023[[#This Row],[Exit Date]]&gt;=EE_Data_2023[[#This Row],[Start of Month]],EE_Data_2023[[#This Row],[Exit Date]]&lt;=EE_Data_2023[[#This Row],[End of Month]]),1,0)</f>
        <v>0</v>
      </c>
      <c r="AN1145">
        <f>EE_Data_2023[[#This Row],[Leave balance]]*EE_Data_2023[[#This Row],[Hr_Rate]]</f>
        <v>6165.6807692307693</v>
      </c>
    </row>
    <row r="1146" spans="1:40" x14ac:dyDescent="0.3">
      <c r="A1146" s="1" t="s">
        <v>1928</v>
      </c>
      <c r="B1146" s="8">
        <v>44958</v>
      </c>
      <c r="C1146" s="8">
        <v>44985</v>
      </c>
      <c r="D1146">
        <v>2023</v>
      </c>
      <c r="E1146" t="s">
        <v>100</v>
      </c>
      <c r="F1146" t="s">
        <v>101</v>
      </c>
      <c r="G1146" t="s">
        <v>33</v>
      </c>
      <c r="H1146" t="s">
        <v>817</v>
      </c>
      <c r="I1146" t="s">
        <v>818</v>
      </c>
      <c r="J1146" t="s">
        <v>145</v>
      </c>
      <c r="K1146" t="s">
        <v>48</v>
      </c>
      <c r="L1146" t="s">
        <v>71</v>
      </c>
      <c r="M1146" t="s">
        <v>101</v>
      </c>
      <c r="N1146" t="s">
        <v>72</v>
      </c>
      <c r="O1146" t="s">
        <v>50</v>
      </c>
      <c r="P1146">
        <v>36</v>
      </c>
      <c r="Q1146" s="2">
        <v>39994</v>
      </c>
      <c r="R1146" s="2"/>
      <c r="S1146">
        <v>40</v>
      </c>
      <c r="T1146" s="3">
        <v>43363</v>
      </c>
      <c r="U1146" s="3">
        <v>3613.5833333333335</v>
      </c>
      <c r="V1146" s="3">
        <v>20.847596153846155</v>
      </c>
      <c r="W1146" s="3">
        <v>0.14990000000000001</v>
      </c>
      <c r="X1146" s="3">
        <v>541.67614166666669</v>
      </c>
      <c r="Y1146" vm="10">
        <v>0.20399999999999999</v>
      </c>
      <c r="Z1146" s="3">
        <v>2876.4123333333337</v>
      </c>
      <c r="AA1146" t="s">
        <v>41</v>
      </c>
      <c r="AB1146">
        <v>1</v>
      </c>
      <c r="AC1146">
        <v>0</v>
      </c>
      <c r="AD1146" s="2" t="s">
        <v>42</v>
      </c>
      <c r="AE1146">
        <v>180</v>
      </c>
      <c r="AH1146">
        <v>20</v>
      </c>
      <c r="AI1146">
        <v>492</v>
      </c>
      <c r="AJ1146">
        <v>17</v>
      </c>
      <c r="AK1146" t="s">
        <v>42</v>
      </c>
      <c r="AL1146">
        <f>IF(AND(EE_Data_2023[[#This Row],[Hire Date]]&gt;=EE_Data_2023[[#This Row],[Start of Month]],EE_Data_2023[[#This Row],[Hire Date]]&lt;=EE_Data_2023[[#This Row],[End of Month]]),1,0)</f>
        <v>0</v>
      </c>
      <c r="AM1146">
        <f>IF(AND(EE_Data_2023[[#This Row],[Exit Date]]&gt;=EE_Data_2023[[#This Row],[Start of Month]],EE_Data_2023[[#This Row],[Exit Date]]&lt;=EE_Data_2023[[#This Row],[End of Month]]),1,0)</f>
        <v>0</v>
      </c>
      <c r="AN1146">
        <f>EE_Data_2023[[#This Row],[Leave balance]]*EE_Data_2023[[#This Row],[Hr_Rate]]</f>
        <v>3752.5673076923076</v>
      </c>
    </row>
    <row r="1147" spans="1:40" x14ac:dyDescent="0.3">
      <c r="A1147" s="1" t="s">
        <v>1928</v>
      </c>
      <c r="B1147" s="8">
        <v>44958</v>
      </c>
      <c r="C1147" s="8">
        <v>44985</v>
      </c>
      <c r="D1147">
        <v>2023</v>
      </c>
      <c r="E1147" t="s">
        <v>59</v>
      </c>
      <c r="F1147" t="s">
        <v>60</v>
      </c>
      <c r="G1147" t="s">
        <v>33</v>
      </c>
      <c r="H1147" t="s">
        <v>819</v>
      </c>
      <c r="I1147" t="s">
        <v>820</v>
      </c>
      <c r="J1147" t="s">
        <v>547</v>
      </c>
      <c r="K1147" t="s">
        <v>37</v>
      </c>
      <c r="L1147" t="s">
        <v>49</v>
      </c>
      <c r="M1147" t="s">
        <v>60</v>
      </c>
      <c r="N1147" t="s">
        <v>72</v>
      </c>
      <c r="O1147" t="s">
        <v>40</v>
      </c>
      <c r="P1147">
        <v>31</v>
      </c>
      <c r="Q1147" s="2">
        <v>42780</v>
      </c>
      <c r="R1147" s="2"/>
      <c r="S1147">
        <v>32</v>
      </c>
      <c r="T1147" s="3">
        <v>95963</v>
      </c>
      <c r="U1147" s="3">
        <v>7996.916666666667</v>
      </c>
      <c r="V1147" s="3">
        <v>57.670072115384613</v>
      </c>
      <c r="W1147" s="3">
        <v>0.22140000000000001</v>
      </c>
      <c r="X1147" s="3">
        <v>1770.5173500000001</v>
      </c>
      <c r="Y1147" vm="4">
        <v>0.40799999999999997</v>
      </c>
      <c r="Z1147" s="3">
        <v>4734.1746666666677</v>
      </c>
      <c r="AA1147" t="s">
        <v>64</v>
      </c>
      <c r="AB1147">
        <v>4.6844999999999999</v>
      </c>
      <c r="AC1147">
        <v>0</v>
      </c>
      <c r="AD1147" s="2" t="s">
        <v>42</v>
      </c>
      <c r="AE1147">
        <v>170</v>
      </c>
      <c r="AH1147">
        <v>20</v>
      </c>
      <c r="AK1147" t="s">
        <v>42</v>
      </c>
      <c r="AL1147">
        <f>IF(AND(EE_Data_2023[[#This Row],[Hire Date]]&gt;=EE_Data_2023[[#This Row],[Start of Month]],EE_Data_2023[[#This Row],[Hire Date]]&lt;=EE_Data_2023[[#This Row],[End of Month]]),1,0)</f>
        <v>0</v>
      </c>
      <c r="AM1147">
        <f>IF(AND(EE_Data_2023[[#This Row],[Exit Date]]&gt;=EE_Data_2023[[#This Row],[Start of Month]],EE_Data_2023[[#This Row],[Exit Date]]&lt;=EE_Data_2023[[#This Row],[End of Month]]),1,0)</f>
        <v>0</v>
      </c>
      <c r="AN1147">
        <f>EE_Data_2023[[#This Row],[Leave balance]]*EE_Data_2023[[#This Row],[Hr_Rate]]</f>
        <v>9803.9122596153848</v>
      </c>
    </row>
    <row r="1148" spans="1:40" x14ac:dyDescent="0.3">
      <c r="A1148" s="1" t="s">
        <v>1928</v>
      </c>
      <c r="B1148" s="8">
        <v>44958</v>
      </c>
      <c r="C1148" s="8">
        <v>44985</v>
      </c>
      <c r="D1148">
        <v>2023</v>
      </c>
      <c r="E1148" t="s">
        <v>424</v>
      </c>
      <c r="F1148" t="s">
        <v>425</v>
      </c>
      <c r="G1148" t="s">
        <v>54</v>
      </c>
      <c r="H1148" t="s">
        <v>821</v>
      </c>
      <c r="I1148" t="s">
        <v>822</v>
      </c>
      <c r="J1148" t="s">
        <v>77</v>
      </c>
      <c r="K1148" t="s">
        <v>48</v>
      </c>
      <c r="L1148" t="s">
        <v>49</v>
      </c>
      <c r="M1148" t="s">
        <v>425</v>
      </c>
      <c r="N1148" t="s">
        <v>72</v>
      </c>
      <c r="O1148" t="s">
        <v>50</v>
      </c>
      <c r="P1148">
        <v>55</v>
      </c>
      <c r="Q1148" s="2">
        <v>40297</v>
      </c>
      <c r="R1148" s="2"/>
      <c r="S1148">
        <v>40</v>
      </c>
      <c r="T1148" s="3">
        <v>111038</v>
      </c>
      <c r="U1148" s="3">
        <v>9253.1666666666661</v>
      </c>
      <c r="V1148" s="3">
        <v>53.383653846153848</v>
      </c>
      <c r="W1148" s="3">
        <v>0.26</v>
      </c>
      <c r="X1148" s="3">
        <v>2405.8233333333333</v>
      </c>
      <c r="Y1148" vm="39">
        <v>0.44400000000000001</v>
      </c>
      <c r="Z1148" s="3">
        <v>5144.7606666666661</v>
      </c>
      <c r="AA1148" t="s">
        <v>428</v>
      </c>
      <c r="AB1148">
        <v>32.686700000000002</v>
      </c>
      <c r="AC1148">
        <v>0.05</v>
      </c>
      <c r="AD1148" s="2" t="s">
        <v>42</v>
      </c>
      <c r="AE1148">
        <v>268</v>
      </c>
      <c r="AH1148">
        <v>20</v>
      </c>
      <c r="AI1148">
        <v>140</v>
      </c>
      <c r="AJ1148">
        <v>10</v>
      </c>
      <c r="AK1148" t="s">
        <v>42</v>
      </c>
      <c r="AL1148">
        <f>IF(AND(EE_Data_2023[[#This Row],[Hire Date]]&gt;=EE_Data_2023[[#This Row],[Start of Month]],EE_Data_2023[[#This Row],[Hire Date]]&lt;=EE_Data_2023[[#This Row],[End of Month]]),1,0)</f>
        <v>0</v>
      </c>
      <c r="AM1148">
        <f>IF(AND(EE_Data_2023[[#This Row],[Exit Date]]&gt;=EE_Data_2023[[#This Row],[Start of Month]],EE_Data_2023[[#This Row],[Exit Date]]&lt;=EE_Data_2023[[#This Row],[End of Month]]),1,0)</f>
        <v>0</v>
      </c>
      <c r="AN1148">
        <f>EE_Data_2023[[#This Row],[Leave balance]]*EE_Data_2023[[#This Row],[Hr_Rate]]</f>
        <v>14306.819230769232</v>
      </c>
    </row>
    <row r="1149" spans="1:40" x14ac:dyDescent="0.3">
      <c r="A1149" s="1" t="s">
        <v>1928</v>
      </c>
      <c r="B1149" s="8">
        <v>44958</v>
      </c>
      <c r="C1149" s="8">
        <v>44985</v>
      </c>
      <c r="D1149">
        <v>2023</v>
      </c>
      <c r="E1149" t="s">
        <v>376</v>
      </c>
      <c r="F1149" t="s">
        <v>377</v>
      </c>
      <c r="G1149" t="s">
        <v>33</v>
      </c>
      <c r="H1149" t="s">
        <v>823</v>
      </c>
      <c r="I1149" t="s">
        <v>824</v>
      </c>
      <c r="J1149" t="s">
        <v>115</v>
      </c>
      <c r="K1149" t="s">
        <v>99</v>
      </c>
      <c r="L1149" t="s">
        <v>108</v>
      </c>
      <c r="M1149" t="s">
        <v>377</v>
      </c>
      <c r="N1149" t="s">
        <v>72</v>
      </c>
      <c r="O1149" t="s">
        <v>50</v>
      </c>
      <c r="P1149">
        <v>51</v>
      </c>
      <c r="Q1149" s="2">
        <v>44361</v>
      </c>
      <c r="R1149" s="2"/>
      <c r="S1149">
        <v>40</v>
      </c>
      <c r="T1149" s="3">
        <v>200246</v>
      </c>
      <c r="U1149" s="3">
        <v>16687.166666666668</v>
      </c>
      <c r="V1149" s="3">
        <v>96.272115384615375</v>
      </c>
      <c r="W1149" s="3">
        <v>0.33799999999999997</v>
      </c>
      <c r="X1149" s="3">
        <v>5640.2623333333331</v>
      </c>
      <c r="Y1149" vm="35">
        <v>0.46100000000000002</v>
      </c>
      <c r="Z1149" s="3">
        <v>8994.3828333333331</v>
      </c>
      <c r="AA1149" t="s">
        <v>380</v>
      </c>
      <c r="AB1149">
        <v>23.619</v>
      </c>
      <c r="AC1149">
        <v>0.34</v>
      </c>
      <c r="AD1149" s="2" t="s">
        <v>42</v>
      </c>
      <c r="AE1149">
        <v>393</v>
      </c>
      <c r="AH1149">
        <v>20</v>
      </c>
      <c r="AJ1149">
        <v>9</v>
      </c>
      <c r="AK1149" t="s">
        <v>42</v>
      </c>
      <c r="AL1149">
        <f>IF(AND(EE_Data_2023[[#This Row],[Hire Date]]&gt;=EE_Data_2023[[#This Row],[Start of Month]],EE_Data_2023[[#This Row],[Hire Date]]&lt;=EE_Data_2023[[#This Row],[End of Month]]),1,0)</f>
        <v>0</v>
      </c>
      <c r="AM1149">
        <f>IF(AND(EE_Data_2023[[#This Row],[Exit Date]]&gt;=EE_Data_2023[[#This Row],[Start of Month]],EE_Data_2023[[#This Row],[Exit Date]]&lt;=EE_Data_2023[[#This Row],[End of Month]]),1,0)</f>
        <v>0</v>
      </c>
      <c r="AN1149">
        <f>EE_Data_2023[[#This Row],[Leave balance]]*EE_Data_2023[[#This Row],[Hr_Rate]]</f>
        <v>37834.941346153842</v>
      </c>
    </row>
    <row r="1150" spans="1:40" x14ac:dyDescent="0.3">
      <c r="A1150" s="1" t="s">
        <v>1928</v>
      </c>
      <c r="B1150" s="8">
        <v>44958</v>
      </c>
      <c r="C1150" s="8">
        <v>44985</v>
      </c>
      <c r="D1150">
        <v>2023</v>
      </c>
      <c r="E1150" t="s">
        <v>79</v>
      </c>
      <c r="F1150" t="s">
        <v>80</v>
      </c>
      <c r="G1150" t="s">
        <v>33</v>
      </c>
      <c r="H1150" t="s">
        <v>627</v>
      </c>
      <c r="I1150" t="s">
        <v>825</v>
      </c>
      <c r="J1150" t="s">
        <v>115</v>
      </c>
      <c r="K1150" t="s">
        <v>37</v>
      </c>
      <c r="L1150" t="s">
        <v>71</v>
      </c>
      <c r="M1150" t="s">
        <v>80</v>
      </c>
      <c r="N1150" t="s">
        <v>72</v>
      </c>
      <c r="O1150" t="s">
        <v>50</v>
      </c>
      <c r="P1150">
        <v>48</v>
      </c>
      <c r="Q1150" s="2">
        <v>42053</v>
      </c>
      <c r="R1150" s="2"/>
      <c r="S1150">
        <v>32</v>
      </c>
      <c r="T1150" s="3">
        <v>194871</v>
      </c>
      <c r="U1150" s="3">
        <v>16239.25</v>
      </c>
      <c r="V1150" s="3">
        <v>117.10997596153847</v>
      </c>
      <c r="W1150" s="3">
        <v>0.23190000000000002</v>
      </c>
      <c r="X1150" s="3">
        <v>3765.8820750000004</v>
      </c>
      <c r="Y1150" vm="7">
        <v>0.41200000000000003</v>
      </c>
      <c r="Z1150" s="3">
        <v>9548.6790000000001</v>
      </c>
      <c r="AA1150" t="s">
        <v>41</v>
      </c>
      <c r="AB1150">
        <v>1</v>
      </c>
      <c r="AC1150">
        <v>0.35</v>
      </c>
      <c r="AD1150" s="2" t="s">
        <v>42</v>
      </c>
      <c r="AE1150">
        <v>128</v>
      </c>
      <c r="AH1150">
        <v>20</v>
      </c>
      <c r="AI1150">
        <v>188</v>
      </c>
      <c r="AK1150" t="s">
        <v>42</v>
      </c>
      <c r="AL1150">
        <f>IF(AND(EE_Data_2023[[#This Row],[Hire Date]]&gt;=EE_Data_2023[[#This Row],[Start of Month]],EE_Data_2023[[#This Row],[Hire Date]]&lt;=EE_Data_2023[[#This Row],[End of Month]]),1,0)</f>
        <v>0</v>
      </c>
      <c r="AM1150">
        <f>IF(AND(EE_Data_2023[[#This Row],[Exit Date]]&gt;=EE_Data_2023[[#This Row],[Start of Month]],EE_Data_2023[[#This Row],[Exit Date]]&lt;=EE_Data_2023[[#This Row],[End of Month]]),1,0)</f>
        <v>0</v>
      </c>
      <c r="AN1150">
        <f>EE_Data_2023[[#This Row],[Leave balance]]*EE_Data_2023[[#This Row],[Hr_Rate]]</f>
        <v>14990.076923076924</v>
      </c>
    </row>
    <row r="1151" spans="1:40" x14ac:dyDescent="0.3">
      <c r="A1151" s="1" t="s">
        <v>1928</v>
      </c>
      <c r="B1151" s="8">
        <v>44958</v>
      </c>
      <c r="C1151" s="8">
        <v>44985</v>
      </c>
      <c r="D1151">
        <v>2023</v>
      </c>
      <c r="E1151" t="s">
        <v>73</v>
      </c>
      <c r="F1151" t="s">
        <v>74</v>
      </c>
      <c r="G1151" t="s">
        <v>1916</v>
      </c>
      <c r="H1151" t="s">
        <v>826</v>
      </c>
      <c r="I1151" t="s">
        <v>827</v>
      </c>
      <c r="J1151" t="s">
        <v>69</v>
      </c>
      <c r="K1151" t="s">
        <v>70</v>
      </c>
      <c r="L1151" t="s">
        <v>108</v>
      </c>
      <c r="M1151" t="s">
        <v>74</v>
      </c>
      <c r="N1151" t="s">
        <v>72</v>
      </c>
      <c r="O1151" t="s">
        <v>50</v>
      </c>
      <c r="P1151">
        <v>29</v>
      </c>
      <c r="Q1151" s="2">
        <v>43239</v>
      </c>
      <c r="R1151" s="2"/>
      <c r="S1151">
        <v>40</v>
      </c>
      <c r="T1151" s="3">
        <v>65334</v>
      </c>
      <c r="U1151" s="3">
        <v>5444.5</v>
      </c>
      <c r="V1151" s="3">
        <v>31.410576923076924</v>
      </c>
      <c r="W1151" s="3">
        <v>0.28999999999999998</v>
      </c>
      <c r="X1151" s="3">
        <v>1578.905</v>
      </c>
      <c r="Y1151" vm="6">
        <v>0.65099999999999991</v>
      </c>
      <c r="Z1151" s="3">
        <v>1900.1305000000007</v>
      </c>
      <c r="AA1151" t="s">
        <v>78</v>
      </c>
      <c r="AB1151">
        <v>5.4378000000000002</v>
      </c>
      <c r="AC1151">
        <v>0</v>
      </c>
      <c r="AD1151" s="2" t="s">
        <v>42</v>
      </c>
      <c r="AE1151">
        <v>206</v>
      </c>
      <c r="AH1151">
        <v>20</v>
      </c>
      <c r="AI1151">
        <v>280</v>
      </c>
      <c r="AJ1151">
        <v>1</v>
      </c>
      <c r="AK1151" t="s">
        <v>42</v>
      </c>
      <c r="AL1151">
        <f>IF(AND(EE_Data_2023[[#This Row],[Hire Date]]&gt;=EE_Data_2023[[#This Row],[Start of Month]],EE_Data_2023[[#This Row],[Hire Date]]&lt;=EE_Data_2023[[#This Row],[End of Month]]),1,0)</f>
        <v>0</v>
      </c>
      <c r="AM1151">
        <f>IF(AND(EE_Data_2023[[#This Row],[Exit Date]]&gt;=EE_Data_2023[[#This Row],[Start of Month]],EE_Data_2023[[#This Row],[Exit Date]]&lt;=EE_Data_2023[[#This Row],[End of Month]]),1,0)</f>
        <v>0</v>
      </c>
      <c r="AN1151">
        <f>EE_Data_2023[[#This Row],[Leave balance]]*EE_Data_2023[[#This Row],[Hr_Rate]]</f>
        <v>6470.5788461538459</v>
      </c>
    </row>
    <row r="1152" spans="1:40" x14ac:dyDescent="0.3">
      <c r="A1152" s="1" t="s">
        <v>1928</v>
      </c>
      <c r="B1152" s="8">
        <v>44958</v>
      </c>
      <c r="C1152" s="8">
        <v>44985</v>
      </c>
      <c r="D1152">
        <v>2023</v>
      </c>
      <c r="E1152" t="s">
        <v>346</v>
      </c>
      <c r="F1152" t="s">
        <v>347</v>
      </c>
      <c r="G1152" t="s">
        <v>54</v>
      </c>
      <c r="H1152" t="s">
        <v>828</v>
      </c>
      <c r="I1152" t="s">
        <v>829</v>
      </c>
      <c r="J1152" t="s">
        <v>36</v>
      </c>
      <c r="K1152" t="s">
        <v>37</v>
      </c>
      <c r="L1152" t="s">
        <v>38</v>
      </c>
      <c r="M1152" t="s">
        <v>347</v>
      </c>
      <c r="N1152" t="s">
        <v>72</v>
      </c>
      <c r="O1152" t="s">
        <v>50</v>
      </c>
      <c r="P1152">
        <v>25</v>
      </c>
      <c r="Q1152" s="2">
        <v>44327</v>
      </c>
      <c r="R1152" s="2"/>
      <c r="S1152">
        <v>40</v>
      </c>
      <c r="T1152" s="3">
        <v>83934</v>
      </c>
      <c r="U1152" s="3">
        <v>6994.5</v>
      </c>
      <c r="V1152" s="3">
        <v>40.35288461538461</v>
      </c>
      <c r="W1152" s="3">
        <v>0.2109</v>
      </c>
      <c r="X1152" s="3">
        <v>1475.14005</v>
      </c>
      <c r="Y1152" vm="34">
        <v>0.45799999999999996</v>
      </c>
      <c r="Z1152" s="3">
        <v>3791.0190000000002</v>
      </c>
      <c r="AA1152" t="s">
        <v>350</v>
      </c>
      <c r="AB1152">
        <v>11.0573</v>
      </c>
      <c r="AC1152">
        <v>0</v>
      </c>
      <c r="AD1152" s="2" t="s">
        <v>42</v>
      </c>
      <c r="AE1152">
        <v>48</v>
      </c>
      <c r="AH1152">
        <v>20</v>
      </c>
      <c r="AJ1152">
        <v>12</v>
      </c>
      <c r="AK1152" t="s">
        <v>42</v>
      </c>
      <c r="AL1152">
        <f>IF(AND(EE_Data_2023[[#This Row],[Hire Date]]&gt;=EE_Data_2023[[#This Row],[Start of Month]],EE_Data_2023[[#This Row],[Hire Date]]&lt;=EE_Data_2023[[#This Row],[End of Month]]),1,0)</f>
        <v>0</v>
      </c>
      <c r="AM1152">
        <f>IF(AND(EE_Data_2023[[#This Row],[Exit Date]]&gt;=EE_Data_2023[[#This Row],[Start of Month]],EE_Data_2023[[#This Row],[Exit Date]]&lt;=EE_Data_2023[[#This Row],[End of Month]]),1,0)</f>
        <v>0</v>
      </c>
      <c r="AN1152">
        <f>EE_Data_2023[[#This Row],[Leave balance]]*EE_Data_2023[[#This Row],[Hr_Rate]]</f>
        <v>1936.9384615384613</v>
      </c>
    </row>
    <row r="1153" spans="1:40" x14ac:dyDescent="0.3">
      <c r="A1153" s="1" t="s">
        <v>1928</v>
      </c>
      <c r="B1153" s="8">
        <v>44958</v>
      </c>
      <c r="C1153" s="8">
        <v>44985</v>
      </c>
      <c r="D1153">
        <v>2023</v>
      </c>
      <c r="E1153" t="s">
        <v>262</v>
      </c>
      <c r="F1153" t="s">
        <v>263</v>
      </c>
      <c r="G1153" t="s">
        <v>33</v>
      </c>
      <c r="H1153" t="s">
        <v>830</v>
      </c>
      <c r="I1153" t="s">
        <v>831</v>
      </c>
      <c r="J1153" t="s">
        <v>47</v>
      </c>
      <c r="K1153" t="s">
        <v>83</v>
      </c>
      <c r="L1153" t="s">
        <v>108</v>
      </c>
      <c r="M1153" t="s">
        <v>263</v>
      </c>
      <c r="N1153" t="s">
        <v>72</v>
      </c>
      <c r="O1153" t="s">
        <v>40</v>
      </c>
      <c r="P1153">
        <v>36</v>
      </c>
      <c r="Q1153" s="2">
        <v>42616</v>
      </c>
      <c r="R1153" s="2"/>
      <c r="S1153">
        <v>32</v>
      </c>
      <c r="T1153" s="3">
        <v>150399</v>
      </c>
      <c r="U1153" s="3">
        <v>12533.25</v>
      </c>
      <c r="V1153" s="3">
        <v>90.38401442307692</v>
      </c>
      <c r="W1153" s="3">
        <v>0.22</v>
      </c>
      <c r="X1153" s="3">
        <v>2757.3150000000001</v>
      </c>
      <c r="Y1153" vm="28">
        <v>0.45200000000000001</v>
      </c>
      <c r="Z1153" s="3">
        <v>6868.2209999999995</v>
      </c>
      <c r="AA1153" t="s">
        <v>267</v>
      </c>
      <c r="AB1153">
        <v>39.026600000000002</v>
      </c>
      <c r="AC1153">
        <v>0.28000000000000003</v>
      </c>
      <c r="AD1153" s="2" t="s">
        <v>42</v>
      </c>
      <c r="AE1153">
        <v>31</v>
      </c>
      <c r="AH1153">
        <v>20</v>
      </c>
      <c r="AK1153" t="s">
        <v>42</v>
      </c>
      <c r="AL1153">
        <f>IF(AND(EE_Data_2023[[#This Row],[Hire Date]]&gt;=EE_Data_2023[[#This Row],[Start of Month]],EE_Data_2023[[#This Row],[Hire Date]]&lt;=EE_Data_2023[[#This Row],[End of Month]]),1,0)</f>
        <v>0</v>
      </c>
      <c r="AM1153">
        <f>IF(AND(EE_Data_2023[[#This Row],[Exit Date]]&gt;=EE_Data_2023[[#This Row],[Start of Month]],EE_Data_2023[[#This Row],[Exit Date]]&lt;=EE_Data_2023[[#This Row],[End of Month]]),1,0)</f>
        <v>0</v>
      </c>
      <c r="AN1153">
        <f>EE_Data_2023[[#This Row],[Leave balance]]*EE_Data_2023[[#This Row],[Hr_Rate]]</f>
        <v>2801.9044471153843</v>
      </c>
    </row>
    <row r="1154" spans="1:40" x14ac:dyDescent="0.3">
      <c r="A1154" s="1" t="s">
        <v>1928</v>
      </c>
      <c r="B1154" s="8">
        <v>44958</v>
      </c>
      <c r="C1154" s="8">
        <v>44985</v>
      </c>
      <c r="D1154">
        <v>2023</v>
      </c>
      <c r="E1154" t="s">
        <v>564</v>
      </c>
      <c r="F1154" t="s">
        <v>565</v>
      </c>
      <c r="G1154" t="s">
        <v>33</v>
      </c>
      <c r="H1154" t="s">
        <v>832</v>
      </c>
      <c r="I1154" t="s">
        <v>833</v>
      </c>
      <c r="J1154" t="s">
        <v>47</v>
      </c>
      <c r="K1154" t="s">
        <v>94</v>
      </c>
      <c r="L1154" t="s">
        <v>108</v>
      </c>
      <c r="M1154" t="s">
        <v>565</v>
      </c>
      <c r="N1154" t="s">
        <v>72</v>
      </c>
      <c r="O1154" t="s">
        <v>40</v>
      </c>
      <c r="P1154">
        <v>37</v>
      </c>
      <c r="Q1154" s="2">
        <v>41048</v>
      </c>
      <c r="R1154" s="2"/>
      <c r="S1154">
        <v>40</v>
      </c>
      <c r="T1154" s="3">
        <v>160280</v>
      </c>
      <c r="U1154" s="3">
        <v>13356.666666666666</v>
      </c>
      <c r="V1154" s="3">
        <v>77.057692307692307</v>
      </c>
      <c r="W1154" s="3">
        <v>0.21379999999999999</v>
      </c>
      <c r="X1154" s="3">
        <v>2855.6553333333331</v>
      </c>
      <c r="Y1154" vm="41">
        <v>0.51400000000000001</v>
      </c>
      <c r="Z1154" s="3">
        <v>6491.3399999999992</v>
      </c>
      <c r="AA1154" t="s">
        <v>41</v>
      </c>
      <c r="AB1154">
        <v>1</v>
      </c>
      <c r="AC1154">
        <v>0.19</v>
      </c>
      <c r="AD1154" s="2" t="s">
        <v>42</v>
      </c>
      <c r="AE1154">
        <v>36</v>
      </c>
      <c r="AH1154">
        <v>20</v>
      </c>
      <c r="AJ1154">
        <v>3</v>
      </c>
      <c r="AK1154" t="s">
        <v>42</v>
      </c>
      <c r="AL1154">
        <f>IF(AND(EE_Data_2023[[#This Row],[Hire Date]]&gt;=EE_Data_2023[[#This Row],[Start of Month]],EE_Data_2023[[#This Row],[Hire Date]]&lt;=EE_Data_2023[[#This Row],[End of Month]]),1,0)</f>
        <v>0</v>
      </c>
      <c r="AM1154">
        <f>IF(AND(EE_Data_2023[[#This Row],[Exit Date]]&gt;=EE_Data_2023[[#This Row],[Start of Month]],EE_Data_2023[[#This Row],[Exit Date]]&lt;=EE_Data_2023[[#This Row],[End of Month]]),1,0)</f>
        <v>0</v>
      </c>
      <c r="AN1154">
        <f>EE_Data_2023[[#This Row],[Leave balance]]*EE_Data_2023[[#This Row],[Hr_Rate]]</f>
        <v>2774.0769230769229</v>
      </c>
    </row>
    <row r="1155" spans="1:40" x14ac:dyDescent="0.3">
      <c r="A1155" s="1" t="s">
        <v>1928</v>
      </c>
      <c r="B1155" s="8">
        <v>44958</v>
      </c>
      <c r="C1155" s="8">
        <v>44985</v>
      </c>
      <c r="D1155">
        <v>2023</v>
      </c>
      <c r="E1155" t="s">
        <v>172</v>
      </c>
      <c r="F1155" t="s">
        <v>132</v>
      </c>
      <c r="G1155" t="s">
        <v>33</v>
      </c>
      <c r="H1155" t="s">
        <v>834</v>
      </c>
      <c r="I1155" t="s">
        <v>835</v>
      </c>
      <c r="J1155" t="s">
        <v>47</v>
      </c>
      <c r="K1155" t="s">
        <v>99</v>
      </c>
      <c r="L1155" t="s">
        <v>108</v>
      </c>
      <c r="M1155" t="s">
        <v>132</v>
      </c>
      <c r="N1155" t="s">
        <v>72</v>
      </c>
      <c r="O1155" t="s">
        <v>50</v>
      </c>
      <c r="P1155">
        <v>59</v>
      </c>
      <c r="Q1155" s="2">
        <v>37726</v>
      </c>
      <c r="R1155" s="2"/>
      <c r="S1155">
        <v>32</v>
      </c>
      <c r="T1155" s="3">
        <v>150699</v>
      </c>
      <c r="U1155" s="3">
        <v>12558.25</v>
      </c>
      <c r="V1155" s="3">
        <v>90.564302884615387</v>
      </c>
      <c r="W1155" s="3">
        <v>8.3000000000000004E-2</v>
      </c>
      <c r="X1155" s="3">
        <v>1042.33475</v>
      </c>
      <c r="Y1155" vm="19">
        <v>0.22399999999999998</v>
      </c>
      <c r="Z1155" s="3">
        <v>9745.2020000000011</v>
      </c>
      <c r="AA1155" t="s">
        <v>41</v>
      </c>
      <c r="AB1155">
        <v>1</v>
      </c>
      <c r="AC1155">
        <v>0.28999999999999998</v>
      </c>
      <c r="AD1155" s="2" t="s">
        <v>42</v>
      </c>
      <c r="AE1155">
        <v>343</v>
      </c>
      <c r="AH1155">
        <v>20</v>
      </c>
      <c r="AK1155" t="s">
        <v>42</v>
      </c>
      <c r="AL1155">
        <f>IF(AND(EE_Data_2023[[#This Row],[Hire Date]]&gt;=EE_Data_2023[[#This Row],[Start of Month]],EE_Data_2023[[#This Row],[Hire Date]]&lt;=EE_Data_2023[[#This Row],[End of Month]]),1,0)</f>
        <v>0</v>
      </c>
      <c r="AM1155">
        <f>IF(AND(EE_Data_2023[[#This Row],[Exit Date]]&gt;=EE_Data_2023[[#This Row],[Start of Month]],EE_Data_2023[[#This Row],[Exit Date]]&lt;=EE_Data_2023[[#This Row],[End of Month]]),1,0)</f>
        <v>0</v>
      </c>
      <c r="AN1155">
        <f>EE_Data_2023[[#This Row],[Leave balance]]*EE_Data_2023[[#This Row],[Hr_Rate]]</f>
        <v>31063.555889423078</v>
      </c>
    </row>
    <row r="1156" spans="1:40" x14ac:dyDescent="0.3">
      <c r="A1156" s="1" t="s">
        <v>1928</v>
      </c>
      <c r="B1156" s="8">
        <v>44958</v>
      </c>
      <c r="C1156" s="8">
        <v>44985</v>
      </c>
      <c r="D1156">
        <v>2023</v>
      </c>
      <c r="E1156" t="s">
        <v>146</v>
      </c>
      <c r="F1156" t="s">
        <v>147</v>
      </c>
      <c r="G1156" t="s">
        <v>1919</v>
      </c>
      <c r="H1156" t="s">
        <v>836</v>
      </c>
      <c r="I1156" t="s">
        <v>837</v>
      </c>
      <c r="J1156" t="s">
        <v>177</v>
      </c>
      <c r="K1156" t="s">
        <v>116</v>
      </c>
      <c r="L1156" t="s">
        <v>49</v>
      </c>
      <c r="M1156" t="s">
        <v>147</v>
      </c>
      <c r="N1156" t="s">
        <v>72</v>
      </c>
      <c r="O1156" t="s">
        <v>40</v>
      </c>
      <c r="P1156">
        <v>37</v>
      </c>
      <c r="Q1156" s="2">
        <v>41363</v>
      </c>
      <c r="R1156" s="2"/>
      <c r="S1156">
        <v>40</v>
      </c>
      <c r="T1156" s="3">
        <v>69570</v>
      </c>
      <c r="U1156" s="3">
        <v>5797.5</v>
      </c>
      <c r="V1156" s="3">
        <v>33.447115384615387</v>
      </c>
      <c r="W1156" s="3">
        <v>0.12</v>
      </c>
      <c r="X1156" s="3">
        <v>695.69999999999993</v>
      </c>
      <c r="Y1156" vm="17">
        <v>0.49700000000000005</v>
      </c>
      <c r="Z1156" s="3">
        <v>2916.1424999999995</v>
      </c>
      <c r="AA1156" t="s">
        <v>150</v>
      </c>
      <c r="AB1156">
        <v>86.649000000000001</v>
      </c>
      <c r="AC1156">
        <v>0</v>
      </c>
      <c r="AD1156" s="2" t="s">
        <v>42</v>
      </c>
      <c r="AE1156">
        <v>345</v>
      </c>
      <c r="AH1156">
        <v>20</v>
      </c>
      <c r="AJ1156">
        <v>5</v>
      </c>
      <c r="AK1156" t="s">
        <v>42</v>
      </c>
      <c r="AL1156">
        <f>IF(AND(EE_Data_2023[[#This Row],[Hire Date]]&gt;=EE_Data_2023[[#This Row],[Start of Month]],EE_Data_2023[[#This Row],[Hire Date]]&lt;=EE_Data_2023[[#This Row],[End of Month]]),1,0)</f>
        <v>0</v>
      </c>
      <c r="AM1156">
        <f>IF(AND(EE_Data_2023[[#This Row],[Exit Date]]&gt;=EE_Data_2023[[#This Row],[Start of Month]],EE_Data_2023[[#This Row],[Exit Date]]&lt;=EE_Data_2023[[#This Row],[End of Month]]),1,0)</f>
        <v>0</v>
      </c>
      <c r="AN1156">
        <f>EE_Data_2023[[#This Row],[Leave balance]]*EE_Data_2023[[#This Row],[Hr_Rate]]</f>
        <v>11539.254807692309</v>
      </c>
    </row>
    <row r="1157" spans="1:40" x14ac:dyDescent="0.3">
      <c r="A1157" s="1" t="s">
        <v>1928</v>
      </c>
      <c r="B1157" s="8">
        <v>44958</v>
      </c>
      <c r="C1157" s="8">
        <v>44985</v>
      </c>
      <c r="D1157">
        <v>2023</v>
      </c>
      <c r="E1157" t="s">
        <v>506</v>
      </c>
      <c r="F1157" t="s">
        <v>507</v>
      </c>
      <c r="G1157" t="s">
        <v>1917</v>
      </c>
      <c r="H1157" t="s">
        <v>838</v>
      </c>
      <c r="I1157" t="s">
        <v>839</v>
      </c>
      <c r="J1157" t="s">
        <v>547</v>
      </c>
      <c r="K1157" t="s">
        <v>37</v>
      </c>
      <c r="L1157" t="s">
        <v>38</v>
      </c>
      <c r="M1157" t="s">
        <v>507</v>
      </c>
      <c r="N1157" t="s">
        <v>72</v>
      </c>
      <c r="O1157" t="s">
        <v>50</v>
      </c>
      <c r="P1157">
        <v>30</v>
      </c>
      <c r="Q1157" s="2">
        <v>43553</v>
      </c>
      <c r="R1157" s="2"/>
      <c r="S1157">
        <v>40</v>
      </c>
      <c r="T1157" s="3">
        <v>86774</v>
      </c>
      <c r="U1157" s="3">
        <v>7231.166666666667</v>
      </c>
      <c r="V1157" s="3">
        <v>41.718269230769231</v>
      </c>
      <c r="W1157" s="3">
        <v>7.3700000000000002E-2</v>
      </c>
      <c r="X1157" s="3">
        <v>532.93698333333339</v>
      </c>
      <c r="Y1157" vm="40">
        <v>0.245</v>
      </c>
      <c r="Z1157" s="3">
        <v>5459.5308333333342</v>
      </c>
      <c r="AA1157" t="s">
        <v>510</v>
      </c>
      <c r="AB1157">
        <v>1.4572000000000001</v>
      </c>
      <c r="AC1157">
        <v>0</v>
      </c>
      <c r="AD1157" s="2" t="s">
        <v>42</v>
      </c>
      <c r="AE1157">
        <v>380</v>
      </c>
      <c r="AH1157">
        <v>20</v>
      </c>
      <c r="AI1157">
        <v>636</v>
      </c>
      <c r="AJ1157">
        <v>8</v>
      </c>
      <c r="AK1157" t="s">
        <v>42</v>
      </c>
      <c r="AL1157">
        <f>IF(AND(EE_Data_2023[[#This Row],[Hire Date]]&gt;=EE_Data_2023[[#This Row],[Start of Month]],EE_Data_2023[[#This Row],[Hire Date]]&lt;=EE_Data_2023[[#This Row],[End of Month]]),1,0)</f>
        <v>0</v>
      </c>
      <c r="AM1157">
        <f>IF(AND(EE_Data_2023[[#This Row],[Exit Date]]&gt;=EE_Data_2023[[#This Row],[Start of Month]],EE_Data_2023[[#This Row],[Exit Date]]&lt;=EE_Data_2023[[#This Row],[End of Month]]),1,0)</f>
        <v>0</v>
      </c>
      <c r="AN1157">
        <f>EE_Data_2023[[#This Row],[Leave balance]]*EE_Data_2023[[#This Row],[Hr_Rate]]</f>
        <v>15852.942307692309</v>
      </c>
    </row>
    <row r="1158" spans="1:40" x14ac:dyDescent="0.3">
      <c r="A1158" s="1" t="s">
        <v>1928</v>
      </c>
      <c r="B1158" s="8">
        <v>44958</v>
      </c>
      <c r="C1158" s="8">
        <v>44985</v>
      </c>
      <c r="D1158">
        <v>2023</v>
      </c>
      <c r="E1158" t="s">
        <v>73</v>
      </c>
      <c r="F1158" t="s">
        <v>74</v>
      </c>
      <c r="G1158" t="s">
        <v>1916</v>
      </c>
      <c r="H1158" t="s">
        <v>840</v>
      </c>
      <c r="I1158" t="s">
        <v>841</v>
      </c>
      <c r="J1158" t="s">
        <v>226</v>
      </c>
      <c r="K1158" t="s">
        <v>94</v>
      </c>
      <c r="L1158" t="s">
        <v>38</v>
      </c>
      <c r="M1158" t="s">
        <v>74</v>
      </c>
      <c r="N1158" t="s">
        <v>72</v>
      </c>
      <c r="O1158" t="s">
        <v>40</v>
      </c>
      <c r="P1158">
        <v>49</v>
      </c>
      <c r="Q1158" s="2">
        <v>36979</v>
      </c>
      <c r="R1158" s="2"/>
      <c r="S1158">
        <v>40</v>
      </c>
      <c r="T1158" s="3">
        <v>57606</v>
      </c>
      <c r="U1158" s="3">
        <v>4800.5</v>
      </c>
      <c r="V1158" s="3">
        <v>27.695192307692309</v>
      </c>
      <c r="W1158" s="3">
        <v>0.28999999999999998</v>
      </c>
      <c r="X1158" s="3">
        <v>1392.145</v>
      </c>
      <c r="Y1158" vm="6">
        <v>0.65099999999999991</v>
      </c>
      <c r="Z1158" s="3">
        <v>1675.3745000000004</v>
      </c>
      <c r="AA1158" t="s">
        <v>78</v>
      </c>
      <c r="AB1158">
        <v>5.4378000000000002</v>
      </c>
      <c r="AC1158">
        <v>0</v>
      </c>
      <c r="AD1158" s="2" t="s">
        <v>42</v>
      </c>
      <c r="AE1158">
        <v>308</v>
      </c>
      <c r="AH1158">
        <v>20</v>
      </c>
      <c r="AJ1158">
        <v>17</v>
      </c>
      <c r="AK1158" t="s">
        <v>42</v>
      </c>
      <c r="AL1158">
        <f>IF(AND(EE_Data_2023[[#This Row],[Hire Date]]&gt;=EE_Data_2023[[#This Row],[Start of Month]],EE_Data_2023[[#This Row],[Hire Date]]&lt;=EE_Data_2023[[#This Row],[End of Month]]),1,0)</f>
        <v>0</v>
      </c>
      <c r="AM1158">
        <f>IF(AND(EE_Data_2023[[#This Row],[Exit Date]]&gt;=EE_Data_2023[[#This Row],[Start of Month]],EE_Data_2023[[#This Row],[Exit Date]]&lt;=EE_Data_2023[[#This Row],[End of Month]]),1,0)</f>
        <v>0</v>
      </c>
      <c r="AN1158">
        <f>EE_Data_2023[[#This Row],[Leave balance]]*EE_Data_2023[[#This Row],[Hr_Rate]]</f>
        <v>8530.1192307692309</v>
      </c>
    </row>
    <row r="1159" spans="1:40" x14ac:dyDescent="0.3">
      <c r="A1159" s="1" t="s">
        <v>1928</v>
      </c>
      <c r="B1159" s="8">
        <v>44958</v>
      </c>
      <c r="C1159" s="8">
        <v>44985</v>
      </c>
      <c r="D1159">
        <v>2023</v>
      </c>
      <c r="E1159" t="s">
        <v>123</v>
      </c>
      <c r="F1159" t="s">
        <v>124</v>
      </c>
      <c r="G1159" t="s">
        <v>33</v>
      </c>
      <c r="H1159" t="s">
        <v>842</v>
      </c>
      <c r="I1159" t="s">
        <v>843</v>
      </c>
      <c r="J1159" t="s">
        <v>93</v>
      </c>
      <c r="K1159" t="s">
        <v>48</v>
      </c>
      <c r="L1159" t="s">
        <v>71</v>
      </c>
      <c r="M1159" t="s">
        <v>124</v>
      </c>
      <c r="N1159" t="s">
        <v>72</v>
      </c>
      <c r="O1159" t="s">
        <v>50</v>
      </c>
      <c r="P1159">
        <v>48</v>
      </c>
      <c r="Q1159" s="2">
        <v>37144</v>
      </c>
      <c r="R1159" s="2"/>
      <c r="S1159">
        <v>32</v>
      </c>
      <c r="T1159" s="3">
        <v>125730</v>
      </c>
      <c r="U1159" s="3">
        <v>10477.5</v>
      </c>
      <c r="V1159" s="3">
        <v>75.558894230769226</v>
      </c>
      <c r="W1159" s="3">
        <v>2.2499999999999999E-2</v>
      </c>
      <c r="X1159" s="3">
        <v>235.74374999999998</v>
      </c>
      <c r="Y1159" vm="13">
        <v>0.2</v>
      </c>
      <c r="Z1159" s="3">
        <v>8382</v>
      </c>
      <c r="AA1159" t="s">
        <v>127</v>
      </c>
      <c r="AB1159">
        <v>4.9107000000000003</v>
      </c>
      <c r="AC1159">
        <v>0.11</v>
      </c>
      <c r="AD1159" s="2" t="s">
        <v>42</v>
      </c>
      <c r="AE1159">
        <v>210</v>
      </c>
      <c r="AH1159">
        <v>20</v>
      </c>
      <c r="AK1159" t="s">
        <v>42</v>
      </c>
      <c r="AL1159">
        <f>IF(AND(EE_Data_2023[[#This Row],[Hire Date]]&gt;=EE_Data_2023[[#This Row],[Start of Month]],EE_Data_2023[[#This Row],[Hire Date]]&lt;=EE_Data_2023[[#This Row],[End of Month]]),1,0)</f>
        <v>0</v>
      </c>
      <c r="AM1159">
        <f>IF(AND(EE_Data_2023[[#This Row],[Exit Date]]&gt;=EE_Data_2023[[#This Row],[Start of Month]],EE_Data_2023[[#This Row],[Exit Date]]&lt;=EE_Data_2023[[#This Row],[End of Month]]),1,0)</f>
        <v>0</v>
      </c>
      <c r="AN1159">
        <f>EE_Data_2023[[#This Row],[Leave balance]]*EE_Data_2023[[#This Row],[Hr_Rate]]</f>
        <v>15867.367788461537</v>
      </c>
    </row>
    <row r="1160" spans="1:40" x14ac:dyDescent="0.3">
      <c r="A1160" s="1" t="s">
        <v>1928</v>
      </c>
      <c r="B1160" s="8">
        <v>44958</v>
      </c>
      <c r="C1160" s="8">
        <v>44985</v>
      </c>
      <c r="D1160">
        <v>2023</v>
      </c>
      <c r="E1160" t="s">
        <v>79</v>
      </c>
      <c r="F1160" t="s">
        <v>80</v>
      </c>
      <c r="G1160" t="s">
        <v>33</v>
      </c>
      <c r="H1160" t="s">
        <v>844</v>
      </c>
      <c r="I1160" t="s">
        <v>845</v>
      </c>
      <c r="J1160" t="s">
        <v>367</v>
      </c>
      <c r="K1160" t="s">
        <v>37</v>
      </c>
      <c r="L1160" t="s">
        <v>108</v>
      </c>
      <c r="M1160" t="s">
        <v>80</v>
      </c>
      <c r="N1160" t="s">
        <v>72</v>
      </c>
      <c r="O1160" t="s">
        <v>50</v>
      </c>
      <c r="P1160">
        <v>51</v>
      </c>
      <c r="Q1160" s="2">
        <v>40964</v>
      </c>
      <c r="R1160" s="2"/>
      <c r="S1160">
        <v>40</v>
      </c>
      <c r="T1160" s="3">
        <v>64170</v>
      </c>
      <c r="U1160" s="3">
        <v>5347.5</v>
      </c>
      <c r="V1160" s="3">
        <v>30.850961538461537</v>
      </c>
      <c r="W1160" s="3">
        <v>0.23190000000000002</v>
      </c>
      <c r="X1160" s="3">
        <v>1240.0852500000001</v>
      </c>
      <c r="Y1160" vm="7">
        <v>0.41200000000000003</v>
      </c>
      <c r="Z1160" s="3">
        <v>3144.33</v>
      </c>
      <c r="AA1160" t="s">
        <v>41</v>
      </c>
      <c r="AB1160">
        <v>1</v>
      </c>
      <c r="AC1160">
        <v>0</v>
      </c>
      <c r="AD1160" s="2" t="s">
        <v>42</v>
      </c>
      <c r="AE1160">
        <v>126</v>
      </c>
      <c r="AH1160">
        <v>20</v>
      </c>
      <c r="AJ1160">
        <v>14</v>
      </c>
      <c r="AK1160" t="s">
        <v>42</v>
      </c>
      <c r="AL1160">
        <f>IF(AND(EE_Data_2023[[#This Row],[Hire Date]]&gt;=EE_Data_2023[[#This Row],[Start of Month]],EE_Data_2023[[#This Row],[Hire Date]]&lt;=EE_Data_2023[[#This Row],[End of Month]]),1,0)</f>
        <v>0</v>
      </c>
      <c r="AM1160">
        <f>IF(AND(EE_Data_2023[[#This Row],[Exit Date]]&gt;=EE_Data_2023[[#This Row],[Start of Month]],EE_Data_2023[[#This Row],[Exit Date]]&lt;=EE_Data_2023[[#This Row],[End of Month]]),1,0)</f>
        <v>0</v>
      </c>
      <c r="AN1160">
        <f>EE_Data_2023[[#This Row],[Leave balance]]*EE_Data_2023[[#This Row],[Hr_Rate]]</f>
        <v>3887.2211538461538</v>
      </c>
    </row>
    <row r="1161" spans="1:40" x14ac:dyDescent="0.3">
      <c r="A1161" s="1" t="s">
        <v>1928</v>
      </c>
      <c r="B1161" s="8">
        <v>44958</v>
      </c>
      <c r="C1161" s="8">
        <v>44985</v>
      </c>
      <c r="D1161">
        <v>2023</v>
      </c>
      <c r="E1161" t="s">
        <v>351</v>
      </c>
      <c r="F1161" t="s">
        <v>352</v>
      </c>
      <c r="G1161" t="s">
        <v>54</v>
      </c>
      <c r="H1161" t="s">
        <v>846</v>
      </c>
      <c r="I1161" t="s">
        <v>847</v>
      </c>
      <c r="J1161" t="s">
        <v>321</v>
      </c>
      <c r="K1161" t="s">
        <v>94</v>
      </c>
      <c r="L1161" t="s">
        <v>49</v>
      </c>
      <c r="M1161" t="s">
        <v>352</v>
      </c>
      <c r="N1161" t="s">
        <v>72</v>
      </c>
      <c r="O1161" t="s">
        <v>40</v>
      </c>
      <c r="P1161">
        <v>56</v>
      </c>
      <c r="Q1161" s="2">
        <v>44582</v>
      </c>
      <c r="R1161" s="2">
        <v>44947</v>
      </c>
      <c r="S1161">
        <v>40</v>
      </c>
      <c r="T1161" s="3">
        <v>72303</v>
      </c>
      <c r="U1161" s="3">
        <v>6025.25</v>
      </c>
      <c r="V1161" s="3">
        <v>34.761057692307688</v>
      </c>
      <c r="W1161" s="3">
        <v>0.13</v>
      </c>
      <c r="X1161" s="3">
        <v>783.28250000000003</v>
      </c>
      <c r="Y1161" vm="14">
        <v>0.55399999999999994</v>
      </c>
      <c r="Z1161" s="3">
        <v>2687.2615000000005</v>
      </c>
      <c r="AA1161" t="s">
        <v>355</v>
      </c>
      <c r="AB1161">
        <v>12.6816</v>
      </c>
      <c r="AC1161">
        <v>0</v>
      </c>
      <c r="AD1161" s="2" t="s">
        <v>42</v>
      </c>
      <c r="AE1161">
        <v>324</v>
      </c>
      <c r="AH1161">
        <v>20</v>
      </c>
      <c r="AJ1161">
        <v>18</v>
      </c>
      <c r="AK1161" t="s">
        <v>42</v>
      </c>
      <c r="AL1161">
        <f>IF(AND(EE_Data_2023[[#This Row],[Hire Date]]&gt;=EE_Data_2023[[#This Row],[Start of Month]],EE_Data_2023[[#This Row],[Hire Date]]&lt;=EE_Data_2023[[#This Row],[End of Month]]),1,0)</f>
        <v>0</v>
      </c>
      <c r="AM1161">
        <f>IF(AND(EE_Data_2023[[#This Row],[Exit Date]]&gt;=EE_Data_2023[[#This Row],[Start of Month]],EE_Data_2023[[#This Row],[Exit Date]]&lt;=EE_Data_2023[[#This Row],[End of Month]]),1,0)</f>
        <v>0</v>
      </c>
      <c r="AN1161">
        <f>EE_Data_2023[[#This Row],[Leave balance]]*EE_Data_2023[[#This Row],[Hr_Rate]]</f>
        <v>11262.582692307691</v>
      </c>
    </row>
    <row r="1162" spans="1:40" x14ac:dyDescent="0.3">
      <c r="A1162" s="1" t="s">
        <v>1928</v>
      </c>
      <c r="B1162" s="8">
        <v>44958</v>
      </c>
      <c r="C1162" s="8">
        <v>44985</v>
      </c>
      <c r="D1162">
        <v>2023</v>
      </c>
      <c r="E1162" t="s">
        <v>506</v>
      </c>
      <c r="F1162" t="s">
        <v>507</v>
      </c>
      <c r="G1162" t="s">
        <v>1917</v>
      </c>
      <c r="H1162" t="s">
        <v>848</v>
      </c>
      <c r="I1162" t="s">
        <v>849</v>
      </c>
      <c r="J1162" t="s">
        <v>77</v>
      </c>
      <c r="K1162" t="s">
        <v>70</v>
      </c>
      <c r="L1162" t="s">
        <v>108</v>
      </c>
      <c r="M1162" t="s">
        <v>507</v>
      </c>
      <c r="N1162" t="s">
        <v>72</v>
      </c>
      <c r="O1162" t="s">
        <v>40</v>
      </c>
      <c r="P1162">
        <v>36</v>
      </c>
      <c r="Q1162" s="2">
        <v>41116</v>
      </c>
      <c r="R1162" s="2"/>
      <c r="S1162">
        <v>40</v>
      </c>
      <c r="T1162" s="3">
        <v>105891</v>
      </c>
      <c r="U1162" s="3">
        <v>8824.25</v>
      </c>
      <c r="V1162" s="3">
        <v>50.909134615384616</v>
      </c>
      <c r="W1162" s="3">
        <v>7.3700000000000002E-2</v>
      </c>
      <c r="X1162" s="3">
        <v>650.34722499999998</v>
      </c>
      <c r="Y1162" vm="40">
        <v>0.245</v>
      </c>
      <c r="Z1162" s="3">
        <v>6662.3087500000001</v>
      </c>
      <c r="AA1162" t="s">
        <v>510</v>
      </c>
      <c r="AB1162">
        <v>1.4572000000000001</v>
      </c>
      <c r="AC1162">
        <v>7.0000000000000007E-2</v>
      </c>
      <c r="AD1162" s="2" t="s">
        <v>42</v>
      </c>
      <c r="AE1162">
        <v>276</v>
      </c>
      <c r="AH1162">
        <v>20</v>
      </c>
      <c r="AJ1162">
        <v>14</v>
      </c>
      <c r="AK1162" t="s">
        <v>42</v>
      </c>
      <c r="AL1162">
        <f>IF(AND(EE_Data_2023[[#This Row],[Hire Date]]&gt;=EE_Data_2023[[#This Row],[Start of Month]],EE_Data_2023[[#This Row],[Hire Date]]&lt;=EE_Data_2023[[#This Row],[End of Month]]),1,0)</f>
        <v>0</v>
      </c>
      <c r="AM1162">
        <f>IF(AND(EE_Data_2023[[#This Row],[Exit Date]]&gt;=EE_Data_2023[[#This Row],[Start of Month]],EE_Data_2023[[#This Row],[Exit Date]]&lt;=EE_Data_2023[[#This Row],[End of Month]]),1,0)</f>
        <v>0</v>
      </c>
      <c r="AN1162">
        <f>EE_Data_2023[[#This Row],[Leave balance]]*EE_Data_2023[[#This Row],[Hr_Rate]]</f>
        <v>14050.921153846153</v>
      </c>
    </row>
    <row r="1163" spans="1:40" x14ac:dyDescent="0.3">
      <c r="A1163" s="1" t="s">
        <v>1928</v>
      </c>
      <c r="B1163" s="8">
        <v>44958</v>
      </c>
      <c r="C1163" s="8">
        <v>44985</v>
      </c>
      <c r="D1163">
        <v>2023</v>
      </c>
      <c r="E1163" t="s">
        <v>188</v>
      </c>
      <c r="F1163" t="s">
        <v>189</v>
      </c>
      <c r="G1163" t="s">
        <v>33</v>
      </c>
      <c r="H1163" t="s">
        <v>533</v>
      </c>
      <c r="I1163" t="s">
        <v>850</v>
      </c>
      <c r="J1163" t="s">
        <v>115</v>
      </c>
      <c r="K1163" t="s">
        <v>116</v>
      </c>
      <c r="L1163" t="s">
        <v>49</v>
      </c>
      <c r="M1163" t="s">
        <v>189</v>
      </c>
      <c r="N1163" t="s">
        <v>39</v>
      </c>
      <c r="O1163" t="s">
        <v>40</v>
      </c>
      <c r="P1163">
        <v>38</v>
      </c>
      <c r="Q1163" s="2">
        <v>44433</v>
      </c>
      <c r="R1163" s="2">
        <v>45163</v>
      </c>
      <c r="S1163">
        <v>32</v>
      </c>
      <c r="T1163" s="3">
        <v>255230</v>
      </c>
      <c r="U1163" s="3">
        <v>21269.166666666668</v>
      </c>
      <c r="V1163" s="3">
        <v>153.38341346153845</v>
      </c>
      <c r="W1163" s="3">
        <v>0.14099999999999999</v>
      </c>
      <c r="X1163" s="3">
        <v>2998.9524999999999</v>
      </c>
      <c r="Y1163" vm="23">
        <v>0.36200000000000004</v>
      </c>
      <c r="Z1163" s="3">
        <v>13569.728333333333</v>
      </c>
      <c r="AA1163" t="s">
        <v>192</v>
      </c>
      <c r="AB1163">
        <v>11.2597</v>
      </c>
      <c r="AC1163">
        <v>0.36</v>
      </c>
      <c r="AD1163" s="2" t="s">
        <v>42</v>
      </c>
      <c r="AE1163">
        <v>268</v>
      </c>
      <c r="AH1163">
        <v>20</v>
      </c>
      <c r="AK1163" t="s">
        <v>42</v>
      </c>
      <c r="AL1163">
        <f>IF(AND(EE_Data_2023[[#This Row],[Hire Date]]&gt;=EE_Data_2023[[#This Row],[Start of Month]],EE_Data_2023[[#This Row],[Hire Date]]&lt;=EE_Data_2023[[#This Row],[End of Month]]),1,0)</f>
        <v>0</v>
      </c>
      <c r="AM1163">
        <f>IF(AND(EE_Data_2023[[#This Row],[Exit Date]]&gt;=EE_Data_2023[[#This Row],[Start of Month]],EE_Data_2023[[#This Row],[Exit Date]]&lt;=EE_Data_2023[[#This Row],[End of Month]]),1,0)</f>
        <v>0</v>
      </c>
      <c r="AN1163">
        <f>EE_Data_2023[[#This Row],[Leave balance]]*EE_Data_2023[[#This Row],[Hr_Rate]]</f>
        <v>41106.754807692305</v>
      </c>
    </row>
    <row r="1164" spans="1:40" x14ac:dyDescent="0.3">
      <c r="A1164" s="1" t="s">
        <v>1928</v>
      </c>
      <c r="B1164" s="8">
        <v>44958</v>
      </c>
      <c r="C1164" s="8">
        <v>44985</v>
      </c>
      <c r="D1164">
        <v>2023</v>
      </c>
      <c r="E1164" t="s">
        <v>303</v>
      </c>
      <c r="F1164" t="s">
        <v>304</v>
      </c>
      <c r="G1164" t="s">
        <v>112</v>
      </c>
      <c r="H1164" t="s">
        <v>851</v>
      </c>
      <c r="I1164" t="s">
        <v>852</v>
      </c>
      <c r="J1164" t="s">
        <v>177</v>
      </c>
      <c r="K1164" t="s">
        <v>70</v>
      </c>
      <c r="L1164" t="s">
        <v>38</v>
      </c>
      <c r="M1164" t="s">
        <v>304</v>
      </c>
      <c r="N1164" t="s">
        <v>72</v>
      </c>
      <c r="O1164" t="s">
        <v>50</v>
      </c>
      <c r="P1164">
        <v>56</v>
      </c>
      <c r="Q1164" s="2">
        <v>44362</v>
      </c>
      <c r="R1164" s="2"/>
      <c r="S1164">
        <v>40</v>
      </c>
      <c r="T1164" s="3">
        <v>59591</v>
      </c>
      <c r="U1164" s="3">
        <v>4965.916666666667</v>
      </c>
      <c r="V1164" s="3">
        <v>28.649519230769233</v>
      </c>
      <c r="W1164" s="3">
        <v>7.5999999999999998E-2</v>
      </c>
      <c r="X1164" s="3">
        <v>377.40966666666668</v>
      </c>
      <c r="Y1164" vm="32">
        <v>0.253</v>
      </c>
      <c r="Z1164" s="3">
        <v>3709.5397499999999</v>
      </c>
      <c r="AA1164" t="s">
        <v>307</v>
      </c>
      <c r="AB1164">
        <v>3.7942999999999998</v>
      </c>
      <c r="AC1164">
        <v>0</v>
      </c>
      <c r="AD1164" s="2" t="s">
        <v>42</v>
      </c>
      <c r="AE1164">
        <v>131</v>
      </c>
      <c r="AH1164">
        <v>20</v>
      </c>
      <c r="AK1164" t="s">
        <v>42</v>
      </c>
      <c r="AL1164">
        <f>IF(AND(EE_Data_2023[[#This Row],[Hire Date]]&gt;=EE_Data_2023[[#This Row],[Start of Month]],EE_Data_2023[[#This Row],[Hire Date]]&lt;=EE_Data_2023[[#This Row],[End of Month]]),1,0)</f>
        <v>0</v>
      </c>
      <c r="AM1164">
        <f>IF(AND(EE_Data_2023[[#This Row],[Exit Date]]&gt;=EE_Data_2023[[#This Row],[Start of Month]],EE_Data_2023[[#This Row],[Exit Date]]&lt;=EE_Data_2023[[#This Row],[End of Month]]),1,0)</f>
        <v>0</v>
      </c>
      <c r="AN1164">
        <f>EE_Data_2023[[#This Row],[Leave balance]]*EE_Data_2023[[#This Row],[Hr_Rate]]</f>
        <v>3753.0870192307693</v>
      </c>
    </row>
    <row r="1165" spans="1:40" x14ac:dyDescent="0.3">
      <c r="A1165" s="1" t="s">
        <v>1928</v>
      </c>
      <c r="B1165" s="8">
        <v>44958</v>
      </c>
      <c r="C1165" s="8">
        <v>44985</v>
      </c>
      <c r="D1165">
        <v>2023</v>
      </c>
      <c r="E1165" t="s">
        <v>1035</v>
      </c>
      <c r="F1165" t="s">
        <v>1036</v>
      </c>
      <c r="G1165" t="s">
        <v>1918</v>
      </c>
      <c r="H1165" t="s">
        <v>853</v>
      </c>
      <c r="I1165" t="s">
        <v>854</v>
      </c>
      <c r="J1165" t="s">
        <v>115</v>
      </c>
      <c r="K1165" t="s">
        <v>94</v>
      </c>
      <c r="L1165" t="s">
        <v>38</v>
      </c>
      <c r="M1165" t="s">
        <v>135</v>
      </c>
      <c r="N1165" t="s">
        <v>72</v>
      </c>
      <c r="O1165" t="s">
        <v>50</v>
      </c>
      <c r="P1165">
        <v>52</v>
      </c>
      <c r="Q1165" s="2">
        <v>41113</v>
      </c>
      <c r="R1165" s="2"/>
      <c r="S1165">
        <v>40</v>
      </c>
      <c r="T1165" s="3">
        <v>187048</v>
      </c>
      <c r="U1165" s="3">
        <v>15587.333333333334</v>
      </c>
      <c r="V1165" s="3">
        <v>89.926923076923075</v>
      </c>
      <c r="W1165" s="3">
        <v>0.25</v>
      </c>
      <c r="X1165" s="3">
        <v>3896.8333333333335</v>
      </c>
      <c r="Y1165" vm="15">
        <v>0.34600000000000003</v>
      </c>
      <c r="Z1165" s="3">
        <v>10194.116</v>
      </c>
      <c r="AA1165" t="s">
        <v>138</v>
      </c>
      <c r="AB1165">
        <v>1.7225999999999999</v>
      </c>
      <c r="AC1165">
        <v>0.32</v>
      </c>
      <c r="AD1165" s="2" t="s">
        <v>42</v>
      </c>
      <c r="AE1165">
        <v>270</v>
      </c>
      <c r="AH1165">
        <v>20</v>
      </c>
      <c r="AI1165">
        <v>316</v>
      </c>
      <c r="AK1165" t="s">
        <v>42</v>
      </c>
      <c r="AL1165">
        <f>IF(AND(EE_Data_2023[[#This Row],[Hire Date]]&gt;=EE_Data_2023[[#This Row],[Start of Month]],EE_Data_2023[[#This Row],[Hire Date]]&lt;=EE_Data_2023[[#This Row],[End of Month]]),1,0)</f>
        <v>0</v>
      </c>
      <c r="AM1165">
        <f>IF(AND(EE_Data_2023[[#This Row],[Exit Date]]&gt;=EE_Data_2023[[#This Row],[Start of Month]],EE_Data_2023[[#This Row],[Exit Date]]&lt;=EE_Data_2023[[#This Row],[End of Month]]),1,0)</f>
        <v>0</v>
      </c>
      <c r="AN1165">
        <f>EE_Data_2023[[#This Row],[Leave balance]]*EE_Data_2023[[#This Row],[Hr_Rate]]</f>
        <v>24280.26923076923</v>
      </c>
    </row>
    <row r="1166" spans="1:40" x14ac:dyDescent="0.3">
      <c r="A1166" s="1" t="s">
        <v>1928</v>
      </c>
      <c r="B1166" s="8">
        <v>44958</v>
      </c>
      <c r="C1166" s="8">
        <v>44985</v>
      </c>
      <c r="D1166">
        <v>2023</v>
      </c>
      <c r="E1166" t="s">
        <v>110</v>
      </c>
      <c r="F1166" t="s">
        <v>111</v>
      </c>
      <c r="G1166" t="s">
        <v>112</v>
      </c>
      <c r="H1166" t="s">
        <v>855</v>
      </c>
      <c r="I1166" t="s">
        <v>856</v>
      </c>
      <c r="J1166" t="s">
        <v>177</v>
      </c>
      <c r="K1166" t="s">
        <v>48</v>
      </c>
      <c r="L1166" t="s">
        <v>49</v>
      </c>
      <c r="M1166" t="s">
        <v>111</v>
      </c>
      <c r="N1166" t="s">
        <v>72</v>
      </c>
      <c r="O1166" t="s">
        <v>50</v>
      </c>
      <c r="P1166">
        <v>53</v>
      </c>
      <c r="Q1166" s="2">
        <v>37296</v>
      </c>
      <c r="R1166" s="2"/>
      <c r="S1166">
        <v>40</v>
      </c>
      <c r="T1166" s="3">
        <v>58605</v>
      </c>
      <c r="U1166" s="3">
        <v>4883.75</v>
      </c>
      <c r="V1166" s="3">
        <v>28.175480769230766</v>
      </c>
      <c r="W1166" s="3">
        <v>0</v>
      </c>
      <c r="X1166" s="3">
        <v>0</v>
      </c>
      <c r="Y1166" vm="12">
        <v>0.113</v>
      </c>
      <c r="Z1166" s="3">
        <v>4331.8862499999996</v>
      </c>
      <c r="AA1166" t="s">
        <v>117</v>
      </c>
      <c r="AB1166">
        <v>3.8468</v>
      </c>
      <c r="AC1166">
        <v>0</v>
      </c>
      <c r="AD1166" s="2" t="s">
        <v>42</v>
      </c>
      <c r="AE1166">
        <v>389</v>
      </c>
      <c r="AH1166">
        <v>20</v>
      </c>
      <c r="AK1166" t="s">
        <v>42</v>
      </c>
      <c r="AL1166">
        <f>IF(AND(EE_Data_2023[[#This Row],[Hire Date]]&gt;=EE_Data_2023[[#This Row],[Start of Month]],EE_Data_2023[[#This Row],[Hire Date]]&lt;=EE_Data_2023[[#This Row],[End of Month]]),1,0)</f>
        <v>0</v>
      </c>
      <c r="AM1166">
        <f>IF(AND(EE_Data_2023[[#This Row],[Exit Date]]&gt;=EE_Data_2023[[#This Row],[Start of Month]],EE_Data_2023[[#This Row],[Exit Date]]&lt;=EE_Data_2023[[#This Row],[End of Month]]),1,0)</f>
        <v>0</v>
      </c>
      <c r="AN1166">
        <f>EE_Data_2023[[#This Row],[Leave balance]]*EE_Data_2023[[#This Row],[Hr_Rate]]</f>
        <v>10960.262019230768</v>
      </c>
    </row>
    <row r="1167" spans="1:40" x14ac:dyDescent="0.3">
      <c r="A1167" s="1" t="s">
        <v>1928</v>
      </c>
      <c r="B1167" s="8">
        <v>44958</v>
      </c>
      <c r="C1167" s="8">
        <v>44985</v>
      </c>
      <c r="D1167">
        <v>2023</v>
      </c>
      <c r="E1167" t="s">
        <v>322</v>
      </c>
      <c r="F1167" t="s">
        <v>323</v>
      </c>
      <c r="G1167" t="s">
        <v>1919</v>
      </c>
      <c r="H1167" t="s">
        <v>857</v>
      </c>
      <c r="I1167" t="s">
        <v>858</v>
      </c>
      <c r="J1167" t="s">
        <v>47</v>
      </c>
      <c r="K1167" t="s">
        <v>99</v>
      </c>
      <c r="L1167" t="s">
        <v>71</v>
      </c>
      <c r="M1167" t="s">
        <v>323</v>
      </c>
      <c r="N1167" t="s">
        <v>72</v>
      </c>
      <c r="O1167" t="s">
        <v>50</v>
      </c>
      <c r="P1167">
        <v>60</v>
      </c>
      <c r="Q1167" s="2">
        <v>42739</v>
      </c>
      <c r="R1167" s="2"/>
      <c r="S1167">
        <v>40</v>
      </c>
      <c r="T1167" s="3">
        <v>178502</v>
      </c>
      <c r="U1167" s="3">
        <v>14875.166666666666</v>
      </c>
      <c r="V1167" s="3">
        <v>85.818269230769232</v>
      </c>
      <c r="W1167" s="3">
        <v>0.15490000000000001</v>
      </c>
      <c r="X1167" s="3">
        <v>2304.1633166666666</v>
      </c>
      <c r="Y1167" vm="33">
        <v>0.46700000000000003</v>
      </c>
      <c r="Z1167" s="3">
        <v>7928.4638333333323</v>
      </c>
      <c r="AA1167" t="s">
        <v>326</v>
      </c>
      <c r="AB1167">
        <v>143.86000000000001</v>
      </c>
      <c r="AC1167">
        <v>0.2</v>
      </c>
      <c r="AD1167" s="2" t="s">
        <v>42</v>
      </c>
      <c r="AE1167">
        <v>143</v>
      </c>
      <c r="AH1167">
        <v>20</v>
      </c>
      <c r="AK1167" t="s">
        <v>42</v>
      </c>
      <c r="AL1167">
        <f>IF(AND(EE_Data_2023[[#This Row],[Hire Date]]&gt;=EE_Data_2023[[#This Row],[Start of Month]],EE_Data_2023[[#This Row],[Hire Date]]&lt;=EE_Data_2023[[#This Row],[End of Month]]),1,0)</f>
        <v>0</v>
      </c>
      <c r="AM1167">
        <f>IF(AND(EE_Data_2023[[#This Row],[Exit Date]]&gt;=EE_Data_2023[[#This Row],[Start of Month]],EE_Data_2023[[#This Row],[Exit Date]]&lt;=EE_Data_2023[[#This Row],[End of Month]]),1,0)</f>
        <v>0</v>
      </c>
      <c r="AN1167">
        <f>EE_Data_2023[[#This Row],[Leave balance]]*EE_Data_2023[[#This Row],[Hr_Rate]]</f>
        <v>12272.012500000001</v>
      </c>
    </row>
    <row r="1168" spans="1:40" x14ac:dyDescent="0.3">
      <c r="A1168" s="1" t="s">
        <v>1928</v>
      </c>
      <c r="B1168" s="8">
        <v>44958</v>
      </c>
      <c r="C1168" s="8">
        <v>44985</v>
      </c>
      <c r="D1168">
        <v>2023</v>
      </c>
      <c r="E1168" t="s">
        <v>128</v>
      </c>
      <c r="F1168" t="s">
        <v>129</v>
      </c>
      <c r="G1168" t="s">
        <v>33</v>
      </c>
      <c r="H1168" t="s">
        <v>859</v>
      </c>
      <c r="I1168" t="s">
        <v>860</v>
      </c>
      <c r="J1168" t="s">
        <v>77</v>
      </c>
      <c r="K1168" t="s">
        <v>83</v>
      </c>
      <c r="L1168" t="s">
        <v>49</v>
      </c>
      <c r="M1168" t="s">
        <v>129</v>
      </c>
      <c r="N1168" t="s">
        <v>72</v>
      </c>
      <c r="O1168" t="s">
        <v>40</v>
      </c>
      <c r="P1168">
        <v>63</v>
      </c>
      <c r="Q1168" s="2">
        <v>42214</v>
      </c>
      <c r="R1168" s="2"/>
      <c r="S1168">
        <v>32</v>
      </c>
      <c r="T1168" s="3">
        <v>103724</v>
      </c>
      <c r="U1168" s="3">
        <v>8643.6666666666661</v>
      </c>
      <c r="V1168" s="3">
        <v>62.334134615384613</v>
      </c>
      <c r="W1168" s="3">
        <v>0.27500000000000002</v>
      </c>
      <c r="X1168" s="3">
        <v>2377.0083333333332</v>
      </c>
      <c r="Y1168" vm="14">
        <v>0.55399999999999994</v>
      </c>
      <c r="Z1168" s="3">
        <v>3855.0753333333332</v>
      </c>
      <c r="AA1168" t="s">
        <v>41</v>
      </c>
      <c r="AB1168">
        <v>1</v>
      </c>
      <c r="AC1168">
        <v>0.05</v>
      </c>
      <c r="AD1168" s="2" t="s">
        <v>42</v>
      </c>
      <c r="AE1168">
        <v>104</v>
      </c>
      <c r="AH1168">
        <v>20</v>
      </c>
      <c r="AK1168" t="s">
        <v>42</v>
      </c>
      <c r="AL1168">
        <f>IF(AND(EE_Data_2023[[#This Row],[Hire Date]]&gt;=EE_Data_2023[[#This Row],[Start of Month]],EE_Data_2023[[#This Row],[Hire Date]]&lt;=EE_Data_2023[[#This Row],[End of Month]]),1,0)</f>
        <v>0</v>
      </c>
      <c r="AM1168">
        <f>IF(AND(EE_Data_2023[[#This Row],[Exit Date]]&gt;=EE_Data_2023[[#This Row],[Start of Month]],EE_Data_2023[[#This Row],[Exit Date]]&lt;=EE_Data_2023[[#This Row],[End of Month]]),1,0)</f>
        <v>0</v>
      </c>
      <c r="AN1168">
        <f>EE_Data_2023[[#This Row],[Leave balance]]*EE_Data_2023[[#This Row],[Hr_Rate]]</f>
        <v>6482.75</v>
      </c>
    </row>
    <row r="1169" spans="1:40" x14ac:dyDescent="0.3">
      <c r="A1169" s="1" t="s">
        <v>1928</v>
      </c>
      <c r="B1169" s="8">
        <v>44958</v>
      </c>
      <c r="C1169" s="8">
        <v>44985</v>
      </c>
      <c r="D1169">
        <v>2023</v>
      </c>
      <c r="E1169" t="s">
        <v>415</v>
      </c>
      <c r="F1169" t="s">
        <v>416</v>
      </c>
      <c r="G1169" t="s">
        <v>33</v>
      </c>
      <c r="H1169" t="s">
        <v>861</v>
      </c>
      <c r="I1169" t="s">
        <v>862</v>
      </c>
      <c r="J1169" t="s">
        <v>47</v>
      </c>
      <c r="K1169" t="s">
        <v>99</v>
      </c>
      <c r="L1169" t="s">
        <v>108</v>
      </c>
      <c r="M1169" t="s">
        <v>416</v>
      </c>
      <c r="N1169" t="s">
        <v>72</v>
      </c>
      <c r="O1169" t="s">
        <v>50</v>
      </c>
      <c r="P1169">
        <v>37</v>
      </c>
      <c r="Q1169" s="2">
        <v>39528</v>
      </c>
      <c r="R1169" s="2"/>
      <c r="S1169">
        <v>40</v>
      </c>
      <c r="T1169" s="3">
        <v>156277</v>
      </c>
      <c r="U1169" s="3">
        <v>13023.083333333334</v>
      </c>
      <c r="V1169" s="3">
        <v>75.133173076923072</v>
      </c>
      <c r="W1169" s="3">
        <v>0</v>
      </c>
      <c r="X1169" s="3">
        <v>0</v>
      </c>
      <c r="Y1169" vm="38">
        <v>0.23800000000000002</v>
      </c>
      <c r="Z1169" s="3">
        <v>9923.5895</v>
      </c>
      <c r="AA1169" t="s">
        <v>419</v>
      </c>
      <c r="AB1169">
        <v>7.4398</v>
      </c>
      <c r="AC1169">
        <v>0.22</v>
      </c>
      <c r="AD1169" s="2" t="s">
        <v>42</v>
      </c>
      <c r="AE1169">
        <v>92</v>
      </c>
      <c r="AH1169">
        <v>20</v>
      </c>
      <c r="AK1169" t="s">
        <v>42</v>
      </c>
      <c r="AL1169">
        <f>IF(AND(EE_Data_2023[[#This Row],[Hire Date]]&gt;=EE_Data_2023[[#This Row],[Start of Month]],EE_Data_2023[[#This Row],[Hire Date]]&lt;=EE_Data_2023[[#This Row],[End of Month]]),1,0)</f>
        <v>0</v>
      </c>
      <c r="AM1169">
        <f>IF(AND(EE_Data_2023[[#This Row],[Exit Date]]&gt;=EE_Data_2023[[#This Row],[Start of Month]],EE_Data_2023[[#This Row],[Exit Date]]&lt;=EE_Data_2023[[#This Row],[End of Month]]),1,0)</f>
        <v>0</v>
      </c>
      <c r="AN1169">
        <f>EE_Data_2023[[#This Row],[Leave balance]]*EE_Data_2023[[#This Row],[Hr_Rate]]</f>
        <v>6912.251923076923</v>
      </c>
    </row>
    <row r="1170" spans="1:40" x14ac:dyDescent="0.3">
      <c r="A1170" s="1" t="s">
        <v>1928</v>
      </c>
      <c r="B1170" s="8">
        <v>44958</v>
      </c>
      <c r="C1170" s="8">
        <v>44985</v>
      </c>
      <c r="D1170">
        <v>2023</v>
      </c>
      <c r="E1170" t="s">
        <v>172</v>
      </c>
      <c r="F1170" t="s">
        <v>132</v>
      </c>
      <c r="G1170" t="s">
        <v>33</v>
      </c>
      <c r="H1170" t="s">
        <v>863</v>
      </c>
      <c r="I1170" t="s">
        <v>864</v>
      </c>
      <c r="J1170" t="s">
        <v>237</v>
      </c>
      <c r="K1170" t="s">
        <v>99</v>
      </c>
      <c r="L1170" t="s">
        <v>108</v>
      </c>
      <c r="M1170" t="s">
        <v>132</v>
      </c>
      <c r="N1170" t="s">
        <v>72</v>
      </c>
      <c r="O1170" t="s">
        <v>50</v>
      </c>
      <c r="P1170">
        <v>30</v>
      </c>
      <c r="Q1170" s="2">
        <v>43086</v>
      </c>
      <c r="R1170" s="2"/>
      <c r="S1170">
        <v>40</v>
      </c>
      <c r="T1170" s="3">
        <v>87744</v>
      </c>
      <c r="U1170" s="3">
        <v>7312</v>
      </c>
      <c r="V1170" s="3">
        <v>42.184615384615384</v>
      </c>
      <c r="W1170" s="3">
        <v>8.3000000000000004E-2</v>
      </c>
      <c r="X1170" s="3">
        <v>606.89600000000007</v>
      </c>
      <c r="Y1170" vm="19">
        <v>0.22399999999999998</v>
      </c>
      <c r="Z1170" s="3">
        <v>5674.1120000000001</v>
      </c>
      <c r="AA1170" t="s">
        <v>41</v>
      </c>
      <c r="AB1170">
        <v>1</v>
      </c>
      <c r="AC1170">
        <v>0</v>
      </c>
      <c r="AD1170" s="2" t="s">
        <v>42</v>
      </c>
      <c r="AE1170">
        <v>35</v>
      </c>
      <c r="AH1170">
        <v>20</v>
      </c>
      <c r="AK1170" t="s">
        <v>42</v>
      </c>
      <c r="AL1170">
        <f>IF(AND(EE_Data_2023[[#This Row],[Hire Date]]&gt;=EE_Data_2023[[#This Row],[Start of Month]],EE_Data_2023[[#This Row],[Hire Date]]&lt;=EE_Data_2023[[#This Row],[End of Month]]),1,0)</f>
        <v>0</v>
      </c>
      <c r="AM1170">
        <f>IF(AND(EE_Data_2023[[#This Row],[Exit Date]]&gt;=EE_Data_2023[[#This Row],[Start of Month]],EE_Data_2023[[#This Row],[Exit Date]]&lt;=EE_Data_2023[[#This Row],[End of Month]]),1,0)</f>
        <v>0</v>
      </c>
      <c r="AN1170">
        <f>EE_Data_2023[[#This Row],[Leave balance]]*EE_Data_2023[[#This Row],[Hr_Rate]]</f>
        <v>1476.4615384615383</v>
      </c>
    </row>
    <row r="1171" spans="1:40" x14ac:dyDescent="0.3">
      <c r="A1171" s="1" t="s">
        <v>1928</v>
      </c>
      <c r="B1171" s="8">
        <v>44958</v>
      </c>
      <c r="C1171" s="8">
        <v>44985</v>
      </c>
      <c r="D1171">
        <v>2023</v>
      </c>
      <c r="E1171" t="s">
        <v>84</v>
      </c>
      <c r="F1171" t="s">
        <v>85</v>
      </c>
      <c r="G1171" t="s">
        <v>1919</v>
      </c>
      <c r="H1171" t="s">
        <v>865</v>
      </c>
      <c r="I1171" t="s">
        <v>866</v>
      </c>
      <c r="J1171" t="s">
        <v>177</v>
      </c>
      <c r="K1171" t="s">
        <v>48</v>
      </c>
      <c r="L1171" t="s">
        <v>38</v>
      </c>
      <c r="M1171" t="s">
        <v>85</v>
      </c>
      <c r="N1171" t="s">
        <v>72</v>
      </c>
      <c r="O1171" t="s">
        <v>40</v>
      </c>
      <c r="P1171">
        <v>30</v>
      </c>
      <c r="Q1171" s="2">
        <v>43542</v>
      </c>
      <c r="R1171" s="2"/>
      <c r="S1171">
        <v>40</v>
      </c>
      <c r="T1171" s="3">
        <v>54714</v>
      </c>
      <c r="U1171" s="3">
        <v>4559.5</v>
      </c>
      <c r="V1171" s="3">
        <v>26.304807692307691</v>
      </c>
      <c r="W1171" s="3">
        <v>0.25</v>
      </c>
      <c r="X1171" s="3">
        <v>1139.875</v>
      </c>
      <c r="Y1171" vm="8">
        <v>0.21899999999999997</v>
      </c>
      <c r="Z1171" s="3">
        <v>3560.9695000000002</v>
      </c>
      <c r="AA1171" t="s">
        <v>88</v>
      </c>
      <c r="AB1171">
        <v>8.2957999999999998</v>
      </c>
      <c r="AC1171">
        <v>0</v>
      </c>
      <c r="AD1171" s="2" t="s">
        <v>42</v>
      </c>
      <c r="AE1171">
        <v>210</v>
      </c>
      <c r="AH1171">
        <v>20</v>
      </c>
      <c r="AJ1171">
        <v>10</v>
      </c>
      <c r="AK1171" t="s">
        <v>42</v>
      </c>
      <c r="AL1171">
        <f>IF(AND(EE_Data_2023[[#This Row],[Hire Date]]&gt;=EE_Data_2023[[#This Row],[Start of Month]],EE_Data_2023[[#This Row],[Hire Date]]&lt;=EE_Data_2023[[#This Row],[End of Month]]),1,0)</f>
        <v>0</v>
      </c>
      <c r="AM1171">
        <f>IF(AND(EE_Data_2023[[#This Row],[Exit Date]]&gt;=EE_Data_2023[[#This Row],[Start of Month]],EE_Data_2023[[#This Row],[Exit Date]]&lt;=EE_Data_2023[[#This Row],[End of Month]]),1,0)</f>
        <v>0</v>
      </c>
      <c r="AN1171">
        <f>EE_Data_2023[[#This Row],[Leave balance]]*EE_Data_2023[[#This Row],[Hr_Rate]]</f>
        <v>5524.0096153846152</v>
      </c>
    </row>
    <row r="1172" spans="1:40" x14ac:dyDescent="0.3">
      <c r="A1172" s="1" t="s">
        <v>1928</v>
      </c>
      <c r="B1172" s="8">
        <v>44958</v>
      </c>
      <c r="C1172" s="8">
        <v>44985</v>
      </c>
      <c r="D1172">
        <v>2023</v>
      </c>
      <c r="E1172" t="s">
        <v>278</v>
      </c>
      <c r="F1172" t="s">
        <v>279</v>
      </c>
      <c r="G1172" t="s">
        <v>33</v>
      </c>
      <c r="H1172" t="s">
        <v>867</v>
      </c>
      <c r="I1172" t="s">
        <v>868</v>
      </c>
      <c r="J1172" t="s">
        <v>187</v>
      </c>
      <c r="K1172" t="s">
        <v>37</v>
      </c>
      <c r="L1172" t="s">
        <v>71</v>
      </c>
      <c r="M1172" t="s">
        <v>279</v>
      </c>
      <c r="N1172" t="s">
        <v>72</v>
      </c>
      <c r="O1172" t="s">
        <v>50</v>
      </c>
      <c r="P1172">
        <v>45</v>
      </c>
      <c r="Q1172" s="2">
        <v>41511</v>
      </c>
      <c r="R1172" s="2"/>
      <c r="S1172">
        <v>40</v>
      </c>
      <c r="T1172" s="3">
        <v>99169</v>
      </c>
      <c r="U1172" s="3">
        <v>8264.0833333333339</v>
      </c>
      <c r="V1172" s="3">
        <v>47.677403846153844</v>
      </c>
      <c r="W1172" s="3">
        <v>0.13800000000000001</v>
      </c>
      <c r="X1172" s="3">
        <v>1140.4435000000001</v>
      </c>
      <c r="Y1172" vm="29">
        <v>0.30599999999999999</v>
      </c>
      <c r="Z1172" s="3">
        <v>5735.2738333333336</v>
      </c>
      <c r="AA1172" t="s">
        <v>282</v>
      </c>
      <c r="AB1172">
        <v>0.88870000000000005</v>
      </c>
      <c r="AC1172">
        <v>0</v>
      </c>
      <c r="AD1172" s="2" t="s">
        <v>42</v>
      </c>
      <c r="AE1172">
        <v>56</v>
      </c>
      <c r="AH1172">
        <v>20</v>
      </c>
      <c r="AJ1172">
        <v>8</v>
      </c>
      <c r="AK1172" t="s">
        <v>42</v>
      </c>
      <c r="AL1172">
        <f>IF(AND(EE_Data_2023[[#This Row],[Hire Date]]&gt;=EE_Data_2023[[#This Row],[Start of Month]],EE_Data_2023[[#This Row],[Hire Date]]&lt;=EE_Data_2023[[#This Row],[End of Month]]),1,0)</f>
        <v>0</v>
      </c>
      <c r="AM1172">
        <f>IF(AND(EE_Data_2023[[#This Row],[Exit Date]]&gt;=EE_Data_2023[[#This Row],[Start of Month]],EE_Data_2023[[#This Row],[Exit Date]]&lt;=EE_Data_2023[[#This Row],[End of Month]]),1,0)</f>
        <v>0</v>
      </c>
      <c r="AN1172">
        <f>EE_Data_2023[[#This Row],[Leave balance]]*EE_Data_2023[[#This Row],[Hr_Rate]]</f>
        <v>2669.9346153846154</v>
      </c>
    </row>
    <row r="1173" spans="1:40" x14ac:dyDescent="0.3">
      <c r="A1173" s="1" t="s">
        <v>1928</v>
      </c>
      <c r="B1173" s="8">
        <v>44958</v>
      </c>
      <c r="C1173" s="8">
        <v>44985</v>
      </c>
      <c r="D1173">
        <v>2023</v>
      </c>
      <c r="E1173" t="s">
        <v>278</v>
      </c>
      <c r="F1173" t="s">
        <v>279</v>
      </c>
      <c r="G1173" t="s">
        <v>33</v>
      </c>
      <c r="H1173" t="s">
        <v>869</v>
      </c>
      <c r="I1173" t="s">
        <v>870</v>
      </c>
      <c r="J1173" t="s">
        <v>93</v>
      </c>
      <c r="K1173" t="s">
        <v>83</v>
      </c>
      <c r="L1173" t="s">
        <v>108</v>
      </c>
      <c r="M1173" t="s">
        <v>279</v>
      </c>
      <c r="N1173" t="s">
        <v>72</v>
      </c>
      <c r="O1173" t="s">
        <v>50</v>
      </c>
      <c r="P1173">
        <v>55</v>
      </c>
      <c r="Q1173" s="2">
        <v>38888</v>
      </c>
      <c r="R1173" s="2"/>
      <c r="S1173">
        <v>40</v>
      </c>
      <c r="T1173" s="3">
        <v>142628</v>
      </c>
      <c r="U1173" s="3">
        <v>11885.666666666666</v>
      </c>
      <c r="V1173" s="3">
        <v>68.571153846153848</v>
      </c>
      <c r="W1173" s="3">
        <v>0.13800000000000001</v>
      </c>
      <c r="X1173" s="3">
        <v>1640.222</v>
      </c>
      <c r="Y1173" vm="29">
        <v>0.30599999999999999</v>
      </c>
      <c r="Z1173" s="3">
        <v>8248.6526666666668</v>
      </c>
      <c r="AA1173" t="s">
        <v>282</v>
      </c>
      <c r="AB1173">
        <v>0.88870000000000005</v>
      </c>
      <c r="AC1173">
        <v>0.12</v>
      </c>
      <c r="AD1173" s="2" t="s">
        <v>42</v>
      </c>
      <c r="AE1173">
        <v>278</v>
      </c>
      <c r="AH1173">
        <v>20</v>
      </c>
      <c r="AJ1173">
        <v>20</v>
      </c>
      <c r="AK1173" t="s">
        <v>42</v>
      </c>
      <c r="AL1173">
        <f>IF(AND(EE_Data_2023[[#This Row],[Hire Date]]&gt;=EE_Data_2023[[#This Row],[Start of Month]],EE_Data_2023[[#This Row],[Hire Date]]&lt;=EE_Data_2023[[#This Row],[End of Month]]),1,0)</f>
        <v>0</v>
      </c>
      <c r="AM1173">
        <f>IF(AND(EE_Data_2023[[#This Row],[Exit Date]]&gt;=EE_Data_2023[[#This Row],[Start of Month]],EE_Data_2023[[#This Row],[Exit Date]]&lt;=EE_Data_2023[[#This Row],[End of Month]]),1,0)</f>
        <v>0</v>
      </c>
      <c r="AN1173">
        <f>EE_Data_2023[[#This Row],[Leave balance]]*EE_Data_2023[[#This Row],[Hr_Rate]]</f>
        <v>19062.780769230769</v>
      </c>
    </row>
    <row r="1174" spans="1:40" x14ac:dyDescent="0.3">
      <c r="A1174" s="1" t="s">
        <v>1928</v>
      </c>
      <c r="B1174" s="8">
        <v>44958</v>
      </c>
      <c r="C1174" s="8">
        <v>44985</v>
      </c>
      <c r="D1174">
        <v>2023</v>
      </c>
      <c r="E1174" t="s">
        <v>262</v>
      </c>
      <c r="F1174" t="s">
        <v>263</v>
      </c>
      <c r="G1174" t="s">
        <v>33</v>
      </c>
      <c r="H1174" t="s">
        <v>871</v>
      </c>
      <c r="I1174" t="s">
        <v>872</v>
      </c>
      <c r="J1174" t="s">
        <v>63</v>
      </c>
      <c r="K1174" t="s">
        <v>116</v>
      </c>
      <c r="L1174" t="s">
        <v>38</v>
      </c>
      <c r="M1174" t="s">
        <v>263</v>
      </c>
      <c r="N1174" t="s">
        <v>72</v>
      </c>
      <c r="O1174" t="s">
        <v>50</v>
      </c>
      <c r="P1174">
        <v>33</v>
      </c>
      <c r="Q1174" s="2">
        <v>41756</v>
      </c>
      <c r="R1174" s="2"/>
      <c r="S1174">
        <v>32</v>
      </c>
      <c r="T1174" s="3">
        <v>75869</v>
      </c>
      <c r="U1174" s="3">
        <v>6322.416666666667</v>
      </c>
      <c r="V1174" s="3">
        <v>45.59435096153846</v>
      </c>
      <c r="W1174" s="3">
        <v>0.22</v>
      </c>
      <c r="X1174" s="3">
        <v>1390.9316666666668</v>
      </c>
      <c r="Y1174" vm="28">
        <v>0.45200000000000001</v>
      </c>
      <c r="Z1174" s="3">
        <v>3464.6843333333336</v>
      </c>
      <c r="AA1174" t="s">
        <v>267</v>
      </c>
      <c r="AB1174">
        <v>39.026600000000002</v>
      </c>
      <c r="AC1174">
        <v>0</v>
      </c>
      <c r="AD1174" s="2" t="s">
        <v>42</v>
      </c>
      <c r="AE1174">
        <v>77</v>
      </c>
      <c r="AH1174">
        <v>20</v>
      </c>
      <c r="AK1174" t="s">
        <v>42</v>
      </c>
      <c r="AL1174">
        <f>IF(AND(EE_Data_2023[[#This Row],[Hire Date]]&gt;=EE_Data_2023[[#This Row],[Start of Month]],EE_Data_2023[[#This Row],[Hire Date]]&lt;=EE_Data_2023[[#This Row],[End of Month]]),1,0)</f>
        <v>0</v>
      </c>
      <c r="AM1174">
        <f>IF(AND(EE_Data_2023[[#This Row],[Exit Date]]&gt;=EE_Data_2023[[#This Row],[Start of Month]],EE_Data_2023[[#This Row],[Exit Date]]&lt;=EE_Data_2023[[#This Row],[End of Month]]),1,0)</f>
        <v>0</v>
      </c>
      <c r="AN1174">
        <f>EE_Data_2023[[#This Row],[Leave balance]]*EE_Data_2023[[#This Row],[Hr_Rate]]</f>
        <v>3510.7650240384614</v>
      </c>
    </row>
    <row r="1175" spans="1:40" x14ac:dyDescent="0.3">
      <c r="A1175" s="1" t="s">
        <v>1928</v>
      </c>
      <c r="B1175" s="8">
        <v>44958</v>
      </c>
      <c r="C1175" s="8">
        <v>44985</v>
      </c>
      <c r="D1175">
        <v>2023</v>
      </c>
      <c r="E1175" t="s">
        <v>104</v>
      </c>
      <c r="F1175" t="s">
        <v>105</v>
      </c>
      <c r="G1175" t="s">
        <v>1919</v>
      </c>
      <c r="H1175" t="s">
        <v>873</v>
      </c>
      <c r="I1175" t="s">
        <v>874</v>
      </c>
      <c r="J1175" t="s">
        <v>310</v>
      </c>
      <c r="K1175" t="s">
        <v>37</v>
      </c>
      <c r="L1175" t="s">
        <v>38</v>
      </c>
      <c r="M1175" t="s">
        <v>105</v>
      </c>
      <c r="N1175" t="s">
        <v>72</v>
      </c>
      <c r="O1175" t="s">
        <v>50</v>
      </c>
      <c r="P1175">
        <v>65</v>
      </c>
      <c r="Q1175" s="2">
        <v>43234</v>
      </c>
      <c r="R1175" s="2"/>
      <c r="S1175">
        <v>40</v>
      </c>
      <c r="T1175" s="3">
        <v>60985</v>
      </c>
      <c r="U1175" s="3">
        <v>5082.083333333333</v>
      </c>
      <c r="V1175" s="3">
        <v>29.319711538461537</v>
      </c>
      <c r="W1175" s="3">
        <v>5.74E-2</v>
      </c>
      <c r="X1175" s="3">
        <v>291.71158333333329</v>
      </c>
      <c r="Y1175" vm="11">
        <v>0.30099999999999999</v>
      </c>
      <c r="Z1175" s="3">
        <v>3552.3762499999998</v>
      </c>
      <c r="AA1175" t="s">
        <v>109</v>
      </c>
      <c r="AB1175">
        <v>16295.86</v>
      </c>
      <c r="AC1175">
        <v>0</v>
      </c>
      <c r="AD1175" s="2" t="s">
        <v>42</v>
      </c>
      <c r="AE1175">
        <v>309</v>
      </c>
      <c r="AH1175">
        <v>20</v>
      </c>
      <c r="AJ1175">
        <v>11</v>
      </c>
      <c r="AK1175" t="s">
        <v>42</v>
      </c>
      <c r="AL1175">
        <f>IF(AND(EE_Data_2023[[#This Row],[Hire Date]]&gt;=EE_Data_2023[[#This Row],[Start of Month]],EE_Data_2023[[#This Row],[Hire Date]]&lt;=EE_Data_2023[[#This Row],[End of Month]]),1,0)</f>
        <v>0</v>
      </c>
      <c r="AM1175">
        <f>IF(AND(EE_Data_2023[[#This Row],[Exit Date]]&gt;=EE_Data_2023[[#This Row],[Start of Month]],EE_Data_2023[[#This Row],[Exit Date]]&lt;=EE_Data_2023[[#This Row],[End of Month]]),1,0)</f>
        <v>0</v>
      </c>
      <c r="AN1175">
        <f>EE_Data_2023[[#This Row],[Leave balance]]*EE_Data_2023[[#This Row],[Hr_Rate]]</f>
        <v>9059.7908653846152</v>
      </c>
    </row>
    <row r="1176" spans="1:40" x14ac:dyDescent="0.3">
      <c r="A1176" s="1" t="s">
        <v>1928</v>
      </c>
      <c r="B1176" s="8">
        <v>44958</v>
      </c>
      <c r="C1176" s="8">
        <v>44985</v>
      </c>
      <c r="D1176">
        <v>2023</v>
      </c>
      <c r="E1176" t="s">
        <v>283</v>
      </c>
      <c r="F1176" t="s">
        <v>284</v>
      </c>
      <c r="G1176" t="s">
        <v>112</v>
      </c>
      <c r="H1176" t="s">
        <v>875</v>
      </c>
      <c r="I1176" t="s">
        <v>876</v>
      </c>
      <c r="J1176" t="s">
        <v>93</v>
      </c>
      <c r="K1176" t="s">
        <v>37</v>
      </c>
      <c r="L1176" t="s">
        <v>108</v>
      </c>
      <c r="M1176" t="s">
        <v>284</v>
      </c>
      <c r="N1176" t="s">
        <v>72</v>
      </c>
      <c r="O1176" t="s">
        <v>50</v>
      </c>
      <c r="P1176">
        <v>60</v>
      </c>
      <c r="Q1176" s="2">
        <v>40383</v>
      </c>
      <c r="R1176" s="2"/>
      <c r="S1176">
        <v>40</v>
      </c>
      <c r="T1176" s="3">
        <v>126911</v>
      </c>
      <c r="U1176" s="3">
        <v>10575.916666666666</v>
      </c>
      <c r="V1176" s="3">
        <v>61.014903846153842</v>
      </c>
      <c r="W1176" s="3">
        <v>0</v>
      </c>
      <c r="X1176" s="3">
        <v>0</v>
      </c>
      <c r="Y1176" vm="30">
        <v>0.159</v>
      </c>
      <c r="Z1176" s="3">
        <v>8894.3459166666653</v>
      </c>
      <c r="AA1176" t="s">
        <v>287</v>
      </c>
      <c r="AB1176">
        <v>3.8807</v>
      </c>
      <c r="AC1176">
        <v>0.1</v>
      </c>
      <c r="AD1176" s="2" t="s">
        <v>42</v>
      </c>
      <c r="AE1176">
        <v>30</v>
      </c>
      <c r="AH1176">
        <v>20</v>
      </c>
      <c r="AJ1176">
        <v>11</v>
      </c>
      <c r="AK1176" t="s">
        <v>42</v>
      </c>
      <c r="AL1176">
        <f>IF(AND(EE_Data_2023[[#This Row],[Hire Date]]&gt;=EE_Data_2023[[#This Row],[Start of Month]],EE_Data_2023[[#This Row],[Hire Date]]&lt;=EE_Data_2023[[#This Row],[End of Month]]),1,0)</f>
        <v>0</v>
      </c>
      <c r="AM1176">
        <f>IF(AND(EE_Data_2023[[#This Row],[Exit Date]]&gt;=EE_Data_2023[[#This Row],[Start of Month]],EE_Data_2023[[#This Row],[Exit Date]]&lt;=EE_Data_2023[[#This Row],[End of Month]]),1,0)</f>
        <v>0</v>
      </c>
      <c r="AN1176">
        <f>EE_Data_2023[[#This Row],[Leave balance]]*EE_Data_2023[[#This Row],[Hr_Rate]]</f>
        <v>1830.4471153846152</v>
      </c>
    </row>
    <row r="1177" spans="1:40" x14ac:dyDescent="0.3">
      <c r="A1177" s="1" t="s">
        <v>1928</v>
      </c>
      <c r="B1177" s="8">
        <v>44958</v>
      </c>
      <c r="C1177" s="8">
        <v>44985</v>
      </c>
      <c r="D1177">
        <v>2023</v>
      </c>
      <c r="E1177" t="s">
        <v>424</v>
      </c>
      <c r="F1177" t="s">
        <v>425</v>
      </c>
      <c r="G1177" t="s">
        <v>54</v>
      </c>
      <c r="H1177" t="s">
        <v>877</v>
      </c>
      <c r="I1177" t="s">
        <v>878</v>
      </c>
      <c r="J1177" t="s">
        <v>115</v>
      </c>
      <c r="K1177" t="s">
        <v>70</v>
      </c>
      <c r="L1177" t="s">
        <v>108</v>
      </c>
      <c r="M1177" t="s">
        <v>425</v>
      </c>
      <c r="N1177" t="s">
        <v>72</v>
      </c>
      <c r="O1177" t="s">
        <v>40</v>
      </c>
      <c r="P1177">
        <v>56</v>
      </c>
      <c r="Q1177" s="2">
        <v>38042</v>
      </c>
      <c r="R1177" s="2"/>
      <c r="S1177">
        <v>40</v>
      </c>
      <c r="T1177" s="3">
        <v>216949</v>
      </c>
      <c r="U1177" s="3">
        <v>18079.083333333332</v>
      </c>
      <c r="V1177" s="3">
        <v>104.30240384615385</v>
      </c>
      <c r="W1177" s="3">
        <v>0.26</v>
      </c>
      <c r="X1177" s="3">
        <v>4700.5616666666665</v>
      </c>
      <c r="Y1177" vm="39">
        <v>0.44400000000000001</v>
      </c>
      <c r="Z1177" s="3">
        <v>10051.970333333333</v>
      </c>
      <c r="AA1177" t="s">
        <v>428</v>
      </c>
      <c r="AB1177">
        <v>32.686700000000002</v>
      </c>
      <c r="AC1177">
        <v>0.32</v>
      </c>
      <c r="AD1177" s="2" t="s">
        <v>42</v>
      </c>
      <c r="AE1177">
        <v>380</v>
      </c>
      <c r="AH1177">
        <v>20</v>
      </c>
      <c r="AI1177">
        <v>265</v>
      </c>
      <c r="AJ1177">
        <v>7</v>
      </c>
      <c r="AK1177" t="s">
        <v>42</v>
      </c>
      <c r="AL1177">
        <f>IF(AND(EE_Data_2023[[#This Row],[Hire Date]]&gt;=EE_Data_2023[[#This Row],[Start of Month]],EE_Data_2023[[#This Row],[Hire Date]]&lt;=EE_Data_2023[[#This Row],[End of Month]]),1,0)</f>
        <v>0</v>
      </c>
      <c r="AM1177">
        <f>IF(AND(EE_Data_2023[[#This Row],[Exit Date]]&gt;=EE_Data_2023[[#This Row],[Start of Month]],EE_Data_2023[[#This Row],[Exit Date]]&lt;=EE_Data_2023[[#This Row],[End of Month]]),1,0)</f>
        <v>0</v>
      </c>
      <c r="AN1177">
        <f>EE_Data_2023[[#This Row],[Leave balance]]*EE_Data_2023[[#This Row],[Hr_Rate]]</f>
        <v>39634.913461538461</v>
      </c>
    </row>
    <row r="1178" spans="1:40" x14ac:dyDescent="0.3">
      <c r="A1178" s="1" t="s">
        <v>1928</v>
      </c>
      <c r="B1178" s="8">
        <v>44958</v>
      </c>
      <c r="C1178" s="8">
        <v>44985</v>
      </c>
      <c r="D1178">
        <v>2023</v>
      </c>
      <c r="E1178" t="s">
        <v>376</v>
      </c>
      <c r="F1178" t="s">
        <v>377</v>
      </c>
      <c r="G1178" t="s">
        <v>33</v>
      </c>
      <c r="H1178" t="s">
        <v>879</v>
      </c>
      <c r="I1178" t="s">
        <v>880</v>
      </c>
      <c r="J1178" t="s">
        <v>47</v>
      </c>
      <c r="K1178" t="s">
        <v>99</v>
      </c>
      <c r="L1178" t="s">
        <v>38</v>
      </c>
      <c r="M1178" t="s">
        <v>377</v>
      </c>
      <c r="N1178" t="s">
        <v>72</v>
      </c>
      <c r="O1178" t="s">
        <v>40</v>
      </c>
      <c r="P1178">
        <v>53</v>
      </c>
      <c r="Q1178" s="2">
        <v>41204</v>
      </c>
      <c r="R1178" s="2"/>
      <c r="S1178">
        <v>32</v>
      </c>
      <c r="T1178" s="3">
        <v>168510</v>
      </c>
      <c r="U1178" s="3">
        <v>14042.5</v>
      </c>
      <c r="V1178" s="3">
        <v>101.26802884615384</v>
      </c>
      <c r="W1178" s="3">
        <v>0.33799999999999997</v>
      </c>
      <c r="X1178" s="3">
        <v>4746.3649999999998</v>
      </c>
      <c r="Y1178" vm="35">
        <v>0.46100000000000002</v>
      </c>
      <c r="Z1178" s="3">
        <v>7568.9074999999993</v>
      </c>
      <c r="AA1178" t="s">
        <v>380</v>
      </c>
      <c r="AB1178">
        <v>23.619</v>
      </c>
      <c r="AC1178">
        <v>0.28999999999999998</v>
      </c>
      <c r="AD1178" s="2" t="s">
        <v>42</v>
      </c>
      <c r="AE1178">
        <v>93</v>
      </c>
      <c r="AH1178">
        <v>20</v>
      </c>
      <c r="AI1178">
        <v>641</v>
      </c>
      <c r="AK1178" t="s">
        <v>42</v>
      </c>
      <c r="AL1178">
        <f>IF(AND(EE_Data_2023[[#This Row],[Hire Date]]&gt;=EE_Data_2023[[#This Row],[Start of Month]],EE_Data_2023[[#This Row],[Hire Date]]&lt;=EE_Data_2023[[#This Row],[End of Month]]),1,0)</f>
        <v>0</v>
      </c>
      <c r="AM1178">
        <f>IF(AND(EE_Data_2023[[#This Row],[Exit Date]]&gt;=EE_Data_2023[[#This Row],[Start of Month]],EE_Data_2023[[#This Row],[Exit Date]]&lt;=EE_Data_2023[[#This Row],[End of Month]]),1,0)</f>
        <v>0</v>
      </c>
      <c r="AN1178">
        <f>EE_Data_2023[[#This Row],[Leave balance]]*EE_Data_2023[[#This Row],[Hr_Rate]]</f>
        <v>9417.9266826923067</v>
      </c>
    </row>
    <row r="1179" spans="1:40" x14ac:dyDescent="0.3">
      <c r="A1179" s="1" t="s">
        <v>1928</v>
      </c>
      <c r="B1179" s="8">
        <v>44958</v>
      </c>
      <c r="C1179" s="8">
        <v>44985</v>
      </c>
      <c r="D1179">
        <v>2023</v>
      </c>
      <c r="E1179" t="s">
        <v>506</v>
      </c>
      <c r="F1179" t="s">
        <v>507</v>
      </c>
      <c r="G1179" t="s">
        <v>1917</v>
      </c>
      <c r="H1179" t="s">
        <v>881</v>
      </c>
      <c r="I1179" t="s">
        <v>882</v>
      </c>
      <c r="J1179" t="s">
        <v>237</v>
      </c>
      <c r="K1179" t="s">
        <v>99</v>
      </c>
      <c r="L1179" t="s">
        <v>49</v>
      </c>
      <c r="M1179" t="s">
        <v>507</v>
      </c>
      <c r="N1179" t="s">
        <v>72</v>
      </c>
      <c r="O1179" t="s">
        <v>50</v>
      </c>
      <c r="P1179">
        <v>36</v>
      </c>
      <c r="Q1179" s="2">
        <v>42443</v>
      </c>
      <c r="R1179" s="2"/>
      <c r="S1179">
        <v>40</v>
      </c>
      <c r="T1179" s="3">
        <v>85870</v>
      </c>
      <c r="U1179" s="3">
        <v>7155.833333333333</v>
      </c>
      <c r="V1179" s="3">
        <v>41.283653846153847</v>
      </c>
      <c r="W1179" s="3">
        <v>7.3700000000000002E-2</v>
      </c>
      <c r="X1179" s="3">
        <v>527.38491666666664</v>
      </c>
      <c r="Y1179" vm="40">
        <v>0.245</v>
      </c>
      <c r="Z1179" s="3">
        <v>5402.6541666666662</v>
      </c>
      <c r="AA1179" t="s">
        <v>510</v>
      </c>
      <c r="AB1179">
        <v>1.4572000000000001</v>
      </c>
      <c r="AC1179">
        <v>0</v>
      </c>
      <c r="AD1179" s="2" t="s">
        <v>42</v>
      </c>
      <c r="AE1179">
        <v>104</v>
      </c>
      <c r="AH1179">
        <v>20</v>
      </c>
      <c r="AJ1179">
        <v>4</v>
      </c>
      <c r="AK1179" t="s">
        <v>42</v>
      </c>
      <c r="AL1179">
        <f>IF(AND(EE_Data_2023[[#This Row],[Hire Date]]&gt;=EE_Data_2023[[#This Row],[Start of Month]],EE_Data_2023[[#This Row],[Hire Date]]&lt;=EE_Data_2023[[#This Row],[End of Month]]),1,0)</f>
        <v>0</v>
      </c>
      <c r="AM1179">
        <f>IF(AND(EE_Data_2023[[#This Row],[Exit Date]]&gt;=EE_Data_2023[[#This Row],[Start of Month]],EE_Data_2023[[#This Row],[Exit Date]]&lt;=EE_Data_2023[[#This Row],[End of Month]]),1,0)</f>
        <v>0</v>
      </c>
      <c r="AN1179">
        <f>EE_Data_2023[[#This Row],[Leave balance]]*EE_Data_2023[[#This Row],[Hr_Rate]]</f>
        <v>4293.5</v>
      </c>
    </row>
    <row r="1180" spans="1:40" x14ac:dyDescent="0.3">
      <c r="A1180" s="1" t="s">
        <v>1928</v>
      </c>
      <c r="B1180" s="8">
        <v>44958</v>
      </c>
      <c r="C1180" s="8">
        <v>44985</v>
      </c>
      <c r="D1180">
        <v>2023</v>
      </c>
      <c r="E1180" t="s">
        <v>188</v>
      </c>
      <c r="F1180" t="s">
        <v>189</v>
      </c>
      <c r="G1180" t="s">
        <v>33</v>
      </c>
      <c r="H1180" t="s">
        <v>883</v>
      </c>
      <c r="I1180" t="s">
        <v>884</v>
      </c>
      <c r="J1180" t="s">
        <v>77</v>
      </c>
      <c r="K1180" t="s">
        <v>70</v>
      </c>
      <c r="L1180" t="s">
        <v>49</v>
      </c>
      <c r="M1180" t="s">
        <v>189</v>
      </c>
      <c r="N1180" t="s">
        <v>72</v>
      </c>
      <c r="O1180" t="s">
        <v>50</v>
      </c>
      <c r="P1180">
        <v>38</v>
      </c>
      <c r="Q1180" s="2">
        <v>42999</v>
      </c>
      <c r="R1180" s="2"/>
      <c r="S1180">
        <v>40</v>
      </c>
      <c r="T1180" s="3">
        <v>119647</v>
      </c>
      <c r="U1180" s="3">
        <v>9970.5833333333339</v>
      </c>
      <c r="V1180" s="3">
        <v>57.522596153846152</v>
      </c>
      <c r="W1180" s="3">
        <v>0.14099999999999999</v>
      </c>
      <c r="X1180" s="3">
        <v>1405.8522499999999</v>
      </c>
      <c r="Y1180" vm="23">
        <v>0.36200000000000004</v>
      </c>
      <c r="Z1180" s="3">
        <v>6361.2321666666667</v>
      </c>
      <c r="AA1180" t="s">
        <v>192</v>
      </c>
      <c r="AB1180">
        <v>11.2597</v>
      </c>
      <c r="AC1180">
        <v>0.09</v>
      </c>
      <c r="AD1180" s="2" t="s">
        <v>42</v>
      </c>
      <c r="AE1180">
        <v>117</v>
      </c>
      <c r="AH1180">
        <v>20</v>
      </c>
      <c r="AI1180">
        <v>636</v>
      </c>
      <c r="AJ1180">
        <v>3</v>
      </c>
      <c r="AK1180" t="s">
        <v>42</v>
      </c>
      <c r="AL1180">
        <f>IF(AND(EE_Data_2023[[#This Row],[Hire Date]]&gt;=EE_Data_2023[[#This Row],[Start of Month]],EE_Data_2023[[#This Row],[Hire Date]]&lt;=EE_Data_2023[[#This Row],[End of Month]]),1,0)</f>
        <v>0</v>
      </c>
      <c r="AM1180">
        <f>IF(AND(EE_Data_2023[[#This Row],[Exit Date]]&gt;=EE_Data_2023[[#This Row],[Start of Month]],EE_Data_2023[[#This Row],[Exit Date]]&lt;=EE_Data_2023[[#This Row],[End of Month]]),1,0)</f>
        <v>0</v>
      </c>
      <c r="AN1180">
        <f>EE_Data_2023[[#This Row],[Leave balance]]*EE_Data_2023[[#This Row],[Hr_Rate]]</f>
        <v>6730.1437500000002</v>
      </c>
    </row>
    <row r="1181" spans="1:40" x14ac:dyDescent="0.3">
      <c r="A1181" s="1" t="s">
        <v>1928</v>
      </c>
      <c r="B1181" s="8">
        <v>44958</v>
      </c>
      <c r="C1181" s="8">
        <v>44985</v>
      </c>
      <c r="D1181">
        <v>2023</v>
      </c>
      <c r="E1181" t="s">
        <v>123</v>
      </c>
      <c r="F1181" t="s">
        <v>124</v>
      </c>
      <c r="G1181" t="s">
        <v>33</v>
      </c>
      <c r="H1181" t="s">
        <v>885</v>
      </c>
      <c r="I1181" t="s">
        <v>886</v>
      </c>
      <c r="J1181" t="s">
        <v>187</v>
      </c>
      <c r="K1181" t="s">
        <v>37</v>
      </c>
      <c r="L1181" t="s">
        <v>108</v>
      </c>
      <c r="M1181" t="s">
        <v>124</v>
      </c>
      <c r="N1181" t="s">
        <v>72</v>
      </c>
      <c r="O1181" t="s">
        <v>40</v>
      </c>
      <c r="P1181">
        <v>62</v>
      </c>
      <c r="Q1181" s="2">
        <v>36996</v>
      </c>
      <c r="R1181" s="2"/>
      <c r="S1181">
        <v>32</v>
      </c>
      <c r="T1181" s="3">
        <v>80921</v>
      </c>
      <c r="U1181" s="3">
        <v>6743.416666666667</v>
      </c>
      <c r="V1181" s="3">
        <v>48.630408653846153</v>
      </c>
      <c r="W1181" s="3">
        <v>2.2499999999999999E-2</v>
      </c>
      <c r="X1181" s="3">
        <v>151.72687500000001</v>
      </c>
      <c r="Y1181" vm="13">
        <v>0.2</v>
      </c>
      <c r="Z1181" s="3">
        <v>5394.7333333333336</v>
      </c>
      <c r="AA1181" t="s">
        <v>127</v>
      </c>
      <c r="AB1181">
        <v>4.9107000000000003</v>
      </c>
      <c r="AC1181">
        <v>0</v>
      </c>
      <c r="AD1181" s="2" t="s">
        <v>42</v>
      </c>
      <c r="AE1181">
        <v>357</v>
      </c>
      <c r="AH1181">
        <v>20</v>
      </c>
      <c r="AI1181">
        <v>641</v>
      </c>
      <c r="AK1181" t="s">
        <v>42</v>
      </c>
      <c r="AL1181">
        <f>IF(AND(EE_Data_2023[[#This Row],[Hire Date]]&gt;=EE_Data_2023[[#This Row],[Start of Month]],EE_Data_2023[[#This Row],[Hire Date]]&lt;=EE_Data_2023[[#This Row],[End of Month]]),1,0)</f>
        <v>0</v>
      </c>
      <c r="AM1181">
        <f>IF(AND(EE_Data_2023[[#This Row],[Exit Date]]&gt;=EE_Data_2023[[#This Row],[Start of Month]],EE_Data_2023[[#This Row],[Exit Date]]&lt;=EE_Data_2023[[#This Row],[End of Month]]),1,0)</f>
        <v>0</v>
      </c>
      <c r="AN1181">
        <f>EE_Data_2023[[#This Row],[Leave balance]]*EE_Data_2023[[#This Row],[Hr_Rate]]</f>
        <v>17361.055889423078</v>
      </c>
    </row>
    <row r="1182" spans="1:40" x14ac:dyDescent="0.3">
      <c r="A1182" s="1" t="s">
        <v>1928</v>
      </c>
      <c r="B1182" s="8">
        <v>44958</v>
      </c>
      <c r="C1182" s="8">
        <v>44985</v>
      </c>
      <c r="D1182">
        <v>2023</v>
      </c>
      <c r="E1182" t="s">
        <v>79</v>
      </c>
      <c r="F1182" t="s">
        <v>80</v>
      </c>
      <c r="G1182" t="s">
        <v>33</v>
      </c>
      <c r="H1182" t="s">
        <v>887</v>
      </c>
      <c r="I1182" t="s">
        <v>888</v>
      </c>
      <c r="J1182" t="s">
        <v>165</v>
      </c>
      <c r="K1182" t="s">
        <v>99</v>
      </c>
      <c r="L1182" t="s">
        <v>108</v>
      </c>
      <c r="M1182" t="s">
        <v>80</v>
      </c>
      <c r="N1182" t="s">
        <v>72</v>
      </c>
      <c r="O1182" t="s">
        <v>50</v>
      </c>
      <c r="P1182">
        <v>61</v>
      </c>
      <c r="Q1182" s="2">
        <v>40193</v>
      </c>
      <c r="R1182" s="2"/>
      <c r="S1182">
        <v>32</v>
      </c>
      <c r="T1182" s="3">
        <v>98110</v>
      </c>
      <c r="U1182" s="3">
        <v>8175.833333333333</v>
      </c>
      <c r="V1182" s="3">
        <v>58.96033653846154</v>
      </c>
      <c r="W1182" s="3">
        <v>0.23190000000000002</v>
      </c>
      <c r="X1182" s="3">
        <v>1895.9757500000001</v>
      </c>
      <c r="Y1182" vm="7">
        <v>0.41200000000000003</v>
      </c>
      <c r="Z1182" s="3">
        <v>4807.3899999999994</v>
      </c>
      <c r="AA1182" t="s">
        <v>41</v>
      </c>
      <c r="AB1182">
        <v>1</v>
      </c>
      <c r="AC1182">
        <v>0.13</v>
      </c>
      <c r="AD1182" s="2" t="s">
        <v>42</v>
      </c>
      <c r="AE1182">
        <v>369</v>
      </c>
      <c r="AH1182">
        <v>20</v>
      </c>
      <c r="AI1182">
        <v>218</v>
      </c>
      <c r="AK1182" t="s">
        <v>42</v>
      </c>
      <c r="AL1182">
        <f>IF(AND(EE_Data_2023[[#This Row],[Hire Date]]&gt;=EE_Data_2023[[#This Row],[Start of Month]],EE_Data_2023[[#This Row],[Hire Date]]&lt;=EE_Data_2023[[#This Row],[End of Month]]),1,0)</f>
        <v>0</v>
      </c>
      <c r="AM1182">
        <f>IF(AND(EE_Data_2023[[#This Row],[Exit Date]]&gt;=EE_Data_2023[[#This Row],[Start of Month]],EE_Data_2023[[#This Row],[Exit Date]]&lt;=EE_Data_2023[[#This Row],[End of Month]]),1,0)</f>
        <v>0</v>
      </c>
      <c r="AN1182">
        <f>EE_Data_2023[[#This Row],[Leave balance]]*EE_Data_2023[[#This Row],[Hr_Rate]]</f>
        <v>21756.364182692309</v>
      </c>
    </row>
    <row r="1183" spans="1:40" x14ac:dyDescent="0.3">
      <c r="A1183" s="1" t="s">
        <v>1928</v>
      </c>
      <c r="B1183" s="8">
        <v>44958</v>
      </c>
      <c r="C1183" s="8">
        <v>44985</v>
      </c>
      <c r="D1183">
        <v>2023</v>
      </c>
      <c r="E1183" t="s">
        <v>89</v>
      </c>
      <c r="F1183" t="s">
        <v>90</v>
      </c>
      <c r="G1183" t="s">
        <v>54</v>
      </c>
      <c r="H1183" t="s">
        <v>889</v>
      </c>
      <c r="I1183" t="s">
        <v>890</v>
      </c>
      <c r="J1183" t="s">
        <v>310</v>
      </c>
      <c r="K1183" t="s">
        <v>37</v>
      </c>
      <c r="L1183" t="s">
        <v>49</v>
      </c>
      <c r="M1183" t="s">
        <v>90</v>
      </c>
      <c r="N1183" t="s">
        <v>72</v>
      </c>
      <c r="O1183" t="s">
        <v>50</v>
      </c>
      <c r="P1183">
        <v>59</v>
      </c>
      <c r="Q1183" s="2">
        <v>43028</v>
      </c>
      <c r="R1183" s="2"/>
      <c r="S1183">
        <v>40</v>
      </c>
      <c r="T1183" s="3">
        <v>86831</v>
      </c>
      <c r="U1183" s="3">
        <v>7235.916666666667</v>
      </c>
      <c r="V1183" s="3">
        <v>41.745673076923076</v>
      </c>
      <c r="W1183" s="3">
        <v>0</v>
      </c>
      <c r="X1183" s="3">
        <v>0</v>
      </c>
      <c r="Y1183" vm="9">
        <v>0.37200000000000005</v>
      </c>
      <c r="Z1183" s="3">
        <v>4544.1556666666665</v>
      </c>
      <c r="AA1183" t="s">
        <v>95</v>
      </c>
      <c r="AB1183">
        <v>136.33000000000001</v>
      </c>
      <c r="AC1183">
        <v>0</v>
      </c>
      <c r="AD1183" s="2" t="s">
        <v>42</v>
      </c>
      <c r="AE1183">
        <v>326</v>
      </c>
      <c r="AH1183">
        <v>20</v>
      </c>
      <c r="AJ1183">
        <v>10</v>
      </c>
      <c r="AK1183" t="s">
        <v>42</v>
      </c>
      <c r="AL1183">
        <f>IF(AND(EE_Data_2023[[#This Row],[Hire Date]]&gt;=EE_Data_2023[[#This Row],[Start of Month]],EE_Data_2023[[#This Row],[Hire Date]]&lt;=EE_Data_2023[[#This Row],[End of Month]]),1,0)</f>
        <v>0</v>
      </c>
      <c r="AM1183">
        <f>IF(AND(EE_Data_2023[[#This Row],[Exit Date]]&gt;=EE_Data_2023[[#This Row],[Start of Month]],EE_Data_2023[[#This Row],[Exit Date]]&lt;=EE_Data_2023[[#This Row],[End of Month]]),1,0)</f>
        <v>0</v>
      </c>
      <c r="AN1183">
        <f>EE_Data_2023[[#This Row],[Leave balance]]*EE_Data_2023[[#This Row],[Hr_Rate]]</f>
        <v>13609.089423076923</v>
      </c>
    </row>
    <row r="1184" spans="1:40" x14ac:dyDescent="0.3">
      <c r="A1184" s="1" t="s">
        <v>1928</v>
      </c>
      <c r="B1184" s="8">
        <v>44958</v>
      </c>
      <c r="C1184" s="8">
        <v>44985</v>
      </c>
      <c r="D1184">
        <v>2023</v>
      </c>
      <c r="E1184" t="s">
        <v>52</v>
      </c>
      <c r="F1184" t="s">
        <v>53</v>
      </c>
      <c r="G1184" t="s">
        <v>54</v>
      </c>
      <c r="H1184" t="s">
        <v>891</v>
      </c>
      <c r="I1184" t="s">
        <v>892</v>
      </c>
      <c r="J1184" t="s">
        <v>36</v>
      </c>
      <c r="K1184" t="s">
        <v>37</v>
      </c>
      <c r="L1184" t="s">
        <v>49</v>
      </c>
      <c r="M1184" t="s">
        <v>53</v>
      </c>
      <c r="N1184" t="s">
        <v>72</v>
      </c>
      <c r="O1184" t="s">
        <v>50</v>
      </c>
      <c r="P1184">
        <v>49</v>
      </c>
      <c r="Q1184" s="2">
        <v>40431</v>
      </c>
      <c r="R1184" s="2"/>
      <c r="S1184">
        <v>40</v>
      </c>
      <c r="T1184" s="3">
        <v>72826</v>
      </c>
      <c r="U1184" s="3">
        <v>6068.833333333333</v>
      </c>
      <c r="V1184" s="3">
        <v>35.012500000000003</v>
      </c>
      <c r="W1184" s="3">
        <v>0.25</v>
      </c>
      <c r="X1184" s="3">
        <v>1517.2083333333333</v>
      </c>
      <c r="Y1184" vm="3">
        <v>0.501</v>
      </c>
      <c r="Z1184" s="3">
        <v>3028.3478333333333</v>
      </c>
      <c r="AA1184" t="s">
        <v>58</v>
      </c>
      <c r="AB1184">
        <v>657.27</v>
      </c>
      <c r="AC1184">
        <v>0</v>
      </c>
      <c r="AD1184" s="2" t="s">
        <v>42</v>
      </c>
      <c r="AE1184">
        <v>307</v>
      </c>
      <c r="AH1184">
        <v>20</v>
      </c>
      <c r="AJ1184">
        <v>15</v>
      </c>
      <c r="AK1184" t="s">
        <v>42</v>
      </c>
      <c r="AL1184">
        <f>IF(AND(EE_Data_2023[[#This Row],[Hire Date]]&gt;=EE_Data_2023[[#This Row],[Start of Month]],EE_Data_2023[[#This Row],[Hire Date]]&lt;=EE_Data_2023[[#This Row],[End of Month]]),1,0)</f>
        <v>0</v>
      </c>
      <c r="AM1184">
        <f>IF(AND(EE_Data_2023[[#This Row],[Exit Date]]&gt;=EE_Data_2023[[#This Row],[Start of Month]],EE_Data_2023[[#This Row],[Exit Date]]&lt;=EE_Data_2023[[#This Row],[End of Month]]),1,0)</f>
        <v>0</v>
      </c>
      <c r="AN1184">
        <f>EE_Data_2023[[#This Row],[Leave balance]]*EE_Data_2023[[#This Row],[Hr_Rate]]</f>
        <v>10748.837500000001</v>
      </c>
    </row>
    <row r="1185" spans="1:40" x14ac:dyDescent="0.3">
      <c r="A1185" s="1" t="s">
        <v>1928</v>
      </c>
      <c r="B1185" s="8">
        <v>44958</v>
      </c>
      <c r="C1185" s="8">
        <v>44985</v>
      </c>
      <c r="D1185">
        <v>2023</v>
      </c>
      <c r="E1185" t="s">
        <v>151</v>
      </c>
      <c r="F1185" t="s">
        <v>152</v>
      </c>
      <c r="G1185" t="s">
        <v>33</v>
      </c>
      <c r="H1185" t="s">
        <v>893</v>
      </c>
      <c r="I1185" t="s">
        <v>894</v>
      </c>
      <c r="J1185" t="s">
        <v>47</v>
      </c>
      <c r="K1185" t="s">
        <v>116</v>
      </c>
      <c r="L1185" t="s">
        <v>38</v>
      </c>
      <c r="M1185" t="s">
        <v>152</v>
      </c>
      <c r="N1185" t="s">
        <v>72</v>
      </c>
      <c r="O1185" t="s">
        <v>50</v>
      </c>
      <c r="P1185">
        <v>64</v>
      </c>
      <c r="Q1185" s="2">
        <v>40588</v>
      </c>
      <c r="R1185" s="2"/>
      <c r="S1185">
        <v>40</v>
      </c>
      <c r="T1185" s="3">
        <v>171217</v>
      </c>
      <c r="U1185" s="3">
        <v>14268.083333333334</v>
      </c>
      <c r="V1185" s="3">
        <v>82.315865384615378</v>
      </c>
      <c r="W1185" s="3">
        <v>0.21</v>
      </c>
      <c r="X1185" s="3">
        <v>2996.2975000000001</v>
      </c>
      <c r="Y1185" vm="18">
        <v>0.379</v>
      </c>
      <c r="Z1185" s="3">
        <v>8860.4797500000004</v>
      </c>
      <c r="AA1185" t="s">
        <v>155</v>
      </c>
      <c r="AB1185">
        <v>378.97</v>
      </c>
      <c r="AC1185">
        <v>0.19</v>
      </c>
      <c r="AD1185" s="2" t="s">
        <v>42</v>
      </c>
      <c r="AE1185">
        <v>366</v>
      </c>
      <c r="AH1185">
        <v>20</v>
      </c>
      <c r="AJ1185">
        <v>12</v>
      </c>
      <c r="AK1185" t="s">
        <v>42</v>
      </c>
      <c r="AL1185">
        <f>IF(AND(EE_Data_2023[[#This Row],[Hire Date]]&gt;=EE_Data_2023[[#This Row],[Start of Month]],EE_Data_2023[[#This Row],[Hire Date]]&lt;=EE_Data_2023[[#This Row],[End of Month]]),1,0)</f>
        <v>0</v>
      </c>
      <c r="AM1185">
        <f>IF(AND(EE_Data_2023[[#This Row],[Exit Date]]&gt;=EE_Data_2023[[#This Row],[Start of Month]],EE_Data_2023[[#This Row],[Exit Date]]&lt;=EE_Data_2023[[#This Row],[End of Month]]),1,0)</f>
        <v>0</v>
      </c>
      <c r="AN1185">
        <f>EE_Data_2023[[#This Row],[Leave balance]]*EE_Data_2023[[#This Row],[Hr_Rate]]</f>
        <v>30127.606730769228</v>
      </c>
    </row>
    <row r="1186" spans="1:40" x14ac:dyDescent="0.3">
      <c r="A1186" s="1" t="s">
        <v>1928</v>
      </c>
      <c r="B1186" s="8">
        <v>44958</v>
      </c>
      <c r="C1186" s="8">
        <v>44985</v>
      </c>
      <c r="D1186">
        <v>2023</v>
      </c>
      <c r="E1186" t="s">
        <v>79</v>
      </c>
      <c r="F1186" t="s">
        <v>80</v>
      </c>
      <c r="G1186" t="s">
        <v>33</v>
      </c>
      <c r="H1186" t="s">
        <v>895</v>
      </c>
      <c r="I1186" t="s">
        <v>896</v>
      </c>
      <c r="J1186" t="s">
        <v>77</v>
      </c>
      <c r="K1186" t="s">
        <v>37</v>
      </c>
      <c r="L1186" t="s">
        <v>108</v>
      </c>
      <c r="M1186" t="s">
        <v>80</v>
      </c>
      <c r="N1186" t="s">
        <v>39</v>
      </c>
      <c r="O1186" t="s">
        <v>50</v>
      </c>
      <c r="P1186">
        <v>57</v>
      </c>
      <c r="Q1186" s="2">
        <v>43948</v>
      </c>
      <c r="R1186" s="2">
        <v>45043</v>
      </c>
      <c r="S1186">
        <v>40</v>
      </c>
      <c r="T1186" s="3">
        <v>103058</v>
      </c>
      <c r="U1186" s="3">
        <v>8588.1666666666661</v>
      </c>
      <c r="V1186" s="3">
        <v>49.547115384615388</v>
      </c>
      <c r="W1186" s="3">
        <v>0.23190000000000002</v>
      </c>
      <c r="X1186" s="3">
        <v>1991.5958500000002</v>
      </c>
      <c r="Y1186" vm="7">
        <v>0.41200000000000003</v>
      </c>
      <c r="Z1186" s="3">
        <v>5049.8419999999987</v>
      </c>
      <c r="AA1186" t="s">
        <v>41</v>
      </c>
      <c r="AB1186">
        <v>1</v>
      </c>
      <c r="AC1186">
        <v>7.0000000000000007E-2</v>
      </c>
      <c r="AD1186" s="2" t="s">
        <v>42</v>
      </c>
      <c r="AE1186">
        <v>186</v>
      </c>
      <c r="AH1186">
        <v>20</v>
      </c>
      <c r="AJ1186">
        <v>12</v>
      </c>
      <c r="AK1186" t="s">
        <v>42</v>
      </c>
      <c r="AL1186">
        <f>IF(AND(EE_Data_2023[[#This Row],[Hire Date]]&gt;=EE_Data_2023[[#This Row],[Start of Month]],EE_Data_2023[[#This Row],[Hire Date]]&lt;=EE_Data_2023[[#This Row],[End of Month]]),1,0)</f>
        <v>0</v>
      </c>
      <c r="AM1186">
        <f>IF(AND(EE_Data_2023[[#This Row],[Exit Date]]&gt;=EE_Data_2023[[#This Row],[Start of Month]],EE_Data_2023[[#This Row],[Exit Date]]&lt;=EE_Data_2023[[#This Row],[End of Month]]),1,0)</f>
        <v>0</v>
      </c>
      <c r="AN1186">
        <f>EE_Data_2023[[#This Row],[Leave balance]]*EE_Data_2023[[#This Row],[Hr_Rate]]</f>
        <v>9215.7634615384613</v>
      </c>
    </row>
    <row r="1187" spans="1:40" x14ac:dyDescent="0.3">
      <c r="A1187" s="1" t="s">
        <v>1928</v>
      </c>
      <c r="B1187" s="8">
        <v>44958</v>
      </c>
      <c r="C1187" s="8">
        <v>44985</v>
      </c>
      <c r="D1187">
        <v>2023</v>
      </c>
      <c r="E1187" t="s">
        <v>351</v>
      </c>
      <c r="F1187" t="s">
        <v>352</v>
      </c>
      <c r="G1187" t="s">
        <v>54</v>
      </c>
      <c r="H1187" t="s">
        <v>897</v>
      </c>
      <c r="I1187" t="s">
        <v>898</v>
      </c>
      <c r="J1187" t="s">
        <v>77</v>
      </c>
      <c r="K1187" t="s">
        <v>70</v>
      </c>
      <c r="L1187" t="s">
        <v>49</v>
      </c>
      <c r="M1187" t="s">
        <v>352</v>
      </c>
      <c r="N1187" t="s">
        <v>72</v>
      </c>
      <c r="O1187" t="s">
        <v>40</v>
      </c>
      <c r="P1187">
        <v>52</v>
      </c>
      <c r="Q1187" s="2">
        <v>41858</v>
      </c>
      <c r="R1187" s="2"/>
      <c r="S1187">
        <v>40</v>
      </c>
      <c r="T1187" s="3">
        <v>117062</v>
      </c>
      <c r="U1187" s="3">
        <v>9755.1666666666661</v>
      </c>
      <c r="V1187" s="3">
        <v>56.279807692307692</v>
      </c>
      <c r="W1187" s="3">
        <v>0.13</v>
      </c>
      <c r="X1187" s="3">
        <v>1268.1716666666666</v>
      </c>
      <c r="Y1187" vm="14">
        <v>0.55399999999999994</v>
      </c>
      <c r="Z1187" s="3">
        <v>4350.8043333333335</v>
      </c>
      <c r="AA1187" t="s">
        <v>355</v>
      </c>
      <c r="AB1187">
        <v>12.6816</v>
      </c>
      <c r="AC1187">
        <v>7.0000000000000007E-2</v>
      </c>
      <c r="AD1187" s="2" t="s">
        <v>42</v>
      </c>
      <c r="AE1187">
        <v>205</v>
      </c>
      <c r="AF1187">
        <v>1</v>
      </c>
      <c r="AG1187" t="s">
        <v>1809</v>
      </c>
      <c r="AH1187">
        <v>20</v>
      </c>
      <c r="AJ1187">
        <v>2</v>
      </c>
      <c r="AK1187" t="s">
        <v>42</v>
      </c>
      <c r="AL1187">
        <f>IF(AND(EE_Data_2023[[#This Row],[Hire Date]]&gt;=EE_Data_2023[[#This Row],[Start of Month]],EE_Data_2023[[#This Row],[Hire Date]]&lt;=EE_Data_2023[[#This Row],[End of Month]]),1,0)</f>
        <v>0</v>
      </c>
      <c r="AM1187">
        <f>IF(AND(EE_Data_2023[[#This Row],[Exit Date]]&gt;=EE_Data_2023[[#This Row],[Start of Month]],EE_Data_2023[[#This Row],[Exit Date]]&lt;=EE_Data_2023[[#This Row],[End of Month]]),1,0)</f>
        <v>0</v>
      </c>
      <c r="AN1187">
        <f>EE_Data_2023[[#This Row],[Leave balance]]*EE_Data_2023[[#This Row],[Hr_Rate]]</f>
        <v>11537.360576923076</v>
      </c>
    </row>
    <row r="1188" spans="1:40" x14ac:dyDescent="0.3">
      <c r="A1188" s="1" t="s">
        <v>1928</v>
      </c>
      <c r="B1188" s="8">
        <v>44958</v>
      </c>
      <c r="C1188" s="8">
        <v>44985</v>
      </c>
      <c r="D1188">
        <v>2023</v>
      </c>
      <c r="E1188" t="s">
        <v>52</v>
      </c>
      <c r="F1188" t="s">
        <v>53</v>
      </c>
      <c r="G1188" t="s">
        <v>54</v>
      </c>
      <c r="H1188" t="s">
        <v>899</v>
      </c>
      <c r="I1188" t="s">
        <v>900</v>
      </c>
      <c r="J1188" t="s">
        <v>93</v>
      </c>
      <c r="K1188" t="s">
        <v>83</v>
      </c>
      <c r="L1188" t="s">
        <v>49</v>
      </c>
      <c r="M1188" t="s">
        <v>53</v>
      </c>
      <c r="N1188" t="s">
        <v>72</v>
      </c>
      <c r="O1188" t="s">
        <v>40</v>
      </c>
      <c r="P1188">
        <v>40</v>
      </c>
      <c r="Q1188" s="2">
        <v>43488</v>
      </c>
      <c r="R1188" s="2"/>
      <c r="S1188">
        <v>40</v>
      </c>
      <c r="T1188" s="3">
        <v>159031</v>
      </c>
      <c r="U1188" s="3">
        <v>13252.583333333334</v>
      </c>
      <c r="V1188" s="3">
        <v>76.457211538461536</v>
      </c>
      <c r="W1188" s="3">
        <v>0.25</v>
      </c>
      <c r="X1188" s="3">
        <v>3313.1458333333335</v>
      </c>
      <c r="Y1188" vm="3">
        <v>0.501</v>
      </c>
      <c r="Z1188" s="3">
        <v>6613.039083333334</v>
      </c>
      <c r="AA1188" t="s">
        <v>58</v>
      </c>
      <c r="AB1188">
        <v>657.27</v>
      </c>
      <c r="AC1188">
        <v>0.1</v>
      </c>
      <c r="AD1188" s="2" t="s">
        <v>42</v>
      </c>
      <c r="AE1188">
        <v>64</v>
      </c>
      <c r="AH1188">
        <v>20</v>
      </c>
      <c r="AI1188">
        <v>166</v>
      </c>
      <c r="AJ1188">
        <v>19</v>
      </c>
      <c r="AK1188" t="s">
        <v>42</v>
      </c>
      <c r="AL1188">
        <f>IF(AND(EE_Data_2023[[#This Row],[Hire Date]]&gt;=EE_Data_2023[[#This Row],[Start of Month]],EE_Data_2023[[#This Row],[Hire Date]]&lt;=EE_Data_2023[[#This Row],[End of Month]]),1,0)</f>
        <v>0</v>
      </c>
      <c r="AM1188">
        <f>IF(AND(EE_Data_2023[[#This Row],[Exit Date]]&gt;=EE_Data_2023[[#This Row],[Start of Month]],EE_Data_2023[[#This Row],[Exit Date]]&lt;=EE_Data_2023[[#This Row],[End of Month]]),1,0)</f>
        <v>0</v>
      </c>
      <c r="AN1188">
        <f>EE_Data_2023[[#This Row],[Leave balance]]*EE_Data_2023[[#This Row],[Hr_Rate]]</f>
        <v>4893.2615384615383</v>
      </c>
    </row>
    <row r="1189" spans="1:40" x14ac:dyDescent="0.3">
      <c r="A1189" s="1" t="s">
        <v>1928</v>
      </c>
      <c r="B1189" s="8">
        <v>44958</v>
      </c>
      <c r="C1189" s="8">
        <v>44985</v>
      </c>
      <c r="D1189">
        <v>2023</v>
      </c>
      <c r="E1189" t="s">
        <v>65</v>
      </c>
      <c r="F1189" t="s">
        <v>66</v>
      </c>
      <c r="G1189" t="s">
        <v>33</v>
      </c>
      <c r="H1189" t="s">
        <v>901</v>
      </c>
      <c r="I1189" t="s">
        <v>902</v>
      </c>
      <c r="J1189" t="s">
        <v>93</v>
      </c>
      <c r="K1189" t="s">
        <v>37</v>
      </c>
      <c r="L1189" t="s">
        <v>108</v>
      </c>
      <c r="M1189" t="s">
        <v>66</v>
      </c>
      <c r="N1189" t="s">
        <v>72</v>
      </c>
      <c r="O1189" t="s">
        <v>50</v>
      </c>
      <c r="P1189">
        <v>49</v>
      </c>
      <c r="Q1189" s="2">
        <v>38000</v>
      </c>
      <c r="R1189" s="2"/>
      <c r="S1189">
        <v>40</v>
      </c>
      <c r="T1189" s="3">
        <v>125086</v>
      </c>
      <c r="U1189" s="3">
        <v>10423.833333333334</v>
      </c>
      <c r="V1189" s="3">
        <v>60.137500000000003</v>
      </c>
      <c r="W1189" s="3">
        <v>0.23749999999999999</v>
      </c>
      <c r="X1189" s="3">
        <v>2475.6604166666666</v>
      </c>
      <c r="Y1189" vm="5">
        <v>0.39799999999999996</v>
      </c>
      <c r="Z1189" s="3">
        <v>6275.1476666666676</v>
      </c>
      <c r="AA1189" t="s">
        <v>41</v>
      </c>
      <c r="AB1189">
        <v>1</v>
      </c>
      <c r="AC1189">
        <v>0.1</v>
      </c>
      <c r="AD1189" s="2" t="s">
        <v>42</v>
      </c>
      <c r="AE1189">
        <v>29</v>
      </c>
      <c r="AH1189">
        <v>20</v>
      </c>
      <c r="AI1189">
        <v>142</v>
      </c>
      <c r="AJ1189">
        <v>3</v>
      </c>
      <c r="AK1189" t="s">
        <v>42</v>
      </c>
      <c r="AL1189">
        <f>IF(AND(EE_Data_2023[[#This Row],[Hire Date]]&gt;=EE_Data_2023[[#This Row],[Start of Month]],EE_Data_2023[[#This Row],[Hire Date]]&lt;=EE_Data_2023[[#This Row],[End of Month]]),1,0)</f>
        <v>0</v>
      </c>
      <c r="AM1189">
        <f>IF(AND(EE_Data_2023[[#This Row],[Exit Date]]&gt;=EE_Data_2023[[#This Row],[Start of Month]],EE_Data_2023[[#This Row],[Exit Date]]&lt;=EE_Data_2023[[#This Row],[End of Month]]),1,0)</f>
        <v>0</v>
      </c>
      <c r="AN1189">
        <f>EE_Data_2023[[#This Row],[Leave balance]]*EE_Data_2023[[#This Row],[Hr_Rate]]</f>
        <v>1743.9875000000002</v>
      </c>
    </row>
    <row r="1190" spans="1:40" x14ac:dyDescent="0.3">
      <c r="A1190" s="1" t="s">
        <v>1928</v>
      </c>
      <c r="B1190" s="8">
        <v>44958</v>
      </c>
      <c r="C1190" s="8">
        <v>44985</v>
      </c>
      <c r="D1190">
        <v>2023</v>
      </c>
      <c r="E1190" t="s">
        <v>172</v>
      </c>
      <c r="F1190" t="s">
        <v>132</v>
      </c>
      <c r="G1190" t="s">
        <v>33</v>
      </c>
      <c r="H1190" t="s">
        <v>903</v>
      </c>
      <c r="I1190" t="s">
        <v>904</v>
      </c>
      <c r="J1190" t="s">
        <v>367</v>
      </c>
      <c r="K1190" t="s">
        <v>37</v>
      </c>
      <c r="L1190" t="s">
        <v>49</v>
      </c>
      <c r="M1190" t="s">
        <v>132</v>
      </c>
      <c r="N1190" t="s">
        <v>72</v>
      </c>
      <c r="O1190" t="s">
        <v>40</v>
      </c>
      <c r="P1190">
        <v>43</v>
      </c>
      <c r="Q1190" s="2">
        <v>42467</v>
      </c>
      <c r="R1190" s="2"/>
      <c r="S1190">
        <v>40</v>
      </c>
      <c r="T1190" s="3">
        <v>67976</v>
      </c>
      <c r="U1190" s="3">
        <v>5664.666666666667</v>
      </c>
      <c r="V1190" s="3">
        <v>32.680769230769229</v>
      </c>
      <c r="W1190" s="3">
        <v>8.3000000000000004E-2</v>
      </c>
      <c r="X1190" s="3">
        <v>470.16733333333337</v>
      </c>
      <c r="Y1190" vm="19">
        <v>0.22399999999999998</v>
      </c>
      <c r="Z1190" s="3">
        <v>4395.7813333333343</v>
      </c>
      <c r="AA1190" t="s">
        <v>41</v>
      </c>
      <c r="AB1190">
        <v>1</v>
      </c>
      <c r="AC1190">
        <v>0</v>
      </c>
      <c r="AD1190" s="2" t="s">
        <v>42</v>
      </c>
      <c r="AE1190">
        <v>143</v>
      </c>
      <c r="AH1190">
        <v>20</v>
      </c>
      <c r="AI1190">
        <v>444</v>
      </c>
      <c r="AJ1190">
        <v>10</v>
      </c>
      <c r="AK1190" t="s">
        <v>42</v>
      </c>
      <c r="AL1190">
        <f>IF(AND(EE_Data_2023[[#This Row],[Hire Date]]&gt;=EE_Data_2023[[#This Row],[Start of Month]],EE_Data_2023[[#This Row],[Hire Date]]&lt;=EE_Data_2023[[#This Row],[End of Month]]),1,0)</f>
        <v>0</v>
      </c>
      <c r="AM1190">
        <f>IF(AND(EE_Data_2023[[#This Row],[Exit Date]]&gt;=EE_Data_2023[[#This Row],[Start of Month]],EE_Data_2023[[#This Row],[Exit Date]]&lt;=EE_Data_2023[[#This Row],[End of Month]]),1,0)</f>
        <v>0</v>
      </c>
      <c r="AN1190">
        <f>EE_Data_2023[[#This Row],[Leave balance]]*EE_Data_2023[[#This Row],[Hr_Rate]]</f>
        <v>4673.3499999999995</v>
      </c>
    </row>
    <row r="1191" spans="1:40" x14ac:dyDescent="0.3">
      <c r="A1191" s="1" t="s">
        <v>1928</v>
      </c>
      <c r="B1191" s="8">
        <v>44958</v>
      </c>
      <c r="C1191" s="8">
        <v>44985</v>
      </c>
      <c r="D1191">
        <v>2023</v>
      </c>
      <c r="E1191" t="s">
        <v>73</v>
      </c>
      <c r="F1191" t="s">
        <v>74</v>
      </c>
      <c r="G1191" t="s">
        <v>1916</v>
      </c>
      <c r="H1191" t="s">
        <v>905</v>
      </c>
      <c r="I1191" t="s">
        <v>906</v>
      </c>
      <c r="J1191" t="s">
        <v>177</v>
      </c>
      <c r="K1191" t="s">
        <v>48</v>
      </c>
      <c r="L1191" t="s">
        <v>49</v>
      </c>
      <c r="M1191" t="s">
        <v>74</v>
      </c>
      <c r="N1191" t="s">
        <v>39</v>
      </c>
      <c r="O1191" t="s">
        <v>40</v>
      </c>
      <c r="P1191">
        <v>31</v>
      </c>
      <c r="Q1191" s="2">
        <v>44308</v>
      </c>
      <c r="R1191" s="2">
        <v>45038</v>
      </c>
      <c r="S1191">
        <v>40</v>
      </c>
      <c r="T1191" s="3">
        <v>74215</v>
      </c>
      <c r="U1191" s="3">
        <v>6184.583333333333</v>
      </c>
      <c r="V1191" s="3">
        <v>35.680288461538467</v>
      </c>
      <c r="W1191" s="3">
        <v>0.28999999999999998</v>
      </c>
      <c r="X1191" s="3">
        <v>1793.5291666666665</v>
      </c>
      <c r="Y1191" vm="6">
        <v>0.65099999999999991</v>
      </c>
      <c r="Z1191" s="3">
        <v>2158.4195833333338</v>
      </c>
      <c r="AA1191" t="s">
        <v>78</v>
      </c>
      <c r="AB1191">
        <v>5.4378000000000002</v>
      </c>
      <c r="AC1191">
        <v>0</v>
      </c>
      <c r="AD1191" s="2" t="s">
        <v>42</v>
      </c>
      <c r="AE1191">
        <v>95</v>
      </c>
      <c r="AH1191">
        <v>20</v>
      </c>
      <c r="AJ1191">
        <v>20</v>
      </c>
      <c r="AK1191" t="s">
        <v>42</v>
      </c>
      <c r="AL1191">
        <f>IF(AND(EE_Data_2023[[#This Row],[Hire Date]]&gt;=EE_Data_2023[[#This Row],[Start of Month]],EE_Data_2023[[#This Row],[Hire Date]]&lt;=EE_Data_2023[[#This Row],[End of Month]]),1,0)</f>
        <v>0</v>
      </c>
      <c r="AM1191">
        <f>IF(AND(EE_Data_2023[[#This Row],[Exit Date]]&gt;=EE_Data_2023[[#This Row],[Start of Month]],EE_Data_2023[[#This Row],[Exit Date]]&lt;=EE_Data_2023[[#This Row],[End of Month]]),1,0)</f>
        <v>0</v>
      </c>
      <c r="AN1191">
        <f>EE_Data_2023[[#This Row],[Leave balance]]*EE_Data_2023[[#This Row],[Hr_Rate]]</f>
        <v>3389.6274038461543</v>
      </c>
    </row>
    <row r="1192" spans="1:40" x14ac:dyDescent="0.3">
      <c r="A1192" s="1" t="s">
        <v>1928</v>
      </c>
      <c r="B1192" s="8">
        <v>44958</v>
      </c>
      <c r="C1192" s="8">
        <v>44985</v>
      </c>
      <c r="D1192">
        <v>2023</v>
      </c>
      <c r="E1192" t="s">
        <v>139</v>
      </c>
      <c r="F1192" t="s">
        <v>140</v>
      </c>
      <c r="G1192" t="s">
        <v>33</v>
      </c>
      <c r="H1192" t="s">
        <v>907</v>
      </c>
      <c r="I1192" t="s">
        <v>908</v>
      </c>
      <c r="J1192" t="s">
        <v>47</v>
      </c>
      <c r="K1192" t="s">
        <v>83</v>
      </c>
      <c r="L1192" t="s">
        <v>38</v>
      </c>
      <c r="M1192" t="s">
        <v>140</v>
      </c>
      <c r="N1192" t="s">
        <v>72</v>
      </c>
      <c r="O1192" t="s">
        <v>40</v>
      </c>
      <c r="P1192">
        <v>55</v>
      </c>
      <c r="Q1192" s="2">
        <v>40340</v>
      </c>
      <c r="R1192" s="2"/>
      <c r="S1192">
        <v>40</v>
      </c>
      <c r="T1192" s="3">
        <v>187389</v>
      </c>
      <c r="U1192" s="3">
        <v>15615.75</v>
      </c>
      <c r="V1192" s="3">
        <v>90.090865384615384</v>
      </c>
      <c r="W1192" s="3">
        <v>0.19879999999999998</v>
      </c>
      <c r="X1192" s="3">
        <v>3104.4110999999998</v>
      </c>
      <c r="Y1192" vm="16">
        <v>0.48799999999999999</v>
      </c>
      <c r="Z1192" s="3">
        <v>7995.2640000000001</v>
      </c>
      <c r="AA1192" t="s">
        <v>41</v>
      </c>
      <c r="AB1192">
        <v>1</v>
      </c>
      <c r="AC1192">
        <v>0.25</v>
      </c>
      <c r="AD1192" s="2" t="s">
        <v>42</v>
      </c>
      <c r="AE1192">
        <v>29</v>
      </c>
      <c r="AH1192">
        <v>20</v>
      </c>
      <c r="AJ1192">
        <v>7</v>
      </c>
      <c r="AK1192" t="s">
        <v>42</v>
      </c>
      <c r="AL1192">
        <f>IF(AND(EE_Data_2023[[#This Row],[Hire Date]]&gt;=EE_Data_2023[[#This Row],[Start of Month]],EE_Data_2023[[#This Row],[Hire Date]]&lt;=EE_Data_2023[[#This Row],[End of Month]]),1,0)</f>
        <v>0</v>
      </c>
      <c r="AM1192">
        <f>IF(AND(EE_Data_2023[[#This Row],[Exit Date]]&gt;=EE_Data_2023[[#This Row],[Start of Month]],EE_Data_2023[[#This Row],[Exit Date]]&lt;=EE_Data_2023[[#This Row],[End of Month]]),1,0)</f>
        <v>0</v>
      </c>
      <c r="AN1192">
        <f>EE_Data_2023[[#This Row],[Leave balance]]*EE_Data_2023[[#This Row],[Hr_Rate]]</f>
        <v>2612.635096153846</v>
      </c>
    </row>
    <row r="1193" spans="1:40" x14ac:dyDescent="0.3">
      <c r="A1193" s="1" t="s">
        <v>1928</v>
      </c>
      <c r="B1193" s="8">
        <v>44958</v>
      </c>
      <c r="C1193" s="8">
        <v>44985</v>
      </c>
      <c r="D1193">
        <v>2023</v>
      </c>
      <c r="E1193" t="s">
        <v>210</v>
      </c>
      <c r="F1193" t="s">
        <v>211</v>
      </c>
      <c r="G1193" t="s">
        <v>33</v>
      </c>
      <c r="H1193" t="s">
        <v>726</v>
      </c>
      <c r="I1193" t="s">
        <v>909</v>
      </c>
      <c r="J1193" t="s">
        <v>93</v>
      </c>
      <c r="K1193" t="s">
        <v>94</v>
      </c>
      <c r="L1193" t="s">
        <v>49</v>
      </c>
      <c r="M1193" t="s">
        <v>211</v>
      </c>
      <c r="N1193" t="s">
        <v>72</v>
      </c>
      <c r="O1193" t="s">
        <v>50</v>
      </c>
      <c r="P1193">
        <v>41</v>
      </c>
      <c r="Q1193" s="2">
        <v>39747</v>
      </c>
      <c r="R1193" s="2"/>
      <c r="S1193">
        <v>40</v>
      </c>
      <c r="T1193" s="3">
        <v>131841</v>
      </c>
      <c r="U1193" s="3">
        <v>10986.75</v>
      </c>
      <c r="V1193" s="3">
        <v>63.385096153846156</v>
      </c>
      <c r="W1193" s="3">
        <v>0.29899999999999999</v>
      </c>
      <c r="X1193" s="3">
        <v>3285.0382500000001</v>
      </c>
      <c r="Y1193" vm="26">
        <v>0.47</v>
      </c>
      <c r="Z1193" s="3">
        <v>5822.9775</v>
      </c>
      <c r="AA1193" t="s">
        <v>41</v>
      </c>
      <c r="AB1193">
        <v>1</v>
      </c>
      <c r="AC1193">
        <v>0.13</v>
      </c>
      <c r="AD1193" s="2" t="s">
        <v>42</v>
      </c>
      <c r="AE1193">
        <v>308</v>
      </c>
      <c r="AH1193">
        <v>20</v>
      </c>
      <c r="AJ1193">
        <v>10</v>
      </c>
      <c r="AK1193" t="s">
        <v>42</v>
      </c>
      <c r="AL1193">
        <f>IF(AND(EE_Data_2023[[#This Row],[Hire Date]]&gt;=EE_Data_2023[[#This Row],[Start of Month]],EE_Data_2023[[#This Row],[Hire Date]]&lt;=EE_Data_2023[[#This Row],[End of Month]]),1,0)</f>
        <v>0</v>
      </c>
      <c r="AM1193">
        <f>IF(AND(EE_Data_2023[[#This Row],[Exit Date]]&gt;=EE_Data_2023[[#This Row],[Start of Month]],EE_Data_2023[[#This Row],[Exit Date]]&lt;=EE_Data_2023[[#This Row],[End of Month]]),1,0)</f>
        <v>0</v>
      </c>
      <c r="AN1193">
        <f>EE_Data_2023[[#This Row],[Leave balance]]*EE_Data_2023[[#This Row],[Hr_Rate]]</f>
        <v>19522.609615384616</v>
      </c>
    </row>
    <row r="1194" spans="1:40" x14ac:dyDescent="0.3">
      <c r="A1194" s="1" t="s">
        <v>1928</v>
      </c>
      <c r="B1194" s="8">
        <v>44958</v>
      </c>
      <c r="C1194" s="8">
        <v>44985</v>
      </c>
      <c r="D1194">
        <v>2023</v>
      </c>
      <c r="E1194" t="s">
        <v>193</v>
      </c>
      <c r="F1194" t="s">
        <v>194</v>
      </c>
      <c r="G1194" t="s">
        <v>33</v>
      </c>
      <c r="H1194" t="s">
        <v>910</v>
      </c>
      <c r="I1194" t="s">
        <v>911</v>
      </c>
      <c r="J1194" t="s">
        <v>63</v>
      </c>
      <c r="K1194" t="s">
        <v>83</v>
      </c>
      <c r="L1194" t="s">
        <v>108</v>
      </c>
      <c r="M1194" t="s">
        <v>194</v>
      </c>
      <c r="N1194" t="s">
        <v>72</v>
      </c>
      <c r="O1194" t="s">
        <v>40</v>
      </c>
      <c r="P1194">
        <v>34</v>
      </c>
      <c r="Q1194" s="2">
        <v>40750</v>
      </c>
      <c r="R1194" s="2"/>
      <c r="S1194">
        <v>40</v>
      </c>
      <c r="T1194" s="3">
        <v>97231</v>
      </c>
      <c r="U1194" s="3">
        <v>8102.583333333333</v>
      </c>
      <c r="V1194" s="3">
        <v>46.745673076923076</v>
      </c>
      <c r="W1194" s="3">
        <v>6.3500000000000001E-2</v>
      </c>
      <c r="X1194" s="3">
        <v>514.51404166666669</v>
      </c>
      <c r="Y1194" vm="24">
        <v>0.31900000000000001</v>
      </c>
      <c r="Z1194" s="3">
        <v>5517.8592499999995</v>
      </c>
      <c r="AA1194" t="s">
        <v>197</v>
      </c>
      <c r="AB1194">
        <v>149.69999999999999</v>
      </c>
      <c r="AC1194">
        <v>0</v>
      </c>
      <c r="AD1194" s="2" t="s">
        <v>42</v>
      </c>
      <c r="AE1194">
        <v>195</v>
      </c>
      <c r="AH1194">
        <v>20</v>
      </c>
      <c r="AJ1194">
        <v>16</v>
      </c>
      <c r="AK1194" t="s">
        <v>42</v>
      </c>
      <c r="AL1194">
        <f>IF(AND(EE_Data_2023[[#This Row],[Hire Date]]&gt;=EE_Data_2023[[#This Row],[Start of Month]],EE_Data_2023[[#This Row],[Hire Date]]&lt;=EE_Data_2023[[#This Row],[End of Month]]),1,0)</f>
        <v>0</v>
      </c>
      <c r="AM1194">
        <f>IF(AND(EE_Data_2023[[#This Row],[Exit Date]]&gt;=EE_Data_2023[[#This Row],[Start of Month]],EE_Data_2023[[#This Row],[Exit Date]]&lt;=EE_Data_2023[[#This Row],[End of Month]]),1,0)</f>
        <v>0</v>
      </c>
      <c r="AN1194">
        <f>EE_Data_2023[[#This Row],[Leave balance]]*EE_Data_2023[[#This Row],[Hr_Rate]]</f>
        <v>9115.40625</v>
      </c>
    </row>
    <row r="1195" spans="1:40" x14ac:dyDescent="0.3">
      <c r="A1195" s="1" t="s">
        <v>1928</v>
      </c>
      <c r="B1195" s="8">
        <v>44958</v>
      </c>
      <c r="C1195" s="8">
        <v>44985</v>
      </c>
      <c r="D1195">
        <v>2023</v>
      </c>
      <c r="E1195" t="s">
        <v>1035</v>
      </c>
      <c r="F1195" t="s">
        <v>1036</v>
      </c>
      <c r="G1195" t="s">
        <v>1918</v>
      </c>
      <c r="H1195" t="s">
        <v>912</v>
      </c>
      <c r="I1195" t="s">
        <v>913</v>
      </c>
      <c r="J1195" t="s">
        <v>93</v>
      </c>
      <c r="K1195" t="s">
        <v>48</v>
      </c>
      <c r="L1195" t="s">
        <v>71</v>
      </c>
      <c r="M1195" t="s">
        <v>135</v>
      </c>
      <c r="N1195" t="s">
        <v>72</v>
      </c>
      <c r="O1195" t="s">
        <v>50</v>
      </c>
      <c r="P1195">
        <v>41</v>
      </c>
      <c r="Q1195" s="2">
        <v>38060</v>
      </c>
      <c r="R1195" s="2"/>
      <c r="S1195">
        <v>40</v>
      </c>
      <c r="T1195" s="3">
        <v>155004</v>
      </c>
      <c r="U1195" s="3">
        <v>12917</v>
      </c>
      <c r="V1195" s="3">
        <v>74.521153846153851</v>
      </c>
      <c r="W1195" s="3">
        <v>0.25</v>
      </c>
      <c r="X1195" s="3">
        <v>3229.25</v>
      </c>
      <c r="Y1195" vm="15">
        <v>0.34600000000000003</v>
      </c>
      <c r="Z1195" s="3">
        <v>8447.7180000000008</v>
      </c>
      <c r="AA1195" t="s">
        <v>138</v>
      </c>
      <c r="AB1195">
        <v>1.7225999999999999</v>
      </c>
      <c r="AC1195">
        <v>0.12</v>
      </c>
      <c r="AD1195" s="2" t="s">
        <v>42</v>
      </c>
      <c r="AE1195">
        <v>280</v>
      </c>
      <c r="AH1195">
        <v>20</v>
      </c>
      <c r="AJ1195">
        <v>11</v>
      </c>
      <c r="AK1195" t="s">
        <v>42</v>
      </c>
      <c r="AL1195">
        <f>IF(AND(EE_Data_2023[[#This Row],[Hire Date]]&gt;=EE_Data_2023[[#This Row],[Start of Month]],EE_Data_2023[[#This Row],[Hire Date]]&lt;=EE_Data_2023[[#This Row],[End of Month]]),1,0)</f>
        <v>0</v>
      </c>
      <c r="AM1195">
        <f>IF(AND(EE_Data_2023[[#This Row],[Exit Date]]&gt;=EE_Data_2023[[#This Row],[Start of Month]],EE_Data_2023[[#This Row],[Exit Date]]&lt;=EE_Data_2023[[#This Row],[End of Month]]),1,0)</f>
        <v>0</v>
      </c>
      <c r="AN1195">
        <f>EE_Data_2023[[#This Row],[Leave balance]]*EE_Data_2023[[#This Row],[Hr_Rate]]</f>
        <v>20865.923076923078</v>
      </c>
    </row>
    <row r="1196" spans="1:40" x14ac:dyDescent="0.3">
      <c r="A1196" s="1" t="s">
        <v>1928</v>
      </c>
      <c r="B1196" s="8">
        <v>44958</v>
      </c>
      <c r="C1196" s="8">
        <v>44985</v>
      </c>
      <c r="D1196">
        <v>2023</v>
      </c>
      <c r="E1196" t="s">
        <v>73</v>
      </c>
      <c r="F1196" t="s">
        <v>74</v>
      </c>
      <c r="G1196" t="s">
        <v>1916</v>
      </c>
      <c r="H1196" t="s">
        <v>914</v>
      </c>
      <c r="I1196" t="s">
        <v>915</v>
      </c>
      <c r="J1196" t="s">
        <v>406</v>
      </c>
      <c r="K1196" t="s">
        <v>37</v>
      </c>
      <c r="L1196" t="s">
        <v>38</v>
      </c>
      <c r="M1196" t="s">
        <v>74</v>
      </c>
      <c r="N1196" t="s">
        <v>72</v>
      </c>
      <c r="O1196" t="s">
        <v>40</v>
      </c>
      <c r="P1196">
        <v>40</v>
      </c>
      <c r="Q1196" s="2">
        <v>39293</v>
      </c>
      <c r="R1196" s="2"/>
      <c r="S1196">
        <v>40</v>
      </c>
      <c r="T1196" s="3">
        <v>41859</v>
      </c>
      <c r="U1196" s="3">
        <v>3488.25</v>
      </c>
      <c r="V1196" s="3">
        <v>20.124519230769231</v>
      </c>
      <c r="W1196" s="3">
        <v>0.28999999999999998</v>
      </c>
      <c r="X1196" s="3">
        <v>1011.5925</v>
      </c>
      <c r="Y1196" vm="6">
        <v>0.65099999999999991</v>
      </c>
      <c r="Z1196" s="3">
        <v>1217.3992500000004</v>
      </c>
      <c r="AA1196" t="s">
        <v>78</v>
      </c>
      <c r="AB1196">
        <v>5.4378000000000002</v>
      </c>
      <c r="AC1196">
        <v>0</v>
      </c>
      <c r="AD1196" s="2" t="s">
        <v>42</v>
      </c>
      <c r="AE1196">
        <v>121</v>
      </c>
      <c r="AH1196">
        <v>20</v>
      </c>
      <c r="AJ1196">
        <v>7</v>
      </c>
      <c r="AK1196" t="s">
        <v>42</v>
      </c>
      <c r="AL1196">
        <f>IF(AND(EE_Data_2023[[#This Row],[Hire Date]]&gt;=EE_Data_2023[[#This Row],[Start of Month]],EE_Data_2023[[#This Row],[Hire Date]]&lt;=EE_Data_2023[[#This Row],[End of Month]]),1,0)</f>
        <v>0</v>
      </c>
      <c r="AM1196">
        <f>IF(AND(EE_Data_2023[[#This Row],[Exit Date]]&gt;=EE_Data_2023[[#This Row],[Start of Month]],EE_Data_2023[[#This Row],[Exit Date]]&lt;=EE_Data_2023[[#This Row],[End of Month]]),1,0)</f>
        <v>0</v>
      </c>
      <c r="AN1196">
        <f>EE_Data_2023[[#This Row],[Leave balance]]*EE_Data_2023[[#This Row],[Hr_Rate]]</f>
        <v>2435.0668269230769</v>
      </c>
    </row>
    <row r="1197" spans="1:40" x14ac:dyDescent="0.3">
      <c r="A1197" s="1" t="s">
        <v>1928</v>
      </c>
      <c r="B1197" s="8">
        <v>44958</v>
      </c>
      <c r="C1197" s="8">
        <v>44985</v>
      </c>
      <c r="D1197">
        <v>2023</v>
      </c>
      <c r="E1197" t="s">
        <v>303</v>
      </c>
      <c r="F1197" t="s">
        <v>304</v>
      </c>
      <c r="G1197" t="s">
        <v>112</v>
      </c>
      <c r="H1197" t="s">
        <v>916</v>
      </c>
      <c r="I1197" t="s">
        <v>917</v>
      </c>
      <c r="J1197" t="s">
        <v>171</v>
      </c>
      <c r="K1197" t="s">
        <v>37</v>
      </c>
      <c r="L1197" t="s">
        <v>38</v>
      </c>
      <c r="M1197" t="s">
        <v>304</v>
      </c>
      <c r="N1197" t="s">
        <v>72</v>
      </c>
      <c r="O1197" t="s">
        <v>40</v>
      </c>
      <c r="P1197">
        <v>42</v>
      </c>
      <c r="Q1197" s="2">
        <v>38984</v>
      </c>
      <c r="R1197" s="2"/>
      <c r="S1197">
        <v>40</v>
      </c>
      <c r="T1197" s="3">
        <v>52733</v>
      </c>
      <c r="U1197" s="3">
        <v>4394.416666666667</v>
      </c>
      <c r="V1197" s="3">
        <v>25.352403846153845</v>
      </c>
      <c r="W1197" s="3">
        <v>7.5999999999999998E-2</v>
      </c>
      <c r="X1197" s="3">
        <v>333.97566666666665</v>
      </c>
      <c r="Y1197" vm="32">
        <v>0.253</v>
      </c>
      <c r="Z1197" s="3">
        <v>3282.62925</v>
      </c>
      <c r="AA1197" t="s">
        <v>307</v>
      </c>
      <c r="AB1197">
        <v>3.7942999999999998</v>
      </c>
      <c r="AC1197">
        <v>0</v>
      </c>
      <c r="AD1197" s="2" t="s">
        <v>42</v>
      </c>
      <c r="AE1197">
        <v>292</v>
      </c>
      <c r="AH1197">
        <v>20</v>
      </c>
      <c r="AJ1197">
        <v>14</v>
      </c>
      <c r="AK1197" t="s">
        <v>42</v>
      </c>
      <c r="AL1197">
        <f>IF(AND(EE_Data_2023[[#This Row],[Hire Date]]&gt;=EE_Data_2023[[#This Row],[Start of Month]],EE_Data_2023[[#This Row],[Hire Date]]&lt;=EE_Data_2023[[#This Row],[End of Month]]),1,0)</f>
        <v>0</v>
      </c>
      <c r="AM1197">
        <f>IF(AND(EE_Data_2023[[#This Row],[Exit Date]]&gt;=EE_Data_2023[[#This Row],[Start of Month]],EE_Data_2023[[#This Row],[Exit Date]]&lt;=EE_Data_2023[[#This Row],[End of Month]]),1,0)</f>
        <v>0</v>
      </c>
      <c r="AN1197">
        <f>EE_Data_2023[[#This Row],[Leave balance]]*EE_Data_2023[[#This Row],[Hr_Rate]]</f>
        <v>7402.9019230769227</v>
      </c>
    </row>
    <row r="1198" spans="1:40" x14ac:dyDescent="0.3">
      <c r="A1198" s="1" t="s">
        <v>1928</v>
      </c>
      <c r="B1198" s="8">
        <v>44958</v>
      </c>
      <c r="C1198" s="8">
        <v>44985</v>
      </c>
      <c r="D1198">
        <v>2023</v>
      </c>
      <c r="E1198" t="s">
        <v>262</v>
      </c>
      <c r="F1198" t="s">
        <v>263</v>
      </c>
      <c r="G1198" t="s">
        <v>33</v>
      </c>
      <c r="H1198" t="s">
        <v>918</v>
      </c>
      <c r="I1198" t="s">
        <v>919</v>
      </c>
      <c r="J1198" t="s">
        <v>115</v>
      </c>
      <c r="K1198" t="s">
        <v>94</v>
      </c>
      <c r="L1198" t="s">
        <v>71</v>
      </c>
      <c r="M1198" t="s">
        <v>263</v>
      </c>
      <c r="N1198" t="s">
        <v>72</v>
      </c>
      <c r="O1198" t="s">
        <v>40</v>
      </c>
      <c r="P1198">
        <v>31</v>
      </c>
      <c r="Q1198" s="2">
        <v>42250</v>
      </c>
      <c r="R1198" s="2"/>
      <c r="S1198">
        <v>40</v>
      </c>
      <c r="T1198" s="3">
        <v>250953</v>
      </c>
      <c r="U1198" s="3">
        <v>20912.75</v>
      </c>
      <c r="V1198" s="3">
        <v>120.65048076923077</v>
      </c>
      <c r="W1198" s="3">
        <v>0.22</v>
      </c>
      <c r="X1198" s="3">
        <v>4600.8050000000003</v>
      </c>
      <c r="Y1198" vm="28">
        <v>0.45200000000000001</v>
      </c>
      <c r="Z1198" s="3">
        <v>11460.187</v>
      </c>
      <c r="AA1198" t="s">
        <v>267</v>
      </c>
      <c r="AB1198">
        <v>39.026600000000002</v>
      </c>
      <c r="AC1198">
        <v>0.34</v>
      </c>
      <c r="AD1198" s="2" t="s">
        <v>42</v>
      </c>
      <c r="AE1198">
        <v>191</v>
      </c>
      <c r="AH1198">
        <v>20</v>
      </c>
      <c r="AJ1198">
        <v>7</v>
      </c>
      <c r="AK1198" t="s">
        <v>42</v>
      </c>
      <c r="AL1198">
        <f>IF(AND(EE_Data_2023[[#This Row],[Hire Date]]&gt;=EE_Data_2023[[#This Row],[Start of Month]],EE_Data_2023[[#This Row],[Hire Date]]&lt;=EE_Data_2023[[#This Row],[End of Month]]),1,0)</f>
        <v>0</v>
      </c>
      <c r="AM1198">
        <f>IF(AND(EE_Data_2023[[#This Row],[Exit Date]]&gt;=EE_Data_2023[[#This Row],[Start of Month]],EE_Data_2023[[#This Row],[Exit Date]]&lt;=EE_Data_2023[[#This Row],[End of Month]]),1,0)</f>
        <v>0</v>
      </c>
      <c r="AN1198">
        <f>EE_Data_2023[[#This Row],[Leave balance]]*EE_Data_2023[[#This Row],[Hr_Rate]]</f>
        <v>23044.241826923077</v>
      </c>
    </row>
    <row r="1199" spans="1:40" x14ac:dyDescent="0.3">
      <c r="A1199" s="1" t="s">
        <v>1928</v>
      </c>
      <c r="B1199" s="8">
        <v>44958</v>
      </c>
      <c r="C1199" s="8">
        <v>44985</v>
      </c>
      <c r="D1199">
        <v>2023</v>
      </c>
      <c r="E1199" t="s">
        <v>920</v>
      </c>
      <c r="F1199" t="s">
        <v>921</v>
      </c>
      <c r="G1199" t="s">
        <v>33</v>
      </c>
      <c r="H1199" t="s">
        <v>922</v>
      </c>
      <c r="I1199" t="s">
        <v>923</v>
      </c>
      <c r="J1199" t="s">
        <v>47</v>
      </c>
      <c r="K1199" t="s">
        <v>116</v>
      </c>
      <c r="L1199" t="s">
        <v>108</v>
      </c>
      <c r="M1199" t="s">
        <v>921</v>
      </c>
      <c r="N1199" t="s">
        <v>72</v>
      </c>
      <c r="O1199" t="s">
        <v>40</v>
      </c>
      <c r="P1199">
        <v>49</v>
      </c>
      <c r="Q1199" s="2">
        <v>44611</v>
      </c>
      <c r="R1199" s="2"/>
      <c r="S1199">
        <v>32</v>
      </c>
      <c r="T1199" s="3">
        <v>191807</v>
      </c>
      <c r="U1199" s="3">
        <v>15983.916666666666</v>
      </c>
      <c r="V1199" s="3">
        <v>115.26862980769231</v>
      </c>
      <c r="W1199" s="3">
        <v>0.3</v>
      </c>
      <c r="X1199" s="3">
        <v>4795.1749999999993</v>
      </c>
      <c r="Y1199" vm="43">
        <v>0.59099999999999997</v>
      </c>
      <c r="Z1199" s="3">
        <v>6537.4219166666662</v>
      </c>
      <c r="AA1199" t="s">
        <v>41</v>
      </c>
      <c r="AB1199">
        <v>1</v>
      </c>
      <c r="AC1199">
        <v>0.21</v>
      </c>
      <c r="AD1199" s="2" t="s">
        <v>42</v>
      </c>
      <c r="AE1199">
        <v>387</v>
      </c>
      <c r="AH1199">
        <v>20</v>
      </c>
      <c r="AK1199" t="s">
        <v>42</v>
      </c>
      <c r="AL1199">
        <f>IF(AND(EE_Data_2023[[#This Row],[Hire Date]]&gt;=EE_Data_2023[[#This Row],[Start of Month]],EE_Data_2023[[#This Row],[Hire Date]]&lt;=EE_Data_2023[[#This Row],[End of Month]]),1,0)</f>
        <v>0</v>
      </c>
      <c r="AM1199">
        <f>IF(AND(EE_Data_2023[[#This Row],[Exit Date]]&gt;=EE_Data_2023[[#This Row],[Start of Month]],EE_Data_2023[[#This Row],[Exit Date]]&lt;=EE_Data_2023[[#This Row],[End of Month]]),1,0)</f>
        <v>0</v>
      </c>
      <c r="AN1199">
        <f>EE_Data_2023[[#This Row],[Leave balance]]*EE_Data_2023[[#This Row],[Hr_Rate]]</f>
        <v>44608.959735576922</v>
      </c>
    </row>
    <row r="1200" spans="1:40" x14ac:dyDescent="0.3">
      <c r="A1200" s="1" t="s">
        <v>1928</v>
      </c>
      <c r="B1200" s="8">
        <v>44958</v>
      </c>
      <c r="C1200" s="8">
        <v>44985</v>
      </c>
      <c r="D1200">
        <v>2023</v>
      </c>
      <c r="E1200" t="s">
        <v>1035</v>
      </c>
      <c r="F1200" t="s">
        <v>1036</v>
      </c>
      <c r="G1200" t="s">
        <v>1918</v>
      </c>
      <c r="H1200" t="s">
        <v>924</v>
      </c>
      <c r="I1200" t="s">
        <v>925</v>
      </c>
      <c r="J1200" t="s">
        <v>36</v>
      </c>
      <c r="K1200" t="s">
        <v>37</v>
      </c>
      <c r="L1200" t="s">
        <v>49</v>
      </c>
      <c r="M1200" t="s">
        <v>135</v>
      </c>
      <c r="N1200" t="s">
        <v>72</v>
      </c>
      <c r="O1200" t="s">
        <v>40</v>
      </c>
      <c r="P1200">
        <v>42</v>
      </c>
      <c r="Q1200" s="2">
        <v>41813</v>
      </c>
      <c r="R1200" s="2"/>
      <c r="S1200">
        <v>40</v>
      </c>
      <c r="T1200" s="3">
        <v>64677</v>
      </c>
      <c r="U1200" s="3">
        <v>5389.75</v>
      </c>
      <c r="V1200" s="3">
        <v>31.094711538461535</v>
      </c>
      <c r="W1200" s="3">
        <v>0.25</v>
      </c>
      <c r="X1200" s="3">
        <v>1347.4375</v>
      </c>
      <c r="Y1200" vm="15">
        <v>0.34600000000000003</v>
      </c>
      <c r="Z1200" s="3">
        <v>3524.8964999999998</v>
      </c>
      <c r="AA1200" t="s">
        <v>138</v>
      </c>
      <c r="AB1200">
        <v>1.7225999999999999</v>
      </c>
      <c r="AC1200">
        <v>0</v>
      </c>
      <c r="AD1200" s="2" t="s">
        <v>42</v>
      </c>
      <c r="AE1200">
        <v>52</v>
      </c>
      <c r="AH1200">
        <v>20</v>
      </c>
      <c r="AJ1200">
        <v>4</v>
      </c>
      <c r="AK1200" t="s">
        <v>42</v>
      </c>
      <c r="AL1200">
        <f>IF(AND(EE_Data_2023[[#This Row],[Hire Date]]&gt;=EE_Data_2023[[#This Row],[Start of Month]],EE_Data_2023[[#This Row],[Hire Date]]&lt;=EE_Data_2023[[#This Row],[End of Month]]),1,0)</f>
        <v>0</v>
      </c>
      <c r="AM1200">
        <f>IF(AND(EE_Data_2023[[#This Row],[Exit Date]]&gt;=EE_Data_2023[[#This Row],[Start of Month]],EE_Data_2023[[#This Row],[Exit Date]]&lt;=EE_Data_2023[[#This Row],[End of Month]]),1,0)</f>
        <v>0</v>
      </c>
      <c r="AN1200">
        <f>EE_Data_2023[[#This Row],[Leave balance]]*EE_Data_2023[[#This Row],[Hr_Rate]]</f>
        <v>1616.9249999999997</v>
      </c>
    </row>
    <row r="1201" spans="1:40" x14ac:dyDescent="0.3">
      <c r="A1201" s="1" t="s">
        <v>1928</v>
      </c>
      <c r="B1201" s="8">
        <v>44958</v>
      </c>
      <c r="C1201" s="8">
        <v>44985</v>
      </c>
      <c r="D1201">
        <v>2023</v>
      </c>
      <c r="E1201" t="s">
        <v>376</v>
      </c>
      <c r="F1201" t="s">
        <v>377</v>
      </c>
      <c r="G1201" t="s">
        <v>33</v>
      </c>
      <c r="H1201" t="s">
        <v>488</v>
      </c>
      <c r="I1201" t="s">
        <v>926</v>
      </c>
      <c r="J1201" t="s">
        <v>93</v>
      </c>
      <c r="K1201" t="s">
        <v>37</v>
      </c>
      <c r="L1201" t="s">
        <v>71</v>
      </c>
      <c r="M1201" t="s">
        <v>377</v>
      </c>
      <c r="N1201" t="s">
        <v>72</v>
      </c>
      <c r="O1201" t="s">
        <v>40</v>
      </c>
      <c r="P1201">
        <v>46</v>
      </c>
      <c r="Q1201" s="2">
        <v>38244</v>
      </c>
      <c r="R1201" s="2"/>
      <c r="S1201">
        <v>40</v>
      </c>
      <c r="T1201" s="3">
        <v>130274</v>
      </c>
      <c r="U1201" s="3">
        <v>10856.166666666666</v>
      </c>
      <c r="V1201" s="3">
        <v>62.631730769230771</v>
      </c>
      <c r="W1201" s="3">
        <v>0.33799999999999997</v>
      </c>
      <c r="X1201" s="3">
        <v>3669.384333333333</v>
      </c>
      <c r="Y1201" vm="35">
        <v>0.46100000000000002</v>
      </c>
      <c r="Z1201" s="3">
        <v>5851.4738333333325</v>
      </c>
      <c r="AA1201" t="s">
        <v>380</v>
      </c>
      <c r="AB1201">
        <v>23.619</v>
      </c>
      <c r="AC1201">
        <v>0.11</v>
      </c>
      <c r="AD1201" s="2" t="s">
        <v>42</v>
      </c>
      <c r="AE1201">
        <v>397</v>
      </c>
      <c r="AH1201">
        <v>20</v>
      </c>
      <c r="AJ1201">
        <v>9</v>
      </c>
      <c r="AK1201" t="s">
        <v>42</v>
      </c>
      <c r="AL1201">
        <f>IF(AND(EE_Data_2023[[#This Row],[Hire Date]]&gt;=EE_Data_2023[[#This Row],[Start of Month]],EE_Data_2023[[#This Row],[Hire Date]]&lt;=EE_Data_2023[[#This Row],[End of Month]]),1,0)</f>
        <v>0</v>
      </c>
      <c r="AM1201">
        <f>IF(AND(EE_Data_2023[[#This Row],[Exit Date]]&gt;=EE_Data_2023[[#This Row],[Start of Month]],EE_Data_2023[[#This Row],[Exit Date]]&lt;=EE_Data_2023[[#This Row],[End of Month]]),1,0)</f>
        <v>0</v>
      </c>
      <c r="AN1201">
        <f>EE_Data_2023[[#This Row],[Leave balance]]*EE_Data_2023[[#This Row],[Hr_Rate]]</f>
        <v>24864.797115384616</v>
      </c>
    </row>
    <row r="1202" spans="1:40" x14ac:dyDescent="0.3">
      <c r="A1202" s="1" t="s">
        <v>1928</v>
      </c>
      <c r="B1202" s="8">
        <v>44958</v>
      </c>
      <c r="C1202" s="8">
        <v>44985</v>
      </c>
      <c r="D1202">
        <v>2023</v>
      </c>
      <c r="E1202" t="s">
        <v>424</v>
      </c>
      <c r="F1202" t="s">
        <v>425</v>
      </c>
      <c r="G1202" t="s">
        <v>54</v>
      </c>
      <c r="H1202" t="s">
        <v>927</v>
      </c>
      <c r="I1202" t="s">
        <v>928</v>
      </c>
      <c r="J1202" t="s">
        <v>310</v>
      </c>
      <c r="K1202" t="s">
        <v>37</v>
      </c>
      <c r="L1202" t="s">
        <v>108</v>
      </c>
      <c r="M1202" t="s">
        <v>425</v>
      </c>
      <c r="N1202" t="s">
        <v>72</v>
      </c>
      <c r="O1202" t="s">
        <v>40</v>
      </c>
      <c r="P1202">
        <v>37</v>
      </c>
      <c r="Q1202" s="2">
        <v>42922</v>
      </c>
      <c r="R1202" s="2"/>
      <c r="S1202">
        <v>40</v>
      </c>
      <c r="T1202" s="3">
        <v>96331</v>
      </c>
      <c r="U1202" s="3">
        <v>8027.583333333333</v>
      </c>
      <c r="V1202" s="3">
        <v>46.312980769230769</v>
      </c>
      <c r="W1202" s="3">
        <v>0.26</v>
      </c>
      <c r="X1202" s="3">
        <v>2087.1716666666666</v>
      </c>
      <c r="Y1202" vm="39">
        <v>0.44400000000000001</v>
      </c>
      <c r="Z1202" s="3">
        <v>4463.3363333333327</v>
      </c>
      <c r="AA1202" t="s">
        <v>428</v>
      </c>
      <c r="AB1202">
        <v>32.686700000000002</v>
      </c>
      <c r="AC1202">
        <v>0</v>
      </c>
      <c r="AD1202" s="2" t="s">
        <v>42</v>
      </c>
      <c r="AE1202">
        <v>372</v>
      </c>
      <c r="AH1202">
        <v>20</v>
      </c>
      <c r="AJ1202">
        <v>14</v>
      </c>
      <c r="AK1202" t="s">
        <v>42</v>
      </c>
      <c r="AL1202">
        <f>IF(AND(EE_Data_2023[[#This Row],[Hire Date]]&gt;=EE_Data_2023[[#This Row],[Start of Month]],EE_Data_2023[[#This Row],[Hire Date]]&lt;=EE_Data_2023[[#This Row],[End of Month]]),1,0)</f>
        <v>0</v>
      </c>
      <c r="AM1202">
        <f>IF(AND(EE_Data_2023[[#This Row],[Exit Date]]&gt;=EE_Data_2023[[#This Row],[Start of Month]],EE_Data_2023[[#This Row],[Exit Date]]&lt;=EE_Data_2023[[#This Row],[End of Month]]),1,0)</f>
        <v>0</v>
      </c>
      <c r="AN1202">
        <f>EE_Data_2023[[#This Row],[Leave balance]]*EE_Data_2023[[#This Row],[Hr_Rate]]</f>
        <v>17228.428846153845</v>
      </c>
    </row>
    <row r="1203" spans="1:40" x14ac:dyDescent="0.3">
      <c r="A1203" s="1" t="s">
        <v>1928</v>
      </c>
      <c r="B1203" s="8">
        <v>44958</v>
      </c>
      <c r="C1203" s="8">
        <v>44985</v>
      </c>
      <c r="D1203">
        <v>2023</v>
      </c>
      <c r="E1203" t="s">
        <v>188</v>
      </c>
      <c r="F1203" t="s">
        <v>189</v>
      </c>
      <c r="G1203" t="s">
        <v>33</v>
      </c>
      <c r="H1203" t="s">
        <v>929</v>
      </c>
      <c r="I1203" t="s">
        <v>930</v>
      </c>
      <c r="J1203" t="s">
        <v>47</v>
      </c>
      <c r="K1203" t="s">
        <v>99</v>
      </c>
      <c r="L1203" t="s">
        <v>71</v>
      </c>
      <c r="M1203" t="s">
        <v>189</v>
      </c>
      <c r="N1203" t="s">
        <v>72</v>
      </c>
      <c r="O1203" t="s">
        <v>40</v>
      </c>
      <c r="P1203">
        <v>46</v>
      </c>
      <c r="Q1203" s="2">
        <v>41839</v>
      </c>
      <c r="R1203" s="2"/>
      <c r="S1203">
        <v>40</v>
      </c>
      <c r="T1203" s="3">
        <v>173629</v>
      </c>
      <c r="U1203" s="3">
        <v>14469.083333333334</v>
      </c>
      <c r="V1203" s="3">
        <v>83.475480769230771</v>
      </c>
      <c r="W1203" s="3">
        <v>0.14099999999999999</v>
      </c>
      <c r="X1203" s="3">
        <v>2040.1407499999998</v>
      </c>
      <c r="Y1203" vm="23">
        <v>0.36200000000000004</v>
      </c>
      <c r="Z1203" s="3">
        <v>9231.2751666666663</v>
      </c>
      <c r="AA1203" t="s">
        <v>192</v>
      </c>
      <c r="AB1203">
        <v>11.2597</v>
      </c>
      <c r="AC1203">
        <v>0.21</v>
      </c>
      <c r="AD1203" s="2" t="s">
        <v>42</v>
      </c>
      <c r="AE1203">
        <v>137</v>
      </c>
      <c r="AH1203">
        <v>20</v>
      </c>
      <c r="AJ1203">
        <v>17</v>
      </c>
      <c r="AK1203" t="s">
        <v>42</v>
      </c>
      <c r="AL1203">
        <f>IF(AND(EE_Data_2023[[#This Row],[Hire Date]]&gt;=EE_Data_2023[[#This Row],[Start of Month]],EE_Data_2023[[#This Row],[Hire Date]]&lt;=EE_Data_2023[[#This Row],[End of Month]]),1,0)</f>
        <v>0</v>
      </c>
      <c r="AM1203">
        <f>IF(AND(EE_Data_2023[[#This Row],[Exit Date]]&gt;=EE_Data_2023[[#This Row],[Start of Month]],EE_Data_2023[[#This Row],[Exit Date]]&lt;=EE_Data_2023[[#This Row],[End of Month]]),1,0)</f>
        <v>0</v>
      </c>
      <c r="AN1203">
        <f>EE_Data_2023[[#This Row],[Leave balance]]*EE_Data_2023[[#This Row],[Hr_Rate]]</f>
        <v>11436.140865384616</v>
      </c>
    </row>
    <row r="1204" spans="1:40" x14ac:dyDescent="0.3">
      <c r="A1204" s="1" t="s">
        <v>1928</v>
      </c>
      <c r="B1204" s="8">
        <v>44958</v>
      </c>
      <c r="C1204" s="8">
        <v>44985</v>
      </c>
      <c r="D1204">
        <v>2023</v>
      </c>
      <c r="E1204" t="s">
        <v>79</v>
      </c>
      <c r="F1204" t="s">
        <v>80</v>
      </c>
      <c r="G1204" t="s">
        <v>33</v>
      </c>
      <c r="H1204" t="s">
        <v>931</v>
      </c>
      <c r="I1204" t="s">
        <v>932</v>
      </c>
      <c r="J1204" t="s">
        <v>452</v>
      </c>
      <c r="K1204" t="s">
        <v>37</v>
      </c>
      <c r="L1204" t="s">
        <v>71</v>
      </c>
      <c r="M1204" t="s">
        <v>80</v>
      </c>
      <c r="N1204" t="s">
        <v>39</v>
      </c>
      <c r="O1204" t="s">
        <v>40</v>
      </c>
      <c r="P1204">
        <v>55</v>
      </c>
      <c r="Q1204" s="2">
        <v>44685</v>
      </c>
      <c r="R1204" s="2">
        <v>45050</v>
      </c>
      <c r="S1204">
        <v>40</v>
      </c>
      <c r="T1204" s="3">
        <v>62174</v>
      </c>
      <c r="U1204" s="3">
        <v>5181.166666666667</v>
      </c>
      <c r="V1204" s="3">
        <v>29.891346153846154</v>
      </c>
      <c r="W1204" s="3">
        <v>0.23190000000000002</v>
      </c>
      <c r="X1204" s="3">
        <v>1201.5125500000001</v>
      </c>
      <c r="Y1204" vm="7">
        <v>0.41200000000000003</v>
      </c>
      <c r="Z1204" s="3">
        <v>3046.5259999999998</v>
      </c>
      <c r="AA1204" t="s">
        <v>41</v>
      </c>
      <c r="AB1204">
        <v>1</v>
      </c>
      <c r="AC1204">
        <v>0</v>
      </c>
      <c r="AD1204" s="2" t="s">
        <v>42</v>
      </c>
      <c r="AE1204">
        <v>336</v>
      </c>
      <c r="AH1204">
        <v>20</v>
      </c>
      <c r="AJ1204">
        <v>4</v>
      </c>
      <c r="AK1204" t="s">
        <v>42</v>
      </c>
      <c r="AL1204">
        <f>IF(AND(EE_Data_2023[[#This Row],[Hire Date]]&gt;=EE_Data_2023[[#This Row],[Start of Month]],EE_Data_2023[[#This Row],[Hire Date]]&lt;=EE_Data_2023[[#This Row],[End of Month]]),1,0)</f>
        <v>0</v>
      </c>
      <c r="AM1204">
        <f>IF(AND(EE_Data_2023[[#This Row],[Exit Date]]&gt;=EE_Data_2023[[#This Row],[Start of Month]],EE_Data_2023[[#This Row],[Exit Date]]&lt;=EE_Data_2023[[#This Row],[End of Month]]),1,0)</f>
        <v>0</v>
      </c>
      <c r="AN1204">
        <f>EE_Data_2023[[#This Row],[Leave balance]]*EE_Data_2023[[#This Row],[Hr_Rate]]</f>
        <v>10043.492307692308</v>
      </c>
    </row>
    <row r="1205" spans="1:40" x14ac:dyDescent="0.3">
      <c r="A1205" s="1" t="s">
        <v>1928</v>
      </c>
      <c r="B1205" s="8">
        <v>44958</v>
      </c>
      <c r="C1205" s="8">
        <v>44985</v>
      </c>
      <c r="D1205">
        <v>2023</v>
      </c>
      <c r="E1205" t="s">
        <v>79</v>
      </c>
      <c r="F1205" t="s">
        <v>80</v>
      </c>
      <c r="G1205" t="s">
        <v>33</v>
      </c>
      <c r="H1205" t="s">
        <v>933</v>
      </c>
      <c r="I1205" t="s">
        <v>934</v>
      </c>
      <c r="J1205" t="s">
        <v>177</v>
      </c>
      <c r="K1205" t="s">
        <v>83</v>
      </c>
      <c r="L1205" t="s">
        <v>38</v>
      </c>
      <c r="M1205" t="s">
        <v>80</v>
      </c>
      <c r="N1205" t="s">
        <v>72</v>
      </c>
      <c r="O1205" t="s">
        <v>40</v>
      </c>
      <c r="P1205">
        <v>43</v>
      </c>
      <c r="Q1205" s="2">
        <v>43028</v>
      </c>
      <c r="R1205" s="2"/>
      <c r="S1205">
        <v>40</v>
      </c>
      <c r="T1205" s="3">
        <v>56555</v>
      </c>
      <c r="U1205" s="3">
        <v>4712.916666666667</v>
      </c>
      <c r="V1205" s="3">
        <v>27.189903846153847</v>
      </c>
      <c r="W1205" s="3">
        <v>0.23190000000000002</v>
      </c>
      <c r="X1205" s="3">
        <v>1092.9253750000003</v>
      </c>
      <c r="Y1205" vm="7">
        <v>0.41200000000000003</v>
      </c>
      <c r="Z1205" s="3">
        <v>2771.1949999999997</v>
      </c>
      <c r="AA1205" t="s">
        <v>41</v>
      </c>
      <c r="AB1205">
        <v>1</v>
      </c>
      <c r="AC1205">
        <v>0</v>
      </c>
      <c r="AD1205" s="2" t="s">
        <v>42</v>
      </c>
      <c r="AE1205">
        <v>105</v>
      </c>
      <c r="AH1205">
        <v>20</v>
      </c>
      <c r="AJ1205">
        <v>2</v>
      </c>
      <c r="AK1205" t="s">
        <v>42</v>
      </c>
      <c r="AL1205">
        <f>IF(AND(EE_Data_2023[[#This Row],[Hire Date]]&gt;=EE_Data_2023[[#This Row],[Start of Month]],EE_Data_2023[[#This Row],[Hire Date]]&lt;=EE_Data_2023[[#This Row],[End of Month]]),1,0)</f>
        <v>0</v>
      </c>
      <c r="AM1205">
        <f>IF(AND(EE_Data_2023[[#This Row],[Exit Date]]&gt;=EE_Data_2023[[#This Row],[Start of Month]],EE_Data_2023[[#This Row],[Exit Date]]&lt;=EE_Data_2023[[#This Row],[End of Month]]),1,0)</f>
        <v>0</v>
      </c>
      <c r="AN1205">
        <f>EE_Data_2023[[#This Row],[Leave balance]]*EE_Data_2023[[#This Row],[Hr_Rate]]</f>
        <v>2854.9399038461538</v>
      </c>
    </row>
    <row r="1206" spans="1:40" x14ac:dyDescent="0.3">
      <c r="A1206" s="1" t="s">
        <v>1928</v>
      </c>
      <c r="B1206" s="8">
        <v>44958</v>
      </c>
      <c r="C1206" s="8">
        <v>44985</v>
      </c>
      <c r="D1206">
        <v>2023</v>
      </c>
      <c r="E1206" t="s">
        <v>84</v>
      </c>
      <c r="F1206" t="s">
        <v>85</v>
      </c>
      <c r="G1206" t="s">
        <v>1919</v>
      </c>
      <c r="H1206" t="s">
        <v>935</v>
      </c>
      <c r="I1206" t="s">
        <v>936</v>
      </c>
      <c r="J1206" t="s">
        <v>177</v>
      </c>
      <c r="K1206" t="s">
        <v>116</v>
      </c>
      <c r="L1206" t="s">
        <v>38</v>
      </c>
      <c r="M1206" t="s">
        <v>85</v>
      </c>
      <c r="N1206" t="s">
        <v>72</v>
      </c>
      <c r="O1206" t="s">
        <v>40</v>
      </c>
      <c r="P1206">
        <v>48</v>
      </c>
      <c r="Q1206" s="2">
        <v>38623</v>
      </c>
      <c r="R1206" s="2"/>
      <c r="S1206">
        <v>40</v>
      </c>
      <c r="T1206" s="3">
        <v>74655</v>
      </c>
      <c r="U1206" s="3">
        <v>6221.25</v>
      </c>
      <c r="V1206" s="3">
        <v>35.89182692307692</v>
      </c>
      <c r="W1206" s="3">
        <v>0.25</v>
      </c>
      <c r="X1206" s="3">
        <v>1555.3125</v>
      </c>
      <c r="Y1206" vm="8">
        <v>0.21899999999999997</v>
      </c>
      <c r="Z1206" s="3">
        <v>4858.7962500000003</v>
      </c>
      <c r="AA1206" t="s">
        <v>88</v>
      </c>
      <c r="AB1206">
        <v>8.2957999999999998</v>
      </c>
      <c r="AC1206">
        <v>0</v>
      </c>
      <c r="AD1206" s="2" t="s">
        <v>42</v>
      </c>
      <c r="AE1206">
        <v>48</v>
      </c>
      <c r="AH1206">
        <v>20</v>
      </c>
      <c r="AJ1206">
        <v>4</v>
      </c>
      <c r="AK1206" t="s">
        <v>42</v>
      </c>
      <c r="AL1206">
        <f>IF(AND(EE_Data_2023[[#This Row],[Hire Date]]&gt;=EE_Data_2023[[#This Row],[Start of Month]],EE_Data_2023[[#This Row],[Hire Date]]&lt;=EE_Data_2023[[#This Row],[End of Month]]),1,0)</f>
        <v>0</v>
      </c>
      <c r="AM1206">
        <f>IF(AND(EE_Data_2023[[#This Row],[Exit Date]]&gt;=EE_Data_2023[[#This Row],[Start of Month]],EE_Data_2023[[#This Row],[Exit Date]]&lt;=EE_Data_2023[[#This Row],[End of Month]]),1,0)</f>
        <v>0</v>
      </c>
      <c r="AN1206">
        <f>EE_Data_2023[[#This Row],[Leave balance]]*EE_Data_2023[[#This Row],[Hr_Rate]]</f>
        <v>1722.8076923076922</v>
      </c>
    </row>
    <row r="1207" spans="1:40" x14ac:dyDescent="0.3">
      <c r="A1207" s="1" t="s">
        <v>1928</v>
      </c>
      <c r="B1207" s="8">
        <v>44958</v>
      </c>
      <c r="C1207" s="8">
        <v>44985</v>
      </c>
      <c r="D1207">
        <v>2023</v>
      </c>
      <c r="E1207" t="s">
        <v>100</v>
      </c>
      <c r="F1207" t="s">
        <v>101</v>
      </c>
      <c r="G1207" t="s">
        <v>33</v>
      </c>
      <c r="H1207" t="s">
        <v>937</v>
      </c>
      <c r="I1207" t="s">
        <v>938</v>
      </c>
      <c r="J1207" t="s">
        <v>367</v>
      </c>
      <c r="K1207" t="s">
        <v>37</v>
      </c>
      <c r="L1207" t="s">
        <v>71</v>
      </c>
      <c r="M1207" t="s">
        <v>101</v>
      </c>
      <c r="N1207" t="s">
        <v>72</v>
      </c>
      <c r="O1207" t="s">
        <v>40</v>
      </c>
      <c r="P1207">
        <v>48</v>
      </c>
      <c r="Q1207" s="2">
        <v>37844</v>
      </c>
      <c r="R1207" s="2"/>
      <c r="S1207">
        <v>40</v>
      </c>
      <c r="T1207" s="3">
        <v>93017</v>
      </c>
      <c r="U1207" s="3">
        <v>7751.416666666667</v>
      </c>
      <c r="V1207" s="3">
        <v>44.719711538461539</v>
      </c>
      <c r="W1207" s="3">
        <v>0.14990000000000001</v>
      </c>
      <c r="X1207" s="3">
        <v>1161.9373583333333</v>
      </c>
      <c r="Y1207" vm="10">
        <v>0.20399999999999999</v>
      </c>
      <c r="Z1207" s="3">
        <v>6170.1276666666672</v>
      </c>
      <c r="AA1207" t="s">
        <v>41</v>
      </c>
      <c r="AB1207">
        <v>1</v>
      </c>
      <c r="AC1207">
        <v>0</v>
      </c>
      <c r="AD1207" s="2" t="s">
        <v>42</v>
      </c>
      <c r="AE1207">
        <v>105</v>
      </c>
      <c r="AH1207">
        <v>20</v>
      </c>
      <c r="AJ1207">
        <v>11</v>
      </c>
      <c r="AK1207" t="s">
        <v>42</v>
      </c>
      <c r="AL1207">
        <f>IF(AND(EE_Data_2023[[#This Row],[Hire Date]]&gt;=EE_Data_2023[[#This Row],[Start of Month]],EE_Data_2023[[#This Row],[Hire Date]]&lt;=EE_Data_2023[[#This Row],[End of Month]]),1,0)</f>
        <v>0</v>
      </c>
      <c r="AM1207">
        <f>IF(AND(EE_Data_2023[[#This Row],[Exit Date]]&gt;=EE_Data_2023[[#This Row],[Start of Month]],EE_Data_2023[[#This Row],[Exit Date]]&lt;=EE_Data_2023[[#This Row],[End of Month]]),1,0)</f>
        <v>0</v>
      </c>
      <c r="AN1207">
        <f>EE_Data_2023[[#This Row],[Leave balance]]*EE_Data_2023[[#This Row],[Hr_Rate]]</f>
        <v>4695.5697115384619</v>
      </c>
    </row>
    <row r="1208" spans="1:40" x14ac:dyDescent="0.3">
      <c r="A1208" s="1" t="s">
        <v>1928</v>
      </c>
      <c r="B1208" s="8">
        <v>44958</v>
      </c>
      <c r="C1208" s="8">
        <v>44985</v>
      </c>
      <c r="D1208">
        <v>2023</v>
      </c>
      <c r="E1208" t="s">
        <v>104</v>
      </c>
      <c r="F1208" t="s">
        <v>105</v>
      </c>
      <c r="G1208" t="s">
        <v>1919</v>
      </c>
      <c r="H1208" t="s">
        <v>939</v>
      </c>
      <c r="I1208" t="s">
        <v>940</v>
      </c>
      <c r="J1208" t="s">
        <v>63</v>
      </c>
      <c r="K1208" t="s">
        <v>116</v>
      </c>
      <c r="L1208" t="s">
        <v>38</v>
      </c>
      <c r="M1208" t="s">
        <v>105</v>
      </c>
      <c r="N1208" t="s">
        <v>72</v>
      </c>
      <c r="O1208" t="s">
        <v>40</v>
      </c>
      <c r="P1208">
        <v>51</v>
      </c>
      <c r="Q1208" s="2">
        <v>41013</v>
      </c>
      <c r="R1208" s="2"/>
      <c r="S1208">
        <v>40</v>
      </c>
      <c r="T1208" s="3">
        <v>82300</v>
      </c>
      <c r="U1208" s="3">
        <v>6858.333333333333</v>
      </c>
      <c r="V1208" s="3">
        <v>39.567307692307693</v>
      </c>
      <c r="W1208" s="3">
        <v>5.74E-2</v>
      </c>
      <c r="X1208" s="3">
        <v>393.66833333333329</v>
      </c>
      <c r="Y1208" vm="11">
        <v>0.30099999999999999</v>
      </c>
      <c r="Z1208" s="3">
        <v>4793.9750000000004</v>
      </c>
      <c r="AA1208" t="s">
        <v>109</v>
      </c>
      <c r="AB1208">
        <v>16295.86</v>
      </c>
      <c r="AC1208">
        <v>0</v>
      </c>
      <c r="AD1208" s="2" t="s">
        <v>42</v>
      </c>
      <c r="AE1208">
        <v>231</v>
      </c>
      <c r="AH1208">
        <v>20</v>
      </c>
      <c r="AJ1208">
        <v>11</v>
      </c>
      <c r="AK1208" t="s">
        <v>42</v>
      </c>
      <c r="AL1208">
        <f>IF(AND(EE_Data_2023[[#This Row],[Hire Date]]&gt;=EE_Data_2023[[#This Row],[Start of Month]],EE_Data_2023[[#This Row],[Hire Date]]&lt;=EE_Data_2023[[#This Row],[End of Month]]),1,0)</f>
        <v>0</v>
      </c>
      <c r="AM1208">
        <f>IF(AND(EE_Data_2023[[#This Row],[Exit Date]]&gt;=EE_Data_2023[[#This Row],[Start of Month]],EE_Data_2023[[#This Row],[Exit Date]]&lt;=EE_Data_2023[[#This Row],[End of Month]]),1,0)</f>
        <v>0</v>
      </c>
      <c r="AN1208">
        <f>EE_Data_2023[[#This Row],[Leave balance]]*EE_Data_2023[[#This Row],[Hr_Rate]]</f>
        <v>9140.048076923078</v>
      </c>
    </row>
    <row r="1209" spans="1:40" x14ac:dyDescent="0.3">
      <c r="A1209" s="1" t="s">
        <v>1928</v>
      </c>
      <c r="B1209" s="8">
        <v>44958</v>
      </c>
      <c r="C1209" s="8">
        <v>44985</v>
      </c>
      <c r="D1209">
        <v>2023</v>
      </c>
      <c r="E1209" t="s">
        <v>172</v>
      </c>
      <c r="F1209" t="s">
        <v>132</v>
      </c>
      <c r="G1209" t="s">
        <v>33</v>
      </c>
      <c r="H1209" t="s">
        <v>941</v>
      </c>
      <c r="I1209" t="s">
        <v>942</v>
      </c>
      <c r="J1209" t="s">
        <v>242</v>
      </c>
      <c r="K1209" t="s">
        <v>99</v>
      </c>
      <c r="L1209" t="s">
        <v>108</v>
      </c>
      <c r="M1209" t="s">
        <v>132</v>
      </c>
      <c r="N1209" t="s">
        <v>72</v>
      </c>
      <c r="O1209" t="s">
        <v>50</v>
      </c>
      <c r="P1209">
        <v>46</v>
      </c>
      <c r="Q1209" s="2">
        <v>39471</v>
      </c>
      <c r="R1209" s="2"/>
      <c r="S1209">
        <v>40</v>
      </c>
      <c r="T1209" s="3">
        <v>91621</v>
      </c>
      <c r="U1209" s="3">
        <v>7635.083333333333</v>
      </c>
      <c r="V1209" s="3">
        <v>44.048557692307689</v>
      </c>
      <c r="W1209" s="3">
        <v>0.45</v>
      </c>
      <c r="X1209" s="3">
        <v>3435.7874999999999</v>
      </c>
      <c r="Y1209" vm="21">
        <v>0.60699999999999998</v>
      </c>
      <c r="Z1209" s="3">
        <v>3000.5877499999997</v>
      </c>
      <c r="AA1209" t="s">
        <v>41</v>
      </c>
      <c r="AB1209">
        <v>1</v>
      </c>
      <c r="AC1209">
        <v>0</v>
      </c>
      <c r="AD1209" s="2" t="s">
        <v>42</v>
      </c>
      <c r="AE1209">
        <v>48</v>
      </c>
      <c r="AH1209">
        <v>20</v>
      </c>
      <c r="AJ1209">
        <v>18</v>
      </c>
      <c r="AK1209" t="s">
        <v>42</v>
      </c>
      <c r="AL1209">
        <f>IF(AND(EE_Data_2023[[#This Row],[Hire Date]]&gt;=EE_Data_2023[[#This Row],[Start of Month]],EE_Data_2023[[#This Row],[Hire Date]]&lt;=EE_Data_2023[[#This Row],[End of Month]]),1,0)</f>
        <v>0</v>
      </c>
      <c r="AM1209">
        <f>IF(AND(EE_Data_2023[[#This Row],[Exit Date]]&gt;=EE_Data_2023[[#This Row],[Start of Month]],EE_Data_2023[[#This Row],[Exit Date]]&lt;=EE_Data_2023[[#This Row],[End of Month]]),1,0)</f>
        <v>0</v>
      </c>
      <c r="AN1209">
        <f>EE_Data_2023[[#This Row],[Leave balance]]*EE_Data_2023[[#This Row],[Hr_Rate]]</f>
        <v>2114.330769230769</v>
      </c>
    </row>
    <row r="1210" spans="1:40" x14ac:dyDescent="0.3">
      <c r="A1210" s="1" t="s">
        <v>1928</v>
      </c>
      <c r="B1210" s="8">
        <v>44958</v>
      </c>
      <c r="C1210" s="8">
        <v>44985</v>
      </c>
      <c r="D1210">
        <v>2023</v>
      </c>
      <c r="E1210" t="s">
        <v>146</v>
      </c>
      <c r="F1210" t="s">
        <v>147</v>
      </c>
      <c r="G1210" t="s">
        <v>1919</v>
      </c>
      <c r="H1210" t="s">
        <v>943</v>
      </c>
      <c r="I1210" t="s">
        <v>944</v>
      </c>
      <c r="J1210" t="s">
        <v>63</v>
      </c>
      <c r="K1210" t="s">
        <v>116</v>
      </c>
      <c r="L1210" t="s">
        <v>108</v>
      </c>
      <c r="M1210" t="s">
        <v>147</v>
      </c>
      <c r="N1210" t="s">
        <v>72</v>
      </c>
      <c r="O1210" t="s">
        <v>40</v>
      </c>
      <c r="P1210">
        <v>33</v>
      </c>
      <c r="Q1210" s="2">
        <v>41973</v>
      </c>
      <c r="R1210" s="2"/>
      <c r="S1210">
        <v>40</v>
      </c>
      <c r="T1210" s="3">
        <v>91280</v>
      </c>
      <c r="U1210" s="3">
        <v>7606.666666666667</v>
      </c>
      <c r="V1210" s="3">
        <v>43.884615384615387</v>
      </c>
      <c r="W1210" s="3">
        <v>0.12</v>
      </c>
      <c r="X1210" s="3">
        <v>912.8</v>
      </c>
      <c r="Y1210" vm="17">
        <v>0.49700000000000005</v>
      </c>
      <c r="Z1210" s="3">
        <v>3826.1533333333332</v>
      </c>
      <c r="AA1210" t="s">
        <v>150</v>
      </c>
      <c r="AB1210">
        <v>86.649000000000001</v>
      </c>
      <c r="AC1210">
        <v>0</v>
      </c>
      <c r="AD1210" s="2" t="s">
        <v>42</v>
      </c>
      <c r="AE1210">
        <v>175</v>
      </c>
      <c r="AH1210">
        <v>20</v>
      </c>
      <c r="AJ1210">
        <v>4</v>
      </c>
      <c r="AK1210" t="s">
        <v>42</v>
      </c>
      <c r="AL1210">
        <f>IF(AND(EE_Data_2023[[#This Row],[Hire Date]]&gt;=EE_Data_2023[[#This Row],[Start of Month]],EE_Data_2023[[#This Row],[Hire Date]]&lt;=EE_Data_2023[[#This Row],[End of Month]]),1,0)</f>
        <v>0</v>
      </c>
      <c r="AM1210">
        <f>IF(AND(EE_Data_2023[[#This Row],[Exit Date]]&gt;=EE_Data_2023[[#This Row],[Start of Month]],EE_Data_2023[[#This Row],[Exit Date]]&lt;=EE_Data_2023[[#This Row],[End of Month]]),1,0)</f>
        <v>0</v>
      </c>
      <c r="AN1210">
        <f>EE_Data_2023[[#This Row],[Leave balance]]*EE_Data_2023[[#This Row],[Hr_Rate]]</f>
        <v>7679.8076923076924</v>
      </c>
    </row>
    <row r="1211" spans="1:40" x14ac:dyDescent="0.3">
      <c r="A1211" s="1" t="s">
        <v>1928</v>
      </c>
      <c r="B1211" s="8">
        <v>44958</v>
      </c>
      <c r="C1211" s="8">
        <v>44985</v>
      </c>
      <c r="D1211">
        <v>2023</v>
      </c>
      <c r="E1211" t="s">
        <v>506</v>
      </c>
      <c r="F1211" t="s">
        <v>507</v>
      </c>
      <c r="G1211" t="s">
        <v>1917</v>
      </c>
      <c r="H1211" t="s">
        <v>945</v>
      </c>
      <c r="I1211" t="s">
        <v>946</v>
      </c>
      <c r="J1211" t="s">
        <v>247</v>
      </c>
      <c r="K1211" t="s">
        <v>94</v>
      </c>
      <c r="L1211" t="s">
        <v>38</v>
      </c>
      <c r="M1211" t="s">
        <v>507</v>
      </c>
      <c r="N1211" t="s">
        <v>72</v>
      </c>
      <c r="O1211" t="s">
        <v>50</v>
      </c>
      <c r="P1211">
        <v>42</v>
      </c>
      <c r="Q1211" s="2">
        <v>44092</v>
      </c>
      <c r="R1211" s="2"/>
      <c r="S1211">
        <v>32</v>
      </c>
      <c r="T1211" s="3">
        <v>47071</v>
      </c>
      <c r="U1211" s="3">
        <v>3922.5833333333335</v>
      </c>
      <c r="V1211" s="3">
        <v>28.287860576923077</v>
      </c>
      <c r="W1211" s="3">
        <v>7.3700000000000002E-2</v>
      </c>
      <c r="X1211" s="3">
        <v>289.0943916666667</v>
      </c>
      <c r="Y1211" vm="40">
        <v>0.245</v>
      </c>
      <c r="Z1211" s="3">
        <v>2961.5504166666669</v>
      </c>
      <c r="AA1211" t="s">
        <v>510</v>
      </c>
      <c r="AB1211">
        <v>1.4572000000000001</v>
      </c>
      <c r="AC1211">
        <v>0</v>
      </c>
      <c r="AD1211" s="2" t="s">
        <v>42</v>
      </c>
      <c r="AE1211">
        <v>133</v>
      </c>
      <c r="AH1211">
        <v>20</v>
      </c>
      <c r="AK1211" t="s">
        <v>42</v>
      </c>
      <c r="AL1211">
        <f>IF(AND(EE_Data_2023[[#This Row],[Hire Date]]&gt;=EE_Data_2023[[#This Row],[Start of Month]],EE_Data_2023[[#This Row],[Hire Date]]&lt;=EE_Data_2023[[#This Row],[End of Month]]),1,0)</f>
        <v>0</v>
      </c>
      <c r="AM1211">
        <f>IF(AND(EE_Data_2023[[#This Row],[Exit Date]]&gt;=EE_Data_2023[[#This Row],[Start of Month]],EE_Data_2023[[#This Row],[Exit Date]]&lt;=EE_Data_2023[[#This Row],[End of Month]]),1,0)</f>
        <v>0</v>
      </c>
      <c r="AN1211">
        <f>EE_Data_2023[[#This Row],[Leave balance]]*EE_Data_2023[[#This Row],[Hr_Rate]]</f>
        <v>3762.2854567307691</v>
      </c>
    </row>
    <row r="1212" spans="1:40" x14ac:dyDescent="0.3">
      <c r="A1212" s="1" t="s">
        <v>1928</v>
      </c>
      <c r="B1212" s="8">
        <v>44958</v>
      </c>
      <c r="C1212" s="8">
        <v>44985</v>
      </c>
      <c r="D1212">
        <v>2023</v>
      </c>
      <c r="E1212" t="s">
        <v>278</v>
      </c>
      <c r="F1212" t="s">
        <v>279</v>
      </c>
      <c r="G1212" t="s">
        <v>33</v>
      </c>
      <c r="H1212" t="s">
        <v>947</v>
      </c>
      <c r="I1212" t="s">
        <v>948</v>
      </c>
      <c r="J1212" t="s">
        <v>527</v>
      </c>
      <c r="K1212" t="s">
        <v>37</v>
      </c>
      <c r="L1212" t="s">
        <v>38</v>
      </c>
      <c r="M1212" t="s">
        <v>279</v>
      </c>
      <c r="N1212" t="s">
        <v>72</v>
      </c>
      <c r="O1212" t="s">
        <v>50</v>
      </c>
      <c r="P1212">
        <v>55</v>
      </c>
      <c r="Q1212" s="2">
        <v>40868</v>
      </c>
      <c r="R1212" s="2"/>
      <c r="S1212">
        <v>40</v>
      </c>
      <c r="T1212" s="3">
        <v>81218</v>
      </c>
      <c r="U1212" s="3">
        <v>6768.166666666667</v>
      </c>
      <c r="V1212" s="3">
        <v>39.047115384615388</v>
      </c>
      <c r="W1212" s="3">
        <v>0.13800000000000001</v>
      </c>
      <c r="X1212" s="3">
        <v>934.00700000000018</v>
      </c>
      <c r="Y1212" vm="29">
        <v>0.30599999999999999</v>
      </c>
      <c r="Z1212" s="3">
        <v>4697.1076666666668</v>
      </c>
      <c r="AA1212" t="s">
        <v>282</v>
      </c>
      <c r="AB1212">
        <v>0.88870000000000005</v>
      </c>
      <c r="AC1212">
        <v>0</v>
      </c>
      <c r="AD1212" s="2" t="s">
        <v>42</v>
      </c>
      <c r="AE1212">
        <v>376</v>
      </c>
      <c r="AH1212">
        <v>20</v>
      </c>
      <c r="AJ1212">
        <v>2</v>
      </c>
      <c r="AK1212" t="s">
        <v>42</v>
      </c>
      <c r="AL1212">
        <f>IF(AND(EE_Data_2023[[#This Row],[Hire Date]]&gt;=EE_Data_2023[[#This Row],[Start of Month]],EE_Data_2023[[#This Row],[Hire Date]]&lt;=EE_Data_2023[[#This Row],[End of Month]]),1,0)</f>
        <v>0</v>
      </c>
      <c r="AM1212">
        <f>IF(AND(EE_Data_2023[[#This Row],[Exit Date]]&gt;=EE_Data_2023[[#This Row],[Start of Month]],EE_Data_2023[[#This Row],[Exit Date]]&lt;=EE_Data_2023[[#This Row],[End of Month]]),1,0)</f>
        <v>0</v>
      </c>
      <c r="AN1212">
        <f>EE_Data_2023[[#This Row],[Leave balance]]*EE_Data_2023[[#This Row],[Hr_Rate]]</f>
        <v>14681.715384615385</v>
      </c>
    </row>
    <row r="1213" spans="1:40" x14ac:dyDescent="0.3">
      <c r="A1213" s="1" t="s">
        <v>1928</v>
      </c>
      <c r="B1213" s="8">
        <v>44958</v>
      </c>
      <c r="C1213" s="8">
        <v>44985</v>
      </c>
      <c r="D1213">
        <v>2023</v>
      </c>
      <c r="E1213" t="s">
        <v>128</v>
      </c>
      <c r="F1213" t="s">
        <v>129</v>
      </c>
      <c r="G1213" t="s">
        <v>33</v>
      </c>
      <c r="H1213" t="s">
        <v>949</v>
      </c>
      <c r="I1213" t="s">
        <v>950</v>
      </c>
      <c r="J1213" t="s">
        <v>69</v>
      </c>
      <c r="K1213" t="s">
        <v>70</v>
      </c>
      <c r="L1213" t="s">
        <v>38</v>
      </c>
      <c r="M1213" t="s">
        <v>129</v>
      </c>
      <c r="N1213" t="s">
        <v>72</v>
      </c>
      <c r="O1213" t="s">
        <v>50</v>
      </c>
      <c r="P1213">
        <v>26</v>
      </c>
      <c r="Q1213" s="2">
        <v>44521</v>
      </c>
      <c r="R1213" s="2"/>
      <c r="S1213">
        <v>40</v>
      </c>
      <c r="T1213" s="3">
        <v>63137</v>
      </c>
      <c r="U1213" s="3">
        <v>5261.416666666667</v>
      </c>
      <c r="V1213" s="3">
        <v>30.354326923076922</v>
      </c>
      <c r="W1213" s="3">
        <v>0.27500000000000002</v>
      </c>
      <c r="X1213" s="3">
        <v>1446.8895833333336</v>
      </c>
      <c r="Y1213" vm="14">
        <v>0.55399999999999994</v>
      </c>
      <c r="Z1213" s="3">
        <v>2346.5918333333339</v>
      </c>
      <c r="AA1213" t="s">
        <v>41</v>
      </c>
      <c r="AB1213">
        <v>1</v>
      </c>
      <c r="AC1213">
        <v>0</v>
      </c>
      <c r="AD1213" s="2" t="s">
        <v>42</v>
      </c>
      <c r="AE1213">
        <v>123</v>
      </c>
      <c r="AH1213">
        <v>20</v>
      </c>
      <c r="AJ1213">
        <v>2</v>
      </c>
      <c r="AK1213" t="s">
        <v>42</v>
      </c>
      <c r="AL1213">
        <f>IF(AND(EE_Data_2023[[#This Row],[Hire Date]]&gt;=EE_Data_2023[[#This Row],[Start of Month]],EE_Data_2023[[#This Row],[Hire Date]]&lt;=EE_Data_2023[[#This Row],[End of Month]]),1,0)</f>
        <v>0</v>
      </c>
      <c r="AM1213">
        <f>IF(AND(EE_Data_2023[[#This Row],[Exit Date]]&gt;=EE_Data_2023[[#This Row],[Start of Month]],EE_Data_2023[[#This Row],[Exit Date]]&lt;=EE_Data_2023[[#This Row],[End of Month]]),1,0)</f>
        <v>0</v>
      </c>
      <c r="AN1213">
        <f>EE_Data_2023[[#This Row],[Leave balance]]*EE_Data_2023[[#This Row],[Hr_Rate]]</f>
        <v>3733.5822115384613</v>
      </c>
    </row>
    <row r="1214" spans="1:40" x14ac:dyDescent="0.3">
      <c r="A1214" s="1" t="s">
        <v>1928</v>
      </c>
      <c r="B1214" s="8">
        <v>44958</v>
      </c>
      <c r="C1214" s="8">
        <v>44985</v>
      </c>
      <c r="D1214">
        <v>2023</v>
      </c>
      <c r="E1214" t="s">
        <v>123</v>
      </c>
      <c r="F1214" t="s">
        <v>124</v>
      </c>
      <c r="G1214" t="s">
        <v>33</v>
      </c>
      <c r="H1214" t="s">
        <v>951</v>
      </c>
      <c r="I1214" t="s">
        <v>952</v>
      </c>
      <c r="J1214" t="s">
        <v>115</v>
      </c>
      <c r="K1214" t="s">
        <v>99</v>
      </c>
      <c r="L1214" t="s">
        <v>38</v>
      </c>
      <c r="M1214" t="s">
        <v>124</v>
      </c>
      <c r="N1214" t="s">
        <v>72</v>
      </c>
      <c r="O1214" t="s">
        <v>50</v>
      </c>
      <c r="P1214">
        <v>55</v>
      </c>
      <c r="Q1214" s="2">
        <v>43345</v>
      </c>
      <c r="R1214" s="2"/>
      <c r="S1214">
        <v>40</v>
      </c>
      <c r="T1214" s="3">
        <v>221465</v>
      </c>
      <c r="U1214" s="3">
        <v>18455.416666666668</v>
      </c>
      <c r="V1214" s="3">
        <v>106.47355769230769</v>
      </c>
      <c r="W1214" s="3">
        <v>2.2499999999999999E-2</v>
      </c>
      <c r="X1214" s="3">
        <v>415.24687499999999</v>
      </c>
      <c r="Y1214" vm="13">
        <v>0.2</v>
      </c>
      <c r="Z1214" s="3">
        <v>14764.333333333334</v>
      </c>
      <c r="AA1214" t="s">
        <v>127</v>
      </c>
      <c r="AB1214">
        <v>4.9107000000000003</v>
      </c>
      <c r="AC1214">
        <v>0.34</v>
      </c>
      <c r="AD1214" s="2" t="s">
        <v>42</v>
      </c>
      <c r="AE1214">
        <v>372</v>
      </c>
      <c r="AH1214">
        <v>20</v>
      </c>
      <c r="AK1214" t="s">
        <v>42</v>
      </c>
      <c r="AL1214">
        <f>IF(AND(EE_Data_2023[[#This Row],[Hire Date]]&gt;=EE_Data_2023[[#This Row],[Start of Month]],EE_Data_2023[[#This Row],[Hire Date]]&lt;=EE_Data_2023[[#This Row],[End of Month]]),1,0)</f>
        <v>0</v>
      </c>
      <c r="AM1214">
        <f>IF(AND(EE_Data_2023[[#This Row],[Exit Date]]&gt;=EE_Data_2023[[#This Row],[Start of Month]],EE_Data_2023[[#This Row],[Exit Date]]&lt;=EE_Data_2023[[#This Row],[End of Month]]),1,0)</f>
        <v>0</v>
      </c>
      <c r="AN1214">
        <f>EE_Data_2023[[#This Row],[Leave balance]]*EE_Data_2023[[#This Row],[Hr_Rate]]</f>
        <v>39608.163461538461</v>
      </c>
    </row>
    <row r="1215" spans="1:40" x14ac:dyDescent="0.3">
      <c r="A1215" s="1" t="s">
        <v>1928</v>
      </c>
      <c r="B1215" s="8">
        <v>44958</v>
      </c>
      <c r="C1215" s="8">
        <v>44985</v>
      </c>
      <c r="D1215">
        <v>2023</v>
      </c>
      <c r="E1215" t="s">
        <v>322</v>
      </c>
      <c r="F1215" t="s">
        <v>323</v>
      </c>
      <c r="G1215" t="s">
        <v>1919</v>
      </c>
      <c r="H1215" t="s">
        <v>953</v>
      </c>
      <c r="I1215" t="s">
        <v>954</v>
      </c>
      <c r="J1215" t="s">
        <v>452</v>
      </c>
      <c r="K1215" t="s">
        <v>37</v>
      </c>
      <c r="L1215" t="s">
        <v>38</v>
      </c>
      <c r="M1215" t="s">
        <v>323</v>
      </c>
      <c r="N1215" t="s">
        <v>72</v>
      </c>
      <c r="O1215" t="s">
        <v>50</v>
      </c>
      <c r="P1215">
        <v>28</v>
      </c>
      <c r="Q1215" s="2">
        <v>43122</v>
      </c>
      <c r="R1215" s="2"/>
      <c r="S1215">
        <v>40</v>
      </c>
      <c r="T1215" s="3">
        <v>68176</v>
      </c>
      <c r="U1215" s="3">
        <v>5681.333333333333</v>
      </c>
      <c r="V1215" s="3">
        <v>32.776923076923076</v>
      </c>
      <c r="W1215" s="3">
        <v>0.15490000000000001</v>
      </c>
      <c r="X1215" s="3">
        <v>880.03853333333336</v>
      </c>
      <c r="Y1215" vm="33">
        <v>0.46700000000000003</v>
      </c>
      <c r="Z1215" s="3">
        <v>3028.1506666666664</v>
      </c>
      <c r="AA1215" t="s">
        <v>326</v>
      </c>
      <c r="AB1215">
        <v>143.86000000000001</v>
      </c>
      <c r="AC1215">
        <v>0</v>
      </c>
      <c r="AD1215" s="2" t="s">
        <v>42</v>
      </c>
      <c r="AE1215">
        <v>40</v>
      </c>
      <c r="AF1215">
        <v>1</v>
      </c>
      <c r="AG1215" t="s">
        <v>1809</v>
      </c>
      <c r="AH1215">
        <v>20</v>
      </c>
      <c r="AK1215" t="s">
        <v>42</v>
      </c>
      <c r="AL1215">
        <f>IF(AND(EE_Data_2023[[#This Row],[Hire Date]]&gt;=EE_Data_2023[[#This Row],[Start of Month]],EE_Data_2023[[#This Row],[Hire Date]]&lt;=EE_Data_2023[[#This Row],[End of Month]]),1,0)</f>
        <v>0</v>
      </c>
      <c r="AM1215">
        <f>IF(AND(EE_Data_2023[[#This Row],[Exit Date]]&gt;=EE_Data_2023[[#This Row],[Start of Month]],EE_Data_2023[[#This Row],[Exit Date]]&lt;=EE_Data_2023[[#This Row],[End of Month]]),1,0)</f>
        <v>0</v>
      </c>
      <c r="AN1215">
        <f>EE_Data_2023[[#This Row],[Leave balance]]*EE_Data_2023[[#This Row],[Hr_Rate]]</f>
        <v>1311.0769230769231</v>
      </c>
    </row>
    <row r="1216" spans="1:40" x14ac:dyDescent="0.3">
      <c r="A1216" s="1" t="s">
        <v>1928</v>
      </c>
      <c r="B1216" s="8">
        <v>44958</v>
      </c>
      <c r="C1216" s="8">
        <v>44985</v>
      </c>
      <c r="D1216">
        <v>2023</v>
      </c>
      <c r="E1216" t="s">
        <v>43</v>
      </c>
      <c r="F1216" t="s">
        <v>44</v>
      </c>
      <c r="G1216" t="s">
        <v>1919</v>
      </c>
      <c r="H1216" t="s">
        <v>949</v>
      </c>
      <c r="I1216" t="s">
        <v>955</v>
      </c>
      <c r="J1216" t="s">
        <v>93</v>
      </c>
      <c r="K1216" t="s">
        <v>48</v>
      </c>
      <c r="L1216" t="s">
        <v>108</v>
      </c>
      <c r="M1216" t="s">
        <v>44</v>
      </c>
      <c r="N1216" t="s">
        <v>72</v>
      </c>
      <c r="O1216" t="s">
        <v>50</v>
      </c>
      <c r="P1216">
        <v>39</v>
      </c>
      <c r="Q1216" s="2">
        <v>43756</v>
      </c>
      <c r="R1216" s="2"/>
      <c r="S1216">
        <v>40</v>
      </c>
      <c r="T1216" s="3">
        <v>122829</v>
      </c>
      <c r="U1216" s="3">
        <v>10235.75</v>
      </c>
      <c r="V1216" s="3">
        <v>59.052403846153844</v>
      </c>
      <c r="W1216" s="3">
        <v>0.17</v>
      </c>
      <c r="X1216" s="3">
        <v>1740.0775000000001</v>
      </c>
      <c r="Y1216" vm="2">
        <v>0.21</v>
      </c>
      <c r="Z1216" s="3">
        <v>8086.2425000000003</v>
      </c>
      <c r="AA1216" t="s">
        <v>51</v>
      </c>
      <c r="AB1216">
        <v>1.4280999999999999</v>
      </c>
      <c r="AC1216">
        <v>0.11</v>
      </c>
      <c r="AD1216" s="2" t="s">
        <v>42</v>
      </c>
      <c r="AE1216">
        <v>81</v>
      </c>
      <c r="AH1216">
        <v>20</v>
      </c>
      <c r="AK1216" t="s">
        <v>42</v>
      </c>
      <c r="AL1216">
        <f>IF(AND(EE_Data_2023[[#This Row],[Hire Date]]&gt;=EE_Data_2023[[#This Row],[Start of Month]],EE_Data_2023[[#This Row],[Hire Date]]&lt;=EE_Data_2023[[#This Row],[End of Month]]),1,0)</f>
        <v>0</v>
      </c>
      <c r="AM1216">
        <f>IF(AND(EE_Data_2023[[#This Row],[Exit Date]]&gt;=EE_Data_2023[[#This Row],[Start of Month]],EE_Data_2023[[#This Row],[Exit Date]]&lt;=EE_Data_2023[[#This Row],[End of Month]]),1,0)</f>
        <v>0</v>
      </c>
      <c r="AN1216">
        <f>EE_Data_2023[[#This Row],[Leave balance]]*EE_Data_2023[[#This Row],[Hr_Rate]]</f>
        <v>4783.2447115384612</v>
      </c>
    </row>
    <row r="1217" spans="1:40" x14ac:dyDescent="0.3">
      <c r="A1217" s="1" t="s">
        <v>1928</v>
      </c>
      <c r="B1217" s="8">
        <v>44958</v>
      </c>
      <c r="C1217" s="8">
        <v>44985</v>
      </c>
      <c r="D1217">
        <v>2023</v>
      </c>
      <c r="E1217" t="s">
        <v>188</v>
      </c>
      <c r="F1217" t="s">
        <v>189</v>
      </c>
      <c r="G1217" t="s">
        <v>33</v>
      </c>
      <c r="H1217" t="s">
        <v>956</v>
      </c>
      <c r="I1217" t="s">
        <v>957</v>
      </c>
      <c r="J1217" t="s">
        <v>93</v>
      </c>
      <c r="K1217" t="s">
        <v>116</v>
      </c>
      <c r="L1217" t="s">
        <v>49</v>
      </c>
      <c r="M1217" t="s">
        <v>189</v>
      </c>
      <c r="N1217" t="s">
        <v>72</v>
      </c>
      <c r="O1217" t="s">
        <v>50</v>
      </c>
      <c r="P1217">
        <v>31</v>
      </c>
      <c r="Q1217" s="2">
        <v>43695</v>
      </c>
      <c r="R1217" s="2"/>
      <c r="S1217">
        <v>40</v>
      </c>
      <c r="T1217" s="3">
        <v>126353</v>
      </c>
      <c r="U1217" s="3">
        <v>10529.416666666666</v>
      </c>
      <c r="V1217" s="3">
        <v>60.746634615384622</v>
      </c>
      <c r="W1217" s="3">
        <v>0.14099999999999999</v>
      </c>
      <c r="X1217" s="3">
        <v>1484.6477499999999</v>
      </c>
      <c r="Y1217" vm="23">
        <v>0.36200000000000004</v>
      </c>
      <c r="Z1217" s="3">
        <v>6717.7678333333324</v>
      </c>
      <c r="AA1217" t="s">
        <v>192</v>
      </c>
      <c r="AB1217">
        <v>11.2597</v>
      </c>
      <c r="AC1217">
        <v>0.12</v>
      </c>
      <c r="AD1217" s="2" t="s">
        <v>42</v>
      </c>
      <c r="AE1217">
        <v>260</v>
      </c>
      <c r="AH1217">
        <v>20</v>
      </c>
      <c r="AK1217" t="s">
        <v>42</v>
      </c>
      <c r="AL1217">
        <f>IF(AND(EE_Data_2023[[#This Row],[Hire Date]]&gt;=EE_Data_2023[[#This Row],[Start of Month]],EE_Data_2023[[#This Row],[Hire Date]]&lt;=EE_Data_2023[[#This Row],[End of Month]]),1,0)</f>
        <v>0</v>
      </c>
      <c r="AM1217">
        <f>IF(AND(EE_Data_2023[[#This Row],[Exit Date]]&gt;=EE_Data_2023[[#This Row],[Start of Month]],EE_Data_2023[[#This Row],[Exit Date]]&lt;=EE_Data_2023[[#This Row],[End of Month]]),1,0)</f>
        <v>0</v>
      </c>
      <c r="AN1217">
        <f>EE_Data_2023[[#This Row],[Leave balance]]*EE_Data_2023[[#This Row],[Hr_Rate]]</f>
        <v>15794.125000000002</v>
      </c>
    </row>
    <row r="1218" spans="1:40" x14ac:dyDescent="0.3">
      <c r="A1218" s="1" t="s">
        <v>1928</v>
      </c>
      <c r="B1218" s="8">
        <v>44958</v>
      </c>
      <c r="C1218" s="8">
        <v>44985</v>
      </c>
      <c r="D1218">
        <v>2023</v>
      </c>
      <c r="E1218" t="s">
        <v>210</v>
      </c>
      <c r="F1218" t="s">
        <v>211</v>
      </c>
      <c r="G1218" t="s">
        <v>33</v>
      </c>
      <c r="H1218" t="s">
        <v>958</v>
      </c>
      <c r="I1218" t="s">
        <v>959</v>
      </c>
      <c r="J1218" t="s">
        <v>47</v>
      </c>
      <c r="K1218" t="s">
        <v>83</v>
      </c>
      <c r="L1218" t="s">
        <v>49</v>
      </c>
      <c r="M1218" t="s">
        <v>211</v>
      </c>
      <c r="N1218" t="s">
        <v>72</v>
      </c>
      <c r="O1218" t="s">
        <v>50</v>
      </c>
      <c r="P1218">
        <v>55</v>
      </c>
      <c r="Q1218" s="2">
        <v>40468</v>
      </c>
      <c r="R1218" s="2"/>
      <c r="S1218">
        <v>32</v>
      </c>
      <c r="T1218" s="3">
        <v>188727</v>
      </c>
      <c r="U1218" s="3">
        <v>15727.25</v>
      </c>
      <c r="V1218" s="3">
        <v>113.41766826923077</v>
      </c>
      <c r="W1218" s="3">
        <v>0.29899999999999999</v>
      </c>
      <c r="X1218" s="3">
        <v>4702.4477499999994</v>
      </c>
      <c r="Y1218" vm="26">
        <v>0.47</v>
      </c>
      <c r="Z1218" s="3">
        <v>8335.442500000001</v>
      </c>
      <c r="AA1218" t="s">
        <v>41</v>
      </c>
      <c r="AB1218">
        <v>1</v>
      </c>
      <c r="AC1218">
        <v>0.23</v>
      </c>
      <c r="AD1218" s="2" t="s">
        <v>42</v>
      </c>
      <c r="AE1218">
        <v>322</v>
      </c>
      <c r="AH1218">
        <v>20</v>
      </c>
      <c r="AK1218" t="s">
        <v>42</v>
      </c>
      <c r="AL1218">
        <f>IF(AND(EE_Data_2023[[#This Row],[Hire Date]]&gt;=EE_Data_2023[[#This Row],[Start of Month]],EE_Data_2023[[#This Row],[Hire Date]]&lt;=EE_Data_2023[[#This Row],[End of Month]]),1,0)</f>
        <v>0</v>
      </c>
      <c r="AM1218">
        <f>IF(AND(EE_Data_2023[[#This Row],[Exit Date]]&gt;=EE_Data_2023[[#This Row],[Start of Month]],EE_Data_2023[[#This Row],[Exit Date]]&lt;=EE_Data_2023[[#This Row],[End of Month]]),1,0)</f>
        <v>0</v>
      </c>
      <c r="AN1218">
        <f>EE_Data_2023[[#This Row],[Leave balance]]*EE_Data_2023[[#This Row],[Hr_Rate]]</f>
        <v>36520.489182692312</v>
      </c>
    </row>
    <row r="1219" spans="1:40" x14ac:dyDescent="0.3">
      <c r="A1219" s="1" t="s">
        <v>1928</v>
      </c>
      <c r="B1219" s="8">
        <v>44958</v>
      </c>
      <c r="C1219" s="8">
        <v>44985</v>
      </c>
      <c r="D1219">
        <v>2023</v>
      </c>
      <c r="E1219" t="s">
        <v>89</v>
      </c>
      <c r="F1219" t="s">
        <v>90</v>
      </c>
      <c r="G1219" t="s">
        <v>54</v>
      </c>
      <c r="H1219" t="s">
        <v>669</v>
      </c>
      <c r="I1219" t="s">
        <v>960</v>
      </c>
      <c r="J1219" t="s">
        <v>63</v>
      </c>
      <c r="K1219" t="s">
        <v>70</v>
      </c>
      <c r="L1219" t="s">
        <v>108</v>
      </c>
      <c r="M1219" t="s">
        <v>90</v>
      </c>
      <c r="N1219" t="s">
        <v>39</v>
      </c>
      <c r="O1219" t="s">
        <v>40</v>
      </c>
      <c r="P1219">
        <v>52</v>
      </c>
      <c r="Q1219" s="2">
        <v>44610</v>
      </c>
      <c r="R1219" s="2">
        <v>44975</v>
      </c>
      <c r="S1219">
        <v>40</v>
      </c>
      <c r="T1219" s="3">
        <v>99624</v>
      </c>
      <c r="U1219" s="3">
        <v>8302</v>
      </c>
      <c r="V1219" s="3">
        <v>47.896153846153844</v>
      </c>
      <c r="W1219" s="3">
        <v>0</v>
      </c>
      <c r="X1219" s="3">
        <v>0</v>
      </c>
      <c r="Y1219" vm="9">
        <v>0.37200000000000005</v>
      </c>
      <c r="Z1219" s="3">
        <v>5213.655999999999</v>
      </c>
      <c r="AA1219" t="s">
        <v>95</v>
      </c>
      <c r="AB1219">
        <v>136.33000000000001</v>
      </c>
      <c r="AC1219">
        <v>0</v>
      </c>
      <c r="AD1219" s="2">
        <v>44975</v>
      </c>
      <c r="AE1219">
        <v>93</v>
      </c>
      <c r="AH1219">
        <v>20</v>
      </c>
      <c r="AK1219" t="s">
        <v>42</v>
      </c>
      <c r="AL1219">
        <f>IF(AND(EE_Data_2023[[#This Row],[Hire Date]]&gt;=EE_Data_2023[[#This Row],[Start of Month]],EE_Data_2023[[#This Row],[Hire Date]]&lt;=EE_Data_2023[[#This Row],[End of Month]]),1,0)</f>
        <v>0</v>
      </c>
      <c r="AM1219">
        <f>IF(AND(EE_Data_2023[[#This Row],[Exit Date]]&gt;=EE_Data_2023[[#This Row],[Start of Month]],EE_Data_2023[[#This Row],[Exit Date]]&lt;=EE_Data_2023[[#This Row],[End of Month]]),1,0)</f>
        <v>1</v>
      </c>
      <c r="AN1219">
        <f>EE_Data_2023[[#This Row],[Leave balance]]*EE_Data_2023[[#This Row],[Hr_Rate]]</f>
        <v>4454.3423076923073</v>
      </c>
    </row>
    <row r="1220" spans="1:40" x14ac:dyDescent="0.3">
      <c r="A1220" s="1" t="s">
        <v>1928</v>
      </c>
      <c r="B1220" s="8">
        <v>44958</v>
      </c>
      <c r="C1220" s="8">
        <v>44985</v>
      </c>
      <c r="D1220">
        <v>2023</v>
      </c>
      <c r="E1220" t="s">
        <v>89</v>
      </c>
      <c r="F1220" t="s">
        <v>90</v>
      </c>
      <c r="G1220" t="s">
        <v>54</v>
      </c>
      <c r="H1220" t="s">
        <v>961</v>
      </c>
      <c r="I1220" t="s">
        <v>962</v>
      </c>
      <c r="J1220" t="s">
        <v>77</v>
      </c>
      <c r="K1220" t="s">
        <v>70</v>
      </c>
      <c r="L1220" t="s">
        <v>49</v>
      </c>
      <c r="M1220" t="s">
        <v>90</v>
      </c>
      <c r="N1220" t="s">
        <v>72</v>
      </c>
      <c r="O1220" t="s">
        <v>50</v>
      </c>
      <c r="P1220">
        <v>55</v>
      </c>
      <c r="Q1220" s="2">
        <v>41202</v>
      </c>
      <c r="R1220" s="2"/>
      <c r="S1220">
        <v>40</v>
      </c>
      <c r="T1220" s="3">
        <v>108686</v>
      </c>
      <c r="U1220" s="3">
        <v>9057.1666666666661</v>
      </c>
      <c r="V1220" s="3">
        <v>52.252884615384616</v>
      </c>
      <c r="W1220" s="3">
        <v>0</v>
      </c>
      <c r="X1220" s="3">
        <v>0</v>
      </c>
      <c r="Y1220" vm="9">
        <v>0.37200000000000005</v>
      </c>
      <c r="Z1220" s="3">
        <v>5687.9006666666664</v>
      </c>
      <c r="AA1220" t="s">
        <v>95</v>
      </c>
      <c r="AB1220">
        <v>136.33000000000001</v>
      </c>
      <c r="AC1220">
        <v>0.06</v>
      </c>
      <c r="AD1220" s="2" t="s">
        <v>42</v>
      </c>
      <c r="AE1220">
        <v>357</v>
      </c>
      <c r="AH1220">
        <v>20</v>
      </c>
      <c r="AK1220" t="s">
        <v>42</v>
      </c>
      <c r="AL1220">
        <f>IF(AND(EE_Data_2023[[#This Row],[Hire Date]]&gt;=EE_Data_2023[[#This Row],[Start of Month]],EE_Data_2023[[#This Row],[Hire Date]]&lt;=EE_Data_2023[[#This Row],[End of Month]]),1,0)</f>
        <v>0</v>
      </c>
      <c r="AM1220">
        <f>IF(AND(EE_Data_2023[[#This Row],[Exit Date]]&gt;=EE_Data_2023[[#This Row],[Start of Month]],EE_Data_2023[[#This Row],[Exit Date]]&lt;=EE_Data_2023[[#This Row],[End of Month]]),1,0)</f>
        <v>0</v>
      </c>
      <c r="AN1220">
        <f>EE_Data_2023[[#This Row],[Leave balance]]*EE_Data_2023[[#This Row],[Hr_Rate]]</f>
        <v>18654.279807692306</v>
      </c>
    </row>
    <row r="1221" spans="1:40" x14ac:dyDescent="0.3">
      <c r="A1221" s="1" t="s">
        <v>1928</v>
      </c>
      <c r="B1221" s="8">
        <v>44958</v>
      </c>
      <c r="C1221" s="8">
        <v>44985</v>
      </c>
      <c r="D1221">
        <v>2023</v>
      </c>
      <c r="E1221" t="s">
        <v>303</v>
      </c>
      <c r="F1221" t="s">
        <v>304</v>
      </c>
      <c r="G1221" t="s">
        <v>112</v>
      </c>
      <c r="H1221" t="s">
        <v>963</v>
      </c>
      <c r="I1221" t="s">
        <v>964</v>
      </c>
      <c r="J1221" t="s">
        <v>145</v>
      </c>
      <c r="K1221" t="s">
        <v>83</v>
      </c>
      <c r="L1221" t="s">
        <v>71</v>
      </c>
      <c r="M1221" t="s">
        <v>304</v>
      </c>
      <c r="N1221" t="s">
        <v>39</v>
      </c>
      <c r="O1221" t="s">
        <v>50</v>
      </c>
      <c r="P1221">
        <v>56</v>
      </c>
      <c r="Q1221" s="2">
        <v>44664</v>
      </c>
      <c r="R1221" s="2">
        <v>45029</v>
      </c>
      <c r="S1221">
        <v>40</v>
      </c>
      <c r="T1221" s="3">
        <v>50857</v>
      </c>
      <c r="U1221" s="3">
        <v>4238.083333333333</v>
      </c>
      <c r="V1221" s="3">
        <v>24.450480769230769</v>
      </c>
      <c r="W1221" s="3">
        <v>7.5999999999999998E-2</v>
      </c>
      <c r="X1221" s="3">
        <v>322.09433333333328</v>
      </c>
      <c r="Y1221" vm="32">
        <v>0.253</v>
      </c>
      <c r="Z1221" s="3">
        <v>3165.84825</v>
      </c>
      <c r="AA1221" t="s">
        <v>307</v>
      </c>
      <c r="AB1221">
        <v>3.7942999999999998</v>
      </c>
      <c r="AC1221">
        <v>0</v>
      </c>
      <c r="AD1221" s="2" t="s">
        <v>42</v>
      </c>
      <c r="AE1221">
        <v>55</v>
      </c>
      <c r="AH1221">
        <v>20</v>
      </c>
      <c r="AK1221" t="s">
        <v>42</v>
      </c>
      <c r="AL1221">
        <f>IF(AND(EE_Data_2023[[#This Row],[Hire Date]]&gt;=EE_Data_2023[[#This Row],[Start of Month]],EE_Data_2023[[#This Row],[Hire Date]]&lt;=EE_Data_2023[[#This Row],[End of Month]]),1,0)</f>
        <v>0</v>
      </c>
      <c r="AM1221">
        <f>IF(AND(EE_Data_2023[[#This Row],[Exit Date]]&gt;=EE_Data_2023[[#This Row],[Start of Month]],EE_Data_2023[[#This Row],[Exit Date]]&lt;=EE_Data_2023[[#This Row],[End of Month]]),1,0)</f>
        <v>0</v>
      </c>
      <c r="AN1221">
        <f>EE_Data_2023[[#This Row],[Leave balance]]*EE_Data_2023[[#This Row],[Hr_Rate]]</f>
        <v>1344.7764423076924</v>
      </c>
    </row>
    <row r="1222" spans="1:40" x14ac:dyDescent="0.3">
      <c r="A1222" s="1" t="s">
        <v>1928</v>
      </c>
      <c r="B1222" s="8">
        <v>44958</v>
      </c>
      <c r="C1222" s="8">
        <v>44985</v>
      </c>
      <c r="D1222">
        <v>2023</v>
      </c>
      <c r="E1222" t="s">
        <v>506</v>
      </c>
      <c r="F1222" t="s">
        <v>507</v>
      </c>
      <c r="G1222" t="s">
        <v>1917</v>
      </c>
      <c r="H1222" t="s">
        <v>965</v>
      </c>
      <c r="I1222" t="s">
        <v>966</v>
      </c>
      <c r="J1222" t="s">
        <v>115</v>
      </c>
      <c r="K1222" t="s">
        <v>99</v>
      </c>
      <c r="L1222" t="s">
        <v>38</v>
      </c>
      <c r="M1222" t="s">
        <v>507</v>
      </c>
      <c r="N1222" t="s">
        <v>72</v>
      </c>
      <c r="O1222" t="s">
        <v>40</v>
      </c>
      <c r="P1222">
        <v>47</v>
      </c>
      <c r="Q1222" s="2">
        <v>36893</v>
      </c>
      <c r="R1222" s="2"/>
      <c r="S1222">
        <v>40</v>
      </c>
      <c r="T1222" s="3">
        <v>120628</v>
      </c>
      <c r="U1222" s="3">
        <v>10052.333333333334</v>
      </c>
      <c r="V1222" s="3">
        <v>57.994230769230775</v>
      </c>
      <c r="W1222" s="3">
        <v>7.3700000000000002E-2</v>
      </c>
      <c r="X1222" s="3">
        <v>740.85696666666672</v>
      </c>
      <c r="Y1222" vm="40">
        <v>0.245</v>
      </c>
      <c r="Z1222" s="3">
        <v>7589.5116666666672</v>
      </c>
      <c r="AA1222" t="s">
        <v>510</v>
      </c>
      <c r="AB1222">
        <v>1.4572000000000001</v>
      </c>
      <c r="AC1222">
        <v>0</v>
      </c>
      <c r="AD1222" s="2" t="s">
        <v>42</v>
      </c>
      <c r="AE1222">
        <v>204</v>
      </c>
      <c r="AH1222">
        <v>20</v>
      </c>
      <c r="AK1222" t="s">
        <v>42</v>
      </c>
      <c r="AL1222">
        <f>IF(AND(EE_Data_2023[[#This Row],[Hire Date]]&gt;=EE_Data_2023[[#This Row],[Start of Month]],EE_Data_2023[[#This Row],[Hire Date]]&lt;=EE_Data_2023[[#This Row],[End of Month]]),1,0)</f>
        <v>0</v>
      </c>
      <c r="AM1222">
        <f>IF(AND(EE_Data_2023[[#This Row],[Exit Date]]&gt;=EE_Data_2023[[#This Row],[Start of Month]],EE_Data_2023[[#This Row],[Exit Date]]&lt;=EE_Data_2023[[#This Row],[End of Month]]),1,0)</f>
        <v>0</v>
      </c>
      <c r="AN1222">
        <f>EE_Data_2023[[#This Row],[Leave balance]]*EE_Data_2023[[#This Row],[Hr_Rate]]</f>
        <v>11830.823076923078</v>
      </c>
    </row>
    <row r="1223" spans="1:40" x14ac:dyDescent="0.3">
      <c r="A1223" s="1" t="s">
        <v>1928</v>
      </c>
      <c r="B1223" s="8">
        <v>44958</v>
      </c>
      <c r="C1223" s="8">
        <v>44985</v>
      </c>
      <c r="D1223">
        <v>2023</v>
      </c>
      <c r="E1223" t="s">
        <v>172</v>
      </c>
      <c r="F1223" t="s">
        <v>132</v>
      </c>
      <c r="G1223" t="s">
        <v>33</v>
      </c>
      <c r="H1223" t="s">
        <v>967</v>
      </c>
      <c r="I1223" t="s">
        <v>968</v>
      </c>
      <c r="J1223" t="s">
        <v>47</v>
      </c>
      <c r="K1223" t="s">
        <v>70</v>
      </c>
      <c r="L1223" t="s">
        <v>49</v>
      </c>
      <c r="M1223" t="s">
        <v>132</v>
      </c>
      <c r="N1223" t="s">
        <v>39</v>
      </c>
      <c r="O1223" t="s">
        <v>50</v>
      </c>
      <c r="P1223">
        <v>63</v>
      </c>
      <c r="Q1223" s="2">
        <v>43996</v>
      </c>
      <c r="R1223" s="2">
        <v>45091</v>
      </c>
      <c r="S1223">
        <v>40</v>
      </c>
      <c r="T1223" s="3">
        <v>181216</v>
      </c>
      <c r="U1223" s="3">
        <v>15101.333333333334</v>
      </c>
      <c r="V1223" s="3">
        <v>87.123076923076923</v>
      </c>
      <c r="W1223" s="3">
        <v>8.3000000000000004E-2</v>
      </c>
      <c r="X1223" s="3">
        <v>1253.4106666666669</v>
      </c>
      <c r="Y1223" vm="19">
        <v>0.22399999999999998</v>
      </c>
      <c r="Z1223" s="3">
        <v>11718.634666666667</v>
      </c>
      <c r="AA1223" t="s">
        <v>41</v>
      </c>
      <c r="AB1223">
        <v>1</v>
      </c>
      <c r="AC1223">
        <v>0.27</v>
      </c>
      <c r="AD1223" s="2" t="s">
        <v>42</v>
      </c>
      <c r="AE1223">
        <v>137</v>
      </c>
      <c r="AH1223">
        <v>20</v>
      </c>
      <c r="AK1223" t="s">
        <v>42</v>
      </c>
      <c r="AL1223">
        <f>IF(AND(EE_Data_2023[[#This Row],[Hire Date]]&gt;=EE_Data_2023[[#This Row],[Start of Month]],EE_Data_2023[[#This Row],[Hire Date]]&lt;=EE_Data_2023[[#This Row],[End of Month]]),1,0)</f>
        <v>0</v>
      </c>
      <c r="AM1223">
        <f>IF(AND(EE_Data_2023[[#This Row],[Exit Date]]&gt;=EE_Data_2023[[#This Row],[Start of Month]],EE_Data_2023[[#This Row],[Exit Date]]&lt;=EE_Data_2023[[#This Row],[End of Month]]),1,0)</f>
        <v>0</v>
      </c>
      <c r="AN1223">
        <f>EE_Data_2023[[#This Row],[Leave balance]]*EE_Data_2023[[#This Row],[Hr_Rate]]</f>
        <v>11935.861538461539</v>
      </c>
    </row>
    <row r="1224" spans="1:40" x14ac:dyDescent="0.3">
      <c r="A1224" s="1" t="s">
        <v>1928</v>
      </c>
      <c r="B1224" s="8">
        <v>44958</v>
      </c>
      <c r="C1224" s="8">
        <v>44985</v>
      </c>
      <c r="D1224">
        <v>2023</v>
      </c>
      <c r="E1224" t="s">
        <v>79</v>
      </c>
      <c r="F1224" t="s">
        <v>80</v>
      </c>
      <c r="G1224" t="s">
        <v>33</v>
      </c>
      <c r="H1224" t="s">
        <v>969</v>
      </c>
      <c r="I1224" t="s">
        <v>970</v>
      </c>
      <c r="J1224" t="s">
        <v>145</v>
      </c>
      <c r="K1224" t="s">
        <v>48</v>
      </c>
      <c r="L1224" t="s">
        <v>71</v>
      </c>
      <c r="M1224" t="s">
        <v>80</v>
      </c>
      <c r="N1224" t="s">
        <v>72</v>
      </c>
      <c r="O1224" t="s">
        <v>50</v>
      </c>
      <c r="P1224">
        <v>63</v>
      </c>
      <c r="Q1224" s="2">
        <v>40984</v>
      </c>
      <c r="R1224" s="2"/>
      <c r="S1224">
        <v>40</v>
      </c>
      <c r="T1224" s="3">
        <v>46081</v>
      </c>
      <c r="U1224" s="3">
        <v>3840.0833333333335</v>
      </c>
      <c r="V1224" s="3">
        <v>22.154326923076923</v>
      </c>
      <c r="W1224" s="3">
        <v>0.23190000000000002</v>
      </c>
      <c r="X1224" s="3">
        <v>890.51532500000008</v>
      </c>
      <c r="Y1224" vm="7">
        <v>0.41200000000000003</v>
      </c>
      <c r="Z1224" s="3">
        <v>2257.9690000000001</v>
      </c>
      <c r="AA1224" t="s">
        <v>41</v>
      </c>
      <c r="AB1224">
        <v>1</v>
      </c>
      <c r="AC1224">
        <v>0</v>
      </c>
      <c r="AD1224" s="2" t="s">
        <v>42</v>
      </c>
      <c r="AE1224">
        <v>139</v>
      </c>
      <c r="AH1224">
        <v>20</v>
      </c>
      <c r="AK1224" t="s">
        <v>42</v>
      </c>
      <c r="AL1224">
        <f>IF(AND(EE_Data_2023[[#This Row],[Hire Date]]&gt;=EE_Data_2023[[#This Row],[Start of Month]],EE_Data_2023[[#This Row],[Hire Date]]&lt;=EE_Data_2023[[#This Row],[End of Month]]),1,0)</f>
        <v>0</v>
      </c>
      <c r="AM1224">
        <f>IF(AND(EE_Data_2023[[#This Row],[Exit Date]]&gt;=EE_Data_2023[[#This Row],[Start of Month]],EE_Data_2023[[#This Row],[Exit Date]]&lt;=EE_Data_2023[[#This Row],[End of Month]]),1,0)</f>
        <v>0</v>
      </c>
      <c r="AN1224">
        <f>EE_Data_2023[[#This Row],[Leave balance]]*EE_Data_2023[[#This Row],[Hr_Rate]]</f>
        <v>3079.4514423076921</v>
      </c>
    </row>
    <row r="1225" spans="1:40" x14ac:dyDescent="0.3">
      <c r="A1225" s="1" t="s">
        <v>1928</v>
      </c>
      <c r="B1225" s="8">
        <v>44958</v>
      </c>
      <c r="C1225" s="8">
        <v>44985</v>
      </c>
      <c r="D1225">
        <v>2023</v>
      </c>
      <c r="E1225" t="s">
        <v>390</v>
      </c>
      <c r="F1225" t="s">
        <v>391</v>
      </c>
      <c r="G1225" t="s">
        <v>33</v>
      </c>
      <c r="H1225" t="s">
        <v>971</v>
      </c>
      <c r="I1225" t="s">
        <v>972</v>
      </c>
      <c r="J1225" t="s">
        <v>93</v>
      </c>
      <c r="K1225" t="s">
        <v>83</v>
      </c>
      <c r="L1225" t="s">
        <v>71</v>
      </c>
      <c r="M1225" t="s">
        <v>391</v>
      </c>
      <c r="N1225" t="s">
        <v>72</v>
      </c>
      <c r="O1225" t="s">
        <v>50</v>
      </c>
      <c r="P1225">
        <v>55</v>
      </c>
      <c r="Q1225" s="2">
        <v>38135</v>
      </c>
      <c r="R1225" s="2"/>
      <c r="S1225">
        <v>40</v>
      </c>
      <c r="T1225" s="3">
        <v>159885</v>
      </c>
      <c r="U1225" s="3">
        <v>13323.75</v>
      </c>
      <c r="V1225" s="3">
        <v>76.867788461538467</v>
      </c>
      <c r="W1225" s="3">
        <v>0.1105</v>
      </c>
      <c r="X1225" s="3">
        <v>1472.274375</v>
      </c>
      <c r="Y1225" vm="37">
        <v>0.26100000000000001</v>
      </c>
      <c r="Z1225" s="3">
        <v>9846.2512499999993</v>
      </c>
      <c r="AA1225" t="s">
        <v>41</v>
      </c>
      <c r="AB1225">
        <v>1</v>
      </c>
      <c r="AC1225">
        <v>0.12</v>
      </c>
      <c r="AD1225" s="2" t="s">
        <v>42</v>
      </c>
      <c r="AE1225">
        <v>55</v>
      </c>
      <c r="AF1225">
        <v>1</v>
      </c>
      <c r="AG1225" t="s">
        <v>1809</v>
      </c>
      <c r="AH1225">
        <v>20</v>
      </c>
      <c r="AK1225" t="s">
        <v>42</v>
      </c>
      <c r="AL1225">
        <f>IF(AND(EE_Data_2023[[#This Row],[Hire Date]]&gt;=EE_Data_2023[[#This Row],[Start of Month]],EE_Data_2023[[#This Row],[Hire Date]]&lt;=EE_Data_2023[[#This Row],[End of Month]]),1,0)</f>
        <v>0</v>
      </c>
      <c r="AM1225">
        <f>IF(AND(EE_Data_2023[[#This Row],[Exit Date]]&gt;=EE_Data_2023[[#This Row],[Start of Month]],EE_Data_2023[[#This Row],[Exit Date]]&lt;=EE_Data_2023[[#This Row],[End of Month]]),1,0)</f>
        <v>0</v>
      </c>
      <c r="AN1225">
        <f>EE_Data_2023[[#This Row],[Leave balance]]*EE_Data_2023[[#This Row],[Hr_Rate]]</f>
        <v>4227.7283653846152</v>
      </c>
    </row>
    <row r="1226" spans="1:40" x14ac:dyDescent="0.3">
      <c r="A1226" s="1" t="s">
        <v>1928</v>
      </c>
      <c r="B1226" s="8">
        <v>44958</v>
      </c>
      <c r="C1226" s="8">
        <v>44985</v>
      </c>
      <c r="D1226">
        <v>2023</v>
      </c>
      <c r="E1226" t="s">
        <v>100</v>
      </c>
      <c r="F1226" t="s">
        <v>101</v>
      </c>
      <c r="G1226" t="s">
        <v>33</v>
      </c>
      <c r="H1226" t="s">
        <v>973</v>
      </c>
      <c r="I1226" t="s">
        <v>974</v>
      </c>
      <c r="J1226" t="s">
        <v>47</v>
      </c>
      <c r="K1226" t="s">
        <v>70</v>
      </c>
      <c r="L1226" t="s">
        <v>38</v>
      </c>
      <c r="M1226" t="s">
        <v>101</v>
      </c>
      <c r="N1226" t="s">
        <v>39</v>
      </c>
      <c r="O1226" t="s">
        <v>50</v>
      </c>
      <c r="P1226">
        <v>55</v>
      </c>
      <c r="Q1226" s="2">
        <v>44863</v>
      </c>
      <c r="R1226" s="2">
        <v>45228</v>
      </c>
      <c r="S1226">
        <v>40</v>
      </c>
      <c r="T1226" s="3">
        <v>153271</v>
      </c>
      <c r="U1226" s="3">
        <v>12772.583333333334</v>
      </c>
      <c r="V1226" s="3">
        <v>73.687980769230776</v>
      </c>
      <c r="W1226" s="3">
        <v>0.14990000000000001</v>
      </c>
      <c r="X1226" s="3">
        <v>1914.6102416666668</v>
      </c>
      <c r="Y1226" vm="10">
        <v>0.20399999999999999</v>
      </c>
      <c r="Z1226" s="3">
        <v>10166.976333333334</v>
      </c>
      <c r="AA1226" t="s">
        <v>41</v>
      </c>
      <c r="AB1226">
        <v>1</v>
      </c>
      <c r="AC1226">
        <v>0.15</v>
      </c>
      <c r="AD1226" s="2" t="s">
        <v>42</v>
      </c>
      <c r="AE1226">
        <v>35</v>
      </c>
      <c r="AH1226">
        <v>20</v>
      </c>
      <c r="AK1226" t="s">
        <v>42</v>
      </c>
      <c r="AL1226">
        <f>IF(AND(EE_Data_2023[[#This Row],[Hire Date]]&gt;=EE_Data_2023[[#This Row],[Start of Month]],EE_Data_2023[[#This Row],[Hire Date]]&lt;=EE_Data_2023[[#This Row],[End of Month]]),1,0)</f>
        <v>0</v>
      </c>
      <c r="AM1226">
        <f>IF(AND(EE_Data_2023[[#This Row],[Exit Date]]&gt;=EE_Data_2023[[#This Row],[Start of Month]],EE_Data_2023[[#This Row],[Exit Date]]&lt;=EE_Data_2023[[#This Row],[End of Month]]),1,0)</f>
        <v>0</v>
      </c>
      <c r="AN1226">
        <f>EE_Data_2023[[#This Row],[Leave balance]]*EE_Data_2023[[#This Row],[Hr_Rate]]</f>
        <v>2579.0793269230771</v>
      </c>
    </row>
    <row r="1227" spans="1:40" x14ac:dyDescent="0.3">
      <c r="A1227" s="1" t="s">
        <v>1928</v>
      </c>
      <c r="B1227" s="8">
        <v>44958</v>
      </c>
      <c r="C1227" s="8">
        <v>44985</v>
      </c>
      <c r="D1227">
        <v>2023</v>
      </c>
      <c r="E1227" t="s">
        <v>721</v>
      </c>
      <c r="F1227" t="s">
        <v>722</v>
      </c>
      <c r="G1227" t="s">
        <v>54</v>
      </c>
      <c r="H1227" t="s">
        <v>975</v>
      </c>
      <c r="I1227" t="s">
        <v>976</v>
      </c>
      <c r="J1227" t="s">
        <v>77</v>
      </c>
      <c r="K1227" t="s">
        <v>94</v>
      </c>
      <c r="L1227" t="s">
        <v>38</v>
      </c>
      <c r="M1227" t="s">
        <v>722</v>
      </c>
      <c r="N1227" t="s">
        <v>72</v>
      </c>
      <c r="O1227" t="s">
        <v>40</v>
      </c>
      <c r="P1227">
        <v>42</v>
      </c>
      <c r="Q1227" s="2">
        <v>40159</v>
      </c>
      <c r="R1227" s="2"/>
      <c r="S1227">
        <v>40</v>
      </c>
      <c r="T1227" s="3">
        <v>114242</v>
      </c>
      <c r="U1227" s="3">
        <v>9520.1666666666661</v>
      </c>
      <c r="V1227" s="3">
        <v>54.924038461538466</v>
      </c>
      <c r="W1227" s="3">
        <v>0.1</v>
      </c>
      <c r="X1227" s="3">
        <v>952.01666666666665</v>
      </c>
      <c r="Y1227" vm="42">
        <v>0.34799999999999998</v>
      </c>
      <c r="Z1227" s="3">
        <v>6207.148666666666</v>
      </c>
      <c r="AA1227" t="s">
        <v>725</v>
      </c>
      <c r="AB1227">
        <v>486.12</v>
      </c>
      <c r="AC1227">
        <v>0.08</v>
      </c>
      <c r="AD1227" s="2" t="s">
        <v>42</v>
      </c>
      <c r="AE1227">
        <v>159</v>
      </c>
      <c r="AH1227">
        <v>20</v>
      </c>
      <c r="AK1227" t="s">
        <v>42</v>
      </c>
      <c r="AL1227">
        <f>IF(AND(EE_Data_2023[[#This Row],[Hire Date]]&gt;=EE_Data_2023[[#This Row],[Start of Month]],EE_Data_2023[[#This Row],[Hire Date]]&lt;=EE_Data_2023[[#This Row],[End of Month]]),1,0)</f>
        <v>0</v>
      </c>
      <c r="AM1227">
        <f>IF(AND(EE_Data_2023[[#This Row],[Exit Date]]&gt;=EE_Data_2023[[#This Row],[Start of Month]],EE_Data_2023[[#This Row],[Exit Date]]&lt;=EE_Data_2023[[#This Row],[End of Month]]),1,0)</f>
        <v>0</v>
      </c>
      <c r="AN1227">
        <f>EE_Data_2023[[#This Row],[Leave balance]]*EE_Data_2023[[#This Row],[Hr_Rate]]</f>
        <v>8732.9221153846156</v>
      </c>
    </row>
    <row r="1228" spans="1:40" x14ac:dyDescent="0.3">
      <c r="A1228" s="1" t="s">
        <v>1928</v>
      </c>
      <c r="B1228" s="8">
        <v>44958</v>
      </c>
      <c r="C1228" s="8">
        <v>44985</v>
      </c>
      <c r="D1228">
        <v>2023</v>
      </c>
      <c r="E1228" t="s">
        <v>262</v>
      </c>
      <c r="F1228" t="s">
        <v>263</v>
      </c>
      <c r="G1228" t="s">
        <v>33</v>
      </c>
      <c r="H1228" t="s">
        <v>977</v>
      </c>
      <c r="I1228" t="s">
        <v>978</v>
      </c>
      <c r="J1228" t="s">
        <v>171</v>
      </c>
      <c r="K1228" t="s">
        <v>37</v>
      </c>
      <c r="L1228" t="s">
        <v>49</v>
      </c>
      <c r="M1228" t="s">
        <v>263</v>
      </c>
      <c r="N1228" t="s">
        <v>39</v>
      </c>
      <c r="O1228" t="s">
        <v>50</v>
      </c>
      <c r="P1228">
        <v>39</v>
      </c>
      <c r="Q1228" s="2">
        <v>44153</v>
      </c>
      <c r="R1228" s="2">
        <v>45248</v>
      </c>
      <c r="S1228">
        <v>32</v>
      </c>
      <c r="T1228" s="3">
        <v>48415</v>
      </c>
      <c r="U1228" s="3">
        <v>4034.5833333333335</v>
      </c>
      <c r="V1228" s="3">
        <v>29.095552884615383</v>
      </c>
      <c r="W1228" s="3">
        <v>0.22</v>
      </c>
      <c r="X1228" s="3">
        <v>887.60833333333335</v>
      </c>
      <c r="Y1228" vm="28">
        <v>0.45200000000000001</v>
      </c>
      <c r="Z1228" s="3">
        <v>2210.9516666666668</v>
      </c>
      <c r="AA1228" t="s">
        <v>267</v>
      </c>
      <c r="AB1228">
        <v>39.026600000000002</v>
      </c>
      <c r="AC1228">
        <v>0</v>
      </c>
      <c r="AD1228" s="2" t="s">
        <v>42</v>
      </c>
      <c r="AE1228">
        <v>145</v>
      </c>
      <c r="AH1228">
        <v>20</v>
      </c>
      <c r="AK1228" t="s">
        <v>42</v>
      </c>
      <c r="AL1228">
        <f>IF(AND(EE_Data_2023[[#This Row],[Hire Date]]&gt;=EE_Data_2023[[#This Row],[Start of Month]],EE_Data_2023[[#This Row],[Hire Date]]&lt;=EE_Data_2023[[#This Row],[End of Month]]),1,0)</f>
        <v>0</v>
      </c>
      <c r="AM1228">
        <f>IF(AND(EE_Data_2023[[#This Row],[Exit Date]]&gt;=EE_Data_2023[[#This Row],[Start of Month]],EE_Data_2023[[#This Row],[Exit Date]]&lt;=EE_Data_2023[[#This Row],[End of Month]]),1,0)</f>
        <v>0</v>
      </c>
      <c r="AN1228">
        <f>EE_Data_2023[[#This Row],[Leave balance]]*EE_Data_2023[[#This Row],[Hr_Rate]]</f>
        <v>4218.8551682692305</v>
      </c>
    </row>
    <row r="1229" spans="1:40" x14ac:dyDescent="0.3">
      <c r="A1229" s="1" t="s">
        <v>1928</v>
      </c>
      <c r="B1229" s="8">
        <v>44958</v>
      </c>
      <c r="C1229" s="8">
        <v>44985</v>
      </c>
      <c r="D1229">
        <v>2023</v>
      </c>
      <c r="E1229" t="s">
        <v>188</v>
      </c>
      <c r="F1229" t="s">
        <v>189</v>
      </c>
      <c r="G1229" t="s">
        <v>33</v>
      </c>
      <c r="H1229" t="s">
        <v>979</v>
      </c>
      <c r="I1229" t="s">
        <v>980</v>
      </c>
      <c r="J1229" t="s">
        <v>341</v>
      </c>
      <c r="K1229" t="s">
        <v>99</v>
      </c>
      <c r="L1229" t="s">
        <v>38</v>
      </c>
      <c r="M1229" t="s">
        <v>189</v>
      </c>
      <c r="N1229" t="s">
        <v>72</v>
      </c>
      <c r="O1229" t="s">
        <v>40</v>
      </c>
      <c r="P1229">
        <v>35</v>
      </c>
      <c r="Q1229" s="2">
        <v>42878</v>
      </c>
      <c r="R1229" s="2"/>
      <c r="S1229">
        <v>32</v>
      </c>
      <c r="T1229" s="3">
        <v>65566</v>
      </c>
      <c r="U1229" s="3">
        <v>5463.833333333333</v>
      </c>
      <c r="V1229" s="3">
        <v>39.402644230769234</v>
      </c>
      <c r="W1229" s="3">
        <v>0.14099999999999999</v>
      </c>
      <c r="X1229" s="3">
        <v>770.40049999999985</v>
      </c>
      <c r="Y1229" vm="23">
        <v>0.36200000000000004</v>
      </c>
      <c r="Z1229" s="3">
        <v>3485.9256666666661</v>
      </c>
      <c r="AA1229" t="s">
        <v>192</v>
      </c>
      <c r="AB1229">
        <v>11.2597</v>
      </c>
      <c r="AC1229">
        <v>0</v>
      </c>
      <c r="AD1229" s="2" t="s">
        <v>42</v>
      </c>
      <c r="AE1229">
        <v>121</v>
      </c>
      <c r="AH1229">
        <v>20</v>
      </c>
      <c r="AK1229" t="s">
        <v>42</v>
      </c>
      <c r="AL1229">
        <f>IF(AND(EE_Data_2023[[#This Row],[Hire Date]]&gt;=EE_Data_2023[[#This Row],[Start of Month]],EE_Data_2023[[#This Row],[Hire Date]]&lt;=EE_Data_2023[[#This Row],[End of Month]]),1,0)</f>
        <v>0</v>
      </c>
      <c r="AM1229">
        <f>IF(AND(EE_Data_2023[[#This Row],[Exit Date]]&gt;=EE_Data_2023[[#This Row],[Start of Month]],EE_Data_2023[[#This Row],[Exit Date]]&lt;=EE_Data_2023[[#This Row],[End of Month]]),1,0)</f>
        <v>0</v>
      </c>
      <c r="AN1229">
        <f>EE_Data_2023[[#This Row],[Leave balance]]*EE_Data_2023[[#This Row],[Hr_Rate]]</f>
        <v>4767.7199519230771</v>
      </c>
    </row>
    <row r="1230" spans="1:40" x14ac:dyDescent="0.3">
      <c r="A1230" s="1" t="s">
        <v>1928</v>
      </c>
      <c r="B1230" s="8">
        <v>44958</v>
      </c>
      <c r="C1230" s="8">
        <v>44985</v>
      </c>
      <c r="D1230">
        <v>2023</v>
      </c>
      <c r="E1230" t="s">
        <v>193</v>
      </c>
      <c r="F1230" t="s">
        <v>194</v>
      </c>
      <c r="G1230" t="s">
        <v>33</v>
      </c>
      <c r="H1230" t="s">
        <v>981</v>
      </c>
      <c r="I1230" t="s">
        <v>982</v>
      </c>
      <c r="J1230" t="s">
        <v>93</v>
      </c>
      <c r="K1230" t="s">
        <v>116</v>
      </c>
      <c r="L1230" t="s">
        <v>38</v>
      </c>
      <c r="M1230" t="s">
        <v>194</v>
      </c>
      <c r="N1230" t="s">
        <v>72</v>
      </c>
      <c r="O1230" t="s">
        <v>50</v>
      </c>
      <c r="P1230">
        <v>25</v>
      </c>
      <c r="Q1230" s="2">
        <v>44453</v>
      </c>
      <c r="R1230" s="2"/>
      <c r="S1230">
        <v>32</v>
      </c>
      <c r="T1230" s="3">
        <v>136810</v>
      </c>
      <c r="U1230" s="3">
        <v>11400.833333333334</v>
      </c>
      <c r="V1230" s="3">
        <v>82.21754807692308</v>
      </c>
      <c r="W1230" s="3">
        <v>6.3500000000000001E-2</v>
      </c>
      <c r="X1230" s="3">
        <v>723.95291666666674</v>
      </c>
      <c r="Y1230" vm="24">
        <v>0.31900000000000001</v>
      </c>
      <c r="Z1230" s="3">
        <v>7763.9675000000007</v>
      </c>
      <c r="AA1230" t="s">
        <v>197</v>
      </c>
      <c r="AB1230">
        <v>149.69999999999999</v>
      </c>
      <c r="AC1230">
        <v>0.14000000000000001</v>
      </c>
      <c r="AD1230" s="2" t="s">
        <v>42</v>
      </c>
      <c r="AE1230">
        <v>77</v>
      </c>
      <c r="AH1230">
        <v>20</v>
      </c>
      <c r="AK1230" t="s">
        <v>42</v>
      </c>
      <c r="AL1230">
        <f>IF(AND(EE_Data_2023[[#This Row],[Hire Date]]&gt;=EE_Data_2023[[#This Row],[Start of Month]],EE_Data_2023[[#This Row],[Hire Date]]&lt;=EE_Data_2023[[#This Row],[End of Month]]),1,0)</f>
        <v>0</v>
      </c>
      <c r="AM1230">
        <f>IF(AND(EE_Data_2023[[#This Row],[Exit Date]]&gt;=EE_Data_2023[[#This Row],[Start of Month]],EE_Data_2023[[#This Row],[Exit Date]]&lt;=EE_Data_2023[[#This Row],[End of Month]]),1,0)</f>
        <v>0</v>
      </c>
      <c r="AN1230">
        <f>EE_Data_2023[[#This Row],[Leave balance]]*EE_Data_2023[[#This Row],[Hr_Rate]]</f>
        <v>6330.7512019230771</v>
      </c>
    </row>
    <row r="1231" spans="1:40" x14ac:dyDescent="0.3">
      <c r="A1231" s="1" t="s">
        <v>1928</v>
      </c>
      <c r="B1231" s="8">
        <v>44958</v>
      </c>
      <c r="C1231" s="8">
        <v>44985</v>
      </c>
      <c r="D1231">
        <v>2023</v>
      </c>
      <c r="E1231" t="s">
        <v>79</v>
      </c>
      <c r="F1231" t="s">
        <v>80</v>
      </c>
      <c r="G1231" t="s">
        <v>33</v>
      </c>
      <c r="H1231" t="s">
        <v>983</v>
      </c>
      <c r="I1231" t="s">
        <v>984</v>
      </c>
      <c r="J1231" t="s">
        <v>145</v>
      </c>
      <c r="K1231" t="s">
        <v>70</v>
      </c>
      <c r="L1231" t="s">
        <v>71</v>
      </c>
      <c r="M1231" t="s">
        <v>80</v>
      </c>
      <c r="N1231" t="s">
        <v>72</v>
      </c>
      <c r="O1231" t="s">
        <v>40</v>
      </c>
      <c r="P1231">
        <v>47</v>
      </c>
      <c r="Q1231" s="2">
        <v>41333</v>
      </c>
      <c r="R1231" s="2"/>
      <c r="S1231">
        <v>40</v>
      </c>
      <c r="T1231" s="3">
        <v>54635</v>
      </c>
      <c r="U1231" s="3">
        <v>4552.916666666667</v>
      </c>
      <c r="V1231" s="3">
        <v>26.266826923076923</v>
      </c>
      <c r="W1231" s="3">
        <v>0.23190000000000002</v>
      </c>
      <c r="X1231" s="3">
        <v>1055.8213750000002</v>
      </c>
      <c r="Y1231" vm="7">
        <v>0.41200000000000003</v>
      </c>
      <c r="Z1231" s="3">
        <v>2677.1149999999998</v>
      </c>
      <c r="AA1231" t="s">
        <v>41</v>
      </c>
      <c r="AB1231">
        <v>1</v>
      </c>
      <c r="AC1231">
        <v>0</v>
      </c>
      <c r="AD1231" s="2" t="s">
        <v>42</v>
      </c>
      <c r="AE1231">
        <v>315</v>
      </c>
      <c r="AH1231">
        <v>20</v>
      </c>
      <c r="AJ1231">
        <v>3</v>
      </c>
      <c r="AK1231" t="s">
        <v>42</v>
      </c>
      <c r="AL1231">
        <f>IF(AND(EE_Data_2023[[#This Row],[Hire Date]]&gt;=EE_Data_2023[[#This Row],[Start of Month]],EE_Data_2023[[#This Row],[Hire Date]]&lt;=EE_Data_2023[[#This Row],[End of Month]]),1,0)</f>
        <v>0</v>
      </c>
      <c r="AM1231">
        <f>IF(AND(EE_Data_2023[[#This Row],[Exit Date]]&gt;=EE_Data_2023[[#This Row],[Start of Month]],EE_Data_2023[[#This Row],[Exit Date]]&lt;=EE_Data_2023[[#This Row],[End of Month]]),1,0)</f>
        <v>0</v>
      </c>
      <c r="AN1231">
        <f>EE_Data_2023[[#This Row],[Leave balance]]*EE_Data_2023[[#This Row],[Hr_Rate]]</f>
        <v>8274.0504807692305</v>
      </c>
    </row>
    <row r="1232" spans="1:40" x14ac:dyDescent="0.3">
      <c r="A1232" s="1" t="s">
        <v>1928</v>
      </c>
      <c r="B1232" s="8">
        <v>44958</v>
      </c>
      <c r="C1232" s="8">
        <v>44985</v>
      </c>
      <c r="D1232">
        <v>2023</v>
      </c>
      <c r="E1232" t="s">
        <v>172</v>
      </c>
      <c r="F1232" t="s">
        <v>132</v>
      </c>
      <c r="G1232" t="s">
        <v>33</v>
      </c>
      <c r="H1232" t="s">
        <v>985</v>
      </c>
      <c r="I1232" t="s">
        <v>986</v>
      </c>
      <c r="J1232" t="s">
        <v>266</v>
      </c>
      <c r="K1232" t="s">
        <v>37</v>
      </c>
      <c r="L1232" t="s">
        <v>71</v>
      </c>
      <c r="M1232" t="s">
        <v>132</v>
      </c>
      <c r="N1232" t="s">
        <v>72</v>
      </c>
      <c r="O1232" t="s">
        <v>50</v>
      </c>
      <c r="P1232">
        <v>42</v>
      </c>
      <c r="Q1232" s="2">
        <v>43866</v>
      </c>
      <c r="R1232" s="2">
        <v>44961</v>
      </c>
      <c r="S1232">
        <v>32</v>
      </c>
      <c r="T1232" s="3">
        <v>96636</v>
      </c>
      <c r="U1232" s="3">
        <v>8053</v>
      </c>
      <c r="V1232" s="3">
        <v>58.074519230769234</v>
      </c>
      <c r="W1232" s="3">
        <v>8.3000000000000004E-2</v>
      </c>
      <c r="X1232" s="3">
        <v>668.399</v>
      </c>
      <c r="Y1232" vm="19">
        <v>0.22399999999999998</v>
      </c>
      <c r="Z1232" s="3">
        <v>6249.1280000000006</v>
      </c>
      <c r="AA1232" t="s">
        <v>41</v>
      </c>
      <c r="AB1232">
        <v>1</v>
      </c>
      <c r="AC1232">
        <v>0</v>
      </c>
      <c r="AD1232" s="2" t="s">
        <v>42</v>
      </c>
      <c r="AE1232">
        <v>159</v>
      </c>
      <c r="AH1232">
        <v>20</v>
      </c>
      <c r="AK1232" t="s">
        <v>42</v>
      </c>
      <c r="AL1232">
        <f>IF(AND(EE_Data_2023[[#This Row],[Hire Date]]&gt;=EE_Data_2023[[#This Row],[Start of Month]],EE_Data_2023[[#This Row],[Hire Date]]&lt;=EE_Data_2023[[#This Row],[End of Month]]),1,0)</f>
        <v>0</v>
      </c>
      <c r="AM1232">
        <f>IF(AND(EE_Data_2023[[#This Row],[Exit Date]]&gt;=EE_Data_2023[[#This Row],[Start of Month]],EE_Data_2023[[#This Row],[Exit Date]]&lt;=EE_Data_2023[[#This Row],[End of Month]]),1,0)</f>
        <v>0</v>
      </c>
      <c r="AN1232">
        <f>EE_Data_2023[[#This Row],[Leave balance]]*EE_Data_2023[[#This Row],[Hr_Rate]]</f>
        <v>9233.8485576923085</v>
      </c>
    </row>
    <row r="1233" spans="1:40" x14ac:dyDescent="0.3">
      <c r="A1233" s="1" t="s">
        <v>1928</v>
      </c>
      <c r="B1233" s="8">
        <v>44958</v>
      </c>
      <c r="C1233" s="8">
        <v>44985</v>
      </c>
      <c r="D1233">
        <v>2023</v>
      </c>
      <c r="E1233" t="s">
        <v>200</v>
      </c>
      <c r="F1233" t="s">
        <v>201</v>
      </c>
      <c r="G1233" t="s">
        <v>33</v>
      </c>
      <c r="H1233" t="s">
        <v>987</v>
      </c>
      <c r="I1233" t="s">
        <v>988</v>
      </c>
      <c r="J1233" t="s">
        <v>367</v>
      </c>
      <c r="K1233" t="s">
        <v>37</v>
      </c>
      <c r="L1233" t="s">
        <v>38</v>
      </c>
      <c r="M1233" t="s">
        <v>201</v>
      </c>
      <c r="N1233" t="s">
        <v>72</v>
      </c>
      <c r="O1233" t="s">
        <v>50</v>
      </c>
      <c r="P1233">
        <v>35</v>
      </c>
      <c r="Q1233" s="2">
        <v>41941</v>
      </c>
      <c r="R1233" s="2"/>
      <c r="S1233">
        <v>32</v>
      </c>
      <c r="T1233" s="3">
        <v>91592</v>
      </c>
      <c r="U1233" s="3">
        <v>7632.666666666667</v>
      </c>
      <c r="V1233" s="3">
        <v>55.043269230769234</v>
      </c>
      <c r="W1233" s="3">
        <v>0.24809999999999999</v>
      </c>
      <c r="X1233" s="3">
        <v>1893.6646000000001</v>
      </c>
      <c r="Y1233" vm="25">
        <v>0.51900000000000002</v>
      </c>
      <c r="Z1233" s="3">
        <v>3671.3126666666667</v>
      </c>
      <c r="AA1233" t="s">
        <v>41</v>
      </c>
      <c r="AB1233">
        <v>1</v>
      </c>
      <c r="AC1233">
        <v>0</v>
      </c>
      <c r="AD1233" s="2" t="s">
        <v>42</v>
      </c>
      <c r="AE1233">
        <v>344</v>
      </c>
      <c r="AH1233">
        <v>20</v>
      </c>
      <c r="AI1233">
        <v>112</v>
      </c>
      <c r="AK1233" t="s">
        <v>42</v>
      </c>
      <c r="AL1233">
        <f>IF(AND(EE_Data_2023[[#This Row],[Hire Date]]&gt;=EE_Data_2023[[#This Row],[Start of Month]],EE_Data_2023[[#This Row],[Hire Date]]&lt;=EE_Data_2023[[#This Row],[End of Month]]),1,0)</f>
        <v>0</v>
      </c>
      <c r="AM1233">
        <f>IF(AND(EE_Data_2023[[#This Row],[Exit Date]]&gt;=EE_Data_2023[[#This Row],[Start of Month]],EE_Data_2023[[#This Row],[Exit Date]]&lt;=EE_Data_2023[[#This Row],[End of Month]]),1,0)</f>
        <v>0</v>
      </c>
      <c r="AN1233">
        <f>EE_Data_2023[[#This Row],[Leave balance]]*EE_Data_2023[[#This Row],[Hr_Rate]]</f>
        <v>18934.884615384617</v>
      </c>
    </row>
    <row r="1234" spans="1:40" x14ac:dyDescent="0.3">
      <c r="A1234" s="1" t="s">
        <v>1928</v>
      </c>
      <c r="B1234" s="8">
        <v>44958</v>
      </c>
      <c r="C1234" s="8">
        <v>44985</v>
      </c>
      <c r="D1234">
        <v>2023</v>
      </c>
      <c r="E1234" t="s">
        <v>283</v>
      </c>
      <c r="F1234" t="s">
        <v>284</v>
      </c>
      <c r="G1234" t="s">
        <v>112</v>
      </c>
      <c r="H1234" t="s">
        <v>989</v>
      </c>
      <c r="I1234" t="s">
        <v>990</v>
      </c>
      <c r="J1234" t="s">
        <v>247</v>
      </c>
      <c r="K1234" t="s">
        <v>94</v>
      </c>
      <c r="L1234" t="s">
        <v>108</v>
      </c>
      <c r="M1234" t="s">
        <v>284</v>
      </c>
      <c r="N1234" t="s">
        <v>72</v>
      </c>
      <c r="O1234" t="s">
        <v>50</v>
      </c>
      <c r="P1234">
        <v>45</v>
      </c>
      <c r="Q1234" s="2">
        <v>36755</v>
      </c>
      <c r="R1234" s="2"/>
      <c r="S1234">
        <v>40</v>
      </c>
      <c r="T1234" s="3">
        <v>55563</v>
      </c>
      <c r="U1234" s="3">
        <v>4630.25</v>
      </c>
      <c r="V1234" s="3">
        <v>26.712980769230768</v>
      </c>
      <c r="W1234" s="3">
        <v>0</v>
      </c>
      <c r="X1234" s="3">
        <v>0</v>
      </c>
      <c r="Y1234" vm="30">
        <v>0.159</v>
      </c>
      <c r="Z1234" s="3">
        <v>3894.04025</v>
      </c>
      <c r="AA1234" t="s">
        <v>287</v>
      </c>
      <c r="AB1234">
        <v>3.8807</v>
      </c>
      <c r="AC1234">
        <v>0</v>
      </c>
      <c r="AD1234" s="2" t="s">
        <v>42</v>
      </c>
      <c r="AE1234">
        <v>131</v>
      </c>
      <c r="AF1234">
        <v>1</v>
      </c>
      <c r="AG1234" t="s">
        <v>1809</v>
      </c>
      <c r="AH1234">
        <v>20</v>
      </c>
      <c r="AJ1234">
        <v>20</v>
      </c>
      <c r="AK1234" t="s">
        <v>42</v>
      </c>
      <c r="AL1234">
        <f>IF(AND(EE_Data_2023[[#This Row],[Hire Date]]&gt;=EE_Data_2023[[#This Row],[Start of Month]],EE_Data_2023[[#This Row],[Hire Date]]&lt;=EE_Data_2023[[#This Row],[End of Month]]),1,0)</f>
        <v>0</v>
      </c>
      <c r="AM1234">
        <f>IF(AND(EE_Data_2023[[#This Row],[Exit Date]]&gt;=EE_Data_2023[[#This Row],[Start of Month]],EE_Data_2023[[#This Row],[Exit Date]]&lt;=EE_Data_2023[[#This Row],[End of Month]]),1,0)</f>
        <v>0</v>
      </c>
      <c r="AN1234">
        <f>EE_Data_2023[[#This Row],[Leave balance]]*EE_Data_2023[[#This Row],[Hr_Rate]]</f>
        <v>3499.4004807692304</v>
      </c>
    </row>
    <row r="1235" spans="1:40" x14ac:dyDescent="0.3">
      <c r="A1235" s="1" t="s">
        <v>1928</v>
      </c>
      <c r="B1235" s="8">
        <v>44958</v>
      </c>
      <c r="C1235" s="8">
        <v>44985</v>
      </c>
      <c r="D1235">
        <v>2023</v>
      </c>
      <c r="E1235" t="s">
        <v>172</v>
      </c>
      <c r="F1235" t="s">
        <v>132</v>
      </c>
      <c r="G1235" t="s">
        <v>33</v>
      </c>
      <c r="H1235" t="s">
        <v>991</v>
      </c>
      <c r="I1235" t="s">
        <v>992</v>
      </c>
      <c r="J1235" t="s">
        <v>47</v>
      </c>
      <c r="K1235" t="s">
        <v>37</v>
      </c>
      <c r="L1235" t="s">
        <v>108</v>
      </c>
      <c r="M1235" t="s">
        <v>132</v>
      </c>
      <c r="N1235" t="s">
        <v>72</v>
      </c>
      <c r="O1235" t="s">
        <v>50</v>
      </c>
      <c r="P1235">
        <v>52</v>
      </c>
      <c r="Q1235" s="2">
        <v>44241</v>
      </c>
      <c r="R1235" s="2"/>
      <c r="S1235">
        <v>32</v>
      </c>
      <c r="T1235" s="3">
        <v>159724</v>
      </c>
      <c r="U1235" s="3">
        <v>13310.333333333334</v>
      </c>
      <c r="V1235" s="3">
        <v>95.987980769230774</v>
      </c>
      <c r="W1235" s="3">
        <v>0.45</v>
      </c>
      <c r="X1235" s="3">
        <v>5989.6500000000005</v>
      </c>
      <c r="Y1235" vm="21">
        <v>0.60699999999999998</v>
      </c>
      <c r="Z1235" s="3">
        <v>5230.9610000000002</v>
      </c>
      <c r="AA1235" t="s">
        <v>41</v>
      </c>
      <c r="AB1235">
        <v>1</v>
      </c>
      <c r="AC1235">
        <v>0.23</v>
      </c>
      <c r="AD1235" s="2" t="s">
        <v>42</v>
      </c>
      <c r="AE1235">
        <v>325</v>
      </c>
      <c r="AH1235">
        <v>20</v>
      </c>
      <c r="AI1235">
        <v>432</v>
      </c>
      <c r="AK1235" t="s">
        <v>42</v>
      </c>
      <c r="AL1235">
        <f>IF(AND(EE_Data_2023[[#This Row],[Hire Date]]&gt;=EE_Data_2023[[#This Row],[Start of Month]],EE_Data_2023[[#This Row],[Hire Date]]&lt;=EE_Data_2023[[#This Row],[End of Month]]),1,0)</f>
        <v>0</v>
      </c>
      <c r="AM1235">
        <f>IF(AND(EE_Data_2023[[#This Row],[Exit Date]]&gt;=EE_Data_2023[[#This Row],[Start of Month]],EE_Data_2023[[#This Row],[Exit Date]]&lt;=EE_Data_2023[[#This Row],[End of Month]]),1,0)</f>
        <v>0</v>
      </c>
      <c r="AN1235">
        <f>EE_Data_2023[[#This Row],[Leave balance]]*EE_Data_2023[[#This Row],[Hr_Rate]]</f>
        <v>31196.09375</v>
      </c>
    </row>
    <row r="1236" spans="1:40" x14ac:dyDescent="0.3">
      <c r="A1236" s="1" t="s">
        <v>1928</v>
      </c>
      <c r="B1236" s="8">
        <v>44958</v>
      </c>
      <c r="C1236" s="8">
        <v>44985</v>
      </c>
      <c r="D1236">
        <v>2023</v>
      </c>
      <c r="E1236" t="s">
        <v>79</v>
      </c>
      <c r="F1236" t="s">
        <v>80</v>
      </c>
      <c r="G1236" t="s">
        <v>33</v>
      </c>
      <c r="H1236" t="s">
        <v>993</v>
      </c>
      <c r="I1236" t="s">
        <v>994</v>
      </c>
      <c r="J1236" t="s">
        <v>115</v>
      </c>
      <c r="K1236" t="s">
        <v>116</v>
      </c>
      <c r="L1236" t="s">
        <v>71</v>
      </c>
      <c r="M1236" t="s">
        <v>80</v>
      </c>
      <c r="N1236" t="s">
        <v>72</v>
      </c>
      <c r="O1236" t="s">
        <v>40</v>
      </c>
      <c r="P1236">
        <v>57</v>
      </c>
      <c r="Q1236" s="2">
        <v>42951</v>
      </c>
      <c r="R1236" s="2"/>
      <c r="S1236">
        <v>40</v>
      </c>
      <c r="T1236" s="3">
        <v>183190</v>
      </c>
      <c r="U1236" s="3">
        <v>15265.833333333334</v>
      </c>
      <c r="V1236" s="3">
        <v>88.072115384615387</v>
      </c>
      <c r="W1236" s="3">
        <v>0.23190000000000002</v>
      </c>
      <c r="X1236" s="3">
        <v>3540.1467500000003</v>
      </c>
      <c r="Y1236" vm="7">
        <v>0.41200000000000003</v>
      </c>
      <c r="Z1236" s="3">
        <v>8976.31</v>
      </c>
      <c r="AA1236" t="s">
        <v>41</v>
      </c>
      <c r="AB1236">
        <v>1</v>
      </c>
      <c r="AC1236">
        <v>0.36</v>
      </c>
      <c r="AD1236" s="2" t="s">
        <v>42</v>
      </c>
      <c r="AE1236">
        <v>151</v>
      </c>
      <c r="AH1236">
        <v>20</v>
      </c>
      <c r="AJ1236">
        <v>6</v>
      </c>
      <c r="AK1236" t="s">
        <v>42</v>
      </c>
      <c r="AL1236">
        <f>IF(AND(EE_Data_2023[[#This Row],[Hire Date]]&gt;=EE_Data_2023[[#This Row],[Start of Month]],EE_Data_2023[[#This Row],[Hire Date]]&lt;=EE_Data_2023[[#This Row],[End of Month]]),1,0)</f>
        <v>0</v>
      </c>
      <c r="AM1236">
        <f>IF(AND(EE_Data_2023[[#This Row],[Exit Date]]&gt;=EE_Data_2023[[#This Row],[Start of Month]],EE_Data_2023[[#This Row],[Exit Date]]&lt;=EE_Data_2023[[#This Row],[End of Month]]),1,0)</f>
        <v>0</v>
      </c>
      <c r="AN1236">
        <f>EE_Data_2023[[#This Row],[Leave balance]]*EE_Data_2023[[#This Row],[Hr_Rate]]</f>
        <v>13298.889423076924</v>
      </c>
    </row>
    <row r="1237" spans="1:40" x14ac:dyDescent="0.3">
      <c r="A1237" s="1" t="s">
        <v>1928</v>
      </c>
      <c r="B1237" s="8">
        <v>44958</v>
      </c>
      <c r="C1237" s="8">
        <v>44985</v>
      </c>
      <c r="D1237">
        <v>2023</v>
      </c>
      <c r="E1237" t="s">
        <v>151</v>
      </c>
      <c r="F1237" t="s">
        <v>152</v>
      </c>
      <c r="G1237" t="s">
        <v>33</v>
      </c>
      <c r="H1237" t="s">
        <v>995</v>
      </c>
      <c r="I1237" t="s">
        <v>996</v>
      </c>
      <c r="J1237" t="s">
        <v>145</v>
      </c>
      <c r="K1237" t="s">
        <v>83</v>
      </c>
      <c r="L1237" t="s">
        <v>49</v>
      </c>
      <c r="M1237" t="s">
        <v>152</v>
      </c>
      <c r="N1237" t="s">
        <v>72</v>
      </c>
      <c r="O1237" t="s">
        <v>50</v>
      </c>
      <c r="P1237">
        <v>56</v>
      </c>
      <c r="Q1237" s="2">
        <v>43824</v>
      </c>
      <c r="R1237" s="2"/>
      <c r="S1237">
        <v>32</v>
      </c>
      <c r="T1237" s="3">
        <v>54829</v>
      </c>
      <c r="U1237" s="3">
        <v>4569.083333333333</v>
      </c>
      <c r="V1237" s="3">
        <v>32.950120192307693</v>
      </c>
      <c r="W1237" s="3">
        <v>0.21</v>
      </c>
      <c r="X1237" s="3">
        <v>959.50749999999994</v>
      </c>
      <c r="Y1237" vm="18">
        <v>0.379</v>
      </c>
      <c r="Z1237" s="3">
        <v>2837.4007499999998</v>
      </c>
      <c r="AA1237" t="s">
        <v>155</v>
      </c>
      <c r="AB1237">
        <v>378.97</v>
      </c>
      <c r="AC1237">
        <v>0</v>
      </c>
      <c r="AD1237" s="2" t="s">
        <v>42</v>
      </c>
      <c r="AE1237">
        <v>396</v>
      </c>
      <c r="AH1237">
        <v>20</v>
      </c>
      <c r="AK1237" t="s">
        <v>42</v>
      </c>
      <c r="AL1237">
        <f>IF(AND(EE_Data_2023[[#This Row],[Hire Date]]&gt;=EE_Data_2023[[#This Row],[Start of Month]],EE_Data_2023[[#This Row],[Hire Date]]&lt;=EE_Data_2023[[#This Row],[End of Month]]),1,0)</f>
        <v>0</v>
      </c>
      <c r="AM1237">
        <f>IF(AND(EE_Data_2023[[#This Row],[Exit Date]]&gt;=EE_Data_2023[[#This Row],[Start of Month]],EE_Data_2023[[#This Row],[Exit Date]]&lt;=EE_Data_2023[[#This Row],[End of Month]]),1,0)</f>
        <v>0</v>
      </c>
      <c r="AN1237">
        <f>EE_Data_2023[[#This Row],[Leave balance]]*EE_Data_2023[[#This Row],[Hr_Rate]]</f>
        <v>13048.247596153846</v>
      </c>
    </row>
    <row r="1238" spans="1:40" x14ac:dyDescent="0.3">
      <c r="A1238" s="1" t="s">
        <v>1928</v>
      </c>
      <c r="B1238" s="8">
        <v>44958</v>
      </c>
      <c r="C1238" s="8">
        <v>44985</v>
      </c>
      <c r="D1238">
        <v>2023</v>
      </c>
      <c r="E1238" t="s">
        <v>210</v>
      </c>
      <c r="F1238" t="s">
        <v>211</v>
      </c>
      <c r="G1238" t="s">
        <v>33</v>
      </c>
      <c r="H1238" t="s">
        <v>997</v>
      </c>
      <c r="I1238" t="s">
        <v>998</v>
      </c>
      <c r="J1238" t="s">
        <v>158</v>
      </c>
      <c r="K1238" t="s">
        <v>99</v>
      </c>
      <c r="L1238" t="s">
        <v>71</v>
      </c>
      <c r="M1238" t="s">
        <v>211</v>
      </c>
      <c r="N1238" t="s">
        <v>72</v>
      </c>
      <c r="O1238" t="s">
        <v>40</v>
      </c>
      <c r="P1238">
        <v>46</v>
      </c>
      <c r="Q1238" s="2">
        <v>38464</v>
      </c>
      <c r="R1238" s="2"/>
      <c r="S1238">
        <v>40</v>
      </c>
      <c r="T1238" s="3">
        <v>96639</v>
      </c>
      <c r="U1238" s="3">
        <v>8053.25</v>
      </c>
      <c r="V1238" s="3">
        <v>46.461057692307691</v>
      </c>
      <c r="W1238" s="3">
        <v>0.29899999999999999</v>
      </c>
      <c r="X1238" s="3">
        <v>2407.92175</v>
      </c>
      <c r="Y1238" vm="26">
        <v>0.47</v>
      </c>
      <c r="Z1238" s="3">
        <v>4268.2224999999999</v>
      </c>
      <c r="AA1238" t="s">
        <v>41</v>
      </c>
      <c r="AB1238">
        <v>1</v>
      </c>
      <c r="AC1238">
        <v>0</v>
      </c>
      <c r="AD1238" s="2" t="s">
        <v>42</v>
      </c>
      <c r="AE1238">
        <v>260</v>
      </c>
      <c r="AH1238">
        <v>20</v>
      </c>
      <c r="AI1238">
        <v>550</v>
      </c>
      <c r="AJ1238">
        <v>15</v>
      </c>
      <c r="AK1238" t="s">
        <v>42</v>
      </c>
      <c r="AL1238">
        <f>IF(AND(EE_Data_2023[[#This Row],[Hire Date]]&gt;=EE_Data_2023[[#This Row],[Start of Month]],EE_Data_2023[[#This Row],[Hire Date]]&lt;=EE_Data_2023[[#This Row],[End of Month]]),1,0)</f>
        <v>0</v>
      </c>
      <c r="AM1238">
        <f>IF(AND(EE_Data_2023[[#This Row],[Exit Date]]&gt;=EE_Data_2023[[#This Row],[Start of Month]],EE_Data_2023[[#This Row],[Exit Date]]&lt;=EE_Data_2023[[#This Row],[End of Month]]),1,0)</f>
        <v>0</v>
      </c>
      <c r="AN1238">
        <f>EE_Data_2023[[#This Row],[Leave balance]]*EE_Data_2023[[#This Row],[Hr_Rate]]</f>
        <v>12079.875</v>
      </c>
    </row>
    <row r="1239" spans="1:40" x14ac:dyDescent="0.3">
      <c r="A1239" s="1" t="s">
        <v>1928</v>
      </c>
      <c r="B1239" s="8">
        <v>44958</v>
      </c>
      <c r="C1239" s="8">
        <v>44985</v>
      </c>
      <c r="D1239">
        <v>2023</v>
      </c>
      <c r="E1239" t="s">
        <v>351</v>
      </c>
      <c r="F1239" t="s">
        <v>352</v>
      </c>
      <c r="G1239" t="s">
        <v>54</v>
      </c>
      <c r="H1239" t="s">
        <v>999</v>
      </c>
      <c r="I1239" t="s">
        <v>1000</v>
      </c>
      <c r="J1239" t="s">
        <v>77</v>
      </c>
      <c r="K1239" t="s">
        <v>116</v>
      </c>
      <c r="L1239" t="s">
        <v>49</v>
      </c>
      <c r="M1239" t="s">
        <v>352</v>
      </c>
      <c r="N1239" t="s">
        <v>72</v>
      </c>
      <c r="O1239" t="s">
        <v>50</v>
      </c>
      <c r="P1239">
        <v>43</v>
      </c>
      <c r="Q1239" s="2">
        <v>38879</v>
      </c>
      <c r="R1239" s="2"/>
      <c r="S1239">
        <v>40</v>
      </c>
      <c r="T1239" s="3">
        <v>117278</v>
      </c>
      <c r="U1239" s="3">
        <v>9773.1666666666661</v>
      </c>
      <c r="V1239" s="3">
        <v>56.383653846153848</v>
      </c>
      <c r="W1239" s="3">
        <v>0.13</v>
      </c>
      <c r="X1239" s="3">
        <v>1270.5116666666665</v>
      </c>
      <c r="Y1239" vm="14">
        <v>0.55399999999999994</v>
      </c>
      <c r="Z1239" s="3">
        <v>4358.8323333333337</v>
      </c>
      <c r="AA1239" t="s">
        <v>355</v>
      </c>
      <c r="AB1239">
        <v>12.6816</v>
      </c>
      <c r="AC1239">
        <v>0.09</v>
      </c>
      <c r="AD1239" s="2" t="s">
        <v>42</v>
      </c>
      <c r="AE1239">
        <v>314</v>
      </c>
      <c r="AH1239">
        <v>20</v>
      </c>
      <c r="AJ1239">
        <v>15</v>
      </c>
      <c r="AK1239" t="s">
        <v>42</v>
      </c>
      <c r="AL1239">
        <f>IF(AND(EE_Data_2023[[#This Row],[Hire Date]]&gt;=EE_Data_2023[[#This Row],[Start of Month]],EE_Data_2023[[#This Row],[Hire Date]]&lt;=EE_Data_2023[[#This Row],[End of Month]]),1,0)</f>
        <v>0</v>
      </c>
      <c r="AM1239">
        <f>IF(AND(EE_Data_2023[[#This Row],[Exit Date]]&gt;=EE_Data_2023[[#This Row],[Start of Month]],EE_Data_2023[[#This Row],[Exit Date]]&lt;=EE_Data_2023[[#This Row],[End of Month]]),1,0)</f>
        <v>0</v>
      </c>
      <c r="AN1239">
        <f>EE_Data_2023[[#This Row],[Leave balance]]*EE_Data_2023[[#This Row],[Hr_Rate]]</f>
        <v>17704.46730769231</v>
      </c>
    </row>
    <row r="1240" spans="1:40" x14ac:dyDescent="0.3">
      <c r="A1240" s="1" t="s">
        <v>1928</v>
      </c>
      <c r="B1240" s="8">
        <v>44958</v>
      </c>
      <c r="C1240" s="8">
        <v>44985</v>
      </c>
      <c r="D1240">
        <v>2023</v>
      </c>
      <c r="E1240" t="s">
        <v>283</v>
      </c>
      <c r="F1240" t="s">
        <v>284</v>
      </c>
      <c r="G1240" t="s">
        <v>112</v>
      </c>
      <c r="H1240" t="s">
        <v>1001</v>
      </c>
      <c r="I1240" t="s">
        <v>1002</v>
      </c>
      <c r="J1240" t="s">
        <v>57</v>
      </c>
      <c r="K1240" t="s">
        <v>37</v>
      </c>
      <c r="L1240" t="s">
        <v>49</v>
      </c>
      <c r="M1240" t="s">
        <v>284</v>
      </c>
      <c r="N1240" t="s">
        <v>72</v>
      </c>
      <c r="O1240" t="s">
        <v>40</v>
      </c>
      <c r="P1240">
        <v>53</v>
      </c>
      <c r="Q1240" s="2">
        <v>39487</v>
      </c>
      <c r="R1240" s="2"/>
      <c r="S1240">
        <v>40</v>
      </c>
      <c r="T1240" s="3">
        <v>84193</v>
      </c>
      <c r="U1240" s="3">
        <v>7016.083333333333</v>
      </c>
      <c r="V1240" s="3">
        <v>40.477403846153848</v>
      </c>
      <c r="W1240" s="3">
        <v>0</v>
      </c>
      <c r="X1240" s="3">
        <v>0</v>
      </c>
      <c r="Y1240" vm="30">
        <v>0.159</v>
      </c>
      <c r="Z1240" s="3">
        <v>5900.5260833333332</v>
      </c>
      <c r="AA1240" t="s">
        <v>287</v>
      </c>
      <c r="AB1240">
        <v>3.8807</v>
      </c>
      <c r="AC1240">
        <v>0.09</v>
      </c>
      <c r="AD1240" s="2" t="s">
        <v>42</v>
      </c>
      <c r="AE1240">
        <v>121</v>
      </c>
      <c r="AH1240">
        <v>20</v>
      </c>
      <c r="AI1240">
        <v>247</v>
      </c>
      <c r="AJ1240">
        <v>9</v>
      </c>
      <c r="AK1240" t="s">
        <v>42</v>
      </c>
      <c r="AL1240">
        <f>IF(AND(EE_Data_2023[[#This Row],[Hire Date]]&gt;=EE_Data_2023[[#This Row],[Start of Month]],EE_Data_2023[[#This Row],[Hire Date]]&lt;=EE_Data_2023[[#This Row],[End of Month]]),1,0)</f>
        <v>0</v>
      </c>
      <c r="AM1240">
        <f>IF(AND(EE_Data_2023[[#This Row],[Exit Date]]&gt;=EE_Data_2023[[#This Row],[Start of Month]],EE_Data_2023[[#This Row],[Exit Date]]&lt;=EE_Data_2023[[#This Row],[End of Month]]),1,0)</f>
        <v>0</v>
      </c>
      <c r="AN1240">
        <f>EE_Data_2023[[#This Row],[Leave balance]]*EE_Data_2023[[#This Row],[Hr_Rate]]</f>
        <v>4897.7658653846156</v>
      </c>
    </row>
    <row r="1241" spans="1:40" x14ac:dyDescent="0.3">
      <c r="A1241" s="1" t="s">
        <v>1928</v>
      </c>
      <c r="B1241" s="8">
        <v>44958</v>
      </c>
      <c r="C1241" s="8">
        <v>44985</v>
      </c>
      <c r="D1241">
        <v>2023</v>
      </c>
      <c r="E1241" t="s">
        <v>322</v>
      </c>
      <c r="F1241" t="s">
        <v>323</v>
      </c>
      <c r="G1241" t="s">
        <v>1919</v>
      </c>
      <c r="H1241" t="s">
        <v>1003</v>
      </c>
      <c r="I1241" t="s">
        <v>1004</v>
      </c>
      <c r="J1241" t="s">
        <v>570</v>
      </c>
      <c r="K1241" t="s">
        <v>37</v>
      </c>
      <c r="L1241" t="s">
        <v>38</v>
      </c>
      <c r="M1241" t="s">
        <v>323</v>
      </c>
      <c r="N1241" t="s">
        <v>72</v>
      </c>
      <c r="O1241" t="s">
        <v>50</v>
      </c>
      <c r="P1241">
        <v>47</v>
      </c>
      <c r="Q1241" s="2">
        <v>43309</v>
      </c>
      <c r="R1241" s="2"/>
      <c r="S1241">
        <v>40</v>
      </c>
      <c r="T1241" s="3">
        <v>87806</v>
      </c>
      <c r="U1241" s="3">
        <v>7317.166666666667</v>
      </c>
      <c r="V1241" s="3">
        <v>42.214423076923076</v>
      </c>
      <c r="W1241" s="3">
        <v>0.15490000000000001</v>
      </c>
      <c r="X1241" s="3">
        <v>1133.4291166666667</v>
      </c>
      <c r="Y1241" vm="33">
        <v>0.46700000000000003</v>
      </c>
      <c r="Z1241" s="3">
        <v>3900.0498333333335</v>
      </c>
      <c r="AA1241" t="s">
        <v>326</v>
      </c>
      <c r="AB1241">
        <v>143.86000000000001</v>
      </c>
      <c r="AC1241">
        <v>0</v>
      </c>
      <c r="AD1241" s="2" t="s">
        <v>42</v>
      </c>
      <c r="AE1241">
        <v>177</v>
      </c>
      <c r="AH1241">
        <v>20</v>
      </c>
      <c r="AJ1241">
        <v>1</v>
      </c>
      <c r="AK1241" t="s">
        <v>42</v>
      </c>
      <c r="AL1241">
        <f>IF(AND(EE_Data_2023[[#This Row],[Hire Date]]&gt;=EE_Data_2023[[#This Row],[Start of Month]],EE_Data_2023[[#This Row],[Hire Date]]&lt;=EE_Data_2023[[#This Row],[End of Month]]),1,0)</f>
        <v>0</v>
      </c>
      <c r="AM1241">
        <f>IF(AND(EE_Data_2023[[#This Row],[Exit Date]]&gt;=EE_Data_2023[[#This Row],[Start of Month]],EE_Data_2023[[#This Row],[Exit Date]]&lt;=EE_Data_2023[[#This Row],[End of Month]]),1,0)</f>
        <v>0</v>
      </c>
      <c r="AN1241">
        <f>EE_Data_2023[[#This Row],[Leave balance]]*EE_Data_2023[[#This Row],[Hr_Rate]]</f>
        <v>7471.9528846153844</v>
      </c>
    </row>
    <row r="1242" spans="1:40" x14ac:dyDescent="0.3">
      <c r="A1242" s="1" t="s">
        <v>1928</v>
      </c>
      <c r="B1242" s="8">
        <v>44958</v>
      </c>
      <c r="C1242" s="8">
        <v>44985</v>
      </c>
      <c r="D1242">
        <v>2023</v>
      </c>
      <c r="E1242" t="s">
        <v>73</v>
      </c>
      <c r="F1242" t="s">
        <v>74</v>
      </c>
      <c r="G1242" t="s">
        <v>1916</v>
      </c>
      <c r="H1242" t="s">
        <v>1005</v>
      </c>
      <c r="I1242" t="s">
        <v>1006</v>
      </c>
      <c r="J1242" t="s">
        <v>336</v>
      </c>
      <c r="K1242" t="s">
        <v>99</v>
      </c>
      <c r="L1242" t="s">
        <v>108</v>
      </c>
      <c r="M1242" t="s">
        <v>74</v>
      </c>
      <c r="N1242" t="s">
        <v>72</v>
      </c>
      <c r="O1242" t="s">
        <v>40</v>
      </c>
      <c r="P1242">
        <v>62</v>
      </c>
      <c r="Q1242" s="2">
        <v>40820</v>
      </c>
      <c r="R1242" s="2"/>
      <c r="S1242">
        <v>40</v>
      </c>
      <c r="T1242" s="3">
        <v>63959</v>
      </c>
      <c r="U1242" s="3">
        <v>5329.916666666667</v>
      </c>
      <c r="V1242" s="3">
        <v>30.749519230769231</v>
      </c>
      <c r="W1242" s="3">
        <v>0.28999999999999998</v>
      </c>
      <c r="X1242" s="3">
        <v>1545.6758333333332</v>
      </c>
      <c r="Y1242" vm="6">
        <v>0.65099999999999991</v>
      </c>
      <c r="Z1242" s="3">
        <v>1860.1409166666672</v>
      </c>
      <c r="AA1242" t="s">
        <v>78</v>
      </c>
      <c r="AB1242">
        <v>5.4378000000000002</v>
      </c>
      <c r="AC1242">
        <v>0</v>
      </c>
      <c r="AD1242" s="2" t="s">
        <v>42</v>
      </c>
      <c r="AE1242">
        <v>27</v>
      </c>
      <c r="AH1242">
        <v>20</v>
      </c>
      <c r="AI1242">
        <v>568</v>
      </c>
      <c r="AK1242" t="s">
        <v>42</v>
      </c>
      <c r="AL1242">
        <f>IF(AND(EE_Data_2023[[#This Row],[Hire Date]]&gt;=EE_Data_2023[[#This Row],[Start of Month]],EE_Data_2023[[#This Row],[Hire Date]]&lt;=EE_Data_2023[[#This Row],[End of Month]]),1,0)</f>
        <v>0</v>
      </c>
      <c r="AM1242">
        <f>IF(AND(EE_Data_2023[[#This Row],[Exit Date]]&gt;=EE_Data_2023[[#This Row],[Start of Month]],EE_Data_2023[[#This Row],[Exit Date]]&lt;=EE_Data_2023[[#This Row],[End of Month]]),1,0)</f>
        <v>0</v>
      </c>
      <c r="AN1242">
        <f>EE_Data_2023[[#This Row],[Leave balance]]*EE_Data_2023[[#This Row],[Hr_Rate]]</f>
        <v>830.23701923076919</v>
      </c>
    </row>
    <row r="1243" spans="1:40" x14ac:dyDescent="0.3">
      <c r="A1243" s="1" t="s">
        <v>1928</v>
      </c>
      <c r="B1243" s="8">
        <v>44958</v>
      </c>
      <c r="C1243" s="8">
        <v>44985</v>
      </c>
      <c r="D1243">
        <v>2023</v>
      </c>
      <c r="E1243" t="s">
        <v>123</v>
      </c>
      <c r="F1243" t="s">
        <v>124</v>
      </c>
      <c r="G1243" t="s">
        <v>33</v>
      </c>
      <c r="H1243" t="s">
        <v>1007</v>
      </c>
      <c r="I1243" t="s">
        <v>1008</v>
      </c>
      <c r="J1243" t="s">
        <v>115</v>
      </c>
      <c r="K1243" t="s">
        <v>37</v>
      </c>
      <c r="L1243" t="s">
        <v>108</v>
      </c>
      <c r="M1243" t="s">
        <v>124</v>
      </c>
      <c r="N1243" t="s">
        <v>72</v>
      </c>
      <c r="O1243" t="s">
        <v>40</v>
      </c>
      <c r="P1243">
        <v>35</v>
      </c>
      <c r="Q1243" s="2">
        <v>42166</v>
      </c>
      <c r="R1243" s="2"/>
      <c r="S1243">
        <v>40</v>
      </c>
      <c r="T1243" s="3">
        <v>234723</v>
      </c>
      <c r="U1243" s="3">
        <v>19560.25</v>
      </c>
      <c r="V1243" s="3">
        <v>112.84759615384614</v>
      </c>
      <c r="W1243" s="3">
        <v>2.2499999999999999E-2</v>
      </c>
      <c r="X1243" s="3">
        <v>440.10562499999997</v>
      </c>
      <c r="Y1243" vm="13">
        <v>0.2</v>
      </c>
      <c r="Z1243" s="3">
        <v>15648.2</v>
      </c>
      <c r="AA1243" t="s">
        <v>127</v>
      </c>
      <c r="AB1243">
        <v>4.9107000000000003</v>
      </c>
      <c r="AC1243">
        <v>0.36</v>
      </c>
      <c r="AD1243" s="2" t="s">
        <v>42</v>
      </c>
      <c r="AE1243">
        <v>259</v>
      </c>
      <c r="AH1243">
        <v>20</v>
      </c>
      <c r="AJ1243">
        <v>19</v>
      </c>
      <c r="AK1243" t="s">
        <v>42</v>
      </c>
      <c r="AL1243">
        <f>IF(AND(EE_Data_2023[[#This Row],[Hire Date]]&gt;=EE_Data_2023[[#This Row],[Start of Month]],EE_Data_2023[[#This Row],[Hire Date]]&lt;=EE_Data_2023[[#This Row],[End of Month]]),1,0)</f>
        <v>0</v>
      </c>
      <c r="AM1243">
        <f>IF(AND(EE_Data_2023[[#This Row],[Exit Date]]&gt;=EE_Data_2023[[#This Row],[Start of Month]],EE_Data_2023[[#This Row],[Exit Date]]&lt;=EE_Data_2023[[#This Row],[End of Month]]),1,0)</f>
        <v>0</v>
      </c>
      <c r="AN1243">
        <f>EE_Data_2023[[#This Row],[Leave balance]]*EE_Data_2023[[#This Row],[Hr_Rate]]</f>
        <v>29227.52740384615</v>
      </c>
    </row>
    <row r="1244" spans="1:40" x14ac:dyDescent="0.3">
      <c r="A1244" s="1" t="s">
        <v>1928</v>
      </c>
      <c r="B1244" s="8">
        <v>44958</v>
      </c>
      <c r="C1244" s="8">
        <v>44985</v>
      </c>
      <c r="D1244">
        <v>2023</v>
      </c>
      <c r="E1244" t="s">
        <v>238</v>
      </c>
      <c r="F1244" t="s">
        <v>239</v>
      </c>
      <c r="G1244" t="s">
        <v>33</v>
      </c>
      <c r="H1244" t="s">
        <v>1009</v>
      </c>
      <c r="I1244" t="s">
        <v>1010</v>
      </c>
      <c r="J1244" t="s">
        <v>145</v>
      </c>
      <c r="K1244" t="s">
        <v>83</v>
      </c>
      <c r="L1244" t="s">
        <v>71</v>
      </c>
      <c r="M1244" t="s">
        <v>239</v>
      </c>
      <c r="N1244" t="s">
        <v>72</v>
      </c>
      <c r="O1244" t="s">
        <v>50</v>
      </c>
      <c r="P1244">
        <v>27</v>
      </c>
      <c r="Q1244" s="2">
        <v>43701</v>
      </c>
      <c r="R1244" s="2"/>
      <c r="S1244">
        <v>32</v>
      </c>
      <c r="T1244" s="3">
        <v>50809</v>
      </c>
      <c r="U1244" s="3">
        <v>4234.083333333333</v>
      </c>
      <c r="V1244" s="3">
        <v>30.534254807692307</v>
      </c>
      <c r="W1244" s="3">
        <v>0.16500000000000001</v>
      </c>
      <c r="X1244" s="3">
        <v>698.62374999999997</v>
      </c>
      <c r="Y1244" vm="27">
        <v>0.20499999999999999</v>
      </c>
      <c r="Z1244" s="3">
        <v>3366.0962499999996</v>
      </c>
      <c r="AA1244" t="s">
        <v>41</v>
      </c>
      <c r="AB1244">
        <v>1</v>
      </c>
      <c r="AC1244">
        <v>0</v>
      </c>
      <c r="AD1244" s="2" t="s">
        <v>42</v>
      </c>
      <c r="AE1244">
        <v>156</v>
      </c>
      <c r="AH1244">
        <v>20</v>
      </c>
      <c r="AK1244" t="s">
        <v>42</v>
      </c>
      <c r="AL1244">
        <f>IF(AND(EE_Data_2023[[#This Row],[Hire Date]]&gt;=EE_Data_2023[[#This Row],[Start of Month]],EE_Data_2023[[#This Row],[Hire Date]]&lt;=EE_Data_2023[[#This Row],[End of Month]]),1,0)</f>
        <v>0</v>
      </c>
      <c r="AM1244">
        <f>IF(AND(EE_Data_2023[[#This Row],[Exit Date]]&gt;=EE_Data_2023[[#This Row],[Start of Month]],EE_Data_2023[[#This Row],[Exit Date]]&lt;=EE_Data_2023[[#This Row],[End of Month]]),1,0)</f>
        <v>0</v>
      </c>
      <c r="AN1244">
        <f>EE_Data_2023[[#This Row],[Leave balance]]*EE_Data_2023[[#This Row],[Hr_Rate]]</f>
        <v>4763.34375</v>
      </c>
    </row>
    <row r="1245" spans="1:40" x14ac:dyDescent="0.3">
      <c r="A1245" s="1" t="s">
        <v>1928</v>
      </c>
      <c r="B1245" s="8">
        <v>44958</v>
      </c>
      <c r="C1245" s="8">
        <v>44985</v>
      </c>
      <c r="D1245">
        <v>2023</v>
      </c>
      <c r="E1245" t="s">
        <v>123</v>
      </c>
      <c r="F1245" t="s">
        <v>124</v>
      </c>
      <c r="G1245" t="s">
        <v>33</v>
      </c>
      <c r="H1245" t="s">
        <v>1011</v>
      </c>
      <c r="I1245" t="s">
        <v>1012</v>
      </c>
      <c r="J1245" t="s">
        <v>63</v>
      </c>
      <c r="K1245" t="s">
        <v>48</v>
      </c>
      <c r="L1245" t="s">
        <v>38</v>
      </c>
      <c r="M1245" t="s">
        <v>124</v>
      </c>
      <c r="N1245" t="s">
        <v>72</v>
      </c>
      <c r="O1245" t="s">
        <v>40</v>
      </c>
      <c r="P1245">
        <v>55</v>
      </c>
      <c r="Q1245" s="2">
        <v>37456</v>
      </c>
      <c r="R1245" s="2"/>
      <c r="S1245">
        <v>32</v>
      </c>
      <c r="T1245" s="3">
        <v>77396</v>
      </c>
      <c r="U1245" s="3">
        <v>6449.666666666667</v>
      </c>
      <c r="V1245" s="3">
        <v>46.512019230769234</v>
      </c>
      <c r="W1245" s="3">
        <v>2.2499999999999999E-2</v>
      </c>
      <c r="X1245" s="3">
        <v>145.11750000000001</v>
      </c>
      <c r="Y1245" vm="13">
        <v>0.2</v>
      </c>
      <c r="Z1245" s="3">
        <v>5159.7333333333336</v>
      </c>
      <c r="AA1245" t="s">
        <v>127</v>
      </c>
      <c r="AB1245">
        <v>4.9107000000000003</v>
      </c>
      <c r="AC1245">
        <v>0</v>
      </c>
      <c r="AD1245" s="2" t="s">
        <v>42</v>
      </c>
      <c r="AE1245">
        <v>123</v>
      </c>
      <c r="AF1245">
        <v>1</v>
      </c>
      <c r="AG1245" t="s">
        <v>1809</v>
      </c>
      <c r="AH1245">
        <v>20</v>
      </c>
      <c r="AI1245">
        <v>449</v>
      </c>
      <c r="AK1245" t="s">
        <v>42</v>
      </c>
      <c r="AL1245">
        <f>IF(AND(EE_Data_2023[[#This Row],[Hire Date]]&gt;=EE_Data_2023[[#This Row],[Start of Month]],EE_Data_2023[[#This Row],[Hire Date]]&lt;=EE_Data_2023[[#This Row],[End of Month]]),1,0)</f>
        <v>0</v>
      </c>
      <c r="AM1245">
        <f>IF(AND(EE_Data_2023[[#This Row],[Exit Date]]&gt;=EE_Data_2023[[#This Row],[Start of Month]],EE_Data_2023[[#This Row],[Exit Date]]&lt;=EE_Data_2023[[#This Row],[End of Month]]),1,0)</f>
        <v>0</v>
      </c>
      <c r="AN1245">
        <f>EE_Data_2023[[#This Row],[Leave balance]]*EE_Data_2023[[#This Row],[Hr_Rate]]</f>
        <v>5720.9783653846162</v>
      </c>
    </row>
    <row r="1246" spans="1:40" x14ac:dyDescent="0.3">
      <c r="A1246" s="1" t="s">
        <v>1928</v>
      </c>
      <c r="B1246" s="8">
        <v>44958</v>
      </c>
      <c r="C1246" s="8">
        <v>44985</v>
      </c>
      <c r="D1246">
        <v>2023</v>
      </c>
      <c r="E1246" t="s">
        <v>278</v>
      </c>
      <c r="F1246" t="s">
        <v>279</v>
      </c>
      <c r="G1246" t="s">
        <v>33</v>
      </c>
      <c r="H1246" t="s">
        <v>1013</v>
      </c>
      <c r="I1246" t="s">
        <v>1014</v>
      </c>
      <c r="J1246" t="s">
        <v>63</v>
      </c>
      <c r="K1246" t="s">
        <v>48</v>
      </c>
      <c r="L1246" t="s">
        <v>49</v>
      </c>
      <c r="M1246" t="s">
        <v>279</v>
      </c>
      <c r="N1246" t="s">
        <v>39</v>
      </c>
      <c r="O1246" t="s">
        <v>50</v>
      </c>
      <c r="P1246">
        <v>63</v>
      </c>
      <c r="Q1246" s="2">
        <v>44926</v>
      </c>
      <c r="R1246" s="2">
        <v>45291</v>
      </c>
      <c r="S1246">
        <v>32</v>
      </c>
      <c r="T1246" s="3">
        <v>89523</v>
      </c>
      <c r="U1246" s="3">
        <v>7460.25</v>
      </c>
      <c r="V1246" s="3">
        <v>53.799879807692307</v>
      </c>
      <c r="W1246" s="3">
        <v>0.13800000000000001</v>
      </c>
      <c r="X1246" s="3">
        <v>1029.5145</v>
      </c>
      <c r="Y1246" vm="29">
        <v>0.30599999999999999</v>
      </c>
      <c r="Z1246" s="3">
        <v>5177.4135000000006</v>
      </c>
      <c r="AA1246" t="s">
        <v>282</v>
      </c>
      <c r="AB1246">
        <v>0.88870000000000005</v>
      </c>
      <c r="AC1246">
        <v>0</v>
      </c>
      <c r="AD1246" s="2" t="s">
        <v>42</v>
      </c>
      <c r="AE1246">
        <v>338</v>
      </c>
      <c r="AH1246">
        <v>20</v>
      </c>
      <c r="AK1246" t="s">
        <v>42</v>
      </c>
      <c r="AL1246">
        <f>IF(AND(EE_Data_2023[[#This Row],[Hire Date]]&gt;=EE_Data_2023[[#This Row],[Start of Month]],EE_Data_2023[[#This Row],[Hire Date]]&lt;=EE_Data_2023[[#This Row],[End of Month]]),1,0)</f>
        <v>0</v>
      </c>
      <c r="AM1246">
        <f>IF(AND(EE_Data_2023[[#This Row],[Exit Date]]&gt;=EE_Data_2023[[#This Row],[Start of Month]],EE_Data_2023[[#This Row],[Exit Date]]&lt;=EE_Data_2023[[#This Row],[End of Month]]),1,0)</f>
        <v>0</v>
      </c>
      <c r="AN1246">
        <f>EE_Data_2023[[#This Row],[Leave balance]]*EE_Data_2023[[#This Row],[Hr_Rate]]</f>
        <v>18184.359375</v>
      </c>
    </row>
    <row r="1247" spans="1:40" x14ac:dyDescent="0.3">
      <c r="A1247" s="1" t="s">
        <v>1928</v>
      </c>
      <c r="B1247" s="8">
        <v>44958</v>
      </c>
      <c r="C1247" s="8">
        <v>44985</v>
      </c>
      <c r="D1247">
        <v>2023</v>
      </c>
      <c r="E1247" t="s">
        <v>104</v>
      </c>
      <c r="F1247" t="s">
        <v>105</v>
      </c>
      <c r="G1247" t="s">
        <v>1919</v>
      </c>
      <c r="H1247" t="s">
        <v>1015</v>
      </c>
      <c r="I1247" t="s">
        <v>1016</v>
      </c>
      <c r="J1247" t="s">
        <v>266</v>
      </c>
      <c r="K1247" t="s">
        <v>37</v>
      </c>
      <c r="L1247" t="s">
        <v>71</v>
      </c>
      <c r="M1247" t="s">
        <v>105</v>
      </c>
      <c r="N1247" t="s">
        <v>72</v>
      </c>
      <c r="O1247" t="s">
        <v>50</v>
      </c>
      <c r="P1247">
        <v>53</v>
      </c>
      <c r="Q1247" s="2">
        <v>40744</v>
      </c>
      <c r="R1247" s="2"/>
      <c r="S1247">
        <v>40</v>
      </c>
      <c r="T1247" s="3">
        <v>86173</v>
      </c>
      <c r="U1247" s="3">
        <v>7181.083333333333</v>
      </c>
      <c r="V1247" s="3">
        <v>41.429326923076921</v>
      </c>
      <c r="W1247" s="3">
        <v>5.74E-2</v>
      </c>
      <c r="X1247" s="3">
        <v>412.19418333333329</v>
      </c>
      <c r="Y1247" vm="11">
        <v>0.30099999999999999</v>
      </c>
      <c r="Z1247" s="3">
        <v>5019.5772500000003</v>
      </c>
      <c r="AA1247" t="s">
        <v>109</v>
      </c>
      <c r="AB1247">
        <v>16295.86</v>
      </c>
      <c r="AC1247">
        <v>0</v>
      </c>
      <c r="AD1247" s="2" t="s">
        <v>42</v>
      </c>
      <c r="AE1247">
        <v>207</v>
      </c>
      <c r="AH1247">
        <v>20</v>
      </c>
      <c r="AJ1247">
        <v>1</v>
      </c>
      <c r="AK1247" t="s">
        <v>42</v>
      </c>
      <c r="AL1247">
        <f>IF(AND(EE_Data_2023[[#This Row],[Hire Date]]&gt;=EE_Data_2023[[#This Row],[Start of Month]],EE_Data_2023[[#This Row],[Hire Date]]&lt;=EE_Data_2023[[#This Row],[End of Month]]),1,0)</f>
        <v>0</v>
      </c>
      <c r="AM1247">
        <f>IF(AND(EE_Data_2023[[#This Row],[Exit Date]]&gt;=EE_Data_2023[[#This Row],[Start of Month]],EE_Data_2023[[#This Row],[Exit Date]]&lt;=EE_Data_2023[[#This Row],[End of Month]]),1,0)</f>
        <v>0</v>
      </c>
      <c r="AN1247">
        <f>EE_Data_2023[[#This Row],[Leave balance]]*EE_Data_2023[[#This Row],[Hr_Rate]]</f>
        <v>8575.8706730769227</v>
      </c>
    </row>
    <row r="1248" spans="1:40" x14ac:dyDescent="0.3">
      <c r="A1248" s="1" t="s">
        <v>1928</v>
      </c>
      <c r="B1248" s="8">
        <v>44958</v>
      </c>
      <c r="C1248" s="8">
        <v>44985</v>
      </c>
      <c r="D1248">
        <v>2023</v>
      </c>
      <c r="E1248" t="s">
        <v>100</v>
      </c>
      <c r="F1248" t="s">
        <v>101</v>
      </c>
      <c r="G1248" t="s">
        <v>33</v>
      </c>
      <c r="H1248" t="s">
        <v>1017</v>
      </c>
      <c r="I1248" t="s">
        <v>1018</v>
      </c>
      <c r="J1248" t="s">
        <v>115</v>
      </c>
      <c r="K1248" t="s">
        <v>70</v>
      </c>
      <c r="L1248" t="s">
        <v>38</v>
      </c>
      <c r="M1248" t="s">
        <v>101</v>
      </c>
      <c r="N1248" t="s">
        <v>72</v>
      </c>
      <c r="O1248" t="s">
        <v>50</v>
      </c>
      <c r="P1248">
        <v>54</v>
      </c>
      <c r="Q1248" s="2">
        <v>36757</v>
      </c>
      <c r="R1248" s="2"/>
      <c r="S1248">
        <v>32</v>
      </c>
      <c r="T1248" s="3">
        <v>222224</v>
      </c>
      <c r="U1248" s="3">
        <v>18518.666666666668</v>
      </c>
      <c r="V1248" s="3">
        <v>133.54807692307693</v>
      </c>
      <c r="W1248" s="3">
        <v>0.14990000000000001</v>
      </c>
      <c r="X1248" s="3">
        <v>2775.9481333333338</v>
      </c>
      <c r="Y1248" vm="10">
        <v>0.20399999999999999</v>
      </c>
      <c r="Z1248" s="3">
        <v>14740.858666666667</v>
      </c>
      <c r="AA1248" t="s">
        <v>41</v>
      </c>
      <c r="AB1248">
        <v>1</v>
      </c>
      <c r="AC1248">
        <v>0.38</v>
      </c>
      <c r="AD1248" s="2" t="s">
        <v>42</v>
      </c>
      <c r="AE1248">
        <v>204</v>
      </c>
      <c r="AH1248">
        <v>20</v>
      </c>
      <c r="AK1248" t="s">
        <v>42</v>
      </c>
      <c r="AL1248">
        <f>IF(AND(EE_Data_2023[[#This Row],[Hire Date]]&gt;=EE_Data_2023[[#This Row],[Start of Month]],EE_Data_2023[[#This Row],[Hire Date]]&lt;=EE_Data_2023[[#This Row],[End of Month]]),1,0)</f>
        <v>0</v>
      </c>
      <c r="AM1248">
        <f>IF(AND(EE_Data_2023[[#This Row],[Exit Date]]&gt;=EE_Data_2023[[#This Row],[Start of Month]],EE_Data_2023[[#This Row],[Exit Date]]&lt;=EE_Data_2023[[#This Row],[End of Month]]),1,0)</f>
        <v>0</v>
      </c>
      <c r="AN1248">
        <f>EE_Data_2023[[#This Row],[Leave balance]]*EE_Data_2023[[#This Row],[Hr_Rate]]</f>
        <v>27243.807692307695</v>
      </c>
    </row>
    <row r="1249" spans="1:40" x14ac:dyDescent="0.3">
      <c r="A1249" s="1" t="s">
        <v>1928</v>
      </c>
      <c r="B1249" s="8">
        <v>44958</v>
      </c>
      <c r="C1249" s="8">
        <v>44985</v>
      </c>
      <c r="D1249">
        <v>2023</v>
      </c>
      <c r="E1249" t="s">
        <v>262</v>
      </c>
      <c r="F1249" t="s">
        <v>263</v>
      </c>
      <c r="G1249" t="s">
        <v>33</v>
      </c>
      <c r="H1249" t="s">
        <v>1019</v>
      </c>
      <c r="I1249" t="s">
        <v>1020</v>
      </c>
      <c r="J1249" t="s">
        <v>93</v>
      </c>
      <c r="K1249" t="s">
        <v>48</v>
      </c>
      <c r="L1249" t="s">
        <v>108</v>
      </c>
      <c r="M1249" t="s">
        <v>263</v>
      </c>
      <c r="N1249" t="s">
        <v>39</v>
      </c>
      <c r="O1249" t="s">
        <v>40</v>
      </c>
      <c r="P1249">
        <v>43</v>
      </c>
      <c r="Q1249" s="2">
        <v>44303</v>
      </c>
      <c r="R1249" s="2">
        <v>45033</v>
      </c>
      <c r="S1249">
        <v>32</v>
      </c>
      <c r="T1249" s="3">
        <v>146140</v>
      </c>
      <c r="U1249" s="3">
        <v>12178.333333333334</v>
      </c>
      <c r="V1249" s="3">
        <v>87.824519230769226</v>
      </c>
      <c r="W1249" s="3">
        <v>0.22</v>
      </c>
      <c r="X1249" s="3">
        <v>2679.2333333333336</v>
      </c>
      <c r="Y1249" vm="28">
        <v>0.45200000000000001</v>
      </c>
      <c r="Z1249" s="3">
        <v>6673.7266666666665</v>
      </c>
      <c r="AA1249" t="s">
        <v>267</v>
      </c>
      <c r="AB1249">
        <v>39.026600000000002</v>
      </c>
      <c r="AC1249">
        <v>0.15</v>
      </c>
      <c r="AD1249" s="2" t="s">
        <v>42</v>
      </c>
      <c r="AE1249">
        <v>235</v>
      </c>
      <c r="AH1249">
        <v>20</v>
      </c>
      <c r="AK1249" t="s">
        <v>42</v>
      </c>
      <c r="AL1249">
        <f>IF(AND(EE_Data_2023[[#This Row],[Hire Date]]&gt;=EE_Data_2023[[#This Row],[Start of Month]],EE_Data_2023[[#This Row],[Hire Date]]&lt;=EE_Data_2023[[#This Row],[End of Month]]),1,0)</f>
        <v>0</v>
      </c>
      <c r="AM1249">
        <f>IF(AND(EE_Data_2023[[#This Row],[Exit Date]]&gt;=EE_Data_2023[[#This Row],[Start of Month]],EE_Data_2023[[#This Row],[Exit Date]]&lt;=EE_Data_2023[[#This Row],[End of Month]]),1,0)</f>
        <v>0</v>
      </c>
      <c r="AN1249">
        <f>EE_Data_2023[[#This Row],[Leave balance]]*EE_Data_2023[[#This Row],[Hr_Rate]]</f>
        <v>20638.76201923077</v>
      </c>
    </row>
    <row r="1250" spans="1:40" x14ac:dyDescent="0.3">
      <c r="A1250" s="1" t="s">
        <v>1928</v>
      </c>
      <c r="B1250" s="8">
        <v>44958</v>
      </c>
      <c r="C1250" s="8">
        <v>44985</v>
      </c>
      <c r="D1250">
        <v>2023</v>
      </c>
      <c r="E1250" t="s">
        <v>721</v>
      </c>
      <c r="F1250" t="s">
        <v>722</v>
      </c>
      <c r="G1250" t="s">
        <v>54</v>
      </c>
      <c r="H1250" t="s">
        <v>1021</v>
      </c>
      <c r="I1250" t="s">
        <v>1022</v>
      </c>
      <c r="J1250" t="s">
        <v>165</v>
      </c>
      <c r="K1250" t="s">
        <v>99</v>
      </c>
      <c r="L1250" t="s">
        <v>49</v>
      </c>
      <c r="M1250" t="s">
        <v>722</v>
      </c>
      <c r="N1250" t="s">
        <v>39</v>
      </c>
      <c r="O1250" t="s">
        <v>50</v>
      </c>
      <c r="P1250">
        <v>64</v>
      </c>
      <c r="Q1250" s="2">
        <v>44732</v>
      </c>
      <c r="R1250" s="2">
        <v>45097</v>
      </c>
      <c r="S1250">
        <v>40</v>
      </c>
      <c r="T1250" s="3">
        <v>109456</v>
      </c>
      <c r="U1250" s="3">
        <v>9121.3333333333339</v>
      </c>
      <c r="V1250" s="3">
        <v>52.62307692307693</v>
      </c>
      <c r="W1250" s="3">
        <v>0.1</v>
      </c>
      <c r="X1250" s="3">
        <v>912.13333333333344</v>
      </c>
      <c r="Y1250" vm="42">
        <v>0.34799999999999998</v>
      </c>
      <c r="Z1250" s="3">
        <v>5947.1093333333338</v>
      </c>
      <c r="AA1250" t="s">
        <v>725</v>
      </c>
      <c r="AB1250">
        <v>486.12</v>
      </c>
      <c r="AC1250">
        <v>0.1</v>
      </c>
      <c r="AD1250" s="2" t="s">
        <v>42</v>
      </c>
      <c r="AE1250">
        <v>398</v>
      </c>
      <c r="AH1250">
        <v>20</v>
      </c>
      <c r="AJ1250">
        <v>8</v>
      </c>
      <c r="AK1250" t="s">
        <v>42</v>
      </c>
      <c r="AL1250">
        <f>IF(AND(EE_Data_2023[[#This Row],[Hire Date]]&gt;=EE_Data_2023[[#This Row],[Start of Month]],EE_Data_2023[[#This Row],[Hire Date]]&lt;=EE_Data_2023[[#This Row],[End of Month]]),1,0)</f>
        <v>0</v>
      </c>
      <c r="AM1250">
        <f>IF(AND(EE_Data_2023[[#This Row],[Exit Date]]&gt;=EE_Data_2023[[#This Row],[Start of Month]],EE_Data_2023[[#This Row],[Exit Date]]&lt;=EE_Data_2023[[#This Row],[End of Month]]),1,0)</f>
        <v>0</v>
      </c>
      <c r="AN1250">
        <f>EE_Data_2023[[#This Row],[Leave balance]]*EE_Data_2023[[#This Row],[Hr_Rate]]</f>
        <v>20943.984615384619</v>
      </c>
    </row>
    <row r="1251" spans="1:40" x14ac:dyDescent="0.3">
      <c r="A1251" s="1" t="s">
        <v>1928</v>
      </c>
      <c r="B1251" s="8">
        <v>44958</v>
      </c>
      <c r="C1251" s="8">
        <v>44985</v>
      </c>
      <c r="D1251">
        <v>2023</v>
      </c>
      <c r="E1251" t="s">
        <v>200</v>
      </c>
      <c r="F1251" t="s">
        <v>201</v>
      </c>
      <c r="G1251" t="s">
        <v>33</v>
      </c>
      <c r="H1251" t="s">
        <v>1023</v>
      </c>
      <c r="I1251" t="s">
        <v>1024</v>
      </c>
      <c r="J1251" t="s">
        <v>47</v>
      </c>
      <c r="K1251" t="s">
        <v>48</v>
      </c>
      <c r="L1251" t="s">
        <v>108</v>
      </c>
      <c r="M1251" t="s">
        <v>201</v>
      </c>
      <c r="N1251" t="s">
        <v>72</v>
      </c>
      <c r="O1251" t="s">
        <v>50</v>
      </c>
      <c r="P1251">
        <v>65</v>
      </c>
      <c r="Q1251" s="2">
        <v>39728</v>
      </c>
      <c r="R1251" s="2"/>
      <c r="S1251">
        <v>32</v>
      </c>
      <c r="T1251" s="3">
        <v>170221</v>
      </c>
      <c r="U1251" s="3">
        <v>14185.083333333334</v>
      </c>
      <c r="V1251" s="3">
        <v>102.29627403846153</v>
      </c>
      <c r="W1251" s="3">
        <v>0.24809999999999999</v>
      </c>
      <c r="X1251" s="3">
        <v>3519.3191750000001</v>
      </c>
      <c r="Y1251" vm="25">
        <v>0.51900000000000002</v>
      </c>
      <c r="Z1251" s="3">
        <v>6823.025083333333</v>
      </c>
      <c r="AA1251" t="s">
        <v>41</v>
      </c>
      <c r="AB1251">
        <v>1</v>
      </c>
      <c r="AC1251">
        <v>0.15</v>
      </c>
      <c r="AD1251" s="2" t="s">
        <v>42</v>
      </c>
      <c r="AE1251">
        <v>181</v>
      </c>
      <c r="AH1251">
        <v>20</v>
      </c>
      <c r="AI1251">
        <v>287</v>
      </c>
      <c r="AK1251" t="s">
        <v>42</v>
      </c>
      <c r="AL1251">
        <f>IF(AND(EE_Data_2023[[#This Row],[Hire Date]]&gt;=EE_Data_2023[[#This Row],[Start of Month]],EE_Data_2023[[#This Row],[Hire Date]]&lt;=EE_Data_2023[[#This Row],[End of Month]]),1,0)</f>
        <v>0</v>
      </c>
      <c r="AM1251">
        <f>IF(AND(EE_Data_2023[[#This Row],[Exit Date]]&gt;=EE_Data_2023[[#This Row],[Start of Month]],EE_Data_2023[[#This Row],[Exit Date]]&lt;=EE_Data_2023[[#This Row],[End of Month]]),1,0)</f>
        <v>0</v>
      </c>
      <c r="AN1251">
        <f>EE_Data_2023[[#This Row],[Leave balance]]*EE_Data_2023[[#This Row],[Hr_Rate]]</f>
        <v>18515.625600961539</v>
      </c>
    </row>
    <row r="1252" spans="1:40" x14ac:dyDescent="0.3">
      <c r="A1252" s="1" t="s">
        <v>1928</v>
      </c>
      <c r="B1252" s="8">
        <v>44958</v>
      </c>
      <c r="C1252" s="8">
        <v>44985</v>
      </c>
      <c r="D1252">
        <v>2023</v>
      </c>
      <c r="E1252" t="s">
        <v>278</v>
      </c>
      <c r="F1252" t="s">
        <v>279</v>
      </c>
      <c r="G1252" t="s">
        <v>33</v>
      </c>
      <c r="H1252" t="s">
        <v>1025</v>
      </c>
      <c r="I1252" t="s">
        <v>1026</v>
      </c>
      <c r="J1252" t="s">
        <v>69</v>
      </c>
      <c r="K1252" t="s">
        <v>70</v>
      </c>
      <c r="L1252" t="s">
        <v>38</v>
      </c>
      <c r="M1252" t="s">
        <v>279</v>
      </c>
      <c r="N1252" t="s">
        <v>72</v>
      </c>
      <c r="O1252" t="s">
        <v>40</v>
      </c>
      <c r="P1252">
        <v>35</v>
      </c>
      <c r="Q1252" s="2">
        <v>41516</v>
      </c>
      <c r="R1252" s="2"/>
      <c r="S1252">
        <v>32</v>
      </c>
      <c r="T1252" s="3">
        <v>59646</v>
      </c>
      <c r="U1252" s="3">
        <v>4970.5</v>
      </c>
      <c r="V1252" s="3">
        <v>35.84495192307692</v>
      </c>
      <c r="W1252" s="3">
        <v>0.13800000000000001</v>
      </c>
      <c r="X1252" s="3">
        <v>685.92900000000009</v>
      </c>
      <c r="Y1252" vm="29">
        <v>0.30599999999999999</v>
      </c>
      <c r="Z1252" s="3">
        <v>3449.527</v>
      </c>
      <c r="AA1252" t="s">
        <v>282</v>
      </c>
      <c r="AB1252">
        <v>0.88870000000000005</v>
      </c>
      <c r="AC1252">
        <v>0</v>
      </c>
      <c r="AD1252" s="2" t="s">
        <v>42</v>
      </c>
      <c r="AE1252">
        <v>243</v>
      </c>
      <c r="AH1252">
        <v>20</v>
      </c>
      <c r="AI1252">
        <v>319</v>
      </c>
      <c r="AK1252" t="s">
        <v>42</v>
      </c>
      <c r="AL1252">
        <f>IF(AND(EE_Data_2023[[#This Row],[Hire Date]]&gt;=EE_Data_2023[[#This Row],[Start of Month]],EE_Data_2023[[#This Row],[Hire Date]]&lt;=EE_Data_2023[[#This Row],[End of Month]]),1,0)</f>
        <v>0</v>
      </c>
      <c r="AM1252">
        <f>IF(AND(EE_Data_2023[[#This Row],[Exit Date]]&gt;=EE_Data_2023[[#This Row],[Start of Month]],EE_Data_2023[[#This Row],[Exit Date]]&lt;=EE_Data_2023[[#This Row],[End of Month]]),1,0)</f>
        <v>0</v>
      </c>
      <c r="AN1252">
        <f>EE_Data_2023[[#This Row],[Leave balance]]*EE_Data_2023[[#This Row],[Hr_Rate]]</f>
        <v>8710.3233173076915</v>
      </c>
    </row>
    <row r="1253" spans="1:40" x14ac:dyDescent="0.3">
      <c r="A1253" s="1" t="s">
        <v>1928</v>
      </c>
      <c r="B1253" s="8">
        <v>44958</v>
      </c>
      <c r="C1253" s="8">
        <v>44985</v>
      </c>
      <c r="D1253">
        <v>2023</v>
      </c>
      <c r="E1253" t="s">
        <v>43</v>
      </c>
      <c r="F1253" t="s">
        <v>44</v>
      </c>
      <c r="G1253" t="s">
        <v>1919</v>
      </c>
      <c r="H1253" t="s">
        <v>1027</v>
      </c>
      <c r="I1253" t="s">
        <v>1028</v>
      </c>
      <c r="J1253" t="s">
        <v>47</v>
      </c>
      <c r="K1253" t="s">
        <v>99</v>
      </c>
      <c r="L1253" t="s">
        <v>49</v>
      </c>
      <c r="M1253" t="s">
        <v>44</v>
      </c>
      <c r="N1253" t="s">
        <v>39</v>
      </c>
      <c r="O1253" t="s">
        <v>40</v>
      </c>
      <c r="P1253">
        <v>64</v>
      </c>
      <c r="Q1253" s="2">
        <v>44802</v>
      </c>
      <c r="R1253" s="2">
        <v>45167</v>
      </c>
      <c r="S1253">
        <v>40</v>
      </c>
      <c r="T1253" s="3">
        <v>158787</v>
      </c>
      <c r="U1253" s="3">
        <v>13232.25</v>
      </c>
      <c r="V1253" s="3">
        <v>76.339903846153845</v>
      </c>
      <c r="W1253" s="3">
        <v>0.17</v>
      </c>
      <c r="X1253" s="3">
        <v>2249.4825000000001</v>
      </c>
      <c r="Y1253" vm="2">
        <v>0.21</v>
      </c>
      <c r="Z1253" s="3">
        <v>10453.477500000001</v>
      </c>
      <c r="AA1253" t="s">
        <v>51</v>
      </c>
      <c r="AB1253">
        <v>1.4280999999999999</v>
      </c>
      <c r="AC1253">
        <v>0.18</v>
      </c>
      <c r="AD1253" s="2" t="s">
        <v>42</v>
      </c>
      <c r="AE1253">
        <v>101</v>
      </c>
      <c r="AH1253">
        <v>20</v>
      </c>
      <c r="AI1253">
        <v>196</v>
      </c>
      <c r="AJ1253">
        <v>8</v>
      </c>
      <c r="AK1253" t="s">
        <v>42</v>
      </c>
      <c r="AL1253">
        <f>IF(AND(EE_Data_2023[[#This Row],[Hire Date]]&gt;=EE_Data_2023[[#This Row],[Start of Month]],EE_Data_2023[[#This Row],[Hire Date]]&lt;=EE_Data_2023[[#This Row],[End of Month]]),1,0)</f>
        <v>0</v>
      </c>
      <c r="AM1253">
        <f>IF(AND(EE_Data_2023[[#This Row],[Exit Date]]&gt;=EE_Data_2023[[#This Row],[Start of Month]],EE_Data_2023[[#This Row],[Exit Date]]&lt;=EE_Data_2023[[#This Row],[End of Month]]),1,0)</f>
        <v>0</v>
      </c>
      <c r="AN1253">
        <f>EE_Data_2023[[#This Row],[Leave balance]]*EE_Data_2023[[#This Row],[Hr_Rate]]</f>
        <v>7710.3302884615387</v>
      </c>
    </row>
    <row r="1254" spans="1:40" x14ac:dyDescent="0.3">
      <c r="A1254" s="1" t="s">
        <v>1928</v>
      </c>
      <c r="B1254" s="8">
        <v>44958</v>
      </c>
      <c r="C1254" s="8">
        <v>44985</v>
      </c>
      <c r="D1254">
        <v>2023</v>
      </c>
      <c r="E1254" t="s">
        <v>303</v>
      </c>
      <c r="F1254" t="s">
        <v>304</v>
      </c>
      <c r="G1254" t="s">
        <v>112</v>
      </c>
      <c r="H1254" t="s">
        <v>1029</v>
      </c>
      <c r="I1254" t="s">
        <v>1030</v>
      </c>
      <c r="J1254" t="s">
        <v>98</v>
      </c>
      <c r="K1254" t="s">
        <v>99</v>
      </c>
      <c r="L1254" t="s">
        <v>108</v>
      </c>
      <c r="M1254" t="s">
        <v>304</v>
      </c>
      <c r="N1254" t="s">
        <v>72</v>
      </c>
      <c r="O1254" t="s">
        <v>40</v>
      </c>
      <c r="P1254">
        <v>55</v>
      </c>
      <c r="Q1254" s="2">
        <v>43219</v>
      </c>
      <c r="R1254" s="2"/>
      <c r="S1254">
        <v>40</v>
      </c>
      <c r="T1254" s="3">
        <v>83378</v>
      </c>
      <c r="U1254" s="3">
        <v>6948.166666666667</v>
      </c>
      <c r="V1254" s="3">
        <v>40.085576923076921</v>
      </c>
      <c r="W1254" s="3">
        <v>7.5999999999999998E-2</v>
      </c>
      <c r="X1254" s="3">
        <v>528.06066666666663</v>
      </c>
      <c r="Y1254" vm="32">
        <v>0.253</v>
      </c>
      <c r="Z1254" s="3">
        <v>5190.2805000000008</v>
      </c>
      <c r="AA1254" t="s">
        <v>307</v>
      </c>
      <c r="AB1254">
        <v>3.7942999999999998</v>
      </c>
      <c r="AC1254">
        <v>0</v>
      </c>
      <c r="AD1254" s="2" t="s">
        <v>42</v>
      </c>
      <c r="AE1254">
        <v>297</v>
      </c>
      <c r="AH1254">
        <v>20</v>
      </c>
      <c r="AJ1254">
        <v>13</v>
      </c>
      <c r="AK1254" t="s">
        <v>42</v>
      </c>
      <c r="AL1254">
        <f>IF(AND(EE_Data_2023[[#This Row],[Hire Date]]&gt;=EE_Data_2023[[#This Row],[Start of Month]],EE_Data_2023[[#This Row],[Hire Date]]&lt;=EE_Data_2023[[#This Row],[End of Month]]),1,0)</f>
        <v>0</v>
      </c>
      <c r="AM1254">
        <f>IF(AND(EE_Data_2023[[#This Row],[Exit Date]]&gt;=EE_Data_2023[[#This Row],[Start of Month]],EE_Data_2023[[#This Row],[Exit Date]]&lt;=EE_Data_2023[[#This Row],[End of Month]]),1,0)</f>
        <v>0</v>
      </c>
      <c r="AN1254">
        <f>EE_Data_2023[[#This Row],[Leave balance]]*EE_Data_2023[[#This Row],[Hr_Rate]]</f>
        <v>11905.416346153846</v>
      </c>
    </row>
    <row r="1255" spans="1:40" x14ac:dyDescent="0.3">
      <c r="A1255" s="1" t="s">
        <v>1928</v>
      </c>
      <c r="B1255" s="8">
        <v>44958</v>
      </c>
      <c r="C1255" s="8">
        <v>44985</v>
      </c>
      <c r="D1255">
        <v>2023</v>
      </c>
      <c r="E1255" t="s">
        <v>79</v>
      </c>
      <c r="F1255" t="s">
        <v>80</v>
      </c>
      <c r="G1255" t="s">
        <v>33</v>
      </c>
      <c r="H1255" t="s">
        <v>1031</v>
      </c>
      <c r="I1255" t="s">
        <v>1032</v>
      </c>
      <c r="J1255" t="s">
        <v>63</v>
      </c>
      <c r="K1255" t="s">
        <v>116</v>
      </c>
      <c r="L1255" t="s">
        <v>71</v>
      </c>
      <c r="M1255" t="s">
        <v>80</v>
      </c>
      <c r="N1255" t="s">
        <v>72</v>
      </c>
      <c r="O1255" t="s">
        <v>50</v>
      </c>
      <c r="P1255">
        <v>32</v>
      </c>
      <c r="Q1255" s="2">
        <v>41590</v>
      </c>
      <c r="R1255" s="2"/>
      <c r="S1255">
        <v>40</v>
      </c>
      <c r="T1255" s="3">
        <v>88895</v>
      </c>
      <c r="U1255" s="3">
        <v>7407.916666666667</v>
      </c>
      <c r="V1255" s="3">
        <v>42.737980769230766</v>
      </c>
      <c r="W1255" s="3">
        <v>0.23190000000000002</v>
      </c>
      <c r="X1255" s="3">
        <v>1717.8958750000002</v>
      </c>
      <c r="Y1255" vm="7">
        <v>0.41200000000000003</v>
      </c>
      <c r="Z1255" s="3">
        <v>4355.8549999999996</v>
      </c>
      <c r="AA1255" t="s">
        <v>41</v>
      </c>
      <c r="AB1255">
        <v>1</v>
      </c>
      <c r="AC1255">
        <v>0</v>
      </c>
      <c r="AD1255" s="2" t="s">
        <v>42</v>
      </c>
      <c r="AE1255">
        <v>182</v>
      </c>
      <c r="AH1255">
        <v>20</v>
      </c>
      <c r="AI1255">
        <v>435</v>
      </c>
      <c r="AJ1255">
        <v>7</v>
      </c>
      <c r="AK1255" t="s">
        <v>42</v>
      </c>
      <c r="AL1255">
        <f>IF(AND(EE_Data_2023[[#This Row],[Hire Date]]&gt;=EE_Data_2023[[#This Row],[Start of Month]],EE_Data_2023[[#This Row],[Hire Date]]&lt;=EE_Data_2023[[#This Row],[End of Month]]),1,0)</f>
        <v>0</v>
      </c>
      <c r="AM1255">
        <f>IF(AND(EE_Data_2023[[#This Row],[Exit Date]]&gt;=EE_Data_2023[[#This Row],[Start of Month]],EE_Data_2023[[#This Row],[Exit Date]]&lt;=EE_Data_2023[[#This Row],[End of Month]]),1,0)</f>
        <v>0</v>
      </c>
      <c r="AN1255">
        <f>EE_Data_2023[[#This Row],[Leave balance]]*EE_Data_2023[[#This Row],[Hr_Rate]]</f>
        <v>7778.3124999999991</v>
      </c>
    </row>
    <row r="1256" spans="1:40" x14ac:dyDescent="0.3">
      <c r="A1256" s="1" t="s">
        <v>1928</v>
      </c>
      <c r="B1256" s="8">
        <v>44958</v>
      </c>
      <c r="C1256" s="8">
        <v>44985</v>
      </c>
      <c r="D1256">
        <v>2023</v>
      </c>
      <c r="E1256" t="s">
        <v>79</v>
      </c>
      <c r="F1256" t="s">
        <v>80</v>
      </c>
      <c r="G1256" t="s">
        <v>33</v>
      </c>
      <c r="H1256" t="s">
        <v>1033</v>
      </c>
      <c r="I1256" t="s">
        <v>1034</v>
      </c>
      <c r="J1256" t="s">
        <v>47</v>
      </c>
      <c r="K1256" t="s">
        <v>116</v>
      </c>
      <c r="L1256" t="s">
        <v>71</v>
      </c>
      <c r="M1256" t="s">
        <v>80</v>
      </c>
      <c r="N1256" t="s">
        <v>72</v>
      </c>
      <c r="O1256" t="s">
        <v>40</v>
      </c>
      <c r="P1256">
        <v>45</v>
      </c>
      <c r="Q1256" s="2">
        <v>38332</v>
      </c>
      <c r="R1256" s="2"/>
      <c r="S1256">
        <v>32</v>
      </c>
      <c r="T1256" s="3">
        <v>168846</v>
      </c>
      <c r="U1256" s="3">
        <v>14070.5</v>
      </c>
      <c r="V1256" s="3">
        <v>101.46995192307692</v>
      </c>
      <c r="W1256" s="3">
        <v>0.23190000000000002</v>
      </c>
      <c r="X1256" s="3">
        <v>3262.9489500000004</v>
      </c>
      <c r="Y1256" vm="7">
        <v>0.41200000000000003</v>
      </c>
      <c r="Z1256" s="3">
        <v>8273.4539999999997</v>
      </c>
      <c r="AA1256" t="s">
        <v>41</v>
      </c>
      <c r="AB1256">
        <v>1</v>
      </c>
      <c r="AC1256">
        <v>0.24</v>
      </c>
      <c r="AD1256" s="2" t="s">
        <v>42</v>
      </c>
      <c r="AE1256">
        <v>203</v>
      </c>
      <c r="AH1256">
        <v>20</v>
      </c>
      <c r="AK1256" t="s">
        <v>42</v>
      </c>
      <c r="AL1256">
        <f>IF(AND(EE_Data_2023[[#This Row],[Hire Date]]&gt;=EE_Data_2023[[#This Row],[Start of Month]],EE_Data_2023[[#This Row],[Hire Date]]&lt;=EE_Data_2023[[#This Row],[End of Month]]),1,0)</f>
        <v>0</v>
      </c>
      <c r="AM1256">
        <f>IF(AND(EE_Data_2023[[#This Row],[Exit Date]]&gt;=EE_Data_2023[[#This Row],[Start of Month]],EE_Data_2023[[#This Row],[Exit Date]]&lt;=EE_Data_2023[[#This Row],[End of Month]]),1,0)</f>
        <v>0</v>
      </c>
      <c r="AN1256">
        <f>EE_Data_2023[[#This Row],[Leave balance]]*EE_Data_2023[[#This Row],[Hr_Rate]]</f>
        <v>20598.400240384613</v>
      </c>
    </row>
    <row r="1257" spans="1:40" x14ac:dyDescent="0.3">
      <c r="A1257" s="1" t="s">
        <v>1928</v>
      </c>
      <c r="B1257" s="8">
        <v>44958</v>
      </c>
      <c r="C1257" s="8">
        <v>44985</v>
      </c>
      <c r="D1257">
        <v>2023</v>
      </c>
      <c r="E1257" t="s">
        <v>1035</v>
      </c>
      <c r="F1257" t="s">
        <v>1036</v>
      </c>
      <c r="G1257" t="s">
        <v>1918</v>
      </c>
      <c r="H1257" t="s">
        <v>1037</v>
      </c>
      <c r="I1257" t="s">
        <v>1038</v>
      </c>
      <c r="J1257" t="s">
        <v>93</v>
      </c>
      <c r="K1257" t="s">
        <v>94</v>
      </c>
      <c r="L1257" t="s">
        <v>71</v>
      </c>
      <c r="M1257" t="s">
        <v>120</v>
      </c>
      <c r="N1257" t="s">
        <v>72</v>
      </c>
      <c r="O1257" t="s">
        <v>40</v>
      </c>
      <c r="P1257">
        <v>38</v>
      </c>
      <c r="Q1257" s="2">
        <v>40083</v>
      </c>
      <c r="R1257" s="2"/>
      <c r="S1257">
        <v>40</v>
      </c>
      <c r="T1257" s="3">
        <v>127801</v>
      </c>
      <c r="U1257" s="3">
        <v>10650.083333333334</v>
      </c>
      <c r="V1257" s="3">
        <v>61.442788461538463</v>
      </c>
      <c r="W1257" s="3">
        <v>0.25</v>
      </c>
      <c r="X1257" s="3">
        <v>2662.5208333333335</v>
      </c>
      <c r="Y1257" vm="44">
        <v>0.47399999999999998</v>
      </c>
      <c r="Z1257" s="3">
        <v>5601.9438333333337</v>
      </c>
      <c r="AA1257" t="s">
        <v>1039</v>
      </c>
      <c r="AB1257">
        <v>1.5972999999999999</v>
      </c>
      <c r="AC1257">
        <v>0.15</v>
      </c>
      <c r="AD1257" s="2" t="s">
        <v>42</v>
      </c>
      <c r="AE1257">
        <v>117</v>
      </c>
      <c r="AH1257">
        <v>20</v>
      </c>
      <c r="AJ1257">
        <v>11</v>
      </c>
      <c r="AK1257" t="s">
        <v>42</v>
      </c>
      <c r="AL1257">
        <f>IF(AND(EE_Data_2023[[#This Row],[Hire Date]]&gt;=EE_Data_2023[[#This Row],[Start of Month]],EE_Data_2023[[#This Row],[Hire Date]]&lt;=EE_Data_2023[[#This Row],[End of Month]]),1,0)</f>
        <v>0</v>
      </c>
      <c r="AM1257">
        <f>IF(AND(EE_Data_2023[[#This Row],[Exit Date]]&gt;=EE_Data_2023[[#This Row],[Start of Month]],EE_Data_2023[[#This Row],[Exit Date]]&lt;=EE_Data_2023[[#This Row],[End of Month]]),1,0)</f>
        <v>0</v>
      </c>
      <c r="AN1257">
        <f>EE_Data_2023[[#This Row],[Leave balance]]*EE_Data_2023[[#This Row],[Hr_Rate]]</f>
        <v>7188.8062500000005</v>
      </c>
    </row>
    <row r="1258" spans="1:40" x14ac:dyDescent="0.3">
      <c r="A1258" s="1" t="s">
        <v>1928</v>
      </c>
      <c r="B1258" s="8">
        <v>44958</v>
      </c>
      <c r="C1258" s="8">
        <v>44985</v>
      </c>
      <c r="D1258">
        <v>2023</v>
      </c>
      <c r="E1258" t="s">
        <v>721</v>
      </c>
      <c r="F1258" t="s">
        <v>722</v>
      </c>
      <c r="G1258" t="s">
        <v>54</v>
      </c>
      <c r="H1258" t="s">
        <v>1040</v>
      </c>
      <c r="I1258" t="s">
        <v>1041</v>
      </c>
      <c r="J1258" t="s">
        <v>570</v>
      </c>
      <c r="K1258" t="s">
        <v>37</v>
      </c>
      <c r="L1258" t="s">
        <v>71</v>
      </c>
      <c r="M1258" t="s">
        <v>722</v>
      </c>
      <c r="N1258" t="s">
        <v>72</v>
      </c>
      <c r="O1258" t="s">
        <v>40</v>
      </c>
      <c r="P1258">
        <v>54</v>
      </c>
      <c r="Q1258" s="2">
        <v>36617</v>
      </c>
      <c r="R1258" s="2"/>
      <c r="S1258">
        <v>40</v>
      </c>
      <c r="T1258" s="3">
        <v>76352</v>
      </c>
      <c r="U1258" s="3">
        <v>6362.666666666667</v>
      </c>
      <c r="V1258" s="3">
        <v>36.707692307692312</v>
      </c>
      <c r="W1258" s="3">
        <v>0.1</v>
      </c>
      <c r="X1258" s="3">
        <v>636.26666666666677</v>
      </c>
      <c r="Y1258" vm="42">
        <v>0.34799999999999998</v>
      </c>
      <c r="Z1258" s="3">
        <v>4148.4586666666673</v>
      </c>
      <c r="AA1258" t="s">
        <v>725</v>
      </c>
      <c r="AB1258">
        <v>486.12</v>
      </c>
      <c r="AC1258">
        <v>0</v>
      </c>
      <c r="AD1258" s="2" t="s">
        <v>42</v>
      </c>
      <c r="AE1258">
        <v>242</v>
      </c>
      <c r="AH1258">
        <v>20</v>
      </c>
      <c r="AK1258" t="s">
        <v>42</v>
      </c>
      <c r="AL1258">
        <f>IF(AND(EE_Data_2023[[#This Row],[Hire Date]]&gt;=EE_Data_2023[[#This Row],[Start of Month]],EE_Data_2023[[#This Row],[Hire Date]]&lt;=EE_Data_2023[[#This Row],[End of Month]]),1,0)</f>
        <v>0</v>
      </c>
      <c r="AM1258">
        <f>IF(AND(EE_Data_2023[[#This Row],[Exit Date]]&gt;=EE_Data_2023[[#This Row],[Start of Month]],EE_Data_2023[[#This Row],[Exit Date]]&lt;=EE_Data_2023[[#This Row],[End of Month]]),1,0)</f>
        <v>0</v>
      </c>
      <c r="AN1258">
        <f>EE_Data_2023[[#This Row],[Leave balance]]*EE_Data_2023[[#This Row],[Hr_Rate]]</f>
        <v>8883.2615384615401</v>
      </c>
    </row>
    <row r="1259" spans="1:40" x14ac:dyDescent="0.3">
      <c r="A1259" s="1" t="s">
        <v>1928</v>
      </c>
      <c r="B1259" s="8">
        <v>44958</v>
      </c>
      <c r="C1259" s="8">
        <v>44985</v>
      </c>
      <c r="D1259">
        <v>2023</v>
      </c>
      <c r="E1259" t="s">
        <v>84</v>
      </c>
      <c r="F1259" t="s">
        <v>85</v>
      </c>
      <c r="G1259" t="s">
        <v>1919</v>
      </c>
      <c r="H1259" t="s">
        <v>1042</v>
      </c>
      <c r="I1259" t="s">
        <v>1043</v>
      </c>
      <c r="J1259" t="s">
        <v>115</v>
      </c>
      <c r="K1259" t="s">
        <v>48</v>
      </c>
      <c r="L1259" t="s">
        <v>71</v>
      </c>
      <c r="M1259" t="s">
        <v>85</v>
      </c>
      <c r="N1259" t="s">
        <v>72</v>
      </c>
      <c r="O1259" t="s">
        <v>40</v>
      </c>
      <c r="P1259">
        <v>28</v>
      </c>
      <c r="Q1259" s="2">
        <v>43638</v>
      </c>
      <c r="R1259" s="2"/>
      <c r="S1259">
        <v>40</v>
      </c>
      <c r="T1259" s="3">
        <v>250767</v>
      </c>
      <c r="U1259" s="3">
        <v>20897.25</v>
      </c>
      <c r="V1259" s="3">
        <v>120.56105769230768</v>
      </c>
      <c r="W1259" s="3">
        <v>0.25</v>
      </c>
      <c r="X1259" s="3">
        <v>5224.3125</v>
      </c>
      <c r="Y1259" vm="8">
        <v>0.21899999999999997</v>
      </c>
      <c r="Z1259" s="3">
        <v>16320.752250000001</v>
      </c>
      <c r="AA1259" t="s">
        <v>88</v>
      </c>
      <c r="AB1259">
        <v>8.2957999999999998</v>
      </c>
      <c r="AC1259">
        <v>0.38</v>
      </c>
      <c r="AD1259" s="2" t="s">
        <v>42</v>
      </c>
      <c r="AE1259">
        <v>374</v>
      </c>
      <c r="AH1259">
        <v>20</v>
      </c>
      <c r="AI1259">
        <v>500</v>
      </c>
      <c r="AJ1259">
        <v>13</v>
      </c>
      <c r="AK1259" t="s">
        <v>42</v>
      </c>
      <c r="AL1259">
        <f>IF(AND(EE_Data_2023[[#This Row],[Hire Date]]&gt;=EE_Data_2023[[#This Row],[Start of Month]],EE_Data_2023[[#This Row],[Hire Date]]&lt;=EE_Data_2023[[#This Row],[End of Month]]),1,0)</f>
        <v>0</v>
      </c>
      <c r="AM1259">
        <f>IF(AND(EE_Data_2023[[#This Row],[Exit Date]]&gt;=EE_Data_2023[[#This Row],[Start of Month]],EE_Data_2023[[#This Row],[Exit Date]]&lt;=EE_Data_2023[[#This Row],[End of Month]]),1,0)</f>
        <v>0</v>
      </c>
      <c r="AN1259">
        <f>EE_Data_2023[[#This Row],[Leave balance]]*EE_Data_2023[[#This Row],[Hr_Rate]]</f>
        <v>45089.835576923077</v>
      </c>
    </row>
    <row r="1260" spans="1:40" x14ac:dyDescent="0.3">
      <c r="A1260" s="1" t="s">
        <v>1928</v>
      </c>
      <c r="B1260" s="8">
        <v>44958</v>
      </c>
      <c r="C1260" s="8">
        <v>44985</v>
      </c>
      <c r="D1260">
        <v>2023</v>
      </c>
      <c r="E1260" t="s">
        <v>104</v>
      </c>
      <c r="F1260" t="s">
        <v>105</v>
      </c>
      <c r="G1260" t="s">
        <v>1919</v>
      </c>
      <c r="H1260" t="s">
        <v>1044</v>
      </c>
      <c r="I1260" t="s">
        <v>1045</v>
      </c>
      <c r="J1260" t="s">
        <v>115</v>
      </c>
      <c r="K1260" t="s">
        <v>116</v>
      </c>
      <c r="L1260" t="s">
        <v>71</v>
      </c>
      <c r="M1260" t="s">
        <v>105</v>
      </c>
      <c r="N1260" t="s">
        <v>72</v>
      </c>
      <c r="O1260" t="s">
        <v>40</v>
      </c>
      <c r="P1260">
        <v>26</v>
      </c>
      <c r="Q1260" s="2">
        <v>44101</v>
      </c>
      <c r="R1260" s="2"/>
      <c r="S1260">
        <v>40</v>
      </c>
      <c r="T1260" s="3">
        <v>223055</v>
      </c>
      <c r="U1260" s="3">
        <v>18587.916666666668</v>
      </c>
      <c r="V1260" s="3">
        <v>107.23798076923076</v>
      </c>
      <c r="W1260" s="3">
        <v>5.74E-2</v>
      </c>
      <c r="X1260" s="3">
        <v>1066.9464166666667</v>
      </c>
      <c r="Y1260" vm="11">
        <v>0.30099999999999999</v>
      </c>
      <c r="Z1260" s="3">
        <v>12992.953750000001</v>
      </c>
      <c r="AA1260" t="s">
        <v>109</v>
      </c>
      <c r="AB1260">
        <v>16295.86</v>
      </c>
      <c r="AC1260">
        <v>0.3</v>
      </c>
      <c r="AD1260" s="2" t="s">
        <v>42</v>
      </c>
      <c r="AE1260">
        <v>94</v>
      </c>
      <c r="AH1260">
        <v>20</v>
      </c>
      <c r="AJ1260">
        <v>20</v>
      </c>
      <c r="AK1260" t="s">
        <v>42</v>
      </c>
      <c r="AL1260">
        <f>IF(AND(EE_Data_2023[[#This Row],[Hire Date]]&gt;=EE_Data_2023[[#This Row],[Start of Month]],EE_Data_2023[[#This Row],[Hire Date]]&lt;=EE_Data_2023[[#This Row],[End of Month]]),1,0)</f>
        <v>0</v>
      </c>
      <c r="AM1260">
        <f>IF(AND(EE_Data_2023[[#This Row],[Exit Date]]&gt;=EE_Data_2023[[#This Row],[Start of Month]],EE_Data_2023[[#This Row],[Exit Date]]&lt;=EE_Data_2023[[#This Row],[End of Month]]),1,0)</f>
        <v>0</v>
      </c>
      <c r="AN1260">
        <f>EE_Data_2023[[#This Row],[Leave balance]]*EE_Data_2023[[#This Row],[Hr_Rate]]</f>
        <v>10080.370192307691</v>
      </c>
    </row>
    <row r="1261" spans="1:40" x14ac:dyDescent="0.3">
      <c r="A1261" s="1" t="s">
        <v>1928</v>
      </c>
      <c r="B1261" s="8">
        <v>44958</v>
      </c>
      <c r="C1261" s="8">
        <v>44985</v>
      </c>
      <c r="D1261">
        <v>2023</v>
      </c>
      <c r="E1261" t="s">
        <v>146</v>
      </c>
      <c r="F1261" t="s">
        <v>147</v>
      </c>
      <c r="G1261" t="s">
        <v>1919</v>
      </c>
      <c r="H1261" t="s">
        <v>1046</v>
      </c>
      <c r="I1261" t="s">
        <v>1047</v>
      </c>
      <c r="J1261" t="s">
        <v>47</v>
      </c>
      <c r="K1261" t="s">
        <v>99</v>
      </c>
      <c r="L1261" t="s">
        <v>71</v>
      </c>
      <c r="M1261" t="s">
        <v>147</v>
      </c>
      <c r="N1261" t="s">
        <v>72</v>
      </c>
      <c r="O1261" t="s">
        <v>40</v>
      </c>
      <c r="P1261">
        <v>45</v>
      </c>
      <c r="Q1261" s="2">
        <v>39185</v>
      </c>
      <c r="R1261" s="2"/>
      <c r="S1261">
        <v>40</v>
      </c>
      <c r="T1261" s="3">
        <v>189680</v>
      </c>
      <c r="U1261" s="3">
        <v>15806.666666666666</v>
      </c>
      <c r="V1261" s="3">
        <v>91.192307692307693</v>
      </c>
      <c r="W1261" s="3">
        <v>0.12</v>
      </c>
      <c r="X1261" s="3">
        <v>1896.8</v>
      </c>
      <c r="Y1261" vm="17">
        <v>0.49700000000000005</v>
      </c>
      <c r="Z1261" s="3">
        <v>7950.7533333333322</v>
      </c>
      <c r="AA1261" t="s">
        <v>150</v>
      </c>
      <c r="AB1261">
        <v>86.649000000000001</v>
      </c>
      <c r="AC1261">
        <v>0.23</v>
      </c>
      <c r="AD1261" s="2" t="s">
        <v>42</v>
      </c>
      <c r="AE1261">
        <v>322</v>
      </c>
      <c r="AH1261">
        <v>20</v>
      </c>
      <c r="AJ1261">
        <v>16</v>
      </c>
      <c r="AK1261" t="s">
        <v>42</v>
      </c>
      <c r="AL1261">
        <f>IF(AND(EE_Data_2023[[#This Row],[Hire Date]]&gt;=EE_Data_2023[[#This Row],[Start of Month]],EE_Data_2023[[#This Row],[Hire Date]]&lt;=EE_Data_2023[[#This Row],[End of Month]]),1,0)</f>
        <v>0</v>
      </c>
      <c r="AM1261">
        <f>IF(AND(EE_Data_2023[[#This Row],[Exit Date]]&gt;=EE_Data_2023[[#This Row],[Start of Month]],EE_Data_2023[[#This Row],[Exit Date]]&lt;=EE_Data_2023[[#This Row],[End of Month]]),1,0)</f>
        <v>0</v>
      </c>
      <c r="AN1261">
        <f>EE_Data_2023[[#This Row],[Leave balance]]*EE_Data_2023[[#This Row],[Hr_Rate]]</f>
        <v>29363.923076923078</v>
      </c>
    </row>
    <row r="1262" spans="1:40" x14ac:dyDescent="0.3">
      <c r="A1262" s="1" t="s">
        <v>1928</v>
      </c>
      <c r="B1262" s="8">
        <v>44958</v>
      </c>
      <c r="C1262" s="8">
        <v>44985</v>
      </c>
      <c r="D1262">
        <v>2023</v>
      </c>
      <c r="E1262" t="s">
        <v>424</v>
      </c>
      <c r="F1262" t="s">
        <v>425</v>
      </c>
      <c r="G1262" t="s">
        <v>54</v>
      </c>
      <c r="H1262" t="s">
        <v>1048</v>
      </c>
      <c r="I1262" t="s">
        <v>1049</v>
      </c>
      <c r="J1262" t="s">
        <v>336</v>
      </c>
      <c r="K1262" t="s">
        <v>99</v>
      </c>
      <c r="L1262" t="s">
        <v>38</v>
      </c>
      <c r="M1262" t="s">
        <v>425</v>
      </c>
      <c r="N1262" t="s">
        <v>72</v>
      </c>
      <c r="O1262" t="s">
        <v>40</v>
      </c>
      <c r="P1262">
        <v>57</v>
      </c>
      <c r="Q1262" s="2">
        <v>43299</v>
      </c>
      <c r="R1262" s="2"/>
      <c r="S1262">
        <v>40</v>
      </c>
      <c r="T1262" s="3">
        <v>71167</v>
      </c>
      <c r="U1262" s="3">
        <v>5930.583333333333</v>
      </c>
      <c r="V1262" s="3">
        <v>34.214903846153845</v>
      </c>
      <c r="W1262" s="3">
        <v>0.26</v>
      </c>
      <c r="X1262" s="3">
        <v>1541.9516666666666</v>
      </c>
      <c r="Y1262" vm="39">
        <v>0.44400000000000001</v>
      </c>
      <c r="Z1262" s="3">
        <v>3297.4043333333329</v>
      </c>
      <c r="AA1262" t="s">
        <v>428</v>
      </c>
      <c r="AB1262">
        <v>32.686700000000002</v>
      </c>
      <c r="AC1262">
        <v>0</v>
      </c>
      <c r="AD1262" s="2" t="s">
        <v>42</v>
      </c>
      <c r="AE1262">
        <v>62</v>
      </c>
      <c r="AH1262">
        <v>20</v>
      </c>
      <c r="AI1262">
        <v>361</v>
      </c>
      <c r="AJ1262">
        <v>19</v>
      </c>
      <c r="AK1262" t="s">
        <v>42</v>
      </c>
      <c r="AL1262">
        <f>IF(AND(EE_Data_2023[[#This Row],[Hire Date]]&gt;=EE_Data_2023[[#This Row],[Start of Month]],EE_Data_2023[[#This Row],[Hire Date]]&lt;=EE_Data_2023[[#This Row],[End of Month]]),1,0)</f>
        <v>0</v>
      </c>
      <c r="AM1262">
        <f>IF(AND(EE_Data_2023[[#This Row],[Exit Date]]&gt;=EE_Data_2023[[#This Row],[Start of Month]],EE_Data_2023[[#This Row],[Exit Date]]&lt;=EE_Data_2023[[#This Row],[End of Month]]),1,0)</f>
        <v>0</v>
      </c>
      <c r="AN1262">
        <f>EE_Data_2023[[#This Row],[Leave balance]]*EE_Data_2023[[#This Row],[Hr_Rate]]</f>
        <v>2121.3240384615383</v>
      </c>
    </row>
    <row r="1263" spans="1:40" x14ac:dyDescent="0.3">
      <c r="A1263" s="1" t="s">
        <v>1928</v>
      </c>
      <c r="B1263" s="8">
        <v>44958</v>
      </c>
      <c r="C1263" s="8">
        <v>44985</v>
      </c>
      <c r="D1263">
        <v>2023</v>
      </c>
      <c r="E1263" t="s">
        <v>110</v>
      </c>
      <c r="F1263" t="s">
        <v>111</v>
      </c>
      <c r="G1263" t="s">
        <v>112</v>
      </c>
      <c r="H1263" t="s">
        <v>1050</v>
      </c>
      <c r="I1263" t="s">
        <v>1051</v>
      </c>
      <c r="J1263" t="s">
        <v>36</v>
      </c>
      <c r="K1263" t="s">
        <v>37</v>
      </c>
      <c r="L1263" t="s">
        <v>49</v>
      </c>
      <c r="M1263" t="s">
        <v>111</v>
      </c>
      <c r="N1263" t="s">
        <v>72</v>
      </c>
      <c r="O1263" t="s">
        <v>50</v>
      </c>
      <c r="P1263">
        <v>59</v>
      </c>
      <c r="Q1263" s="2">
        <v>40272</v>
      </c>
      <c r="R1263" s="2"/>
      <c r="S1263">
        <v>40</v>
      </c>
      <c r="T1263" s="3">
        <v>76027</v>
      </c>
      <c r="U1263" s="3">
        <v>6335.583333333333</v>
      </c>
      <c r="V1263" s="3">
        <v>36.551442307692312</v>
      </c>
      <c r="W1263" s="3">
        <v>0</v>
      </c>
      <c r="X1263" s="3">
        <v>0</v>
      </c>
      <c r="Y1263" vm="12">
        <v>0.113</v>
      </c>
      <c r="Z1263" s="3">
        <v>5619.6624166666661</v>
      </c>
      <c r="AA1263" t="s">
        <v>117</v>
      </c>
      <c r="AB1263">
        <v>3.8468</v>
      </c>
      <c r="AC1263">
        <v>0</v>
      </c>
      <c r="AD1263" s="2" t="s">
        <v>42</v>
      </c>
      <c r="AE1263">
        <v>251</v>
      </c>
      <c r="AH1263">
        <v>20</v>
      </c>
      <c r="AI1263">
        <v>70</v>
      </c>
      <c r="AK1263" t="s">
        <v>42</v>
      </c>
      <c r="AL1263">
        <f>IF(AND(EE_Data_2023[[#This Row],[Hire Date]]&gt;=EE_Data_2023[[#This Row],[Start of Month]],EE_Data_2023[[#This Row],[Hire Date]]&lt;=EE_Data_2023[[#This Row],[End of Month]]),1,0)</f>
        <v>0</v>
      </c>
      <c r="AM1263">
        <f>IF(AND(EE_Data_2023[[#This Row],[Exit Date]]&gt;=EE_Data_2023[[#This Row],[Start of Month]],EE_Data_2023[[#This Row],[Exit Date]]&lt;=EE_Data_2023[[#This Row],[End of Month]]),1,0)</f>
        <v>0</v>
      </c>
      <c r="AN1263">
        <f>EE_Data_2023[[#This Row],[Leave balance]]*EE_Data_2023[[#This Row],[Hr_Rate]]</f>
        <v>9174.412019230771</v>
      </c>
    </row>
    <row r="1264" spans="1:40" x14ac:dyDescent="0.3">
      <c r="A1264" s="1" t="s">
        <v>1928</v>
      </c>
      <c r="B1264" s="8">
        <v>44958</v>
      </c>
      <c r="C1264" s="8">
        <v>44985</v>
      </c>
      <c r="D1264">
        <v>2023</v>
      </c>
      <c r="E1264" t="s">
        <v>390</v>
      </c>
      <c r="F1264" t="s">
        <v>391</v>
      </c>
      <c r="G1264" t="s">
        <v>33</v>
      </c>
      <c r="H1264" t="s">
        <v>1052</v>
      </c>
      <c r="I1264" t="s">
        <v>1053</v>
      </c>
      <c r="J1264" t="s">
        <v>47</v>
      </c>
      <c r="K1264" t="s">
        <v>99</v>
      </c>
      <c r="L1264" t="s">
        <v>71</v>
      </c>
      <c r="M1264" t="s">
        <v>391</v>
      </c>
      <c r="N1264" t="s">
        <v>72</v>
      </c>
      <c r="O1264" t="s">
        <v>40</v>
      </c>
      <c r="P1264">
        <v>48</v>
      </c>
      <c r="Q1264" s="2">
        <v>43809</v>
      </c>
      <c r="R1264" s="2"/>
      <c r="S1264">
        <v>40</v>
      </c>
      <c r="T1264" s="3">
        <v>183113</v>
      </c>
      <c r="U1264" s="3">
        <v>15259.416666666666</v>
      </c>
      <c r="V1264" s="3">
        <v>88.035096153846155</v>
      </c>
      <c r="W1264" s="3">
        <v>0.1105</v>
      </c>
      <c r="X1264" s="3">
        <v>1686.1655416666665</v>
      </c>
      <c r="Y1264" vm="37">
        <v>0.26100000000000001</v>
      </c>
      <c r="Z1264" s="3">
        <v>11276.708916666666</v>
      </c>
      <c r="AA1264" t="s">
        <v>41</v>
      </c>
      <c r="AB1264">
        <v>1</v>
      </c>
      <c r="AC1264">
        <v>0.24</v>
      </c>
      <c r="AD1264" s="2" t="s">
        <v>42</v>
      </c>
      <c r="AE1264">
        <v>82</v>
      </c>
      <c r="AH1264">
        <v>20</v>
      </c>
      <c r="AJ1264">
        <v>13</v>
      </c>
      <c r="AK1264" t="s">
        <v>42</v>
      </c>
      <c r="AL1264">
        <f>IF(AND(EE_Data_2023[[#This Row],[Hire Date]]&gt;=EE_Data_2023[[#This Row],[Start of Month]],EE_Data_2023[[#This Row],[Hire Date]]&lt;=EE_Data_2023[[#This Row],[End of Month]]),1,0)</f>
        <v>0</v>
      </c>
      <c r="AM1264">
        <f>IF(AND(EE_Data_2023[[#This Row],[Exit Date]]&gt;=EE_Data_2023[[#This Row],[Start of Month]],EE_Data_2023[[#This Row],[Exit Date]]&lt;=EE_Data_2023[[#This Row],[End of Month]]),1,0)</f>
        <v>0</v>
      </c>
      <c r="AN1264">
        <f>EE_Data_2023[[#This Row],[Leave balance]]*EE_Data_2023[[#This Row],[Hr_Rate]]</f>
        <v>7218.8778846153846</v>
      </c>
    </row>
    <row r="1265" spans="1:40" x14ac:dyDescent="0.3">
      <c r="A1265" s="1" t="s">
        <v>1928</v>
      </c>
      <c r="B1265" s="8">
        <v>44958</v>
      </c>
      <c r="C1265" s="8">
        <v>44985</v>
      </c>
      <c r="D1265">
        <v>2023</v>
      </c>
      <c r="E1265" t="s">
        <v>721</v>
      </c>
      <c r="F1265" t="s">
        <v>722</v>
      </c>
      <c r="G1265" t="s">
        <v>54</v>
      </c>
      <c r="H1265" t="s">
        <v>1054</v>
      </c>
      <c r="I1265" t="s">
        <v>1055</v>
      </c>
      <c r="J1265" t="s">
        <v>177</v>
      </c>
      <c r="K1265" t="s">
        <v>83</v>
      </c>
      <c r="L1265" t="s">
        <v>38</v>
      </c>
      <c r="M1265" t="s">
        <v>722</v>
      </c>
      <c r="N1265" t="s">
        <v>72</v>
      </c>
      <c r="O1265" t="s">
        <v>40</v>
      </c>
      <c r="P1265">
        <v>30</v>
      </c>
      <c r="Q1265" s="2">
        <v>44124</v>
      </c>
      <c r="R1265" s="2"/>
      <c r="S1265">
        <v>40</v>
      </c>
      <c r="T1265" s="3">
        <v>67753</v>
      </c>
      <c r="U1265" s="3">
        <v>5646.083333333333</v>
      </c>
      <c r="V1265" s="3">
        <v>32.573557692307688</v>
      </c>
      <c r="W1265" s="3">
        <v>0.1</v>
      </c>
      <c r="X1265" s="3">
        <v>564.60833333333335</v>
      </c>
      <c r="Y1265" vm="42">
        <v>0.34799999999999998</v>
      </c>
      <c r="Z1265" s="3">
        <v>3681.2463333333335</v>
      </c>
      <c r="AA1265" t="s">
        <v>725</v>
      </c>
      <c r="AB1265">
        <v>486.12</v>
      </c>
      <c r="AC1265">
        <v>0</v>
      </c>
      <c r="AD1265" s="2" t="s">
        <v>42</v>
      </c>
      <c r="AE1265">
        <v>157</v>
      </c>
      <c r="AH1265">
        <v>20</v>
      </c>
      <c r="AK1265" t="s">
        <v>42</v>
      </c>
      <c r="AL1265">
        <f>IF(AND(EE_Data_2023[[#This Row],[Hire Date]]&gt;=EE_Data_2023[[#This Row],[Start of Month]],EE_Data_2023[[#This Row],[Hire Date]]&lt;=EE_Data_2023[[#This Row],[End of Month]]),1,0)</f>
        <v>0</v>
      </c>
      <c r="AM1265">
        <f>IF(AND(EE_Data_2023[[#This Row],[Exit Date]]&gt;=EE_Data_2023[[#This Row],[Start of Month]],EE_Data_2023[[#This Row],[Exit Date]]&lt;=EE_Data_2023[[#This Row],[End of Month]]),1,0)</f>
        <v>0</v>
      </c>
      <c r="AN1265">
        <f>EE_Data_2023[[#This Row],[Leave balance]]*EE_Data_2023[[#This Row],[Hr_Rate]]</f>
        <v>5114.0485576923065</v>
      </c>
    </row>
    <row r="1266" spans="1:40" x14ac:dyDescent="0.3">
      <c r="A1266" s="1" t="s">
        <v>1928</v>
      </c>
      <c r="B1266" s="8">
        <v>44958</v>
      </c>
      <c r="C1266" s="8">
        <v>44985</v>
      </c>
      <c r="D1266">
        <v>2023</v>
      </c>
      <c r="E1266" t="s">
        <v>322</v>
      </c>
      <c r="F1266" t="s">
        <v>323</v>
      </c>
      <c r="G1266" t="s">
        <v>1919</v>
      </c>
      <c r="H1266" t="s">
        <v>1056</v>
      </c>
      <c r="I1266" t="s">
        <v>1057</v>
      </c>
      <c r="J1266" t="s">
        <v>57</v>
      </c>
      <c r="K1266" t="s">
        <v>37</v>
      </c>
      <c r="L1266" t="s">
        <v>71</v>
      </c>
      <c r="M1266" t="s">
        <v>323</v>
      </c>
      <c r="N1266" t="s">
        <v>72</v>
      </c>
      <c r="O1266" t="s">
        <v>40</v>
      </c>
      <c r="P1266">
        <v>31</v>
      </c>
      <c r="Q1266" s="2">
        <v>42656</v>
      </c>
      <c r="R1266" s="2"/>
      <c r="S1266">
        <v>40</v>
      </c>
      <c r="T1266" s="3">
        <v>63744</v>
      </c>
      <c r="U1266" s="3">
        <v>5312</v>
      </c>
      <c r="V1266" s="3">
        <v>30.646153846153844</v>
      </c>
      <c r="W1266" s="3">
        <v>0.15490000000000001</v>
      </c>
      <c r="X1266" s="3">
        <v>822.8288</v>
      </c>
      <c r="Y1266" vm="33">
        <v>0.46700000000000003</v>
      </c>
      <c r="Z1266" s="3">
        <v>2831.2959999999998</v>
      </c>
      <c r="AA1266" t="s">
        <v>326</v>
      </c>
      <c r="AB1266">
        <v>143.86000000000001</v>
      </c>
      <c r="AC1266">
        <v>0.08</v>
      </c>
      <c r="AD1266" s="2" t="s">
        <v>42</v>
      </c>
      <c r="AE1266">
        <v>148</v>
      </c>
      <c r="AF1266">
        <v>1</v>
      </c>
      <c r="AG1266" t="s">
        <v>1809</v>
      </c>
      <c r="AH1266">
        <v>20</v>
      </c>
      <c r="AI1266">
        <v>452</v>
      </c>
      <c r="AJ1266">
        <v>17</v>
      </c>
      <c r="AK1266" t="s">
        <v>42</v>
      </c>
      <c r="AL1266">
        <f>IF(AND(EE_Data_2023[[#This Row],[Hire Date]]&gt;=EE_Data_2023[[#This Row],[Start of Month]],EE_Data_2023[[#This Row],[Hire Date]]&lt;=EE_Data_2023[[#This Row],[End of Month]]),1,0)</f>
        <v>0</v>
      </c>
      <c r="AM1266">
        <f>IF(AND(EE_Data_2023[[#This Row],[Exit Date]]&gt;=EE_Data_2023[[#This Row],[Start of Month]],EE_Data_2023[[#This Row],[Exit Date]]&lt;=EE_Data_2023[[#This Row],[End of Month]]),1,0)</f>
        <v>0</v>
      </c>
      <c r="AN1266">
        <f>EE_Data_2023[[#This Row],[Leave balance]]*EE_Data_2023[[#This Row],[Hr_Rate]]</f>
        <v>4535.6307692307691</v>
      </c>
    </row>
    <row r="1267" spans="1:40" x14ac:dyDescent="0.3">
      <c r="A1267" s="1" t="s">
        <v>1928</v>
      </c>
      <c r="B1267" s="8">
        <v>44958</v>
      </c>
      <c r="C1267" s="8">
        <v>44985</v>
      </c>
      <c r="D1267">
        <v>2023</v>
      </c>
      <c r="E1267" t="s">
        <v>210</v>
      </c>
      <c r="F1267" t="s">
        <v>211</v>
      </c>
      <c r="G1267" t="s">
        <v>33</v>
      </c>
      <c r="H1267" t="s">
        <v>417</v>
      </c>
      <c r="I1267" t="s">
        <v>1058</v>
      </c>
      <c r="J1267" t="s">
        <v>158</v>
      </c>
      <c r="K1267" t="s">
        <v>99</v>
      </c>
      <c r="L1267" t="s">
        <v>38</v>
      </c>
      <c r="M1267" t="s">
        <v>211</v>
      </c>
      <c r="N1267" t="s">
        <v>72</v>
      </c>
      <c r="O1267" t="s">
        <v>50</v>
      </c>
      <c r="P1267">
        <v>50</v>
      </c>
      <c r="Q1267" s="2">
        <v>37446</v>
      </c>
      <c r="R1267" s="2"/>
      <c r="S1267">
        <v>40</v>
      </c>
      <c r="T1267" s="3">
        <v>92209</v>
      </c>
      <c r="U1267" s="3">
        <v>7684.083333333333</v>
      </c>
      <c r="V1267" s="3">
        <v>44.331249999999997</v>
      </c>
      <c r="W1267" s="3">
        <v>0.29899999999999999</v>
      </c>
      <c r="X1267" s="3">
        <v>2297.5409166666664</v>
      </c>
      <c r="Y1267" vm="26">
        <v>0.47</v>
      </c>
      <c r="Z1267" s="3">
        <v>4072.5641666666666</v>
      </c>
      <c r="AA1267" t="s">
        <v>41</v>
      </c>
      <c r="AB1267">
        <v>1</v>
      </c>
      <c r="AC1267">
        <v>0</v>
      </c>
      <c r="AD1267" s="2" t="s">
        <v>42</v>
      </c>
      <c r="AE1267">
        <v>298</v>
      </c>
      <c r="AH1267">
        <v>20</v>
      </c>
      <c r="AJ1267">
        <v>1</v>
      </c>
      <c r="AK1267" t="s">
        <v>42</v>
      </c>
      <c r="AL1267">
        <f>IF(AND(EE_Data_2023[[#This Row],[Hire Date]]&gt;=EE_Data_2023[[#This Row],[Start of Month]],EE_Data_2023[[#This Row],[Hire Date]]&lt;=EE_Data_2023[[#This Row],[End of Month]]),1,0)</f>
        <v>0</v>
      </c>
      <c r="AM1267">
        <f>IF(AND(EE_Data_2023[[#This Row],[Exit Date]]&gt;=EE_Data_2023[[#This Row],[Start of Month]],EE_Data_2023[[#This Row],[Exit Date]]&lt;=EE_Data_2023[[#This Row],[End of Month]]),1,0)</f>
        <v>0</v>
      </c>
      <c r="AN1267">
        <f>EE_Data_2023[[#This Row],[Leave balance]]*EE_Data_2023[[#This Row],[Hr_Rate]]</f>
        <v>13210.7125</v>
      </c>
    </row>
    <row r="1268" spans="1:40" x14ac:dyDescent="0.3">
      <c r="A1268" s="1" t="s">
        <v>1928</v>
      </c>
      <c r="B1268" s="8">
        <v>44958</v>
      </c>
      <c r="C1268" s="8">
        <v>44985</v>
      </c>
      <c r="D1268">
        <v>2023</v>
      </c>
      <c r="E1268" t="s">
        <v>278</v>
      </c>
      <c r="F1268" t="s">
        <v>279</v>
      </c>
      <c r="G1268" t="s">
        <v>33</v>
      </c>
      <c r="H1268" t="s">
        <v>1059</v>
      </c>
      <c r="I1268" t="s">
        <v>1060</v>
      </c>
      <c r="J1268" t="s">
        <v>93</v>
      </c>
      <c r="K1268" t="s">
        <v>70</v>
      </c>
      <c r="L1268" t="s">
        <v>71</v>
      </c>
      <c r="M1268" t="s">
        <v>279</v>
      </c>
      <c r="N1268" t="s">
        <v>72</v>
      </c>
      <c r="O1268" t="s">
        <v>40</v>
      </c>
      <c r="P1268">
        <v>51</v>
      </c>
      <c r="Q1268" s="2">
        <v>36770</v>
      </c>
      <c r="R1268" s="2"/>
      <c r="S1268">
        <v>40</v>
      </c>
      <c r="T1268" s="3">
        <v>157487</v>
      </c>
      <c r="U1268" s="3">
        <v>13123.916666666666</v>
      </c>
      <c r="V1268" s="3">
        <v>75.714903846153845</v>
      </c>
      <c r="W1268" s="3">
        <v>0.13800000000000001</v>
      </c>
      <c r="X1268" s="3">
        <v>1811.1005</v>
      </c>
      <c r="Y1268" vm="29">
        <v>0.30599999999999999</v>
      </c>
      <c r="Z1268" s="3">
        <v>9107.9981666666663</v>
      </c>
      <c r="AA1268" t="s">
        <v>282</v>
      </c>
      <c r="AB1268">
        <v>0.88870000000000005</v>
      </c>
      <c r="AC1268">
        <v>0.12</v>
      </c>
      <c r="AD1268" s="2" t="s">
        <v>42</v>
      </c>
      <c r="AE1268">
        <v>106</v>
      </c>
      <c r="AH1268">
        <v>20</v>
      </c>
      <c r="AJ1268">
        <v>19</v>
      </c>
      <c r="AK1268" t="s">
        <v>42</v>
      </c>
      <c r="AL1268">
        <f>IF(AND(EE_Data_2023[[#This Row],[Hire Date]]&gt;=EE_Data_2023[[#This Row],[Start of Month]],EE_Data_2023[[#This Row],[Hire Date]]&lt;=EE_Data_2023[[#This Row],[End of Month]]),1,0)</f>
        <v>0</v>
      </c>
      <c r="AM1268">
        <f>IF(AND(EE_Data_2023[[#This Row],[Exit Date]]&gt;=EE_Data_2023[[#This Row],[Start of Month]],EE_Data_2023[[#This Row],[Exit Date]]&lt;=EE_Data_2023[[#This Row],[End of Month]]),1,0)</f>
        <v>0</v>
      </c>
      <c r="AN1268">
        <f>EE_Data_2023[[#This Row],[Leave balance]]*EE_Data_2023[[#This Row],[Hr_Rate]]</f>
        <v>8025.7798076923073</v>
      </c>
    </row>
    <row r="1269" spans="1:40" x14ac:dyDescent="0.3">
      <c r="A1269" s="1" t="s">
        <v>1928</v>
      </c>
      <c r="B1269" s="8">
        <v>44958</v>
      </c>
      <c r="C1269" s="8">
        <v>44985</v>
      </c>
      <c r="D1269">
        <v>2023</v>
      </c>
      <c r="E1269" t="s">
        <v>920</v>
      </c>
      <c r="F1269" t="s">
        <v>921</v>
      </c>
      <c r="G1269" t="s">
        <v>33</v>
      </c>
      <c r="H1269" t="s">
        <v>1061</v>
      </c>
      <c r="I1269" t="s">
        <v>1062</v>
      </c>
      <c r="J1269" t="s">
        <v>63</v>
      </c>
      <c r="K1269" t="s">
        <v>116</v>
      </c>
      <c r="L1269" t="s">
        <v>108</v>
      </c>
      <c r="M1269" t="s">
        <v>921</v>
      </c>
      <c r="N1269" t="s">
        <v>72</v>
      </c>
      <c r="O1269" t="s">
        <v>40</v>
      </c>
      <c r="P1269">
        <v>42</v>
      </c>
      <c r="Q1269" s="2">
        <v>42101</v>
      </c>
      <c r="R1269" s="2"/>
      <c r="S1269">
        <v>32</v>
      </c>
      <c r="T1269" s="3">
        <v>99697</v>
      </c>
      <c r="U1269" s="3">
        <v>8308.0833333333339</v>
      </c>
      <c r="V1269" s="3">
        <v>59.9140625</v>
      </c>
      <c r="W1269" s="3">
        <v>0.3</v>
      </c>
      <c r="X1269" s="3">
        <v>2492.4250000000002</v>
      </c>
      <c r="Y1269" vm="43">
        <v>0.59099999999999997</v>
      </c>
      <c r="Z1269" s="3">
        <v>3398.0060833333337</v>
      </c>
      <c r="AA1269" t="s">
        <v>41</v>
      </c>
      <c r="AB1269">
        <v>1</v>
      </c>
      <c r="AC1269">
        <v>0</v>
      </c>
      <c r="AD1269" s="2" t="s">
        <v>42</v>
      </c>
      <c r="AE1269">
        <v>368</v>
      </c>
      <c r="AH1269">
        <v>20</v>
      </c>
      <c r="AK1269" t="s">
        <v>42</v>
      </c>
      <c r="AL1269">
        <f>IF(AND(EE_Data_2023[[#This Row],[Hire Date]]&gt;=EE_Data_2023[[#This Row],[Start of Month]],EE_Data_2023[[#This Row],[Hire Date]]&lt;=EE_Data_2023[[#This Row],[End of Month]]),1,0)</f>
        <v>0</v>
      </c>
      <c r="AM1269">
        <f>IF(AND(EE_Data_2023[[#This Row],[Exit Date]]&gt;=EE_Data_2023[[#This Row],[Start of Month]],EE_Data_2023[[#This Row],[Exit Date]]&lt;=EE_Data_2023[[#This Row],[End of Month]]),1,0)</f>
        <v>0</v>
      </c>
      <c r="AN1269">
        <f>EE_Data_2023[[#This Row],[Leave balance]]*EE_Data_2023[[#This Row],[Hr_Rate]]</f>
        <v>22048.375</v>
      </c>
    </row>
    <row r="1270" spans="1:40" x14ac:dyDescent="0.3">
      <c r="A1270" s="1" t="s">
        <v>1928</v>
      </c>
      <c r="B1270" s="8">
        <v>44958</v>
      </c>
      <c r="C1270" s="8">
        <v>44985</v>
      </c>
      <c r="D1270">
        <v>2023</v>
      </c>
      <c r="E1270" t="s">
        <v>146</v>
      </c>
      <c r="F1270" t="s">
        <v>147</v>
      </c>
      <c r="G1270" t="s">
        <v>1919</v>
      </c>
      <c r="H1270" t="s">
        <v>1063</v>
      </c>
      <c r="I1270" t="s">
        <v>1064</v>
      </c>
      <c r="J1270" t="s">
        <v>570</v>
      </c>
      <c r="K1270" t="s">
        <v>37</v>
      </c>
      <c r="L1270" t="s">
        <v>108</v>
      </c>
      <c r="M1270" t="s">
        <v>147</v>
      </c>
      <c r="N1270" t="s">
        <v>72</v>
      </c>
      <c r="O1270" t="s">
        <v>40</v>
      </c>
      <c r="P1270">
        <v>45</v>
      </c>
      <c r="Q1270" s="2">
        <v>40235</v>
      </c>
      <c r="R1270" s="2"/>
      <c r="S1270">
        <v>40</v>
      </c>
      <c r="T1270" s="3">
        <v>90770</v>
      </c>
      <c r="U1270" s="3">
        <v>7564.166666666667</v>
      </c>
      <c r="V1270" s="3">
        <v>43.63942307692308</v>
      </c>
      <c r="W1270" s="3">
        <v>0.12</v>
      </c>
      <c r="X1270" s="3">
        <v>907.7</v>
      </c>
      <c r="Y1270" vm="17">
        <v>0.49700000000000005</v>
      </c>
      <c r="Z1270" s="3">
        <v>3804.7758333333331</v>
      </c>
      <c r="AA1270" t="s">
        <v>150</v>
      </c>
      <c r="AB1270">
        <v>86.649000000000001</v>
      </c>
      <c r="AC1270">
        <v>0</v>
      </c>
      <c r="AD1270" s="2" t="s">
        <v>42</v>
      </c>
      <c r="AE1270">
        <v>214</v>
      </c>
      <c r="AH1270">
        <v>20</v>
      </c>
      <c r="AJ1270">
        <v>7</v>
      </c>
      <c r="AK1270" t="s">
        <v>42</v>
      </c>
      <c r="AL1270">
        <f>IF(AND(EE_Data_2023[[#This Row],[Hire Date]]&gt;=EE_Data_2023[[#This Row],[Start of Month]],EE_Data_2023[[#This Row],[Hire Date]]&lt;=EE_Data_2023[[#This Row],[End of Month]]),1,0)</f>
        <v>0</v>
      </c>
      <c r="AM1270">
        <f>IF(AND(EE_Data_2023[[#This Row],[Exit Date]]&gt;=EE_Data_2023[[#This Row],[Start of Month]],EE_Data_2023[[#This Row],[Exit Date]]&lt;=EE_Data_2023[[#This Row],[End of Month]]),1,0)</f>
        <v>0</v>
      </c>
      <c r="AN1270">
        <f>EE_Data_2023[[#This Row],[Leave balance]]*EE_Data_2023[[#This Row],[Hr_Rate]]</f>
        <v>9338.836538461539</v>
      </c>
    </row>
    <row r="1271" spans="1:40" x14ac:dyDescent="0.3">
      <c r="A1271" s="1" t="s">
        <v>1928</v>
      </c>
      <c r="B1271" s="8">
        <v>44958</v>
      </c>
      <c r="C1271" s="8">
        <v>44985</v>
      </c>
      <c r="D1271">
        <v>2023</v>
      </c>
      <c r="E1271" t="s">
        <v>79</v>
      </c>
      <c r="F1271" t="s">
        <v>80</v>
      </c>
      <c r="G1271" t="s">
        <v>33</v>
      </c>
      <c r="H1271" t="s">
        <v>1065</v>
      </c>
      <c r="I1271" t="s">
        <v>1066</v>
      </c>
      <c r="J1271" t="s">
        <v>145</v>
      </c>
      <c r="K1271" t="s">
        <v>70</v>
      </c>
      <c r="L1271" t="s">
        <v>49</v>
      </c>
      <c r="M1271" t="s">
        <v>80</v>
      </c>
      <c r="N1271" t="s">
        <v>72</v>
      </c>
      <c r="O1271" t="s">
        <v>50</v>
      </c>
      <c r="P1271">
        <v>64</v>
      </c>
      <c r="Q1271" s="2">
        <v>38380</v>
      </c>
      <c r="R1271" s="2"/>
      <c r="S1271">
        <v>40</v>
      </c>
      <c r="T1271" s="3">
        <v>55369</v>
      </c>
      <c r="U1271" s="3">
        <v>4614.083333333333</v>
      </c>
      <c r="V1271" s="3">
        <v>26.619711538461537</v>
      </c>
      <c r="W1271" s="3">
        <v>0.23190000000000002</v>
      </c>
      <c r="X1271" s="3">
        <v>1070.0059249999999</v>
      </c>
      <c r="Y1271" vm="7">
        <v>0.41200000000000003</v>
      </c>
      <c r="Z1271" s="3">
        <v>2713.0809999999997</v>
      </c>
      <c r="AA1271" t="s">
        <v>41</v>
      </c>
      <c r="AB1271">
        <v>1</v>
      </c>
      <c r="AC1271">
        <v>0</v>
      </c>
      <c r="AD1271" s="2" t="s">
        <v>42</v>
      </c>
      <c r="AE1271">
        <v>110</v>
      </c>
      <c r="AH1271">
        <v>20</v>
      </c>
      <c r="AJ1271">
        <v>18</v>
      </c>
      <c r="AK1271" t="s">
        <v>42</v>
      </c>
      <c r="AL1271">
        <f>IF(AND(EE_Data_2023[[#This Row],[Hire Date]]&gt;=EE_Data_2023[[#This Row],[Start of Month]],EE_Data_2023[[#This Row],[Hire Date]]&lt;=EE_Data_2023[[#This Row],[End of Month]]),1,0)</f>
        <v>0</v>
      </c>
      <c r="AM1271">
        <f>IF(AND(EE_Data_2023[[#This Row],[Exit Date]]&gt;=EE_Data_2023[[#This Row],[Start of Month]],EE_Data_2023[[#This Row],[Exit Date]]&lt;=EE_Data_2023[[#This Row],[End of Month]]),1,0)</f>
        <v>0</v>
      </c>
      <c r="AN1271">
        <f>EE_Data_2023[[#This Row],[Leave balance]]*EE_Data_2023[[#This Row],[Hr_Rate]]</f>
        <v>2928.1682692307691</v>
      </c>
    </row>
    <row r="1272" spans="1:40" x14ac:dyDescent="0.3">
      <c r="A1272" s="1" t="s">
        <v>1928</v>
      </c>
      <c r="B1272" s="8">
        <v>44958</v>
      </c>
      <c r="C1272" s="8">
        <v>44985</v>
      </c>
      <c r="D1272">
        <v>2023</v>
      </c>
      <c r="E1272" t="s">
        <v>59</v>
      </c>
      <c r="F1272" t="s">
        <v>60</v>
      </c>
      <c r="G1272" t="s">
        <v>33</v>
      </c>
      <c r="H1272" t="s">
        <v>1067</v>
      </c>
      <c r="I1272" t="s">
        <v>1068</v>
      </c>
      <c r="J1272" t="s">
        <v>237</v>
      </c>
      <c r="K1272" t="s">
        <v>99</v>
      </c>
      <c r="L1272" t="s">
        <v>49</v>
      </c>
      <c r="M1272" t="s">
        <v>60</v>
      </c>
      <c r="N1272" t="s">
        <v>72</v>
      </c>
      <c r="O1272" t="s">
        <v>50</v>
      </c>
      <c r="P1272">
        <v>59</v>
      </c>
      <c r="Q1272" s="2">
        <v>41898</v>
      </c>
      <c r="R1272" s="2"/>
      <c r="S1272">
        <v>32</v>
      </c>
      <c r="T1272" s="3">
        <v>69578</v>
      </c>
      <c r="U1272" s="3">
        <v>5798.166666666667</v>
      </c>
      <c r="V1272" s="3">
        <v>41.81370192307692</v>
      </c>
      <c r="W1272" s="3">
        <v>0.22140000000000001</v>
      </c>
      <c r="X1272" s="3">
        <v>1283.7141000000001</v>
      </c>
      <c r="Y1272" vm="4">
        <v>0.40799999999999997</v>
      </c>
      <c r="Z1272" s="3">
        <v>3432.5146666666669</v>
      </c>
      <c r="AA1272" t="s">
        <v>64</v>
      </c>
      <c r="AB1272">
        <v>4.6844999999999999</v>
      </c>
      <c r="AC1272">
        <v>0</v>
      </c>
      <c r="AD1272" s="2" t="s">
        <v>42</v>
      </c>
      <c r="AE1272">
        <v>196</v>
      </c>
      <c r="AH1272">
        <v>20</v>
      </c>
      <c r="AK1272" t="s">
        <v>42</v>
      </c>
      <c r="AL1272">
        <f>IF(AND(EE_Data_2023[[#This Row],[Hire Date]]&gt;=EE_Data_2023[[#This Row],[Start of Month]],EE_Data_2023[[#This Row],[Hire Date]]&lt;=EE_Data_2023[[#This Row],[End of Month]]),1,0)</f>
        <v>0</v>
      </c>
      <c r="AM1272">
        <f>IF(AND(EE_Data_2023[[#This Row],[Exit Date]]&gt;=EE_Data_2023[[#This Row],[Start of Month]],EE_Data_2023[[#This Row],[Exit Date]]&lt;=EE_Data_2023[[#This Row],[End of Month]]),1,0)</f>
        <v>0</v>
      </c>
      <c r="AN1272">
        <f>EE_Data_2023[[#This Row],[Leave balance]]*EE_Data_2023[[#This Row],[Hr_Rate]]</f>
        <v>8195.4855769230762</v>
      </c>
    </row>
    <row r="1273" spans="1:40" x14ac:dyDescent="0.3">
      <c r="A1273" s="1" t="s">
        <v>1928</v>
      </c>
      <c r="B1273" s="8">
        <v>44958</v>
      </c>
      <c r="C1273" s="8">
        <v>44985</v>
      </c>
      <c r="D1273">
        <v>2023</v>
      </c>
      <c r="E1273" t="s">
        <v>59</v>
      </c>
      <c r="F1273" t="s">
        <v>60</v>
      </c>
      <c r="G1273" t="s">
        <v>33</v>
      </c>
      <c r="H1273" t="s">
        <v>1069</v>
      </c>
      <c r="I1273" t="s">
        <v>1070</v>
      </c>
      <c r="J1273" t="s">
        <v>47</v>
      </c>
      <c r="K1273" t="s">
        <v>83</v>
      </c>
      <c r="L1273" t="s">
        <v>49</v>
      </c>
      <c r="M1273" t="s">
        <v>60</v>
      </c>
      <c r="N1273" t="s">
        <v>72</v>
      </c>
      <c r="O1273" t="s">
        <v>40</v>
      </c>
      <c r="P1273">
        <v>41</v>
      </c>
      <c r="Q1273" s="2">
        <v>41429</v>
      </c>
      <c r="R1273" s="2"/>
      <c r="S1273">
        <v>40</v>
      </c>
      <c r="T1273" s="3">
        <v>167526</v>
      </c>
      <c r="U1273" s="3">
        <v>13960.5</v>
      </c>
      <c r="V1273" s="3">
        <v>80.541346153846149</v>
      </c>
      <c r="W1273" s="3">
        <v>0.22140000000000001</v>
      </c>
      <c r="X1273" s="3">
        <v>3090.8547000000003</v>
      </c>
      <c r="Y1273" vm="4">
        <v>0.40799999999999997</v>
      </c>
      <c r="Z1273" s="3">
        <v>8264.616</v>
      </c>
      <c r="AA1273" t="s">
        <v>64</v>
      </c>
      <c r="AB1273">
        <v>4.6844999999999999</v>
      </c>
      <c r="AC1273">
        <v>0.26</v>
      </c>
      <c r="AD1273" s="2" t="s">
        <v>42</v>
      </c>
      <c r="AE1273">
        <v>31</v>
      </c>
      <c r="AH1273">
        <v>20</v>
      </c>
      <c r="AI1273">
        <v>396</v>
      </c>
      <c r="AJ1273">
        <v>5</v>
      </c>
      <c r="AK1273" t="s">
        <v>42</v>
      </c>
      <c r="AL1273">
        <f>IF(AND(EE_Data_2023[[#This Row],[Hire Date]]&gt;=EE_Data_2023[[#This Row],[Start of Month]],EE_Data_2023[[#This Row],[Hire Date]]&lt;=EE_Data_2023[[#This Row],[End of Month]]),1,0)</f>
        <v>0</v>
      </c>
      <c r="AM1273">
        <f>IF(AND(EE_Data_2023[[#This Row],[Exit Date]]&gt;=EE_Data_2023[[#This Row],[Start of Month]],EE_Data_2023[[#This Row],[Exit Date]]&lt;=EE_Data_2023[[#This Row],[End of Month]]),1,0)</f>
        <v>0</v>
      </c>
      <c r="AN1273">
        <f>EE_Data_2023[[#This Row],[Leave balance]]*EE_Data_2023[[#This Row],[Hr_Rate]]</f>
        <v>2496.7817307692308</v>
      </c>
    </row>
    <row r="1274" spans="1:40" x14ac:dyDescent="0.3">
      <c r="A1274" s="1" t="s">
        <v>1928</v>
      </c>
      <c r="B1274" s="8">
        <v>44958</v>
      </c>
      <c r="C1274" s="8">
        <v>44985</v>
      </c>
      <c r="D1274">
        <v>2023</v>
      </c>
      <c r="E1274" t="s">
        <v>100</v>
      </c>
      <c r="F1274" t="s">
        <v>101</v>
      </c>
      <c r="G1274" t="s">
        <v>33</v>
      </c>
      <c r="H1274" t="s">
        <v>1071</v>
      </c>
      <c r="I1274" t="s">
        <v>1072</v>
      </c>
      <c r="J1274" t="s">
        <v>237</v>
      </c>
      <c r="K1274" t="s">
        <v>99</v>
      </c>
      <c r="L1274" t="s">
        <v>49</v>
      </c>
      <c r="M1274" t="s">
        <v>101</v>
      </c>
      <c r="N1274" t="s">
        <v>39</v>
      </c>
      <c r="O1274" t="s">
        <v>50</v>
      </c>
      <c r="P1274">
        <v>42</v>
      </c>
      <c r="Q1274" s="2">
        <v>44232</v>
      </c>
      <c r="R1274" s="2">
        <v>44962</v>
      </c>
      <c r="S1274">
        <v>40</v>
      </c>
      <c r="T1274" s="3">
        <v>65507</v>
      </c>
      <c r="U1274" s="3">
        <v>5458.916666666667</v>
      </c>
      <c r="V1274" s="3">
        <v>31.493749999999999</v>
      </c>
      <c r="W1274" s="3">
        <v>0.14990000000000001</v>
      </c>
      <c r="X1274" s="3">
        <v>818.29160833333344</v>
      </c>
      <c r="Y1274" vm="10">
        <v>0.20399999999999999</v>
      </c>
      <c r="Z1274" s="3">
        <v>4345.2976666666673</v>
      </c>
      <c r="AA1274" t="s">
        <v>41</v>
      </c>
      <c r="AB1274">
        <v>1</v>
      </c>
      <c r="AC1274">
        <v>0</v>
      </c>
      <c r="AD1274" s="2" t="s">
        <v>42</v>
      </c>
      <c r="AE1274">
        <v>59</v>
      </c>
      <c r="AH1274">
        <v>20</v>
      </c>
      <c r="AI1274">
        <v>516</v>
      </c>
      <c r="AJ1274">
        <v>8</v>
      </c>
      <c r="AK1274" t="s">
        <v>1810</v>
      </c>
      <c r="AL1274">
        <f>IF(AND(EE_Data_2023[[#This Row],[Hire Date]]&gt;=EE_Data_2023[[#This Row],[Start of Month]],EE_Data_2023[[#This Row],[Hire Date]]&lt;=EE_Data_2023[[#This Row],[End of Month]]),1,0)</f>
        <v>0</v>
      </c>
      <c r="AM1274">
        <f>IF(AND(EE_Data_2023[[#This Row],[Exit Date]]&gt;=EE_Data_2023[[#This Row],[Start of Month]],EE_Data_2023[[#This Row],[Exit Date]]&lt;=EE_Data_2023[[#This Row],[End of Month]]),1,0)</f>
        <v>0</v>
      </c>
      <c r="AN1274">
        <f>EE_Data_2023[[#This Row],[Leave balance]]*EE_Data_2023[[#This Row],[Hr_Rate]]</f>
        <v>1858.1312499999999</v>
      </c>
    </row>
    <row r="1275" spans="1:40" x14ac:dyDescent="0.3">
      <c r="A1275" s="1" t="s">
        <v>1928</v>
      </c>
      <c r="B1275" s="8">
        <v>44958</v>
      </c>
      <c r="C1275" s="8">
        <v>44985</v>
      </c>
      <c r="D1275">
        <v>2023</v>
      </c>
      <c r="E1275" t="s">
        <v>104</v>
      </c>
      <c r="F1275" t="s">
        <v>105</v>
      </c>
      <c r="G1275" t="s">
        <v>1919</v>
      </c>
      <c r="H1275" t="s">
        <v>1073</v>
      </c>
      <c r="I1275" t="s">
        <v>1074</v>
      </c>
      <c r="J1275" t="s">
        <v>36</v>
      </c>
      <c r="K1275" t="s">
        <v>37</v>
      </c>
      <c r="L1275" t="s">
        <v>108</v>
      </c>
      <c r="M1275" t="s">
        <v>105</v>
      </c>
      <c r="N1275" t="s">
        <v>72</v>
      </c>
      <c r="O1275" t="s">
        <v>40</v>
      </c>
      <c r="P1275">
        <v>37</v>
      </c>
      <c r="Q1275" s="2">
        <v>42405</v>
      </c>
      <c r="R1275" s="2"/>
      <c r="S1275">
        <v>40</v>
      </c>
      <c r="T1275" s="3">
        <v>80055</v>
      </c>
      <c r="U1275" s="3">
        <v>6671.25</v>
      </c>
      <c r="V1275" s="3">
        <v>38.487980769230766</v>
      </c>
      <c r="W1275" s="3">
        <v>5.74E-2</v>
      </c>
      <c r="X1275" s="3">
        <v>382.92975000000001</v>
      </c>
      <c r="Y1275" vm="11">
        <v>0.30099999999999999</v>
      </c>
      <c r="Z1275" s="3">
        <v>4663.2037500000006</v>
      </c>
      <c r="AA1275" t="s">
        <v>109</v>
      </c>
      <c r="AB1275">
        <v>16295.86</v>
      </c>
      <c r="AC1275">
        <v>0</v>
      </c>
      <c r="AD1275" s="2" t="s">
        <v>42</v>
      </c>
      <c r="AE1275">
        <v>113</v>
      </c>
      <c r="AH1275">
        <v>20</v>
      </c>
      <c r="AJ1275">
        <v>13</v>
      </c>
      <c r="AK1275" t="s">
        <v>42</v>
      </c>
      <c r="AL1275">
        <f>IF(AND(EE_Data_2023[[#This Row],[Hire Date]]&gt;=EE_Data_2023[[#This Row],[Start of Month]],EE_Data_2023[[#This Row],[Hire Date]]&lt;=EE_Data_2023[[#This Row],[End of Month]]),1,0)</f>
        <v>0</v>
      </c>
      <c r="AM1275">
        <f>IF(AND(EE_Data_2023[[#This Row],[Exit Date]]&gt;=EE_Data_2023[[#This Row],[Start of Month]],EE_Data_2023[[#This Row],[Exit Date]]&lt;=EE_Data_2023[[#This Row],[End of Month]]),1,0)</f>
        <v>0</v>
      </c>
      <c r="AN1275">
        <f>EE_Data_2023[[#This Row],[Leave balance]]*EE_Data_2023[[#This Row],[Hr_Rate]]</f>
        <v>4349.1418269230762</v>
      </c>
    </row>
    <row r="1276" spans="1:40" x14ac:dyDescent="0.3">
      <c r="A1276" s="1" t="s">
        <v>1928</v>
      </c>
      <c r="B1276" s="8">
        <v>44958</v>
      </c>
      <c r="C1276" s="8">
        <v>44985</v>
      </c>
      <c r="D1276">
        <v>2023</v>
      </c>
      <c r="E1276" t="s">
        <v>123</v>
      </c>
      <c r="F1276" t="s">
        <v>124</v>
      </c>
      <c r="G1276" t="s">
        <v>33</v>
      </c>
      <c r="H1276" t="s">
        <v>1075</v>
      </c>
      <c r="I1276" t="s">
        <v>1076</v>
      </c>
      <c r="J1276" t="s">
        <v>63</v>
      </c>
      <c r="K1276" t="s">
        <v>70</v>
      </c>
      <c r="L1276" t="s">
        <v>108</v>
      </c>
      <c r="M1276" t="s">
        <v>124</v>
      </c>
      <c r="N1276" t="s">
        <v>72</v>
      </c>
      <c r="O1276" t="s">
        <v>40</v>
      </c>
      <c r="P1276">
        <v>58</v>
      </c>
      <c r="Q1276" s="2">
        <v>39930</v>
      </c>
      <c r="R1276" s="2"/>
      <c r="S1276">
        <v>32</v>
      </c>
      <c r="T1276" s="3">
        <v>76802</v>
      </c>
      <c r="U1276" s="3">
        <v>6400.166666666667</v>
      </c>
      <c r="V1276" s="3">
        <v>46.15504807692308</v>
      </c>
      <c r="W1276" s="3">
        <v>2.2499999999999999E-2</v>
      </c>
      <c r="X1276" s="3">
        <v>144.00375</v>
      </c>
      <c r="Y1276" vm="13">
        <v>0.2</v>
      </c>
      <c r="Z1276" s="3">
        <v>5120.1333333333332</v>
      </c>
      <c r="AA1276" t="s">
        <v>127</v>
      </c>
      <c r="AB1276">
        <v>4.9107000000000003</v>
      </c>
      <c r="AC1276">
        <v>0</v>
      </c>
      <c r="AD1276" s="2" t="s">
        <v>42</v>
      </c>
      <c r="AE1276">
        <v>207</v>
      </c>
      <c r="AH1276">
        <v>20</v>
      </c>
      <c r="AK1276" t="s">
        <v>42</v>
      </c>
      <c r="AL1276">
        <f>IF(AND(EE_Data_2023[[#This Row],[Hire Date]]&gt;=EE_Data_2023[[#This Row],[Start of Month]],EE_Data_2023[[#This Row],[Hire Date]]&lt;=EE_Data_2023[[#This Row],[End of Month]]),1,0)</f>
        <v>0</v>
      </c>
      <c r="AM1276">
        <f>IF(AND(EE_Data_2023[[#This Row],[Exit Date]]&gt;=EE_Data_2023[[#This Row],[Start of Month]],EE_Data_2023[[#This Row],[Exit Date]]&lt;=EE_Data_2023[[#This Row],[End of Month]]),1,0)</f>
        <v>0</v>
      </c>
      <c r="AN1276">
        <f>EE_Data_2023[[#This Row],[Leave balance]]*EE_Data_2023[[#This Row],[Hr_Rate]]</f>
        <v>9554.094951923078</v>
      </c>
    </row>
    <row r="1277" spans="1:40" x14ac:dyDescent="0.3">
      <c r="A1277" s="1" t="s">
        <v>1928</v>
      </c>
      <c r="B1277" s="8">
        <v>44958</v>
      </c>
      <c r="C1277" s="8">
        <v>44985</v>
      </c>
      <c r="D1277">
        <v>2023</v>
      </c>
      <c r="E1277" t="s">
        <v>139</v>
      </c>
      <c r="F1277" t="s">
        <v>140</v>
      </c>
      <c r="G1277" t="s">
        <v>33</v>
      </c>
      <c r="H1277" t="s">
        <v>1077</v>
      </c>
      <c r="I1277" t="s">
        <v>1078</v>
      </c>
      <c r="J1277" t="s">
        <v>115</v>
      </c>
      <c r="K1277" t="s">
        <v>70</v>
      </c>
      <c r="L1277" t="s">
        <v>49</v>
      </c>
      <c r="M1277" t="s">
        <v>140</v>
      </c>
      <c r="N1277" t="s">
        <v>72</v>
      </c>
      <c r="O1277" t="s">
        <v>40</v>
      </c>
      <c r="P1277">
        <v>47</v>
      </c>
      <c r="Q1277" s="2">
        <v>42696</v>
      </c>
      <c r="R1277" s="2"/>
      <c r="S1277">
        <v>40</v>
      </c>
      <c r="T1277" s="3">
        <v>253249</v>
      </c>
      <c r="U1277" s="3">
        <v>21104.083333333332</v>
      </c>
      <c r="V1277" s="3">
        <v>121.75432692307693</v>
      </c>
      <c r="W1277" s="3">
        <v>0.19879999999999998</v>
      </c>
      <c r="X1277" s="3">
        <v>4195.4917666666661</v>
      </c>
      <c r="Y1277" vm="16">
        <v>0.48799999999999999</v>
      </c>
      <c r="Z1277" s="3">
        <v>10805.290666666666</v>
      </c>
      <c r="AA1277" t="s">
        <v>41</v>
      </c>
      <c r="AB1277">
        <v>1</v>
      </c>
      <c r="AC1277">
        <v>0.31</v>
      </c>
      <c r="AD1277" s="2" t="s">
        <v>42</v>
      </c>
      <c r="AE1277">
        <v>205</v>
      </c>
      <c r="AH1277">
        <v>20</v>
      </c>
      <c r="AJ1277">
        <v>14</v>
      </c>
      <c r="AK1277" t="s">
        <v>42</v>
      </c>
      <c r="AL1277">
        <f>IF(AND(EE_Data_2023[[#This Row],[Hire Date]]&gt;=EE_Data_2023[[#This Row],[Start of Month]],EE_Data_2023[[#This Row],[Hire Date]]&lt;=EE_Data_2023[[#This Row],[End of Month]]),1,0)</f>
        <v>0</v>
      </c>
      <c r="AM1277">
        <f>IF(AND(EE_Data_2023[[#This Row],[Exit Date]]&gt;=EE_Data_2023[[#This Row],[Start of Month]],EE_Data_2023[[#This Row],[Exit Date]]&lt;=EE_Data_2023[[#This Row],[End of Month]]),1,0)</f>
        <v>0</v>
      </c>
      <c r="AN1277">
        <f>EE_Data_2023[[#This Row],[Leave balance]]*EE_Data_2023[[#This Row],[Hr_Rate]]</f>
        <v>24959.63701923077</v>
      </c>
    </row>
    <row r="1278" spans="1:40" x14ac:dyDescent="0.3">
      <c r="A1278" s="1" t="s">
        <v>1928</v>
      </c>
      <c r="B1278" s="8">
        <v>44958</v>
      </c>
      <c r="C1278" s="8">
        <v>44985</v>
      </c>
      <c r="D1278">
        <v>2023</v>
      </c>
      <c r="E1278" t="s">
        <v>415</v>
      </c>
      <c r="F1278" t="s">
        <v>416</v>
      </c>
      <c r="G1278" t="s">
        <v>33</v>
      </c>
      <c r="H1278" t="s">
        <v>216</v>
      </c>
      <c r="I1278" t="s">
        <v>1079</v>
      </c>
      <c r="J1278" t="s">
        <v>321</v>
      </c>
      <c r="K1278" t="s">
        <v>94</v>
      </c>
      <c r="L1278" t="s">
        <v>108</v>
      </c>
      <c r="M1278" t="s">
        <v>416</v>
      </c>
      <c r="N1278" t="s">
        <v>72</v>
      </c>
      <c r="O1278" t="s">
        <v>50</v>
      </c>
      <c r="P1278">
        <v>60</v>
      </c>
      <c r="Q1278" s="2">
        <v>38667</v>
      </c>
      <c r="R1278" s="2"/>
      <c r="S1278">
        <v>32</v>
      </c>
      <c r="T1278" s="3">
        <v>78388</v>
      </c>
      <c r="U1278" s="3">
        <v>6532.333333333333</v>
      </c>
      <c r="V1278" s="3">
        <v>47.10817307692308</v>
      </c>
      <c r="W1278" s="3">
        <v>0</v>
      </c>
      <c r="X1278" s="3">
        <v>0</v>
      </c>
      <c r="Y1278" vm="38">
        <v>0.23800000000000002</v>
      </c>
      <c r="Z1278" s="3">
        <v>4977.6379999999999</v>
      </c>
      <c r="AA1278" t="s">
        <v>419</v>
      </c>
      <c r="AB1278">
        <v>7.4398</v>
      </c>
      <c r="AC1278">
        <v>0</v>
      </c>
      <c r="AD1278" s="2" t="s">
        <v>42</v>
      </c>
      <c r="AE1278">
        <v>239</v>
      </c>
      <c r="AH1278">
        <v>20</v>
      </c>
      <c r="AK1278" t="s">
        <v>42</v>
      </c>
      <c r="AL1278">
        <f>IF(AND(EE_Data_2023[[#This Row],[Hire Date]]&gt;=EE_Data_2023[[#This Row],[Start of Month]],EE_Data_2023[[#This Row],[Hire Date]]&lt;=EE_Data_2023[[#This Row],[End of Month]]),1,0)</f>
        <v>0</v>
      </c>
      <c r="AM1278">
        <f>IF(AND(EE_Data_2023[[#This Row],[Exit Date]]&gt;=EE_Data_2023[[#This Row],[Start of Month]],EE_Data_2023[[#This Row],[Exit Date]]&lt;=EE_Data_2023[[#This Row],[End of Month]]),1,0)</f>
        <v>0</v>
      </c>
      <c r="AN1278">
        <f>EE_Data_2023[[#This Row],[Leave balance]]*EE_Data_2023[[#This Row],[Hr_Rate]]</f>
        <v>11258.853365384617</v>
      </c>
    </row>
    <row r="1279" spans="1:40" x14ac:dyDescent="0.3">
      <c r="A1279" s="1" t="s">
        <v>1928</v>
      </c>
      <c r="B1279" s="8">
        <v>44958</v>
      </c>
      <c r="C1279" s="8">
        <v>44985</v>
      </c>
      <c r="D1279">
        <v>2023</v>
      </c>
      <c r="E1279" t="s">
        <v>65</v>
      </c>
      <c r="F1279" t="s">
        <v>66</v>
      </c>
      <c r="G1279" t="s">
        <v>33</v>
      </c>
      <c r="H1279" t="s">
        <v>623</v>
      </c>
      <c r="I1279" t="s">
        <v>1080</v>
      </c>
      <c r="J1279" t="s">
        <v>115</v>
      </c>
      <c r="K1279" t="s">
        <v>37</v>
      </c>
      <c r="L1279" t="s">
        <v>71</v>
      </c>
      <c r="M1279" t="s">
        <v>66</v>
      </c>
      <c r="N1279" t="s">
        <v>72</v>
      </c>
      <c r="O1279" t="s">
        <v>40</v>
      </c>
      <c r="P1279">
        <v>38</v>
      </c>
      <c r="Q1279" s="2">
        <v>42543</v>
      </c>
      <c r="R1279" s="2"/>
      <c r="S1279">
        <v>32</v>
      </c>
      <c r="T1279" s="3">
        <v>249870</v>
      </c>
      <c r="U1279" s="3">
        <v>20822.5</v>
      </c>
      <c r="V1279" s="3">
        <v>150.16225961538461</v>
      </c>
      <c r="W1279" s="3">
        <v>0.23749999999999999</v>
      </c>
      <c r="X1279" s="3">
        <v>4945.34375</v>
      </c>
      <c r="Y1279" vm="5">
        <v>0.39799999999999996</v>
      </c>
      <c r="Z1279" s="3">
        <v>12535.145</v>
      </c>
      <c r="AA1279" t="s">
        <v>41</v>
      </c>
      <c r="AB1279">
        <v>1</v>
      </c>
      <c r="AC1279">
        <v>0.34</v>
      </c>
      <c r="AD1279" s="2" t="s">
        <v>42</v>
      </c>
      <c r="AE1279">
        <v>296</v>
      </c>
      <c r="AH1279">
        <v>20</v>
      </c>
      <c r="AK1279" t="s">
        <v>42</v>
      </c>
      <c r="AL1279">
        <f>IF(AND(EE_Data_2023[[#This Row],[Hire Date]]&gt;=EE_Data_2023[[#This Row],[Start of Month]],EE_Data_2023[[#This Row],[Hire Date]]&lt;=EE_Data_2023[[#This Row],[End of Month]]),1,0)</f>
        <v>0</v>
      </c>
      <c r="AM1279">
        <f>IF(AND(EE_Data_2023[[#This Row],[Exit Date]]&gt;=EE_Data_2023[[#This Row],[Start of Month]],EE_Data_2023[[#This Row],[Exit Date]]&lt;=EE_Data_2023[[#This Row],[End of Month]]),1,0)</f>
        <v>0</v>
      </c>
      <c r="AN1279">
        <f>EE_Data_2023[[#This Row],[Leave balance]]*EE_Data_2023[[#This Row],[Hr_Rate]]</f>
        <v>44448.028846153844</v>
      </c>
    </row>
    <row r="1280" spans="1:40" x14ac:dyDescent="0.3">
      <c r="A1280" s="1" t="s">
        <v>1928</v>
      </c>
      <c r="B1280" s="8">
        <v>44958</v>
      </c>
      <c r="C1280" s="8">
        <v>44985</v>
      </c>
      <c r="D1280">
        <v>2023</v>
      </c>
      <c r="E1280" t="s">
        <v>502</v>
      </c>
      <c r="F1280" t="s">
        <v>120</v>
      </c>
      <c r="G1280" t="s">
        <v>1917</v>
      </c>
      <c r="H1280" t="s">
        <v>811</v>
      </c>
      <c r="I1280" t="s">
        <v>1081</v>
      </c>
      <c r="J1280" t="s">
        <v>93</v>
      </c>
      <c r="K1280" t="s">
        <v>116</v>
      </c>
      <c r="L1280" t="s">
        <v>38</v>
      </c>
      <c r="M1280" t="s">
        <v>120</v>
      </c>
      <c r="N1280" t="s">
        <v>72</v>
      </c>
      <c r="O1280" t="s">
        <v>40</v>
      </c>
      <c r="P1280">
        <v>63</v>
      </c>
      <c r="Q1280" s="2">
        <v>42064</v>
      </c>
      <c r="R1280" s="2"/>
      <c r="S1280">
        <v>32</v>
      </c>
      <c r="T1280" s="3">
        <v>148321</v>
      </c>
      <c r="U1280" s="3">
        <v>12360.083333333334</v>
      </c>
      <c r="V1280" s="3">
        <v>89.13521634615384</v>
      </c>
      <c r="W1280" s="3">
        <v>7.6499999999999999E-2</v>
      </c>
      <c r="X1280" s="3">
        <v>945.54637500000001</v>
      </c>
      <c r="Y1280" vm="1">
        <v>0.36599999999999999</v>
      </c>
      <c r="Z1280" s="3">
        <v>7836.2928333333339</v>
      </c>
      <c r="AA1280" t="s">
        <v>505</v>
      </c>
      <c r="AB1280">
        <v>1.0568</v>
      </c>
      <c r="AC1280">
        <v>0.15</v>
      </c>
      <c r="AD1280" s="2" t="s">
        <v>42</v>
      </c>
      <c r="AE1280">
        <v>168</v>
      </c>
      <c r="AH1280">
        <v>20</v>
      </c>
      <c r="AK1280" t="s">
        <v>42</v>
      </c>
      <c r="AL1280">
        <f>IF(AND(EE_Data_2023[[#This Row],[Hire Date]]&gt;=EE_Data_2023[[#This Row],[Start of Month]],EE_Data_2023[[#This Row],[Hire Date]]&lt;=EE_Data_2023[[#This Row],[End of Month]]),1,0)</f>
        <v>0</v>
      </c>
      <c r="AM1280">
        <f>IF(AND(EE_Data_2023[[#This Row],[Exit Date]]&gt;=EE_Data_2023[[#This Row],[Start of Month]],EE_Data_2023[[#This Row],[Exit Date]]&lt;=EE_Data_2023[[#This Row],[End of Month]]),1,0)</f>
        <v>0</v>
      </c>
      <c r="AN1280">
        <f>EE_Data_2023[[#This Row],[Leave balance]]*EE_Data_2023[[#This Row],[Hr_Rate]]</f>
        <v>14974.716346153846</v>
      </c>
    </row>
    <row r="1281" spans="1:40" x14ac:dyDescent="0.3">
      <c r="A1281" s="1" t="s">
        <v>1928</v>
      </c>
      <c r="B1281" s="8">
        <v>44958</v>
      </c>
      <c r="C1281" s="8">
        <v>44985</v>
      </c>
      <c r="D1281">
        <v>2023</v>
      </c>
      <c r="E1281" t="s">
        <v>290</v>
      </c>
      <c r="F1281" t="s">
        <v>291</v>
      </c>
      <c r="G1281" t="s">
        <v>1916</v>
      </c>
      <c r="H1281" t="s">
        <v>1082</v>
      </c>
      <c r="I1281" t="s">
        <v>1083</v>
      </c>
      <c r="J1281" t="s">
        <v>547</v>
      </c>
      <c r="K1281" t="s">
        <v>37</v>
      </c>
      <c r="L1281" t="s">
        <v>71</v>
      </c>
      <c r="M1281" t="s">
        <v>291</v>
      </c>
      <c r="N1281" t="s">
        <v>72</v>
      </c>
      <c r="O1281" t="s">
        <v>50</v>
      </c>
      <c r="P1281">
        <v>60</v>
      </c>
      <c r="Q1281" s="2">
        <v>38027</v>
      </c>
      <c r="R1281" s="2"/>
      <c r="S1281">
        <v>32</v>
      </c>
      <c r="T1281" s="3">
        <v>90258</v>
      </c>
      <c r="U1281" s="3">
        <v>7521.5</v>
      </c>
      <c r="V1281" s="3">
        <v>54.24158653846154</v>
      </c>
      <c r="W1281" s="3">
        <v>0.20399999999999999</v>
      </c>
      <c r="X1281" s="3">
        <v>1534.386</v>
      </c>
      <c r="Y1281" vm="31">
        <v>1.0629999999999999</v>
      </c>
      <c r="Z1281" s="3">
        <v>-473.85449999999946</v>
      </c>
      <c r="AA1281" t="s">
        <v>294</v>
      </c>
      <c r="AB1281">
        <v>211.32830000000001</v>
      </c>
      <c r="AC1281">
        <v>0</v>
      </c>
      <c r="AD1281" s="2" t="s">
        <v>42</v>
      </c>
      <c r="AE1281">
        <v>298</v>
      </c>
      <c r="AH1281">
        <v>20</v>
      </c>
      <c r="AK1281" t="s">
        <v>42</v>
      </c>
      <c r="AL1281">
        <f>IF(AND(EE_Data_2023[[#This Row],[Hire Date]]&gt;=EE_Data_2023[[#This Row],[Start of Month]],EE_Data_2023[[#This Row],[Hire Date]]&lt;=EE_Data_2023[[#This Row],[End of Month]]),1,0)</f>
        <v>0</v>
      </c>
      <c r="AM1281">
        <f>IF(AND(EE_Data_2023[[#This Row],[Exit Date]]&gt;=EE_Data_2023[[#This Row],[Start of Month]],EE_Data_2023[[#This Row],[Exit Date]]&lt;=EE_Data_2023[[#This Row],[End of Month]]),1,0)</f>
        <v>0</v>
      </c>
      <c r="AN1281">
        <f>EE_Data_2023[[#This Row],[Leave balance]]*EE_Data_2023[[#This Row],[Hr_Rate]]</f>
        <v>16163.992788461539</v>
      </c>
    </row>
    <row r="1282" spans="1:40" x14ac:dyDescent="0.3">
      <c r="A1282" s="1" t="s">
        <v>1928</v>
      </c>
      <c r="B1282" s="8">
        <v>44958</v>
      </c>
      <c r="C1282" s="8">
        <v>44985</v>
      </c>
      <c r="D1282">
        <v>2023</v>
      </c>
      <c r="E1282" t="s">
        <v>385</v>
      </c>
      <c r="F1282" t="s">
        <v>386</v>
      </c>
      <c r="G1282" t="s">
        <v>33</v>
      </c>
      <c r="H1282" t="s">
        <v>1084</v>
      </c>
      <c r="I1282" t="s">
        <v>1085</v>
      </c>
      <c r="J1282" t="s">
        <v>367</v>
      </c>
      <c r="K1282" t="s">
        <v>37</v>
      </c>
      <c r="L1282" t="s">
        <v>38</v>
      </c>
      <c r="M1282" t="s">
        <v>386</v>
      </c>
      <c r="N1282" t="s">
        <v>72</v>
      </c>
      <c r="O1282" t="s">
        <v>50</v>
      </c>
      <c r="P1282">
        <v>42</v>
      </c>
      <c r="Q1282" s="2">
        <v>40593</v>
      </c>
      <c r="R1282" s="2"/>
      <c r="S1282">
        <v>40</v>
      </c>
      <c r="T1282" s="3">
        <v>72486</v>
      </c>
      <c r="U1282" s="3">
        <v>6040.5</v>
      </c>
      <c r="V1282" s="3">
        <v>34.849038461538463</v>
      </c>
      <c r="W1282" s="3">
        <v>0.19020000000000001</v>
      </c>
      <c r="X1282" s="3">
        <v>1148.9031</v>
      </c>
      <c r="Y1282" vm="36">
        <v>0.28300000000000003</v>
      </c>
      <c r="Z1282" s="3">
        <v>4331.0384999999997</v>
      </c>
      <c r="AA1282" t="s">
        <v>389</v>
      </c>
      <c r="AB1282">
        <v>1.9574</v>
      </c>
      <c r="AC1282">
        <v>0</v>
      </c>
      <c r="AD1282" s="2" t="s">
        <v>42</v>
      </c>
      <c r="AE1282">
        <v>391</v>
      </c>
      <c r="AH1282">
        <v>20</v>
      </c>
      <c r="AJ1282">
        <v>12</v>
      </c>
      <c r="AK1282" t="s">
        <v>42</v>
      </c>
      <c r="AL1282">
        <f>IF(AND(EE_Data_2023[[#This Row],[Hire Date]]&gt;=EE_Data_2023[[#This Row],[Start of Month]],EE_Data_2023[[#This Row],[Hire Date]]&lt;=EE_Data_2023[[#This Row],[End of Month]]),1,0)</f>
        <v>0</v>
      </c>
      <c r="AM1282">
        <f>IF(AND(EE_Data_2023[[#This Row],[Exit Date]]&gt;=EE_Data_2023[[#This Row],[Start of Month]],EE_Data_2023[[#This Row],[Exit Date]]&lt;=EE_Data_2023[[#This Row],[End of Month]]),1,0)</f>
        <v>0</v>
      </c>
      <c r="AN1282">
        <f>EE_Data_2023[[#This Row],[Leave balance]]*EE_Data_2023[[#This Row],[Hr_Rate]]</f>
        <v>13625.97403846154</v>
      </c>
    </row>
    <row r="1283" spans="1:40" x14ac:dyDescent="0.3">
      <c r="A1283" s="1" t="s">
        <v>1928</v>
      </c>
      <c r="B1283" s="8">
        <v>44958</v>
      </c>
      <c r="C1283" s="8">
        <v>44985</v>
      </c>
      <c r="D1283">
        <v>2023</v>
      </c>
      <c r="E1283" t="s">
        <v>188</v>
      </c>
      <c r="F1283" t="s">
        <v>189</v>
      </c>
      <c r="G1283" t="s">
        <v>33</v>
      </c>
      <c r="H1283" t="s">
        <v>1086</v>
      </c>
      <c r="I1283" t="s">
        <v>1087</v>
      </c>
      <c r="J1283" t="s">
        <v>63</v>
      </c>
      <c r="K1283" t="s">
        <v>83</v>
      </c>
      <c r="L1283" t="s">
        <v>108</v>
      </c>
      <c r="M1283" t="s">
        <v>189</v>
      </c>
      <c r="N1283" t="s">
        <v>72</v>
      </c>
      <c r="O1283" t="s">
        <v>50</v>
      </c>
      <c r="P1283">
        <v>53</v>
      </c>
      <c r="Q1283" s="2">
        <v>38344</v>
      </c>
      <c r="R1283" s="2"/>
      <c r="S1283">
        <v>32</v>
      </c>
      <c r="T1283" s="3">
        <v>90212</v>
      </c>
      <c r="U1283" s="3">
        <v>7517.666666666667</v>
      </c>
      <c r="V1283" s="3">
        <v>54.213942307692307</v>
      </c>
      <c r="W1283" s="3">
        <v>0.14099999999999999</v>
      </c>
      <c r="X1283" s="3">
        <v>1059.991</v>
      </c>
      <c r="Y1283" vm="23">
        <v>0.36200000000000004</v>
      </c>
      <c r="Z1283" s="3">
        <v>4796.2713333333331</v>
      </c>
      <c r="AA1283" t="s">
        <v>192</v>
      </c>
      <c r="AB1283">
        <v>11.2597</v>
      </c>
      <c r="AC1283">
        <v>0</v>
      </c>
      <c r="AD1283" s="2" t="s">
        <v>42</v>
      </c>
      <c r="AE1283">
        <v>97</v>
      </c>
      <c r="AH1283">
        <v>20</v>
      </c>
      <c r="AK1283" t="s">
        <v>42</v>
      </c>
      <c r="AL1283">
        <f>IF(AND(EE_Data_2023[[#This Row],[Hire Date]]&gt;=EE_Data_2023[[#This Row],[Start of Month]],EE_Data_2023[[#This Row],[Hire Date]]&lt;=EE_Data_2023[[#This Row],[End of Month]]),1,0)</f>
        <v>0</v>
      </c>
      <c r="AM1283">
        <f>IF(AND(EE_Data_2023[[#This Row],[Exit Date]]&gt;=EE_Data_2023[[#This Row],[Start of Month]],EE_Data_2023[[#This Row],[Exit Date]]&lt;=EE_Data_2023[[#This Row],[End of Month]]),1,0)</f>
        <v>0</v>
      </c>
      <c r="AN1283">
        <f>EE_Data_2023[[#This Row],[Leave balance]]*EE_Data_2023[[#This Row],[Hr_Rate]]</f>
        <v>5258.7524038461534</v>
      </c>
    </row>
    <row r="1284" spans="1:40" x14ac:dyDescent="0.3">
      <c r="A1284" s="1" t="s">
        <v>1928</v>
      </c>
      <c r="B1284" s="8">
        <v>44958</v>
      </c>
      <c r="C1284" s="8">
        <v>44985</v>
      </c>
      <c r="D1284">
        <v>2023</v>
      </c>
      <c r="E1284" t="s">
        <v>385</v>
      </c>
      <c r="F1284" t="s">
        <v>386</v>
      </c>
      <c r="G1284" t="s">
        <v>33</v>
      </c>
      <c r="H1284" t="s">
        <v>1088</v>
      </c>
      <c r="I1284" t="s">
        <v>1089</v>
      </c>
      <c r="J1284" t="s">
        <v>115</v>
      </c>
      <c r="K1284" t="s">
        <v>116</v>
      </c>
      <c r="L1284" t="s">
        <v>108</v>
      </c>
      <c r="M1284" t="s">
        <v>386</v>
      </c>
      <c r="N1284" t="s">
        <v>72</v>
      </c>
      <c r="O1284" t="s">
        <v>40</v>
      </c>
      <c r="P1284">
        <v>39</v>
      </c>
      <c r="Q1284" s="2">
        <v>43804</v>
      </c>
      <c r="R1284" s="2"/>
      <c r="S1284">
        <v>32</v>
      </c>
      <c r="T1284" s="3">
        <v>254057</v>
      </c>
      <c r="U1284" s="3">
        <v>21171.416666666668</v>
      </c>
      <c r="V1284" s="3">
        <v>152.67848557692307</v>
      </c>
      <c r="W1284" s="3">
        <v>0.19020000000000001</v>
      </c>
      <c r="X1284" s="3">
        <v>4026.8034500000003</v>
      </c>
      <c r="Y1284" vm="36">
        <v>0.28300000000000003</v>
      </c>
      <c r="Z1284" s="3">
        <v>15179.90575</v>
      </c>
      <c r="AA1284" t="s">
        <v>389</v>
      </c>
      <c r="AB1284">
        <v>1.9574</v>
      </c>
      <c r="AC1284">
        <v>0.39</v>
      </c>
      <c r="AD1284" s="2" t="s">
        <v>42</v>
      </c>
      <c r="AE1284">
        <v>95</v>
      </c>
      <c r="AH1284">
        <v>20</v>
      </c>
      <c r="AK1284" t="s">
        <v>42</v>
      </c>
      <c r="AL1284">
        <f>IF(AND(EE_Data_2023[[#This Row],[Hire Date]]&gt;=EE_Data_2023[[#This Row],[Start of Month]],EE_Data_2023[[#This Row],[Hire Date]]&lt;=EE_Data_2023[[#This Row],[End of Month]]),1,0)</f>
        <v>0</v>
      </c>
      <c r="AM1284">
        <f>IF(AND(EE_Data_2023[[#This Row],[Exit Date]]&gt;=EE_Data_2023[[#This Row],[Start of Month]],EE_Data_2023[[#This Row],[Exit Date]]&lt;=EE_Data_2023[[#This Row],[End of Month]]),1,0)</f>
        <v>0</v>
      </c>
      <c r="AN1284">
        <f>EE_Data_2023[[#This Row],[Leave balance]]*EE_Data_2023[[#This Row],[Hr_Rate]]</f>
        <v>14504.456129807691</v>
      </c>
    </row>
    <row r="1285" spans="1:40" x14ac:dyDescent="0.3">
      <c r="A1285" s="1" t="s">
        <v>1928</v>
      </c>
      <c r="B1285" s="8">
        <v>44958</v>
      </c>
      <c r="C1285" s="8">
        <v>44985</v>
      </c>
      <c r="D1285">
        <v>2023</v>
      </c>
      <c r="E1285" t="s">
        <v>172</v>
      </c>
      <c r="F1285" t="s">
        <v>132</v>
      </c>
      <c r="G1285" t="s">
        <v>33</v>
      </c>
      <c r="H1285" t="s">
        <v>1090</v>
      </c>
      <c r="I1285" t="s">
        <v>1091</v>
      </c>
      <c r="J1285" t="s">
        <v>247</v>
      </c>
      <c r="K1285" t="s">
        <v>94</v>
      </c>
      <c r="L1285" t="s">
        <v>38</v>
      </c>
      <c r="M1285" t="s">
        <v>132</v>
      </c>
      <c r="N1285" t="s">
        <v>72</v>
      </c>
      <c r="O1285" t="s">
        <v>50</v>
      </c>
      <c r="P1285">
        <v>58</v>
      </c>
      <c r="Q1285" s="2">
        <v>40463</v>
      </c>
      <c r="R1285" s="2"/>
      <c r="S1285">
        <v>32</v>
      </c>
      <c r="T1285" s="3">
        <v>43001</v>
      </c>
      <c r="U1285" s="3">
        <v>3583.4166666666665</v>
      </c>
      <c r="V1285" s="3">
        <v>25.841947115384617</v>
      </c>
      <c r="W1285" s="3">
        <v>0.45</v>
      </c>
      <c r="X1285" s="3">
        <v>1612.5374999999999</v>
      </c>
      <c r="Y1285" vm="21">
        <v>0.60699999999999998</v>
      </c>
      <c r="Z1285" s="3">
        <v>1408.2827499999999</v>
      </c>
      <c r="AA1285" t="s">
        <v>41</v>
      </c>
      <c r="AB1285">
        <v>1</v>
      </c>
      <c r="AC1285">
        <v>0</v>
      </c>
      <c r="AD1285" s="2" t="s">
        <v>42</v>
      </c>
      <c r="AE1285">
        <v>380</v>
      </c>
      <c r="AH1285">
        <v>20</v>
      </c>
      <c r="AK1285" t="s">
        <v>42</v>
      </c>
      <c r="AL1285">
        <f>IF(AND(EE_Data_2023[[#This Row],[Hire Date]]&gt;=EE_Data_2023[[#This Row],[Start of Month]],EE_Data_2023[[#This Row],[Hire Date]]&lt;=EE_Data_2023[[#This Row],[End of Month]]),1,0)</f>
        <v>0</v>
      </c>
      <c r="AM1285">
        <f>IF(AND(EE_Data_2023[[#This Row],[Exit Date]]&gt;=EE_Data_2023[[#This Row],[Start of Month]],EE_Data_2023[[#This Row],[Exit Date]]&lt;=EE_Data_2023[[#This Row],[End of Month]]),1,0)</f>
        <v>0</v>
      </c>
      <c r="AN1285">
        <f>EE_Data_2023[[#This Row],[Leave balance]]*EE_Data_2023[[#This Row],[Hr_Rate]]</f>
        <v>9819.9399038461543</v>
      </c>
    </row>
    <row r="1286" spans="1:40" x14ac:dyDescent="0.3">
      <c r="A1286" s="1" t="s">
        <v>1928</v>
      </c>
      <c r="B1286" s="8">
        <v>44958</v>
      </c>
      <c r="C1286" s="8">
        <v>44985</v>
      </c>
      <c r="D1286">
        <v>2023</v>
      </c>
      <c r="E1286" t="s">
        <v>89</v>
      </c>
      <c r="F1286" t="s">
        <v>90</v>
      </c>
      <c r="G1286" t="s">
        <v>54</v>
      </c>
      <c r="H1286" t="s">
        <v>1092</v>
      </c>
      <c r="I1286" t="s">
        <v>1093</v>
      </c>
      <c r="J1286" t="s">
        <v>57</v>
      </c>
      <c r="K1286" t="s">
        <v>37</v>
      </c>
      <c r="L1286" t="s">
        <v>38</v>
      </c>
      <c r="M1286" t="s">
        <v>90</v>
      </c>
      <c r="N1286" t="s">
        <v>39</v>
      </c>
      <c r="O1286" t="s">
        <v>40</v>
      </c>
      <c r="P1286">
        <v>60</v>
      </c>
      <c r="Q1286" s="2">
        <v>44776</v>
      </c>
      <c r="R1286" s="2">
        <v>45141</v>
      </c>
      <c r="S1286">
        <v>40</v>
      </c>
      <c r="T1286" s="3">
        <v>85120</v>
      </c>
      <c r="U1286" s="3">
        <v>7093.333333333333</v>
      </c>
      <c r="V1286" s="3">
        <v>40.92307692307692</v>
      </c>
      <c r="W1286" s="3">
        <v>0</v>
      </c>
      <c r="X1286" s="3">
        <v>0</v>
      </c>
      <c r="Y1286" vm="9">
        <v>0.37200000000000005</v>
      </c>
      <c r="Z1286" s="3">
        <v>4454.6133333333328</v>
      </c>
      <c r="AA1286" t="s">
        <v>95</v>
      </c>
      <c r="AB1286">
        <v>136.33000000000001</v>
      </c>
      <c r="AC1286">
        <v>0.09</v>
      </c>
      <c r="AD1286" s="2" t="s">
        <v>42</v>
      </c>
      <c r="AE1286">
        <v>247</v>
      </c>
      <c r="AH1286">
        <v>20</v>
      </c>
      <c r="AJ1286">
        <v>3</v>
      </c>
      <c r="AK1286" t="s">
        <v>42</v>
      </c>
      <c r="AL1286">
        <f>IF(AND(EE_Data_2023[[#This Row],[Hire Date]]&gt;=EE_Data_2023[[#This Row],[Start of Month]],EE_Data_2023[[#This Row],[Hire Date]]&lt;=EE_Data_2023[[#This Row],[End of Month]]),1,0)</f>
        <v>0</v>
      </c>
      <c r="AM1286">
        <f>IF(AND(EE_Data_2023[[#This Row],[Exit Date]]&gt;=EE_Data_2023[[#This Row],[Start of Month]],EE_Data_2023[[#This Row],[Exit Date]]&lt;=EE_Data_2023[[#This Row],[End of Month]]),1,0)</f>
        <v>0</v>
      </c>
      <c r="AN1286">
        <f>EE_Data_2023[[#This Row],[Leave balance]]*EE_Data_2023[[#This Row],[Hr_Rate]]</f>
        <v>10108</v>
      </c>
    </row>
    <row r="1287" spans="1:40" x14ac:dyDescent="0.3">
      <c r="A1287" s="1" t="s">
        <v>1928</v>
      </c>
      <c r="B1287" s="8">
        <v>44958</v>
      </c>
      <c r="C1287" s="8">
        <v>44985</v>
      </c>
      <c r="D1287">
        <v>2023</v>
      </c>
      <c r="E1287" t="s">
        <v>415</v>
      </c>
      <c r="F1287" t="s">
        <v>416</v>
      </c>
      <c r="G1287" t="s">
        <v>33</v>
      </c>
      <c r="H1287" t="s">
        <v>1094</v>
      </c>
      <c r="I1287" t="s">
        <v>1095</v>
      </c>
      <c r="J1287" t="s">
        <v>247</v>
      </c>
      <c r="K1287" t="s">
        <v>94</v>
      </c>
      <c r="L1287" t="s">
        <v>38</v>
      </c>
      <c r="M1287" t="s">
        <v>416</v>
      </c>
      <c r="N1287" t="s">
        <v>72</v>
      </c>
      <c r="O1287" t="s">
        <v>40</v>
      </c>
      <c r="P1287">
        <v>34</v>
      </c>
      <c r="Q1287" s="2">
        <v>42219</v>
      </c>
      <c r="R1287" s="2"/>
      <c r="S1287">
        <v>40</v>
      </c>
      <c r="T1287" s="3">
        <v>52200</v>
      </c>
      <c r="U1287" s="3">
        <v>4350</v>
      </c>
      <c r="V1287" s="3">
        <v>25.096153846153847</v>
      </c>
      <c r="W1287" s="3">
        <v>0</v>
      </c>
      <c r="X1287" s="3">
        <v>0</v>
      </c>
      <c r="Y1287" vm="38">
        <v>0.23800000000000002</v>
      </c>
      <c r="Z1287" s="3">
        <v>3314.7</v>
      </c>
      <c r="AA1287" t="s">
        <v>419</v>
      </c>
      <c r="AB1287">
        <v>7.4398</v>
      </c>
      <c r="AC1287">
        <v>0</v>
      </c>
      <c r="AD1287" s="2" t="s">
        <v>42</v>
      </c>
      <c r="AE1287">
        <v>199</v>
      </c>
      <c r="AH1287">
        <v>20</v>
      </c>
      <c r="AJ1287">
        <v>10</v>
      </c>
      <c r="AK1287" t="s">
        <v>42</v>
      </c>
      <c r="AL1287">
        <f>IF(AND(EE_Data_2023[[#This Row],[Hire Date]]&gt;=EE_Data_2023[[#This Row],[Start of Month]],EE_Data_2023[[#This Row],[Hire Date]]&lt;=EE_Data_2023[[#This Row],[End of Month]]),1,0)</f>
        <v>0</v>
      </c>
      <c r="AM1287">
        <f>IF(AND(EE_Data_2023[[#This Row],[Exit Date]]&gt;=EE_Data_2023[[#This Row],[Start of Month]],EE_Data_2023[[#This Row],[Exit Date]]&lt;=EE_Data_2023[[#This Row],[End of Month]]),1,0)</f>
        <v>0</v>
      </c>
      <c r="AN1287">
        <f>EE_Data_2023[[#This Row],[Leave balance]]*EE_Data_2023[[#This Row],[Hr_Rate]]</f>
        <v>4994.1346153846152</v>
      </c>
    </row>
    <row r="1288" spans="1:40" x14ac:dyDescent="0.3">
      <c r="A1288" s="1" t="s">
        <v>1928</v>
      </c>
      <c r="B1288" s="8">
        <v>44958</v>
      </c>
      <c r="C1288" s="8">
        <v>44985</v>
      </c>
      <c r="D1288">
        <v>2023</v>
      </c>
      <c r="E1288" t="s">
        <v>506</v>
      </c>
      <c r="F1288" t="s">
        <v>507</v>
      </c>
      <c r="G1288" t="s">
        <v>1917</v>
      </c>
      <c r="H1288" t="s">
        <v>1096</v>
      </c>
      <c r="I1288" t="s">
        <v>1097</v>
      </c>
      <c r="J1288" t="s">
        <v>93</v>
      </c>
      <c r="K1288" t="s">
        <v>94</v>
      </c>
      <c r="L1288" t="s">
        <v>71</v>
      </c>
      <c r="M1288" t="s">
        <v>507</v>
      </c>
      <c r="N1288" t="s">
        <v>72</v>
      </c>
      <c r="O1288" t="s">
        <v>50</v>
      </c>
      <c r="P1288">
        <v>60</v>
      </c>
      <c r="Q1288" s="2">
        <v>39739</v>
      </c>
      <c r="R1288" s="2"/>
      <c r="S1288">
        <v>32</v>
      </c>
      <c r="T1288" s="3">
        <v>150855</v>
      </c>
      <c r="U1288" s="3">
        <v>12571.25</v>
      </c>
      <c r="V1288" s="3">
        <v>90.658052884615387</v>
      </c>
      <c r="W1288" s="3">
        <v>7.3700000000000002E-2</v>
      </c>
      <c r="X1288" s="3">
        <v>926.501125</v>
      </c>
      <c r="Y1288" vm="40">
        <v>0.245</v>
      </c>
      <c r="Z1288" s="3">
        <v>9491.2937500000007</v>
      </c>
      <c r="AA1288" t="s">
        <v>510</v>
      </c>
      <c r="AB1288">
        <v>1.4572000000000001</v>
      </c>
      <c r="AC1288">
        <v>0.11</v>
      </c>
      <c r="AD1288" s="2" t="s">
        <v>42</v>
      </c>
      <c r="AE1288">
        <v>313</v>
      </c>
      <c r="AH1288">
        <v>20</v>
      </c>
      <c r="AK1288" t="s">
        <v>42</v>
      </c>
      <c r="AL1288">
        <f>IF(AND(EE_Data_2023[[#This Row],[Hire Date]]&gt;=EE_Data_2023[[#This Row],[Start of Month]],EE_Data_2023[[#This Row],[Hire Date]]&lt;=EE_Data_2023[[#This Row],[End of Month]]),1,0)</f>
        <v>0</v>
      </c>
      <c r="AM1288">
        <f>IF(AND(EE_Data_2023[[#This Row],[Exit Date]]&gt;=EE_Data_2023[[#This Row],[Start of Month]],EE_Data_2023[[#This Row],[Exit Date]]&lt;=EE_Data_2023[[#This Row],[End of Month]]),1,0)</f>
        <v>0</v>
      </c>
      <c r="AN1288">
        <f>EE_Data_2023[[#This Row],[Leave balance]]*EE_Data_2023[[#This Row],[Hr_Rate]]</f>
        <v>28375.970552884617</v>
      </c>
    </row>
    <row r="1289" spans="1:40" x14ac:dyDescent="0.3">
      <c r="A1289" s="1" t="s">
        <v>1928</v>
      </c>
      <c r="B1289" s="8">
        <v>44958</v>
      </c>
      <c r="C1289" s="8">
        <v>44985</v>
      </c>
      <c r="D1289">
        <v>2023</v>
      </c>
      <c r="E1289" t="s">
        <v>89</v>
      </c>
      <c r="F1289" t="s">
        <v>90</v>
      </c>
      <c r="G1289" t="s">
        <v>54</v>
      </c>
      <c r="H1289" t="s">
        <v>1098</v>
      </c>
      <c r="I1289" t="s">
        <v>1099</v>
      </c>
      <c r="J1289" t="s">
        <v>187</v>
      </c>
      <c r="K1289" t="s">
        <v>37</v>
      </c>
      <c r="L1289" t="s">
        <v>38</v>
      </c>
      <c r="M1289" t="s">
        <v>90</v>
      </c>
      <c r="N1289" t="s">
        <v>72</v>
      </c>
      <c r="O1289" t="s">
        <v>50</v>
      </c>
      <c r="P1289">
        <v>53</v>
      </c>
      <c r="Q1289" s="2">
        <v>38188</v>
      </c>
      <c r="R1289" s="2"/>
      <c r="S1289">
        <v>40</v>
      </c>
      <c r="T1289" s="3">
        <v>65702</v>
      </c>
      <c r="U1289" s="3">
        <v>5475.166666666667</v>
      </c>
      <c r="V1289" s="3">
        <v>31.587499999999999</v>
      </c>
      <c r="W1289" s="3">
        <v>0</v>
      </c>
      <c r="X1289" s="3">
        <v>0</v>
      </c>
      <c r="Y1289" vm="9">
        <v>0.37200000000000005</v>
      </c>
      <c r="Z1289" s="3">
        <v>3438.4046666666663</v>
      </c>
      <c r="AA1289" t="s">
        <v>95</v>
      </c>
      <c r="AB1289">
        <v>136.33000000000001</v>
      </c>
      <c r="AC1289">
        <v>0</v>
      </c>
      <c r="AD1289" s="2" t="s">
        <v>42</v>
      </c>
      <c r="AE1289">
        <v>110</v>
      </c>
      <c r="AH1289">
        <v>20</v>
      </c>
      <c r="AJ1289">
        <v>5</v>
      </c>
      <c r="AK1289" t="s">
        <v>42</v>
      </c>
      <c r="AL1289">
        <f>IF(AND(EE_Data_2023[[#This Row],[Hire Date]]&gt;=EE_Data_2023[[#This Row],[Start of Month]],EE_Data_2023[[#This Row],[Hire Date]]&lt;=EE_Data_2023[[#This Row],[End of Month]]),1,0)</f>
        <v>0</v>
      </c>
      <c r="AM1289">
        <f>IF(AND(EE_Data_2023[[#This Row],[Exit Date]]&gt;=EE_Data_2023[[#This Row],[Start of Month]],EE_Data_2023[[#This Row],[Exit Date]]&lt;=EE_Data_2023[[#This Row],[End of Month]]),1,0)</f>
        <v>0</v>
      </c>
      <c r="AN1289">
        <f>EE_Data_2023[[#This Row],[Leave balance]]*EE_Data_2023[[#This Row],[Hr_Rate]]</f>
        <v>3474.625</v>
      </c>
    </row>
    <row r="1290" spans="1:40" x14ac:dyDescent="0.3">
      <c r="A1290" s="1" t="s">
        <v>1928</v>
      </c>
      <c r="B1290" s="8">
        <v>44958</v>
      </c>
      <c r="C1290" s="8">
        <v>44985</v>
      </c>
      <c r="D1290">
        <v>2023</v>
      </c>
      <c r="E1290" t="s">
        <v>721</v>
      </c>
      <c r="F1290" t="s">
        <v>722</v>
      </c>
      <c r="G1290" t="s">
        <v>54</v>
      </c>
      <c r="H1290" t="s">
        <v>1100</v>
      </c>
      <c r="I1290" t="s">
        <v>1101</v>
      </c>
      <c r="J1290" t="s">
        <v>47</v>
      </c>
      <c r="K1290" t="s">
        <v>48</v>
      </c>
      <c r="L1290" t="s">
        <v>71</v>
      </c>
      <c r="M1290" t="s">
        <v>722</v>
      </c>
      <c r="N1290" t="s">
        <v>72</v>
      </c>
      <c r="O1290" t="s">
        <v>40</v>
      </c>
      <c r="P1290">
        <v>58</v>
      </c>
      <c r="Q1290" s="2">
        <v>39367</v>
      </c>
      <c r="R1290" s="2"/>
      <c r="S1290">
        <v>40</v>
      </c>
      <c r="T1290" s="3">
        <v>162038</v>
      </c>
      <c r="U1290" s="3">
        <v>13503.166666666666</v>
      </c>
      <c r="V1290" s="3">
        <v>77.902884615384622</v>
      </c>
      <c r="W1290" s="3">
        <v>0.1</v>
      </c>
      <c r="X1290" s="3">
        <v>1350.3166666666666</v>
      </c>
      <c r="Y1290" vm="42">
        <v>0.34799999999999998</v>
      </c>
      <c r="Z1290" s="3">
        <v>8804.0646666666653</v>
      </c>
      <c r="AA1290" t="s">
        <v>725</v>
      </c>
      <c r="AB1290">
        <v>486.12</v>
      </c>
      <c r="AC1290">
        <v>0.24</v>
      </c>
      <c r="AD1290" s="2" t="s">
        <v>42</v>
      </c>
      <c r="AE1290">
        <v>286</v>
      </c>
      <c r="AH1290">
        <v>20</v>
      </c>
      <c r="AJ1290">
        <v>15</v>
      </c>
      <c r="AK1290" t="s">
        <v>42</v>
      </c>
      <c r="AL1290">
        <f>IF(AND(EE_Data_2023[[#This Row],[Hire Date]]&gt;=EE_Data_2023[[#This Row],[Start of Month]],EE_Data_2023[[#This Row],[Hire Date]]&lt;=EE_Data_2023[[#This Row],[End of Month]]),1,0)</f>
        <v>0</v>
      </c>
      <c r="AM1290">
        <f>IF(AND(EE_Data_2023[[#This Row],[Exit Date]]&gt;=EE_Data_2023[[#This Row],[Start of Month]],EE_Data_2023[[#This Row],[Exit Date]]&lt;=EE_Data_2023[[#This Row],[End of Month]]),1,0)</f>
        <v>0</v>
      </c>
      <c r="AN1290">
        <f>EE_Data_2023[[#This Row],[Leave balance]]*EE_Data_2023[[#This Row],[Hr_Rate]]</f>
        <v>22280.225000000002</v>
      </c>
    </row>
    <row r="1291" spans="1:40" x14ac:dyDescent="0.3">
      <c r="A1291" s="1" t="s">
        <v>1928</v>
      </c>
      <c r="B1291" s="8">
        <v>44958</v>
      </c>
      <c r="C1291" s="8">
        <v>44985</v>
      </c>
      <c r="D1291">
        <v>2023</v>
      </c>
      <c r="E1291" t="s">
        <v>564</v>
      </c>
      <c r="F1291" t="s">
        <v>565</v>
      </c>
      <c r="G1291" t="s">
        <v>33</v>
      </c>
      <c r="H1291" t="s">
        <v>1102</v>
      </c>
      <c r="I1291" t="s">
        <v>1103</v>
      </c>
      <c r="J1291" t="s">
        <v>93</v>
      </c>
      <c r="K1291" t="s">
        <v>116</v>
      </c>
      <c r="L1291" t="s">
        <v>108</v>
      </c>
      <c r="M1291" t="s">
        <v>565</v>
      </c>
      <c r="N1291" t="s">
        <v>72</v>
      </c>
      <c r="O1291" t="s">
        <v>50</v>
      </c>
      <c r="P1291">
        <v>25</v>
      </c>
      <c r="Q1291" s="2">
        <v>43930</v>
      </c>
      <c r="R1291" s="2"/>
      <c r="S1291">
        <v>32</v>
      </c>
      <c r="T1291" s="3">
        <v>157057</v>
      </c>
      <c r="U1291" s="3">
        <v>13088.083333333334</v>
      </c>
      <c r="V1291" s="3">
        <v>94.38521634615384</v>
      </c>
      <c r="W1291" s="3">
        <v>0.21379999999999999</v>
      </c>
      <c r="X1291" s="3">
        <v>2798.2322166666668</v>
      </c>
      <c r="Y1291" vm="41">
        <v>0.51400000000000001</v>
      </c>
      <c r="Z1291" s="3">
        <v>6360.8085000000001</v>
      </c>
      <c r="AA1291" t="s">
        <v>41</v>
      </c>
      <c r="AB1291">
        <v>1</v>
      </c>
      <c r="AC1291">
        <v>0.1</v>
      </c>
      <c r="AD1291" s="2" t="s">
        <v>42</v>
      </c>
      <c r="AE1291">
        <v>35</v>
      </c>
      <c r="AH1291">
        <v>20</v>
      </c>
      <c r="AK1291" t="s">
        <v>42</v>
      </c>
      <c r="AL1291">
        <f>IF(AND(EE_Data_2023[[#This Row],[Hire Date]]&gt;=EE_Data_2023[[#This Row],[Start of Month]],EE_Data_2023[[#This Row],[Hire Date]]&lt;=EE_Data_2023[[#This Row],[End of Month]]),1,0)</f>
        <v>0</v>
      </c>
      <c r="AM1291">
        <f>IF(AND(EE_Data_2023[[#This Row],[Exit Date]]&gt;=EE_Data_2023[[#This Row],[Start of Month]],EE_Data_2023[[#This Row],[Exit Date]]&lt;=EE_Data_2023[[#This Row],[End of Month]]),1,0)</f>
        <v>0</v>
      </c>
      <c r="AN1291">
        <f>EE_Data_2023[[#This Row],[Leave balance]]*EE_Data_2023[[#This Row],[Hr_Rate]]</f>
        <v>3303.4825721153843</v>
      </c>
    </row>
    <row r="1292" spans="1:40" x14ac:dyDescent="0.3">
      <c r="A1292" s="1" t="s">
        <v>1928</v>
      </c>
      <c r="B1292" s="8">
        <v>44958</v>
      </c>
      <c r="C1292" s="8">
        <v>44985</v>
      </c>
      <c r="D1292">
        <v>2023</v>
      </c>
      <c r="E1292" t="s">
        <v>73</v>
      </c>
      <c r="F1292" t="s">
        <v>74</v>
      </c>
      <c r="G1292" t="s">
        <v>1916</v>
      </c>
      <c r="H1292" t="s">
        <v>1104</v>
      </c>
      <c r="I1292" t="s">
        <v>1105</v>
      </c>
      <c r="J1292" t="s">
        <v>77</v>
      </c>
      <c r="K1292" t="s">
        <v>37</v>
      </c>
      <c r="L1292" t="s">
        <v>108</v>
      </c>
      <c r="M1292" t="s">
        <v>74</v>
      </c>
      <c r="N1292" t="s">
        <v>72</v>
      </c>
      <c r="O1292" t="s">
        <v>40</v>
      </c>
      <c r="P1292">
        <v>46</v>
      </c>
      <c r="Q1292" s="2">
        <v>44419</v>
      </c>
      <c r="R1292" s="2"/>
      <c r="S1292">
        <v>32</v>
      </c>
      <c r="T1292" s="3">
        <v>127559</v>
      </c>
      <c r="U1292" s="3">
        <v>10629.916666666666</v>
      </c>
      <c r="V1292" s="3">
        <v>76.658052884615387</v>
      </c>
      <c r="W1292" s="3">
        <v>0.28999999999999998</v>
      </c>
      <c r="X1292" s="3">
        <v>3082.6758333333328</v>
      </c>
      <c r="Y1292" vm="6">
        <v>0.65099999999999991</v>
      </c>
      <c r="Z1292" s="3">
        <v>3709.840916666667</v>
      </c>
      <c r="AA1292" t="s">
        <v>78</v>
      </c>
      <c r="AB1292">
        <v>5.4378000000000002</v>
      </c>
      <c r="AC1292">
        <v>0.1</v>
      </c>
      <c r="AD1292" s="2" t="s">
        <v>42</v>
      </c>
      <c r="AE1292">
        <v>328</v>
      </c>
      <c r="AH1292">
        <v>20</v>
      </c>
      <c r="AK1292" t="s">
        <v>42</v>
      </c>
      <c r="AL1292">
        <f>IF(AND(EE_Data_2023[[#This Row],[Hire Date]]&gt;=EE_Data_2023[[#This Row],[Start of Month]],EE_Data_2023[[#This Row],[Hire Date]]&lt;=EE_Data_2023[[#This Row],[End of Month]]),1,0)</f>
        <v>0</v>
      </c>
      <c r="AM1292">
        <f>IF(AND(EE_Data_2023[[#This Row],[Exit Date]]&gt;=EE_Data_2023[[#This Row],[Start of Month]],EE_Data_2023[[#This Row],[Exit Date]]&lt;=EE_Data_2023[[#This Row],[End of Month]]),1,0)</f>
        <v>0</v>
      </c>
      <c r="AN1292">
        <f>EE_Data_2023[[#This Row],[Leave balance]]*EE_Data_2023[[#This Row],[Hr_Rate]]</f>
        <v>25143.841346153848</v>
      </c>
    </row>
    <row r="1293" spans="1:40" x14ac:dyDescent="0.3">
      <c r="A1293" s="1" t="s">
        <v>1928</v>
      </c>
      <c r="B1293" s="8">
        <v>44958</v>
      </c>
      <c r="C1293" s="8">
        <v>44985</v>
      </c>
      <c r="D1293">
        <v>2023</v>
      </c>
      <c r="E1293" t="s">
        <v>139</v>
      </c>
      <c r="F1293" t="s">
        <v>140</v>
      </c>
      <c r="G1293" t="s">
        <v>33</v>
      </c>
      <c r="H1293" t="s">
        <v>1106</v>
      </c>
      <c r="I1293" t="s">
        <v>1107</v>
      </c>
      <c r="J1293" t="s">
        <v>237</v>
      </c>
      <c r="K1293" t="s">
        <v>99</v>
      </c>
      <c r="L1293" t="s">
        <v>71</v>
      </c>
      <c r="M1293" t="s">
        <v>140</v>
      </c>
      <c r="N1293" t="s">
        <v>72</v>
      </c>
      <c r="O1293" t="s">
        <v>50</v>
      </c>
      <c r="P1293">
        <v>39</v>
      </c>
      <c r="Q1293" s="2">
        <v>43536</v>
      </c>
      <c r="R1293" s="2"/>
      <c r="S1293">
        <v>40</v>
      </c>
      <c r="T1293" s="3">
        <v>62644</v>
      </c>
      <c r="U1293" s="3">
        <v>5220.333333333333</v>
      </c>
      <c r="V1293" s="3">
        <v>30.117307692307691</v>
      </c>
      <c r="W1293" s="3">
        <v>0.19879999999999998</v>
      </c>
      <c r="X1293" s="3">
        <v>1037.8022666666666</v>
      </c>
      <c r="Y1293" vm="16">
        <v>0.48799999999999999</v>
      </c>
      <c r="Z1293" s="3">
        <v>2672.8106666666667</v>
      </c>
      <c r="AA1293" t="s">
        <v>41</v>
      </c>
      <c r="AB1293">
        <v>1</v>
      </c>
      <c r="AC1293">
        <v>0</v>
      </c>
      <c r="AD1293" s="2" t="s">
        <v>42</v>
      </c>
      <c r="AE1293">
        <v>366</v>
      </c>
      <c r="AH1293">
        <v>20</v>
      </c>
      <c r="AJ1293">
        <v>9</v>
      </c>
      <c r="AK1293" t="s">
        <v>42</v>
      </c>
      <c r="AL1293">
        <f>IF(AND(EE_Data_2023[[#This Row],[Hire Date]]&gt;=EE_Data_2023[[#This Row],[Start of Month]],EE_Data_2023[[#This Row],[Hire Date]]&lt;=EE_Data_2023[[#This Row],[End of Month]]),1,0)</f>
        <v>0</v>
      </c>
      <c r="AM1293">
        <f>IF(AND(EE_Data_2023[[#This Row],[Exit Date]]&gt;=EE_Data_2023[[#This Row],[Start of Month]],EE_Data_2023[[#This Row],[Exit Date]]&lt;=EE_Data_2023[[#This Row],[End of Month]]),1,0)</f>
        <v>0</v>
      </c>
      <c r="AN1293">
        <f>EE_Data_2023[[#This Row],[Leave balance]]*EE_Data_2023[[#This Row],[Hr_Rate]]</f>
        <v>11022.934615384615</v>
      </c>
    </row>
    <row r="1294" spans="1:40" x14ac:dyDescent="0.3">
      <c r="A1294" s="1" t="s">
        <v>1928</v>
      </c>
      <c r="B1294" s="8">
        <v>44958</v>
      </c>
      <c r="C1294" s="8">
        <v>44985</v>
      </c>
      <c r="D1294">
        <v>2023</v>
      </c>
      <c r="E1294" t="s">
        <v>564</v>
      </c>
      <c r="F1294" t="s">
        <v>565</v>
      </c>
      <c r="G1294" t="s">
        <v>33</v>
      </c>
      <c r="H1294" t="s">
        <v>1108</v>
      </c>
      <c r="I1294" t="s">
        <v>1109</v>
      </c>
      <c r="J1294" t="s">
        <v>310</v>
      </c>
      <c r="K1294" t="s">
        <v>37</v>
      </c>
      <c r="L1294" t="s">
        <v>38</v>
      </c>
      <c r="M1294" t="s">
        <v>565</v>
      </c>
      <c r="N1294" t="s">
        <v>72</v>
      </c>
      <c r="O1294" t="s">
        <v>40</v>
      </c>
      <c r="P1294">
        <v>50</v>
      </c>
      <c r="Q1294" s="2">
        <v>36956</v>
      </c>
      <c r="R1294" s="2"/>
      <c r="S1294">
        <v>40</v>
      </c>
      <c r="T1294" s="3">
        <v>73907</v>
      </c>
      <c r="U1294" s="3">
        <v>6158.916666666667</v>
      </c>
      <c r="V1294" s="3">
        <v>35.532211538461539</v>
      </c>
      <c r="W1294" s="3">
        <v>0.21379999999999999</v>
      </c>
      <c r="X1294" s="3">
        <v>1316.7763833333333</v>
      </c>
      <c r="Y1294" vm="41">
        <v>0.51400000000000001</v>
      </c>
      <c r="Z1294" s="3">
        <v>2993.2335000000003</v>
      </c>
      <c r="AA1294" t="s">
        <v>41</v>
      </c>
      <c r="AB1294">
        <v>1</v>
      </c>
      <c r="AC1294">
        <v>0</v>
      </c>
      <c r="AD1294" s="2" t="s">
        <v>42</v>
      </c>
      <c r="AE1294">
        <v>276</v>
      </c>
      <c r="AH1294">
        <v>20</v>
      </c>
      <c r="AJ1294">
        <v>3</v>
      </c>
      <c r="AK1294" t="s">
        <v>42</v>
      </c>
      <c r="AL1294">
        <f>IF(AND(EE_Data_2023[[#This Row],[Hire Date]]&gt;=EE_Data_2023[[#This Row],[Start of Month]],EE_Data_2023[[#This Row],[Hire Date]]&lt;=EE_Data_2023[[#This Row],[End of Month]]),1,0)</f>
        <v>0</v>
      </c>
      <c r="AM1294">
        <f>IF(AND(EE_Data_2023[[#This Row],[Exit Date]]&gt;=EE_Data_2023[[#This Row],[Start of Month]],EE_Data_2023[[#This Row],[Exit Date]]&lt;=EE_Data_2023[[#This Row],[End of Month]]),1,0)</f>
        <v>0</v>
      </c>
      <c r="AN1294">
        <f>EE_Data_2023[[#This Row],[Leave balance]]*EE_Data_2023[[#This Row],[Hr_Rate]]</f>
        <v>9806.8903846153844</v>
      </c>
    </row>
    <row r="1295" spans="1:40" x14ac:dyDescent="0.3">
      <c r="A1295" s="1" t="s">
        <v>1928</v>
      </c>
      <c r="B1295" s="8">
        <v>44958</v>
      </c>
      <c r="C1295" s="8">
        <v>44985</v>
      </c>
      <c r="D1295">
        <v>2023</v>
      </c>
      <c r="E1295" t="s">
        <v>84</v>
      </c>
      <c r="F1295" t="s">
        <v>85</v>
      </c>
      <c r="G1295" t="s">
        <v>1919</v>
      </c>
      <c r="H1295" t="s">
        <v>1110</v>
      </c>
      <c r="I1295" t="s">
        <v>1111</v>
      </c>
      <c r="J1295" t="s">
        <v>63</v>
      </c>
      <c r="K1295" t="s">
        <v>83</v>
      </c>
      <c r="L1295" t="s">
        <v>38</v>
      </c>
      <c r="M1295" t="s">
        <v>85</v>
      </c>
      <c r="N1295" t="s">
        <v>72</v>
      </c>
      <c r="O1295" t="s">
        <v>50</v>
      </c>
      <c r="P1295">
        <v>56</v>
      </c>
      <c r="Q1295" s="2">
        <v>43169</v>
      </c>
      <c r="R1295" s="2"/>
      <c r="S1295">
        <v>40</v>
      </c>
      <c r="T1295" s="3">
        <v>90040</v>
      </c>
      <c r="U1295" s="3">
        <v>7503.333333333333</v>
      </c>
      <c r="V1295" s="3">
        <v>43.288461538461533</v>
      </c>
      <c r="W1295" s="3">
        <v>0.25</v>
      </c>
      <c r="X1295" s="3">
        <v>1875.8333333333333</v>
      </c>
      <c r="Y1295" vm="8">
        <v>0.21899999999999997</v>
      </c>
      <c r="Z1295" s="3">
        <v>5860.1033333333335</v>
      </c>
      <c r="AA1295" t="s">
        <v>88</v>
      </c>
      <c r="AB1295">
        <v>8.2957999999999998</v>
      </c>
      <c r="AC1295">
        <v>0</v>
      </c>
      <c r="AD1295" s="2" t="s">
        <v>42</v>
      </c>
      <c r="AE1295">
        <v>250</v>
      </c>
      <c r="AH1295">
        <v>20</v>
      </c>
      <c r="AJ1295">
        <v>16</v>
      </c>
      <c r="AK1295" t="s">
        <v>42</v>
      </c>
      <c r="AL1295">
        <f>IF(AND(EE_Data_2023[[#This Row],[Hire Date]]&gt;=EE_Data_2023[[#This Row],[Start of Month]],EE_Data_2023[[#This Row],[Hire Date]]&lt;=EE_Data_2023[[#This Row],[End of Month]]),1,0)</f>
        <v>0</v>
      </c>
      <c r="AM1295">
        <f>IF(AND(EE_Data_2023[[#This Row],[Exit Date]]&gt;=EE_Data_2023[[#This Row],[Start of Month]],EE_Data_2023[[#This Row],[Exit Date]]&lt;=EE_Data_2023[[#This Row],[End of Month]]),1,0)</f>
        <v>0</v>
      </c>
      <c r="AN1295">
        <f>EE_Data_2023[[#This Row],[Leave balance]]*EE_Data_2023[[#This Row],[Hr_Rate]]</f>
        <v>10822.115384615383</v>
      </c>
    </row>
    <row r="1296" spans="1:40" x14ac:dyDescent="0.3">
      <c r="A1296" s="1" t="s">
        <v>1928</v>
      </c>
      <c r="B1296" s="8">
        <v>44958</v>
      </c>
      <c r="C1296" s="8">
        <v>44985</v>
      </c>
      <c r="D1296">
        <v>2023</v>
      </c>
      <c r="E1296" t="s">
        <v>59</v>
      </c>
      <c r="F1296" t="s">
        <v>60</v>
      </c>
      <c r="G1296" t="s">
        <v>33</v>
      </c>
      <c r="H1296" t="s">
        <v>1112</v>
      </c>
      <c r="I1296" t="s">
        <v>1113</v>
      </c>
      <c r="J1296" t="s">
        <v>341</v>
      </c>
      <c r="K1296" t="s">
        <v>99</v>
      </c>
      <c r="L1296" t="s">
        <v>38</v>
      </c>
      <c r="M1296" t="s">
        <v>60</v>
      </c>
      <c r="N1296" t="s">
        <v>72</v>
      </c>
      <c r="O1296" t="s">
        <v>50</v>
      </c>
      <c r="P1296">
        <v>30</v>
      </c>
      <c r="Q1296" s="2">
        <v>42516</v>
      </c>
      <c r="R1296" s="2"/>
      <c r="S1296">
        <v>40</v>
      </c>
      <c r="T1296" s="3">
        <v>91134</v>
      </c>
      <c r="U1296" s="3">
        <v>7594.5</v>
      </c>
      <c r="V1296" s="3">
        <v>43.814423076923077</v>
      </c>
      <c r="W1296" s="3">
        <v>0.22140000000000001</v>
      </c>
      <c r="X1296" s="3">
        <v>1681.4223000000002</v>
      </c>
      <c r="Y1296" vm="4">
        <v>0.40799999999999997</v>
      </c>
      <c r="Z1296" s="3">
        <v>4495.9440000000004</v>
      </c>
      <c r="AA1296" t="s">
        <v>64</v>
      </c>
      <c r="AB1296">
        <v>4.6844999999999999</v>
      </c>
      <c r="AC1296">
        <v>0</v>
      </c>
      <c r="AD1296" s="2" t="s">
        <v>42</v>
      </c>
      <c r="AE1296">
        <v>220</v>
      </c>
      <c r="AH1296">
        <v>20</v>
      </c>
      <c r="AJ1296">
        <v>16</v>
      </c>
      <c r="AK1296" t="s">
        <v>42</v>
      </c>
      <c r="AL1296">
        <f>IF(AND(EE_Data_2023[[#This Row],[Hire Date]]&gt;=EE_Data_2023[[#This Row],[Start of Month]],EE_Data_2023[[#This Row],[Hire Date]]&lt;=EE_Data_2023[[#This Row],[End of Month]]),1,0)</f>
        <v>0</v>
      </c>
      <c r="AM1296">
        <f>IF(AND(EE_Data_2023[[#This Row],[Exit Date]]&gt;=EE_Data_2023[[#This Row],[Start of Month]],EE_Data_2023[[#This Row],[Exit Date]]&lt;=EE_Data_2023[[#This Row],[End of Month]]),1,0)</f>
        <v>0</v>
      </c>
      <c r="AN1296">
        <f>EE_Data_2023[[#This Row],[Leave balance]]*EE_Data_2023[[#This Row],[Hr_Rate]]</f>
        <v>9639.1730769230762</v>
      </c>
    </row>
    <row r="1297" spans="1:40" x14ac:dyDescent="0.3">
      <c r="A1297" s="1" t="s">
        <v>1928</v>
      </c>
      <c r="B1297" s="8">
        <v>44958</v>
      </c>
      <c r="C1297" s="8">
        <v>44985</v>
      </c>
      <c r="D1297">
        <v>2023</v>
      </c>
      <c r="E1297" t="s">
        <v>210</v>
      </c>
      <c r="F1297" t="s">
        <v>211</v>
      </c>
      <c r="G1297" t="s">
        <v>33</v>
      </c>
      <c r="H1297" t="s">
        <v>1114</v>
      </c>
      <c r="I1297" t="s">
        <v>1115</v>
      </c>
      <c r="J1297" t="s">
        <v>115</v>
      </c>
      <c r="K1297" t="s">
        <v>94</v>
      </c>
      <c r="L1297" t="s">
        <v>49</v>
      </c>
      <c r="M1297" t="s">
        <v>211</v>
      </c>
      <c r="N1297" t="s">
        <v>72</v>
      </c>
      <c r="O1297" t="s">
        <v>50</v>
      </c>
      <c r="P1297">
        <v>45</v>
      </c>
      <c r="Q1297" s="2">
        <v>44461</v>
      </c>
      <c r="R1297" s="2"/>
      <c r="S1297">
        <v>40</v>
      </c>
      <c r="T1297" s="3">
        <v>201396</v>
      </c>
      <c r="U1297" s="3">
        <v>16783</v>
      </c>
      <c r="V1297" s="3">
        <v>96.825000000000003</v>
      </c>
      <c r="W1297" s="3">
        <v>0.29899999999999999</v>
      </c>
      <c r="X1297" s="3">
        <v>5018.1170000000002</v>
      </c>
      <c r="Y1297" vm="26">
        <v>0.47</v>
      </c>
      <c r="Z1297" s="3">
        <v>8894.9900000000016</v>
      </c>
      <c r="AA1297" t="s">
        <v>41</v>
      </c>
      <c r="AB1297">
        <v>1</v>
      </c>
      <c r="AC1297">
        <v>0.32</v>
      </c>
      <c r="AD1297" s="2" t="s">
        <v>42</v>
      </c>
      <c r="AE1297">
        <v>277</v>
      </c>
      <c r="AH1297">
        <v>20</v>
      </c>
      <c r="AJ1297">
        <v>11</v>
      </c>
      <c r="AK1297" t="s">
        <v>42</v>
      </c>
      <c r="AL1297">
        <f>IF(AND(EE_Data_2023[[#This Row],[Hire Date]]&gt;=EE_Data_2023[[#This Row],[Start of Month]],EE_Data_2023[[#This Row],[Hire Date]]&lt;=EE_Data_2023[[#This Row],[End of Month]]),1,0)</f>
        <v>0</v>
      </c>
      <c r="AM1297">
        <f>IF(AND(EE_Data_2023[[#This Row],[Exit Date]]&gt;=EE_Data_2023[[#This Row],[Start of Month]],EE_Data_2023[[#This Row],[Exit Date]]&lt;=EE_Data_2023[[#This Row],[End of Month]]),1,0)</f>
        <v>0</v>
      </c>
      <c r="AN1297">
        <f>EE_Data_2023[[#This Row],[Leave balance]]*EE_Data_2023[[#This Row],[Hr_Rate]]</f>
        <v>26820.525000000001</v>
      </c>
    </row>
    <row r="1298" spans="1:40" x14ac:dyDescent="0.3">
      <c r="A1298" s="1" t="s">
        <v>1928</v>
      </c>
      <c r="B1298" s="8">
        <v>44958</v>
      </c>
      <c r="C1298" s="8">
        <v>44985</v>
      </c>
      <c r="D1298">
        <v>2023</v>
      </c>
      <c r="E1298" t="s">
        <v>278</v>
      </c>
      <c r="F1298" t="s">
        <v>279</v>
      </c>
      <c r="G1298" t="s">
        <v>33</v>
      </c>
      <c r="H1298" t="s">
        <v>1116</v>
      </c>
      <c r="I1298" t="s">
        <v>1117</v>
      </c>
      <c r="J1298" t="s">
        <v>145</v>
      </c>
      <c r="K1298" t="s">
        <v>83</v>
      </c>
      <c r="L1298" t="s">
        <v>71</v>
      </c>
      <c r="M1298" t="s">
        <v>279</v>
      </c>
      <c r="N1298" t="s">
        <v>72</v>
      </c>
      <c r="O1298" t="s">
        <v>50</v>
      </c>
      <c r="P1298">
        <v>55</v>
      </c>
      <c r="Q1298" s="2">
        <v>40899</v>
      </c>
      <c r="R1298" s="2"/>
      <c r="S1298">
        <v>40</v>
      </c>
      <c r="T1298" s="3">
        <v>54733</v>
      </c>
      <c r="U1298" s="3">
        <v>4561.083333333333</v>
      </c>
      <c r="V1298" s="3">
        <v>26.313942307692308</v>
      </c>
      <c r="W1298" s="3">
        <v>0.13800000000000001</v>
      </c>
      <c r="X1298" s="3">
        <v>629.42949999999996</v>
      </c>
      <c r="Y1298" vm="29">
        <v>0.30599999999999999</v>
      </c>
      <c r="Z1298" s="3">
        <v>3165.3918333333331</v>
      </c>
      <c r="AA1298" t="s">
        <v>282</v>
      </c>
      <c r="AB1298">
        <v>0.88870000000000005</v>
      </c>
      <c r="AC1298">
        <v>0</v>
      </c>
      <c r="AD1298" s="2" t="s">
        <v>42</v>
      </c>
      <c r="AE1298">
        <v>42</v>
      </c>
      <c r="AH1298">
        <v>20</v>
      </c>
      <c r="AJ1298">
        <v>8</v>
      </c>
      <c r="AK1298" t="s">
        <v>42</v>
      </c>
      <c r="AL1298">
        <f>IF(AND(EE_Data_2023[[#This Row],[Hire Date]]&gt;=EE_Data_2023[[#This Row],[Start of Month]],EE_Data_2023[[#This Row],[Hire Date]]&lt;=EE_Data_2023[[#This Row],[End of Month]]),1,0)</f>
        <v>0</v>
      </c>
      <c r="AM1298">
        <f>IF(AND(EE_Data_2023[[#This Row],[Exit Date]]&gt;=EE_Data_2023[[#This Row],[Start of Month]],EE_Data_2023[[#This Row],[Exit Date]]&lt;=EE_Data_2023[[#This Row],[End of Month]]),1,0)</f>
        <v>0</v>
      </c>
      <c r="AN1298">
        <f>EE_Data_2023[[#This Row],[Leave balance]]*EE_Data_2023[[#This Row],[Hr_Rate]]</f>
        <v>1105.185576923077</v>
      </c>
    </row>
    <row r="1299" spans="1:40" x14ac:dyDescent="0.3">
      <c r="A1299" s="1" t="s">
        <v>1928</v>
      </c>
      <c r="B1299" s="8">
        <v>44958</v>
      </c>
      <c r="C1299" s="8">
        <v>44985</v>
      </c>
      <c r="D1299">
        <v>2023</v>
      </c>
      <c r="E1299" t="s">
        <v>390</v>
      </c>
      <c r="F1299" t="s">
        <v>391</v>
      </c>
      <c r="G1299" t="s">
        <v>33</v>
      </c>
      <c r="H1299" t="s">
        <v>1118</v>
      </c>
      <c r="I1299" t="s">
        <v>1119</v>
      </c>
      <c r="J1299" t="s">
        <v>93</v>
      </c>
      <c r="K1299" t="s">
        <v>48</v>
      </c>
      <c r="L1299" t="s">
        <v>71</v>
      </c>
      <c r="M1299" t="s">
        <v>391</v>
      </c>
      <c r="N1299" t="s">
        <v>72</v>
      </c>
      <c r="O1299" t="s">
        <v>50</v>
      </c>
      <c r="P1299">
        <v>59</v>
      </c>
      <c r="Q1299" s="2">
        <v>43400</v>
      </c>
      <c r="R1299" s="2"/>
      <c r="S1299">
        <v>32</v>
      </c>
      <c r="T1299" s="3">
        <v>139208</v>
      </c>
      <c r="U1299" s="3">
        <v>11600.666666666666</v>
      </c>
      <c r="V1299" s="3">
        <v>83.65865384615384</v>
      </c>
      <c r="W1299" s="3">
        <v>0.1105</v>
      </c>
      <c r="X1299" s="3">
        <v>1281.8736666666666</v>
      </c>
      <c r="Y1299" vm="37">
        <v>0.26100000000000001</v>
      </c>
      <c r="Z1299" s="3">
        <v>8572.8926666666666</v>
      </c>
      <c r="AA1299" t="s">
        <v>41</v>
      </c>
      <c r="AB1299">
        <v>1</v>
      </c>
      <c r="AC1299">
        <v>0.11</v>
      </c>
      <c r="AD1299" s="2" t="s">
        <v>42</v>
      </c>
      <c r="AE1299">
        <v>283</v>
      </c>
      <c r="AH1299">
        <v>20</v>
      </c>
      <c r="AK1299" t="s">
        <v>42</v>
      </c>
      <c r="AL1299">
        <f>IF(AND(EE_Data_2023[[#This Row],[Hire Date]]&gt;=EE_Data_2023[[#This Row],[Start of Month]],EE_Data_2023[[#This Row],[Hire Date]]&lt;=EE_Data_2023[[#This Row],[End of Month]]),1,0)</f>
        <v>0</v>
      </c>
      <c r="AM1299">
        <f>IF(AND(EE_Data_2023[[#This Row],[Exit Date]]&gt;=EE_Data_2023[[#This Row],[Start of Month]],EE_Data_2023[[#This Row],[Exit Date]]&lt;=EE_Data_2023[[#This Row],[End of Month]]),1,0)</f>
        <v>0</v>
      </c>
      <c r="AN1299">
        <f>EE_Data_2023[[#This Row],[Leave balance]]*EE_Data_2023[[#This Row],[Hr_Rate]]</f>
        <v>23675.399038461535</v>
      </c>
    </row>
    <row r="1300" spans="1:40" x14ac:dyDescent="0.3">
      <c r="A1300" s="1" t="s">
        <v>1928</v>
      </c>
      <c r="B1300" s="8">
        <v>44958</v>
      </c>
      <c r="C1300" s="8">
        <v>44985</v>
      </c>
      <c r="D1300">
        <v>2023</v>
      </c>
      <c r="E1300" t="s">
        <v>161</v>
      </c>
      <c r="F1300" t="s">
        <v>162</v>
      </c>
      <c r="G1300" t="s">
        <v>54</v>
      </c>
      <c r="H1300" t="s">
        <v>1120</v>
      </c>
      <c r="I1300" t="s">
        <v>1121</v>
      </c>
      <c r="J1300" t="s">
        <v>63</v>
      </c>
      <c r="K1300" t="s">
        <v>70</v>
      </c>
      <c r="L1300" t="s">
        <v>49</v>
      </c>
      <c r="M1300" t="s">
        <v>162</v>
      </c>
      <c r="N1300" t="s">
        <v>72</v>
      </c>
      <c r="O1300" t="s">
        <v>40</v>
      </c>
      <c r="P1300">
        <v>63</v>
      </c>
      <c r="Q1300" s="2">
        <v>43171</v>
      </c>
      <c r="R1300" s="2"/>
      <c r="S1300">
        <v>40</v>
      </c>
      <c r="T1300" s="3">
        <v>73200</v>
      </c>
      <c r="U1300" s="3">
        <v>6100</v>
      </c>
      <c r="V1300" s="3">
        <v>35.192307692307693</v>
      </c>
      <c r="W1300" s="3">
        <v>0</v>
      </c>
      <c r="X1300" s="3">
        <v>0</v>
      </c>
      <c r="Y1300" vm="20">
        <v>0.29199999999999998</v>
      </c>
      <c r="Z1300" s="3">
        <v>4318.8</v>
      </c>
      <c r="AA1300" t="s">
        <v>166</v>
      </c>
      <c r="AB1300">
        <v>19.621099999999998</v>
      </c>
      <c r="AC1300">
        <v>0</v>
      </c>
      <c r="AD1300" s="2" t="s">
        <v>42</v>
      </c>
      <c r="AE1300">
        <v>135</v>
      </c>
      <c r="AH1300">
        <v>20</v>
      </c>
      <c r="AJ1300">
        <v>11</v>
      </c>
      <c r="AK1300" t="s">
        <v>42</v>
      </c>
      <c r="AL1300">
        <f>IF(AND(EE_Data_2023[[#This Row],[Hire Date]]&gt;=EE_Data_2023[[#This Row],[Start of Month]],EE_Data_2023[[#This Row],[Hire Date]]&lt;=EE_Data_2023[[#This Row],[End of Month]]),1,0)</f>
        <v>0</v>
      </c>
      <c r="AM1300">
        <f>IF(AND(EE_Data_2023[[#This Row],[Exit Date]]&gt;=EE_Data_2023[[#This Row],[Start of Month]],EE_Data_2023[[#This Row],[Exit Date]]&lt;=EE_Data_2023[[#This Row],[End of Month]]),1,0)</f>
        <v>0</v>
      </c>
      <c r="AN1300">
        <f>EE_Data_2023[[#This Row],[Leave balance]]*EE_Data_2023[[#This Row],[Hr_Rate]]</f>
        <v>4750.961538461539</v>
      </c>
    </row>
    <row r="1301" spans="1:40" x14ac:dyDescent="0.3">
      <c r="A1301" s="1" t="s">
        <v>1928</v>
      </c>
      <c r="B1301" s="8">
        <v>44958</v>
      </c>
      <c r="C1301" s="8">
        <v>44985</v>
      </c>
      <c r="D1301">
        <v>2023</v>
      </c>
      <c r="E1301" t="s">
        <v>89</v>
      </c>
      <c r="F1301" t="s">
        <v>90</v>
      </c>
      <c r="G1301" t="s">
        <v>54</v>
      </c>
      <c r="H1301" t="s">
        <v>1122</v>
      </c>
      <c r="I1301" t="s">
        <v>1123</v>
      </c>
      <c r="J1301" t="s">
        <v>77</v>
      </c>
      <c r="K1301" t="s">
        <v>83</v>
      </c>
      <c r="L1301" t="s">
        <v>49</v>
      </c>
      <c r="M1301" t="s">
        <v>90</v>
      </c>
      <c r="N1301" t="s">
        <v>72</v>
      </c>
      <c r="O1301" t="s">
        <v>50</v>
      </c>
      <c r="P1301">
        <v>46</v>
      </c>
      <c r="Q1301" s="2">
        <v>40292</v>
      </c>
      <c r="R1301" s="2"/>
      <c r="S1301">
        <v>40</v>
      </c>
      <c r="T1301" s="3">
        <v>102636</v>
      </c>
      <c r="U1301" s="3">
        <v>8553</v>
      </c>
      <c r="V1301" s="3">
        <v>49.344230769230769</v>
      </c>
      <c r="W1301" s="3">
        <v>0</v>
      </c>
      <c r="X1301" s="3">
        <v>0</v>
      </c>
      <c r="Y1301" vm="9">
        <v>0.37200000000000005</v>
      </c>
      <c r="Z1301" s="3">
        <v>5371.2839999999997</v>
      </c>
      <c r="AA1301" t="s">
        <v>95</v>
      </c>
      <c r="AB1301">
        <v>136.33000000000001</v>
      </c>
      <c r="AC1301">
        <v>0.06</v>
      </c>
      <c r="AD1301" s="2" t="s">
        <v>42</v>
      </c>
      <c r="AE1301">
        <v>307</v>
      </c>
      <c r="AH1301">
        <v>20</v>
      </c>
      <c r="AJ1301">
        <v>10</v>
      </c>
      <c r="AK1301" t="s">
        <v>42</v>
      </c>
      <c r="AL1301">
        <f>IF(AND(EE_Data_2023[[#This Row],[Hire Date]]&gt;=EE_Data_2023[[#This Row],[Start of Month]],EE_Data_2023[[#This Row],[Hire Date]]&lt;=EE_Data_2023[[#This Row],[End of Month]]),1,0)</f>
        <v>0</v>
      </c>
      <c r="AM1301">
        <f>IF(AND(EE_Data_2023[[#This Row],[Exit Date]]&gt;=EE_Data_2023[[#This Row],[Start of Month]],EE_Data_2023[[#This Row],[Exit Date]]&lt;=EE_Data_2023[[#This Row],[End of Month]]),1,0)</f>
        <v>0</v>
      </c>
      <c r="AN1301">
        <f>EE_Data_2023[[#This Row],[Leave balance]]*EE_Data_2023[[#This Row],[Hr_Rate]]</f>
        <v>15148.678846153845</v>
      </c>
    </row>
    <row r="1302" spans="1:40" x14ac:dyDescent="0.3">
      <c r="A1302" s="1" t="s">
        <v>1928</v>
      </c>
      <c r="B1302" s="8">
        <v>44958</v>
      </c>
      <c r="C1302" s="8">
        <v>44985</v>
      </c>
      <c r="D1302">
        <v>2023</v>
      </c>
      <c r="E1302" t="s">
        <v>390</v>
      </c>
      <c r="F1302" t="s">
        <v>391</v>
      </c>
      <c r="G1302" t="s">
        <v>33</v>
      </c>
      <c r="H1302" t="s">
        <v>1124</v>
      </c>
      <c r="I1302" t="s">
        <v>1125</v>
      </c>
      <c r="J1302" t="s">
        <v>362</v>
      </c>
      <c r="K1302" t="s">
        <v>70</v>
      </c>
      <c r="L1302" t="s">
        <v>49</v>
      </c>
      <c r="M1302" t="s">
        <v>391</v>
      </c>
      <c r="N1302" t="s">
        <v>72</v>
      </c>
      <c r="O1302" t="s">
        <v>50</v>
      </c>
      <c r="P1302">
        <v>26</v>
      </c>
      <c r="Q1302" s="2">
        <v>44236</v>
      </c>
      <c r="R1302" s="2"/>
      <c r="S1302">
        <v>40</v>
      </c>
      <c r="T1302" s="3">
        <v>87427</v>
      </c>
      <c r="U1302" s="3">
        <v>7285.583333333333</v>
      </c>
      <c r="V1302" s="3">
        <v>42.032211538461539</v>
      </c>
      <c r="W1302" s="3">
        <v>0.1105</v>
      </c>
      <c r="X1302" s="3">
        <v>805.05695833333334</v>
      </c>
      <c r="Y1302" vm="37">
        <v>0.26100000000000001</v>
      </c>
      <c r="Z1302" s="3">
        <v>5384.0460833333327</v>
      </c>
      <c r="AA1302" t="s">
        <v>41</v>
      </c>
      <c r="AB1302">
        <v>1</v>
      </c>
      <c r="AC1302">
        <v>0</v>
      </c>
      <c r="AD1302" s="2" t="s">
        <v>42</v>
      </c>
      <c r="AE1302">
        <v>34</v>
      </c>
      <c r="AH1302">
        <v>20</v>
      </c>
      <c r="AJ1302">
        <v>10</v>
      </c>
      <c r="AK1302" t="s">
        <v>42</v>
      </c>
      <c r="AL1302">
        <f>IF(AND(EE_Data_2023[[#This Row],[Hire Date]]&gt;=EE_Data_2023[[#This Row],[Start of Month]],EE_Data_2023[[#This Row],[Hire Date]]&lt;=EE_Data_2023[[#This Row],[End of Month]]),1,0)</f>
        <v>0</v>
      </c>
      <c r="AM1302">
        <f>IF(AND(EE_Data_2023[[#This Row],[Exit Date]]&gt;=EE_Data_2023[[#This Row],[Start of Month]],EE_Data_2023[[#This Row],[Exit Date]]&lt;=EE_Data_2023[[#This Row],[End of Month]]),1,0)</f>
        <v>0</v>
      </c>
      <c r="AN1302">
        <f>EE_Data_2023[[#This Row],[Leave balance]]*EE_Data_2023[[#This Row],[Hr_Rate]]</f>
        <v>1429.0951923076923</v>
      </c>
    </row>
    <row r="1303" spans="1:40" x14ac:dyDescent="0.3">
      <c r="A1303" s="1" t="s">
        <v>1928</v>
      </c>
      <c r="B1303" s="8">
        <v>44958</v>
      </c>
      <c r="C1303" s="8">
        <v>44985</v>
      </c>
      <c r="D1303">
        <v>2023</v>
      </c>
      <c r="E1303" t="s">
        <v>1035</v>
      </c>
      <c r="F1303" t="s">
        <v>1036</v>
      </c>
      <c r="G1303" t="s">
        <v>1918</v>
      </c>
      <c r="H1303" t="s">
        <v>1126</v>
      </c>
      <c r="I1303" t="s">
        <v>1127</v>
      </c>
      <c r="J1303" t="s">
        <v>171</v>
      </c>
      <c r="K1303" t="s">
        <v>37</v>
      </c>
      <c r="L1303" t="s">
        <v>108</v>
      </c>
      <c r="M1303" t="s">
        <v>1036</v>
      </c>
      <c r="N1303" t="s">
        <v>72</v>
      </c>
      <c r="O1303" t="s">
        <v>40</v>
      </c>
      <c r="P1303">
        <v>45</v>
      </c>
      <c r="Q1303" s="2">
        <v>43248</v>
      </c>
      <c r="R1303" s="2"/>
      <c r="S1303">
        <v>40</v>
      </c>
      <c r="T1303" s="3">
        <v>49219</v>
      </c>
      <c r="U1303" s="3">
        <v>4101.583333333333</v>
      </c>
      <c r="V1303" s="3">
        <v>23.662980769230767</v>
      </c>
      <c r="W1303" s="3">
        <v>0.25</v>
      </c>
      <c r="X1303" s="3">
        <v>1025.3958333333333</v>
      </c>
      <c r="Y1303" vm="44">
        <v>0.47399999999999998</v>
      </c>
      <c r="Z1303" s="3">
        <v>2157.4328333333333</v>
      </c>
      <c r="AA1303" t="s">
        <v>1039</v>
      </c>
      <c r="AB1303">
        <v>1.5972999999999999</v>
      </c>
      <c r="AC1303">
        <v>0</v>
      </c>
      <c r="AD1303" s="2" t="s">
        <v>42</v>
      </c>
      <c r="AE1303">
        <v>51</v>
      </c>
      <c r="AH1303">
        <v>20</v>
      </c>
      <c r="AJ1303">
        <v>12</v>
      </c>
      <c r="AK1303" t="s">
        <v>42</v>
      </c>
      <c r="AL1303">
        <f>IF(AND(EE_Data_2023[[#This Row],[Hire Date]]&gt;=EE_Data_2023[[#This Row],[Start of Month]],EE_Data_2023[[#This Row],[Hire Date]]&lt;=EE_Data_2023[[#This Row],[End of Month]]),1,0)</f>
        <v>0</v>
      </c>
      <c r="AM1303">
        <f>IF(AND(EE_Data_2023[[#This Row],[Exit Date]]&gt;=EE_Data_2023[[#This Row],[Start of Month]],EE_Data_2023[[#This Row],[Exit Date]]&lt;=EE_Data_2023[[#This Row],[End of Month]]),1,0)</f>
        <v>0</v>
      </c>
      <c r="AN1303">
        <f>EE_Data_2023[[#This Row],[Leave balance]]*EE_Data_2023[[#This Row],[Hr_Rate]]</f>
        <v>1206.8120192307692</v>
      </c>
    </row>
    <row r="1304" spans="1:40" x14ac:dyDescent="0.3">
      <c r="A1304" s="1" t="s">
        <v>1928</v>
      </c>
      <c r="B1304" s="8">
        <v>44958</v>
      </c>
      <c r="C1304" s="8">
        <v>44985</v>
      </c>
      <c r="D1304">
        <v>2023</v>
      </c>
      <c r="E1304" t="s">
        <v>385</v>
      </c>
      <c r="F1304" t="s">
        <v>386</v>
      </c>
      <c r="G1304" t="s">
        <v>33</v>
      </c>
      <c r="H1304" t="s">
        <v>1128</v>
      </c>
      <c r="I1304" t="s">
        <v>699</v>
      </c>
      <c r="J1304" t="s">
        <v>77</v>
      </c>
      <c r="K1304" t="s">
        <v>48</v>
      </c>
      <c r="L1304" t="s">
        <v>38</v>
      </c>
      <c r="M1304" t="s">
        <v>386</v>
      </c>
      <c r="N1304" t="s">
        <v>72</v>
      </c>
      <c r="O1304" t="s">
        <v>40</v>
      </c>
      <c r="P1304">
        <v>50</v>
      </c>
      <c r="Q1304" s="2">
        <v>43239</v>
      </c>
      <c r="R1304" s="2"/>
      <c r="S1304">
        <v>32</v>
      </c>
      <c r="T1304" s="3">
        <v>106437</v>
      </c>
      <c r="U1304" s="3">
        <v>8869.75</v>
      </c>
      <c r="V1304" s="3">
        <v>63.964543269230766</v>
      </c>
      <c r="W1304" s="3">
        <v>0.19020000000000001</v>
      </c>
      <c r="X1304" s="3">
        <v>1687.0264500000001</v>
      </c>
      <c r="Y1304" vm="36">
        <v>0.28300000000000003</v>
      </c>
      <c r="Z1304" s="3">
        <v>6359.6107499999998</v>
      </c>
      <c r="AA1304" t="s">
        <v>389</v>
      </c>
      <c r="AB1304">
        <v>1.9574</v>
      </c>
      <c r="AC1304">
        <v>7.0000000000000007E-2</v>
      </c>
      <c r="AD1304" s="2" t="s">
        <v>42</v>
      </c>
      <c r="AE1304">
        <v>235</v>
      </c>
      <c r="AH1304">
        <v>20</v>
      </c>
      <c r="AK1304" t="s">
        <v>42</v>
      </c>
      <c r="AL1304">
        <f>IF(AND(EE_Data_2023[[#This Row],[Hire Date]]&gt;=EE_Data_2023[[#This Row],[Start of Month]],EE_Data_2023[[#This Row],[Hire Date]]&lt;=EE_Data_2023[[#This Row],[End of Month]]),1,0)</f>
        <v>0</v>
      </c>
      <c r="AM1304">
        <f>IF(AND(EE_Data_2023[[#This Row],[Exit Date]]&gt;=EE_Data_2023[[#This Row],[Start of Month]],EE_Data_2023[[#This Row],[Exit Date]]&lt;=EE_Data_2023[[#This Row],[End of Month]]),1,0)</f>
        <v>0</v>
      </c>
      <c r="AN1304">
        <f>EE_Data_2023[[#This Row],[Leave balance]]*EE_Data_2023[[#This Row],[Hr_Rate]]</f>
        <v>15031.66766826923</v>
      </c>
    </row>
    <row r="1305" spans="1:40" x14ac:dyDescent="0.3">
      <c r="A1305" s="1" t="s">
        <v>1928</v>
      </c>
      <c r="B1305" s="8">
        <v>44958</v>
      </c>
      <c r="C1305" s="8">
        <v>44985</v>
      </c>
      <c r="D1305">
        <v>2023</v>
      </c>
      <c r="E1305" t="s">
        <v>139</v>
      </c>
      <c r="F1305" t="s">
        <v>140</v>
      </c>
      <c r="G1305" t="s">
        <v>33</v>
      </c>
      <c r="H1305" t="s">
        <v>1129</v>
      </c>
      <c r="I1305" t="s">
        <v>1130</v>
      </c>
      <c r="J1305" t="s">
        <v>177</v>
      </c>
      <c r="K1305" t="s">
        <v>48</v>
      </c>
      <c r="L1305" t="s">
        <v>38</v>
      </c>
      <c r="M1305" t="s">
        <v>140</v>
      </c>
      <c r="N1305" t="s">
        <v>72</v>
      </c>
      <c r="O1305" t="s">
        <v>40</v>
      </c>
      <c r="P1305">
        <v>46</v>
      </c>
      <c r="Q1305" s="2">
        <v>42129</v>
      </c>
      <c r="R1305" s="2"/>
      <c r="S1305">
        <v>32</v>
      </c>
      <c r="T1305" s="3">
        <v>64364</v>
      </c>
      <c r="U1305" s="3">
        <v>5363.666666666667</v>
      </c>
      <c r="V1305" s="3">
        <v>38.68028846153846</v>
      </c>
      <c r="W1305" s="3">
        <v>0.19879999999999998</v>
      </c>
      <c r="X1305" s="3">
        <v>1066.2969333333333</v>
      </c>
      <c r="Y1305" vm="16">
        <v>0.48799999999999999</v>
      </c>
      <c r="Z1305" s="3">
        <v>2746.1973333333335</v>
      </c>
      <c r="AA1305" t="s">
        <v>41</v>
      </c>
      <c r="AB1305">
        <v>1</v>
      </c>
      <c r="AC1305">
        <v>0</v>
      </c>
      <c r="AD1305" s="2" t="s">
        <v>42</v>
      </c>
      <c r="AE1305">
        <v>175</v>
      </c>
      <c r="AH1305">
        <v>20</v>
      </c>
      <c r="AK1305" t="s">
        <v>42</v>
      </c>
      <c r="AL1305">
        <f>IF(AND(EE_Data_2023[[#This Row],[Hire Date]]&gt;=EE_Data_2023[[#This Row],[Start of Month]],EE_Data_2023[[#This Row],[Hire Date]]&lt;=EE_Data_2023[[#This Row],[End of Month]]),1,0)</f>
        <v>0</v>
      </c>
      <c r="AM1305">
        <f>IF(AND(EE_Data_2023[[#This Row],[Exit Date]]&gt;=EE_Data_2023[[#This Row],[Start of Month]],EE_Data_2023[[#This Row],[Exit Date]]&lt;=EE_Data_2023[[#This Row],[End of Month]]),1,0)</f>
        <v>0</v>
      </c>
      <c r="AN1305">
        <f>EE_Data_2023[[#This Row],[Leave balance]]*EE_Data_2023[[#This Row],[Hr_Rate]]</f>
        <v>6769.0504807692305</v>
      </c>
    </row>
    <row r="1306" spans="1:40" x14ac:dyDescent="0.3">
      <c r="A1306" s="1" t="s">
        <v>1928</v>
      </c>
      <c r="B1306" s="8">
        <v>44958</v>
      </c>
      <c r="C1306" s="8">
        <v>44985</v>
      </c>
      <c r="D1306">
        <v>2023</v>
      </c>
      <c r="E1306" t="s">
        <v>79</v>
      </c>
      <c r="F1306" t="s">
        <v>80</v>
      </c>
      <c r="G1306" t="s">
        <v>33</v>
      </c>
      <c r="H1306" t="s">
        <v>1131</v>
      </c>
      <c r="I1306" t="s">
        <v>1132</v>
      </c>
      <c r="J1306" t="s">
        <v>47</v>
      </c>
      <c r="K1306" t="s">
        <v>94</v>
      </c>
      <c r="L1306" t="s">
        <v>38</v>
      </c>
      <c r="M1306" t="s">
        <v>80</v>
      </c>
      <c r="N1306" t="s">
        <v>72</v>
      </c>
      <c r="O1306" t="s">
        <v>40</v>
      </c>
      <c r="P1306">
        <v>50</v>
      </c>
      <c r="Q1306" s="2">
        <v>44486</v>
      </c>
      <c r="R1306" s="2"/>
      <c r="S1306">
        <v>40</v>
      </c>
      <c r="T1306" s="3">
        <v>172180</v>
      </c>
      <c r="U1306" s="3">
        <v>14348.333333333334</v>
      </c>
      <c r="V1306" s="3">
        <v>82.77884615384616</v>
      </c>
      <c r="W1306" s="3">
        <v>0.23190000000000002</v>
      </c>
      <c r="X1306" s="3">
        <v>3327.3785000000003</v>
      </c>
      <c r="Y1306" vm="7">
        <v>0.41200000000000003</v>
      </c>
      <c r="Z1306" s="3">
        <v>8436.82</v>
      </c>
      <c r="AA1306" t="s">
        <v>41</v>
      </c>
      <c r="AB1306">
        <v>1</v>
      </c>
      <c r="AC1306">
        <v>0.3</v>
      </c>
      <c r="AD1306" s="2" t="s">
        <v>42</v>
      </c>
      <c r="AE1306">
        <v>59</v>
      </c>
      <c r="AH1306">
        <v>20</v>
      </c>
      <c r="AJ1306">
        <v>5</v>
      </c>
      <c r="AK1306" t="s">
        <v>42</v>
      </c>
      <c r="AL1306">
        <f>IF(AND(EE_Data_2023[[#This Row],[Hire Date]]&gt;=EE_Data_2023[[#This Row],[Start of Month]],EE_Data_2023[[#This Row],[Hire Date]]&lt;=EE_Data_2023[[#This Row],[End of Month]]),1,0)</f>
        <v>0</v>
      </c>
      <c r="AM1306">
        <f>IF(AND(EE_Data_2023[[#This Row],[Exit Date]]&gt;=EE_Data_2023[[#This Row],[Start of Month]],EE_Data_2023[[#This Row],[Exit Date]]&lt;=EE_Data_2023[[#This Row],[End of Month]]),1,0)</f>
        <v>0</v>
      </c>
      <c r="AN1306">
        <f>EE_Data_2023[[#This Row],[Leave balance]]*EE_Data_2023[[#This Row],[Hr_Rate]]</f>
        <v>4883.9519230769238</v>
      </c>
    </row>
    <row r="1307" spans="1:40" x14ac:dyDescent="0.3">
      <c r="A1307" s="1" t="s">
        <v>1928</v>
      </c>
      <c r="B1307" s="8">
        <v>44958</v>
      </c>
      <c r="C1307" s="8">
        <v>44985</v>
      </c>
      <c r="D1307">
        <v>2023</v>
      </c>
      <c r="E1307" t="s">
        <v>79</v>
      </c>
      <c r="F1307" t="s">
        <v>80</v>
      </c>
      <c r="G1307" t="s">
        <v>33</v>
      </c>
      <c r="H1307" t="s">
        <v>1133</v>
      </c>
      <c r="I1307" t="s">
        <v>1134</v>
      </c>
      <c r="J1307" t="s">
        <v>63</v>
      </c>
      <c r="K1307" t="s">
        <v>70</v>
      </c>
      <c r="L1307" t="s">
        <v>38</v>
      </c>
      <c r="M1307" t="s">
        <v>80</v>
      </c>
      <c r="N1307" t="s">
        <v>72</v>
      </c>
      <c r="O1307" t="s">
        <v>50</v>
      </c>
      <c r="P1307">
        <v>33</v>
      </c>
      <c r="Q1307" s="2">
        <v>41043</v>
      </c>
      <c r="R1307" s="2"/>
      <c r="S1307">
        <v>40</v>
      </c>
      <c r="T1307" s="3">
        <v>88343</v>
      </c>
      <c r="U1307" s="3">
        <v>7361.916666666667</v>
      </c>
      <c r="V1307" s="3">
        <v>42.472596153846155</v>
      </c>
      <c r="W1307" s="3">
        <v>0.23190000000000002</v>
      </c>
      <c r="X1307" s="3">
        <v>1707.2284750000003</v>
      </c>
      <c r="Y1307" vm="7">
        <v>0.41200000000000003</v>
      </c>
      <c r="Z1307" s="3">
        <v>4328.8069999999998</v>
      </c>
      <c r="AA1307" t="s">
        <v>41</v>
      </c>
      <c r="AB1307">
        <v>1</v>
      </c>
      <c r="AC1307">
        <v>0</v>
      </c>
      <c r="AD1307" s="2" t="s">
        <v>42</v>
      </c>
      <c r="AE1307">
        <v>47</v>
      </c>
      <c r="AH1307">
        <v>20</v>
      </c>
      <c r="AJ1307">
        <v>7</v>
      </c>
      <c r="AK1307" t="s">
        <v>42</v>
      </c>
      <c r="AL1307">
        <f>IF(AND(EE_Data_2023[[#This Row],[Hire Date]]&gt;=EE_Data_2023[[#This Row],[Start of Month]],EE_Data_2023[[#This Row],[Hire Date]]&lt;=EE_Data_2023[[#This Row],[End of Month]]),1,0)</f>
        <v>0</v>
      </c>
      <c r="AM1307">
        <f>IF(AND(EE_Data_2023[[#This Row],[Exit Date]]&gt;=EE_Data_2023[[#This Row],[Start of Month]],EE_Data_2023[[#This Row],[Exit Date]]&lt;=EE_Data_2023[[#This Row],[End of Month]]),1,0)</f>
        <v>0</v>
      </c>
      <c r="AN1307">
        <f>EE_Data_2023[[#This Row],[Leave balance]]*EE_Data_2023[[#This Row],[Hr_Rate]]</f>
        <v>1996.2120192307693</v>
      </c>
    </row>
    <row r="1308" spans="1:40" x14ac:dyDescent="0.3">
      <c r="A1308" s="1" t="s">
        <v>1928</v>
      </c>
      <c r="B1308" s="8">
        <v>44958</v>
      </c>
      <c r="C1308" s="8">
        <v>44985</v>
      </c>
      <c r="D1308">
        <v>2023</v>
      </c>
      <c r="E1308" t="s">
        <v>262</v>
      </c>
      <c r="F1308" t="s">
        <v>263</v>
      </c>
      <c r="G1308" t="s">
        <v>33</v>
      </c>
      <c r="H1308" t="s">
        <v>1135</v>
      </c>
      <c r="I1308" t="s">
        <v>1136</v>
      </c>
      <c r="J1308" t="s">
        <v>452</v>
      </c>
      <c r="K1308" t="s">
        <v>37</v>
      </c>
      <c r="L1308" t="s">
        <v>49</v>
      </c>
      <c r="M1308" t="s">
        <v>263</v>
      </c>
      <c r="N1308" t="s">
        <v>72</v>
      </c>
      <c r="O1308" t="s">
        <v>40</v>
      </c>
      <c r="P1308">
        <v>57</v>
      </c>
      <c r="Q1308" s="2">
        <v>41830</v>
      </c>
      <c r="R1308" s="2"/>
      <c r="S1308">
        <v>32</v>
      </c>
      <c r="T1308" s="3">
        <v>66649</v>
      </c>
      <c r="U1308" s="3">
        <v>5554.083333333333</v>
      </c>
      <c r="V1308" s="3">
        <v>40.05348557692308</v>
      </c>
      <c r="W1308" s="3">
        <v>0.22</v>
      </c>
      <c r="X1308" s="3">
        <v>1221.8983333333333</v>
      </c>
      <c r="Y1308" vm="28">
        <v>0.45200000000000001</v>
      </c>
      <c r="Z1308" s="3">
        <v>3043.6376666666665</v>
      </c>
      <c r="AA1308" t="s">
        <v>267</v>
      </c>
      <c r="AB1308">
        <v>39.026600000000002</v>
      </c>
      <c r="AC1308">
        <v>0</v>
      </c>
      <c r="AD1308" s="2" t="s">
        <v>42</v>
      </c>
      <c r="AE1308">
        <v>94</v>
      </c>
      <c r="AH1308">
        <v>20</v>
      </c>
      <c r="AK1308" t="s">
        <v>42</v>
      </c>
      <c r="AL1308">
        <f>IF(AND(EE_Data_2023[[#This Row],[Hire Date]]&gt;=EE_Data_2023[[#This Row],[Start of Month]],EE_Data_2023[[#This Row],[Hire Date]]&lt;=EE_Data_2023[[#This Row],[End of Month]]),1,0)</f>
        <v>0</v>
      </c>
      <c r="AM1308">
        <f>IF(AND(EE_Data_2023[[#This Row],[Exit Date]]&gt;=EE_Data_2023[[#This Row],[Start of Month]],EE_Data_2023[[#This Row],[Exit Date]]&lt;=EE_Data_2023[[#This Row],[End of Month]]),1,0)</f>
        <v>0</v>
      </c>
      <c r="AN1308">
        <f>EE_Data_2023[[#This Row],[Leave balance]]*EE_Data_2023[[#This Row],[Hr_Rate]]</f>
        <v>3765.0276442307695</v>
      </c>
    </row>
    <row r="1309" spans="1:40" x14ac:dyDescent="0.3">
      <c r="A1309" s="1" t="s">
        <v>1928</v>
      </c>
      <c r="B1309" s="8">
        <v>44958</v>
      </c>
      <c r="C1309" s="8">
        <v>44985</v>
      </c>
      <c r="D1309">
        <v>2023</v>
      </c>
      <c r="E1309" t="s">
        <v>100</v>
      </c>
      <c r="F1309" t="s">
        <v>101</v>
      </c>
      <c r="G1309" t="s">
        <v>33</v>
      </c>
      <c r="H1309" t="s">
        <v>220</v>
      </c>
      <c r="I1309" t="s">
        <v>1137</v>
      </c>
      <c r="J1309" t="s">
        <v>77</v>
      </c>
      <c r="K1309" t="s">
        <v>48</v>
      </c>
      <c r="L1309" t="s">
        <v>71</v>
      </c>
      <c r="M1309" t="s">
        <v>101</v>
      </c>
      <c r="N1309" t="s">
        <v>39</v>
      </c>
      <c r="O1309" t="s">
        <v>50</v>
      </c>
      <c r="P1309">
        <v>48</v>
      </c>
      <c r="Q1309" s="2">
        <v>44673</v>
      </c>
      <c r="R1309" s="2">
        <v>45038</v>
      </c>
      <c r="S1309">
        <v>40</v>
      </c>
      <c r="T1309" s="3">
        <v>102847</v>
      </c>
      <c r="U1309" s="3">
        <v>8570.5833333333339</v>
      </c>
      <c r="V1309" s="3">
        <v>49.445673076923079</v>
      </c>
      <c r="W1309" s="3">
        <v>0.14990000000000001</v>
      </c>
      <c r="X1309" s="3">
        <v>1284.7304416666668</v>
      </c>
      <c r="Y1309" vm="10">
        <v>0.20399999999999999</v>
      </c>
      <c r="Z1309" s="3">
        <v>6822.1843333333336</v>
      </c>
      <c r="AA1309" t="s">
        <v>41</v>
      </c>
      <c r="AB1309">
        <v>1</v>
      </c>
      <c r="AC1309">
        <v>0.05</v>
      </c>
      <c r="AD1309" s="2" t="s">
        <v>42</v>
      </c>
      <c r="AE1309">
        <v>92</v>
      </c>
      <c r="AH1309">
        <v>20</v>
      </c>
      <c r="AJ1309">
        <v>14</v>
      </c>
      <c r="AK1309" t="s">
        <v>42</v>
      </c>
      <c r="AL1309">
        <f>IF(AND(EE_Data_2023[[#This Row],[Hire Date]]&gt;=EE_Data_2023[[#This Row],[Start of Month]],EE_Data_2023[[#This Row],[Hire Date]]&lt;=EE_Data_2023[[#This Row],[End of Month]]),1,0)</f>
        <v>0</v>
      </c>
      <c r="AM1309">
        <f>IF(AND(EE_Data_2023[[#This Row],[Exit Date]]&gt;=EE_Data_2023[[#This Row],[Start of Month]],EE_Data_2023[[#This Row],[Exit Date]]&lt;=EE_Data_2023[[#This Row],[End of Month]]),1,0)</f>
        <v>0</v>
      </c>
      <c r="AN1309">
        <f>EE_Data_2023[[#This Row],[Leave balance]]*EE_Data_2023[[#This Row],[Hr_Rate]]</f>
        <v>4549.001923076923</v>
      </c>
    </row>
    <row r="1310" spans="1:40" x14ac:dyDescent="0.3">
      <c r="A1310" s="1" t="s">
        <v>1928</v>
      </c>
      <c r="B1310" s="8">
        <v>44958</v>
      </c>
      <c r="C1310" s="8">
        <v>44985</v>
      </c>
      <c r="D1310">
        <v>2023</v>
      </c>
      <c r="E1310" t="s">
        <v>79</v>
      </c>
      <c r="F1310" t="s">
        <v>80</v>
      </c>
      <c r="G1310" t="s">
        <v>33</v>
      </c>
      <c r="H1310" t="s">
        <v>1138</v>
      </c>
      <c r="I1310" t="s">
        <v>1139</v>
      </c>
      <c r="J1310" t="s">
        <v>93</v>
      </c>
      <c r="K1310" t="s">
        <v>48</v>
      </c>
      <c r="L1310" t="s">
        <v>38</v>
      </c>
      <c r="M1310" t="s">
        <v>80</v>
      </c>
      <c r="N1310" t="s">
        <v>72</v>
      </c>
      <c r="O1310" t="s">
        <v>40</v>
      </c>
      <c r="P1310">
        <v>46</v>
      </c>
      <c r="Q1310" s="2">
        <v>40378</v>
      </c>
      <c r="R1310" s="2"/>
      <c r="S1310">
        <v>40</v>
      </c>
      <c r="T1310" s="3">
        <v>134881</v>
      </c>
      <c r="U1310" s="3">
        <v>11240.083333333334</v>
      </c>
      <c r="V1310" s="3">
        <v>64.846634615384616</v>
      </c>
      <c r="W1310" s="3">
        <v>0.23190000000000002</v>
      </c>
      <c r="X1310" s="3">
        <v>2606.5753250000002</v>
      </c>
      <c r="Y1310" vm="7">
        <v>0.41200000000000003</v>
      </c>
      <c r="Z1310" s="3">
        <v>6609.1689999999999</v>
      </c>
      <c r="AA1310" t="s">
        <v>41</v>
      </c>
      <c r="AB1310">
        <v>1</v>
      </c>
      <c r="AC1310">
        <v>0.15</v>
      </c>
      <c r="AD1310" s="2" t="s">
        <v>42</v>
      </c>
      <c r="AE1310">
        <v>83</v>
      </c>
      <c r="AH1310">
        <v>20</v>
      </c>
      <c r="AJ1310">
        <v>1</v>
      </c>
      <c r="AK1310" t="s">
        <v>42</v>
      </c>
      <c r="AL1310">
        <f>IF(AND(EE_Data_2023[[#This Row],[Hire Date]]&gt;=EE_Data_2023[[#This Row],[Start of Month]],EE_Data_2023[[#This Row],[Hire Date]]&lt;=EE_Data_2023[[#This Row],[End of Month]]),1,0)</f>
        <v>0</v>
      </c>
      <c r="AM1310">
        <f>IF(AND(EE_Data_2023[[#This Row],[Exit Date]]&gt;=EE_Data_2023[[#This Row],[Start of Month]],EE_Data_2023[[#This Row],[Exit Date]]&lt;=EE_Data_2023[[#This Row],[End of Month]]),1,0)</f>
        <v>0</v>
      </c>
      <c r="AN1310">
        <f>EE_Data_2023[[#This Row],[Leave balance]]*EE_Data_2023[[#This Row],[Hr_Rate]]</f>
        <v>5382.2706730769232</v>
      </c>
    </row>
    <row r="1311" spans="1:40" x14ac:dyDescent="0.3">
      <c r="A1311" s="1" t="s">
        <v>1928</v>
      </c>
      <c r="B1311" s="8">
        <v>44958</v>
      </c>
      <c r="C1311" s="8">
        <v>44985</v>
      </c>
      <c r="D1311">
        <v>2023</v>
      </c>
      <c r="E1311" t="s">
        <v>200</v>
      </c>
      <c r="F1311" t="s">
        <v>201</v>
      </c>
      <c r="G1311" t="s">
        <v>33</v>
      </c>
      <c r="H1311" t="s">
        <v>1140</v>
      </c>
      <c r="I1311" t="s">
        <v>1141</v>
      </c>
      <c r="J1311" t="s">
        <v>115</v>
      </c>
      <c r="K1311" t="s">
        <v>37</v>
      </c>
      <c r="L1311" t="s">
        <v>38</v>
      </c>
      <c r="M1311" t="s">
        <v>201</v>
      </c>
      <c r="N1311" t="s">
        <v>72</v>
      </c>
      <c r="O1311" t="s">
        <v>40</v>
      </c>
      <c r="P1311">
        <v>56</v>
      </c>
      <c r="Q1311" s="2">
        <v>38866</v>
      </c>
      <c r="R1311" s="2"/>
      <c r="S1311">
        <v>40</v>
      </c>
      <c r="T1311" s="3">
        <v>228822</v>
      </c>
      <c r="U1311" s="3">
        <v>19068.5</v>
      </c>
      <c r="V1311" s="3">
        <v>110.01057692307693</v>
      </c>
      <c r="W1311" s="3">
        <v>0.24809999999999999</v>
      </c>
      <c r="X1311" s="3">
        <v>4730.8948499999997</v>
      </c>
      <c r="Y1311" vm="25">
        <v>0.51900000000000002</v>
      </c>
      <c r="Z1311" s="3">
        <v>9171.9485000000004</v>
      </c>
      <c r="AA1311" t="s">
        <v>41</v>
      </c>
      <c r="AB1311">
        <v>1</v>
      </c>
      <c r="AC1311">
        <v>0.36</v>
      </c>
      <c r="AD1311" s="2" t="s">
        <v>42</v>
      </c>
      <c r="AE1311">
        <v>359</v>
      </c>
      <c r="AH1311">
        <v>20</v>
      </c>
      <c r="AJ1311">
        <v>6</v>
      </c>
      <c r="AK1311" t="s">
        <v>42</v>
      </c>
      <c r="AL1311">
        <f>IF(AND(EE_Data_2023[[#This Row],[Hire Date]]&gt;=EE_Data_2023[[#This Row],[Start of Month]],EE_Data_2023[[#This Row],[Hire Date]]&lt;=EE_Data_2023[[#This Row],[End of Month]]),1,0)</f>
        <v>0</v>
      </c>
      <c r="AM1311">
        <f>IF(AND(EE_Data_2023[[#This Row],[Exit Date]]&gt;=EE_Data_2023[[#This Row],[Start of Month]],EE_Data_2023[[#This Row],[Exit Date]]&lt;=EE_Data_2023[[#This Row],[End of Month]]),1,0)</f>
        <v>0</v>
      </c>
      <c r="AN1311">
        <f>EE_Data_2023[[#This Row],[Leave balance]]*EE_Data_2023[[#This Row],[Hr_Rate]]</f>
        <v>39493.797115384616</v>
      </c>
    </row>
    <row r="1312" spans="1:40" x14ac:dyDescent="0.3">
      <c r="A1312" s="1" t="s">
        <v>1928</v>
      </c>
      <c r="B1312" s="8">
        <v>44958</v>
      </c>
      <c r="C1312" s="8">
        <v>44985</v>
      </c>
      <c r="D1312">
        <v>2023</v>
      </c>
      <c r="E1312" t="s">
        <v>43</v>
      </c>
      <c r="F1312" t="s">
        <v>44</v>
      </c>
      <c r="G1312" t="s">
        <v>1919</v>
      </c>
      <c r="H1312" t="s">
        <v>1142</v>
      </c>
      <c r="I1312" t="s">
        <v>1143</v>
      </c>
      <c r="J1312" t="s">
        <v>145</v>
      </c>
      <c r="K1312" t="s">
        <v>116</v>
      </c>
      <c r="L1312" t="s">
        <v>38</v>
      </c>
      <c r="M1312" t="s">
        <v>44</v>
      </c>
      <c r="N1312" t="s">
        <v>72</v>
      </c>
      <c r="O1312" t="s">
        <v>40</v>
      </c>
      <c r="P1312">
        <v>28</v>
      </c>
      <c r="Q1312" s="2">
        <v>44395</v>
      </c>
      <c r="R1312" s="2"/>
      <c r="S1312">
        <v>40</v>
      </c>
      <c r="T1312" s="3">
        <v>43391</v>
      </c>
      <c r="U1312" s="3">
        <v>3615.9166666666665</v>
      </c>
      <c r="V1312" s="3">
        <v>20.861057692307693</v>
      </c>
      <c r="W1312" s="3">
        <v>0.17</v>
      </c>
      <c r="X1312" s="3">
        <v>614.70583333333332</v>
      </c>
      <c r="Y1312" vm="2">
        <v>0.21</v>
      </c>
      <c r="Z1312" s="3">
        <v>2856.5741666666663</v>
      </c>
      <c r="AA1312" t="s">
        <v>51</v>
      </c>
      <c r="AB1312">
        <v>1.4280999999999999</v>
      </c>
      <c r="AC1312">
        <v>0</v>
      </c>
      <c r="AD1312" s="2" t="s">
        <v>42</v>
      </c>
      <c r="AE1312">
        <v>140</v>
      </c>
      <c r="AH1312">
        <v>20</v>
      </c>
      <c r="AJ1312">
        <v>15</v>
      </c>
      <c r="AK1312" t="s">
        <v>42</v>
      </c>
      <c r="AL1312">
        <f>IF(AND(EE_Data_2023[[#This Row],[Hire Date]]&gt;=EE_Data_2023[[#This Row],[Start of Month]],EE_Data_2023[[#This Row],[Hire Date]]&lt;=EE_Data_2023[[#This Row],[End of Month]]),1,0)</f>
        <v>0</v>
      </c>
      <c r="AM1312">
        <f>IF(AND(EE_Data_2023[[#This Row],[Exit Date]]&gt;=EE_Data_2023[[#This Row],[Start of Month]],EE_Data_2023[[#This Row],[Exit Date]]&lt;=EE_Data_2023[[#This Row],[End of Month]]),1,0)</f>
        <v>0</v>
      </c>
      <c r="AN1312">
        <f>EE_Data_2023[[#This Row],[Leave balance]]*EE_Data_2023[[#This Row],[Hr_Rate]]</f>
        <v>2920.5480769230771</v>
      </c>
    </row>
    <row r="1313" spans="1:40" x14ac:dyDescent="0.3">
      <c r="A1313" s="1" t="s">
        <v>1928</v>
      </c>
      <c r="B1313" s="8">
        <v>44958</v>
      </c>
      <c r="C1313" s="8">
        <v>44985</v>
      </c>
      <c r="D1313">
        <v>2023</v>
      </c>
      <c r="E1313" t="s">
        <v>172</v>
      </c>
      <c r="F1313" t="s">
        <v>132</v>
      </c>
      <c r="G1313" t="s">
        <v>33</v>
      </c>
      <c r="H1313" t="s">
        <v>1144</v>
      </c>
      <c r="I1313" t="s">
        <v>1145</v>
      </c>
      <c r="J1313" t="s">
        <v>158</v>
      </c>
      <c r="K1313" t="s">
        <v>99</v>
      </c>
      <c r="L1313" t="s">
        <v>49</v>
      </c>
      <c r="M1313" t="s">
        <v>132</v>
      </c>
      <c r="N1313" t="s">
        <v>39</v>
      </c>
      <c r="O1313" t="s">
        <v>40</v>
      </c>
      <c r="P1313">
        <v>29</v>
      </c>
      <c r="Q1313" s="2">
        <v>44515</v>
      </c>
      <c r="R1313" s="2">
        <v>45245</v>
      </c>
      <c r="S1313">
        <v>40</v>
      </c>
      <c r="T1313" s="3">
        <v>91782</v>
      </c>
      <c r="U1313" s="3">
        <v>7648.5</v>
      </c>
      <c r="V1313" s="3">
        <v>44.125961538461539</v>
      </c>
      <c r="W1313" s="3">
        <v>8.3000000000000004E-2</v>
      </c>
      <c r="X1313" s="3">
        <v>634.82550000000003</v>
      </c>
      <c r="Y1313" vm="19">
        <v>0.22399999999999998</v>
      </c>
      <c r="Z1313" s="3">
        <v>5935.2359999999999</v>
      </c>
      <c r="AA1313" t="s">
        <v>41</v>
      </c>
      <c r="AB1313">
        <v>1</v>
      </c>
      <c r="AC1313">
        <v>0</v>
      </c>
      <c r="AD1313" s="2" t="s">
        <v>42</v>
      </c>
      <c r="AE1313">
        <v>221</v>
      </c>
      <c r="AH1313">
        <v>20</v>
      </c>
      <c r="AJ1313">
        <v>16</v>
      </c>
      <c r="AK1313" t="s">
        <v>42</v>
      </c>
      <c r="AL1313">
        <f>IF(AND(EE_Data_2023[[#This Row],[Hire Date]]&gt;=EE_Data_2023[[#This Row],[Start of Month]],EE_Data_2023[[#This Row],[Hire Date]]&lt;=EE_Data_2023[[#This Row],[End of Month]]),1,0)</f>
        <v>0</v>
      </c>
      <c r="AM1313">
        <f>IF(AND(EE_Data_2023[[#This Row],[Exit Date]]&gt;=EE_Data_2023[[#This Row],[Start of Month]],EE_Data_2023[[#This Row],[Exit Date]]&lt;=EE_Data_2023[[#This Row],[End of Month]]),1,0)</f>
        <v>0</v>
      </c>
      <c r="AN1313">
        <f>EE_Data_2023[[#This Row],[Leave balance]]*EE_Data_2023[[#This Row],[Hr_Rate]]</f>
        <v>9751.8374999999996</v>
      </c>
    </row>
    <row r="1314" spans="1:40" x14ac:dyDescent="0.3">
      <c r="A1314" s="1" t="s">
        <v>1928</v>
      </c>
      <c r="B1314" s="8">
        <v>44958</v>
      </c>
      <c r="C1314" s="8">
        <v>44985</v>
      </c>
      <c r="D1314">
        <v>2023</v>
      </c>
      <c r="E1314" t="s">
        <v>52</v>
      </c>
      <c r="F1314" t="s">
        <v>53</v>
      </c>
      <c r="G1314" t="s">
        <v>54</v>
      </c>
      <c r="H1314" t="s">
        <v>1146</v>
      </c>
      <c r="I1314" t="s">
        <v>1147</v>
      </c>
      <c r="J1314" t="s">
        <v>115</v>
      </c>
      <c r="K1314" t="s">
        <v>116</v>
      </c>
      <c r="L1314" t="s">
        <v>71</v>
      </c>
      <c r="M1314" t="s">
        <v>53</v>
      </c>
      <c r="N1314" t="s">
        <v>72</v>
      </c>
      <c r="O1314" t="s">
        <v>50</v>
      </c>
      <c r="P1314">
        <v>45</v>
      </c>
      <c r="Q1314" s="2">
        <v>42428</v>
      </c>
      <c r="R1314" s="2"/>
      <c r="S1314">
        <v>40</v>
      </c>
      <c r="T1314" s="3">
        <v>211637</v>
      </c>
      <c r="U1314" s="3">
        <v>17636.416666666668</v>
      </c>
      <c r="V1314" s="3">
        <v>101.74855769230768</v>
      </c>
      <c r="W1314" s="3">
        <v>0.25</v>
      </c>
      <c r="X1314" s="3">
        <v>4409.104166666667</v>
      </c>
      <c r="Y1314" vm="3">
        <v>0.501</v>
      </c>
      <c r="Z1314" s="3">
        <v>8800.5719166666677</v>
      </c>
      <c r="AA1314" t="s">
        <v>58</v>
      </c>
      <c r="AB1314">
        <v>657.27</v>
      </c>
      <c r="AC1314">
        <v>0.31</v>
      </c>
      <c r="AD1314" s="2" t="s">
        <v>42</v>
      </c>
      <c r="AE1314">
        <v>331</v>
      </c>
      <c r="AH1314">
        <v>20</v>
      </c>
      <c r="AJ1314">
        <v>9</v>
      </c>
      <c r="AK1314" t="s">
        <v>42</v>
      </c>
      <c r="AL1314">
        <f>IF(AND(EE_Data_2023[[#This Row],[Hire Date]]&gt;=EE_Data_2023[[#This Row],[Start of Month]],EE_Data_2023[[#This Row],[Hire Date]]&lt;=EE_Data_2023[[#This Row],[End of Month]]),1,0)</f>
        <v>0</v>
      </c>
      <c r="AM1314">
        <f>IF(AND(EE_Data_2023[[#This Row],[Exit Date]]&gt;=EE_Data_2023[[#This Row],[Start of Month]],EE_Data_2023[[#This Row],[Exit Date]]&lt;=EE_Data_2023[[#This Row],[End of Month]]),1,0)</f>
        <v>0</v>
      </c>
      <c r="AN1314">
        <f>EE_Data_2023[[#This Row],[Leave balance]]*EE_Data_2023[[#This Row],[Hr_Rate]]</f>
        <v>33678.772596153845</v>
      </c>
    </row>
    <row r="1315" spans="1:40" x14ac:dyDescent="0.3">
      <c r="A1315" s="1" t="s">
        <v>1928</v>
      </c>
      <c r="B1315" s="8">
        <v>44958</v>
      </c>
      <c r="C1315" s="8">
        <v>44985</v>
      </c>
      <c r="D1315">
        <v>2023</v>
      </c>
      <c r="E1315" t="s">
        <v>238</v>
      </c>
      <c r="F1315" t="s">
        <v>239</v>
      </c>
      <c r="G1315" t="s">
        <v>33</v>
      </c>
      <c r="H1315" t="s">
        <v>268</v>
      </c>
      <c r="I1315" t="s">
        <v>1148</v>
      </c>
      <c r="J1315" t="s">
        <v>57</v>
      </c>
      <c r="K1315" t="s">
        <v>37</v>
      </c>
      <c r="L1315" t="s">
        <v>38</v>
      </c>
      <c r="M1315" t="s">
        <v>239</v>
      </c>
      <c r="N1315" t="s">
        <v>39</v>
      </c>
      <c r="O1315" t="s">
        <v>40</v>
      </c>
      <c r="P1315">
        <v>28</v>
      </c>
      <c r="Q1315" s="2">
        <v>44051</v>
      </c>
      <c r="R1315" s="2">
        <v>45146</v>
      </c>
      <c r="S1315">
        <v>32</v>
      </c>
      <c r="T1315" s="3">
        <v>73255</v>
      </c>
      <c r="U1315" s="3">
        <v>6104.583333333333</v>
      </c>
      <c r="V1315" s="3">
        <v>44.0234375</v>
      </c>
      <c r="W1315" s="3">
        <v>0.16500000000000001</v>
      </c>
      <c r="X1315" s="3">
        <v>1007.25625</v>
      </c>
      <c r="Y1315" vm="27">
        <v>0.20499999999999999</v>
      </c>
      <c r="Z1315" s="3">
        <v>4853.1437499999993</v>
      </c>
      <c r="AA1315" t="s">
        <v>41</v>
      </c>
      <c r="AB1315">
        <v>1</v>
      </c>
      <c r="AC1315">
        <v>0.09</v>
      </c>
      <c r="AD1315" s="2" t="s">
        <v>42</v>
      </c>
      <c r="AE1315">
        <v>278</v>
      </c>
      <c r="AH1315">
        <v>20</v>
      </c>
      <c r="AK1315" t="s">
        <v>42</v>
      </c>
      <c r="AL1315">
        <f>IF(AND(EE_Data_2023[[#This Row],[Hire Date]]&gt;=EE_Data_2023[[#This Row],[Start of Month]],EE_Data_2023[[#This Row],[Hire Date]]&lt;=EE_Data_2023[[#This Row],[End of Month]]),1,0)</f>
        <v>0</v>
      </c>
      <c r="AM1315">
        <f>IF(AND(EE_Data_2023[[#This Row],[Exit Date]]&gt;=EE_Data_2023[[#This Row],[Start of Month]],EE_Data_2023[[#This Row],[Exit Date]]&lt;=EE_Data_2023[[#This Row],[End of Month]]),1,0)</f>
        <v>0</v>
      </c>
      <c r="AN1315">
        <f>EE_Data_2023[[#This Row],[Leave balance]]*EE_Data_2023[[#This Row],[Hr_Rate]]</f>
        <v>12238.515625</v>
      </c>
    </row>
    <row r="1316" spans="1:40" x14ac:dyDescent="0.3">
      <c r="A1316" s="1" t="s">
        <v>1928</v>
      </c>
      <c r="B1316" s="8">
        <v>44958</v>
      </c>
      <c r="C1316" s="8">
        <v>44985</v>
      </c>
      <c r="D1316">
        <v>2023</v>
      </c>
      <c r="E1316" t="s">
        <v>390</v>
      </c>
      <c r="F1316" t="s">
        <v>391</v>
      </c>
      <c r="G1316" t="s">
        <v>33</v>
      </c>
      <c r="H1316" t="s">
        <v>1149</v>
      </c>
      <c r="I1316" t="s">
        <v>1150</v>
      </c>
      <c r="J1316" t="s">
        <v>77</v>
      </c>
      <c r="K1316" t="s">
        <v>70</v>
      </c>
      <c r="L1316" t="s">
        <v>71</v>
      </c>
      <c r="M1316" t="s">
        <v>391</v>
      </c>
      <c r="N1316" t="s">
        <v>72</v>
      </c>
      <c r="O1316" t="s">
        <v>40</v>
      </c>
      <c r="P1316">
        <v>28</v>
      </c>
      <c r="Q1316" s="2">
        <v>44204</v>
      </c>
      <c r="R1316" s="2">
        <v>44934</v>
      </c>
      <c r="S1316">
        <v>40</v>
      </c>
      <c r="T1316" s="3">
        <v>108826</v>
      </c>
      <c r="U1316" s="3">
        <v>9068.8333333333339</v>
      </c>
      <c r="V1316" s="3">
        <v>52.320192307692309</v>
      </c>
      <c r="W1316" s="3">
        <v>0.1105</v>
      </c>
      <c r="X1316" s="3">
        <v>1002.1060833333335</v>
      </c>
      <c r="Y1316" vm="37">
        <v>0.26100000000000001</v>
      </c>
      <c r="Z1316" s="3">
        <v>6701.8678333333337</v>
      </c>
      <c r="AA1316" t="s">
        <v>41</v>
      </c>
      <c r="AB1316">
        <v>1</v>
      </c>
      <c r="AC1316">
        <v>0.1</v>
      </c>
      <c r="AD1316" s="2" t="s">
        <v>42</v>
      </c>
      <c r="AE1316">
        <v>193</v>
      </c>
      <c r="AH1316">
        <v>20</v>
      </c>
      <c r="AJ1316">
        <v>17</v>
      </c>
      <c r="AK1316" t="s">
        <v>42</v>
      </c>
      <c r="AL1316">
        <f>IF(AND(EE_Data_2023[[#This Row],[Hire Date]]&gt;=EE_Data_2023[[#This Row],[Start of Month]],EE_Data_2023[[#This Row],[Hire Date]]&lt;=EE_Data_2023[[#This Row],[End of Month]]),1,0)</f>
        <v>0</v>
      </c>
      <c r="AM1316">
        <f>IF(AND(EE_Data_2023[[#This Row],[Exit Date]]&gt;=EE_Data_2023[[#This Row],[Start of Month]],EE_Data_2023[[#This Row],[Exit Date]]&lt;=EE_Data_2023[[#This Row],[End of Month]]),1,0)</f>
        <v>0</v>
      </c>
      <c r="AN1316">
        <f>EE_Data_2023[[#This Row],[Leave balance]]*EE_Data_2023[[#This Row],[Hr_Rate]]</f>
        <v>10097.797115384616</v>
      </c>
    </row>
    <row r="1317" spans="1:40" x14ac:dyDescent="0.3">
      <c r="A1317" s="1" t="s">
        <v>1928</v>
      </c>
      <c r="B1317" s="8">
        <v>44958</v>
      </c>
      <c r="C1317" s="8">
        <v>44985</v>
      </c>
      <c r="D1317">
        <v>2023</v>
      </c>
      <c r="E1317" t="s">
        <v>506</v>
      </c>
      <c r="F1317" t="s">
        <v>507</v>
      </c>
      <c r="G1317" t="s">
        <v>1917</v>
      </c>
      <c r="H1317" t="s">
        <v>1151</v>
      </c>
      <c r="I1317" t="s">
        <v>1152</v>
      </c>
      <c r="J1317" t="s">
        <v>452</v>
      </c>
      <c r="K1317" t="s">
        <v>37</v>
      </c>
      <c r="L1317" t="s">
        <v>49</v>
      </c>
      <c r="M1317" t="s">
        <v>507</v>
      </c>
      <c r="N1317" t="s">
        <v>72</v>
      </c>
      <c r="O1317" t="s">
        <v>40</v>
      </c>
      <c r="P1317">
        <v>34</v>
      </c>
      <c r="Q1317" s="2">
        <v>42514</v>
      </c>
      <c r="R1317" s="2"/>
      <c r="S1317">
        <v>32</v>
      </c>
      <c r="T1317" s="3">
        <v>94352</v>
      </c>
      <c r="U1317" s="3">
        <v>7862.666666666667</v>
      </c>
      <c r="V1317" s="3">
        <v>56.70192307692308</v>
      </c>
      <c r="W1317" s="3">
        <v>7.3700000000000002E-2</v>
      </c>
      <c r="X1317" s="3">
        <v>579.47853333333342</v>
      </c>
      <c r="Y1317" vm="40">
        <v>0.245</v>
      </c>
      <c r="Z1317" s="3">
        <v>5936.3133333333335</v>
      </c>
      <c r="AA1317" t="s">
        <v>510</v>
      </c>
      <c r="AB1317">
        <v>1.4572000000000001</v>
      </c>
      <c r="AC1317">
        <v>0</v>
      </c>
      <c r="AD1317" s="2" t="s">
        <v>42</v>
      </c>
      <c r="AE1317">
        <v>250</v>
      </c>
      <c r="AH1317">
        <v>20</v>
      </c>
      <c r="AI1317">
        <v>73</v>
      </c>
      <c r="AK1317" t="s">
        <v>42</v>
      </c>
      <c r="AL1317">
        <f>IF(AND(EE_Data_2023[[#This Row],[Hire Date]]&gt;=EE_Data_2023[[#This Row],[Start of Month]],EE_Data_2023[[#This Row],[Hire Date]]&lt;=EE_Data_2023[[#This Row],[End of Month]]),1,0)</f>
        <v>0</v>
      </c>
      <c r="AM1317">
        <f>IF(AND(EE_Data_2023[[#This Row],[Exit Date]]&gt;=EE_Data_2023[[#This Row],[Start of Month]],EE_Data_2023[[#This Row],[Exit Date]]&lt;=EE_Data_2023[[#This Row],[End of Month]]),1,0)</f>
        <v>0</v>
      </c>
      <c r="AN1317">
        <f>EE_Data_2023[[#This Row],[Leave balance]]*EE_Data_2023[[#This Row],[Hr_Rate]]</f>
        <v>14175.48076923077</v>
      </c>
    </row>
    <row r="1318" spans="1:40" x14ac:dyDescent="0.3">
      <c r="A1318" s="1" t="s">
        <v>1928</v>
      </c>
      <c r="B1318" s="8">
        <v>44958</v>
      </c>
      <c r="C1318" s="8">
        <v>44985</v>
      </c>
      <c r="D1318">
        <v>2023</v>
      </c>
      <c r="E1318" t="s">
        <v>721</v>
      </c>
      <c r="F1318" t="s">
        <v>722</v>
      </c>
      <c r="G1318" t="s">
        <v>54</v>
      </c>
      <c r="H1318" t="s">
        <v>1153</v>
      </c>
      <c r="I1318" t="s">
        <v>1154</v>
      </c>
      <c r="J1318" t="s">
        <v>527</v>
      </c>
      <c r="K1318" t="s">
        <v>37</v>
      </c>
      <c r="L1318" t="s">
        <v>108</v>
      </c>
      <c r="M1318" t="s">
        <v>722</v>
      </c>
      <c r="N1318" t="s">
        <v>39</v>
      </c>
      <c r="O1318" t="s">
        <v>50</v>
      </c>
      <c r="P1318">
        <v>55</v>
      </c>
      <c r="Q1318" s="2">
        <v>44803</v>
      </c>
      <c r="R1318" s="2">
        <v>45168</v>
      </c>
      <c r="S1318">
        <v>40</v>
      </c>
      <c r="T1318" s="3">
        <v>73955</v>
      </c>
      <c r="U1318" s="3">
        <v>6162.916666666667</v>
      </c>
      <c r="V1318" s="3">
        <v>35.555288461538467</v>
      </c>
      <c r="W1318" s="3">
        <v>0.1</v>
      </c>
      <c r="X1318" s="3">
        <v>616.29166666666674</v>
      </c>
      <c r="Y1318" vm="42">
        <v>0.34799999999999998</v>
      </c>
      <c r="Z1318" s="3">
        <v>4018.2216666666668</v>
      </c>
      <c r="AA1318" t="s">
        <v>725</v>
      </c>
      <c r="AB1318">
        <v>486.12</v>
      </c>
      <c r="AC1318">
        <v>0</v>
      </c>
      <c r="AD1318" s="2" t="s">
        <v>42</v>
      </c>
      <c r="AE1318">
        <v>43</v>
      </c>
      <c r="AH1318">
        <v>20</v>
      </c>
      <c r="AI1318">
        <v>422</v>
      </c>
      <c r="AJ1318">
        <v>18</v>
      </c>
      <c r="AK1318" t="s">
        <v>42</v>
      </c>
      <c r="AL1318">
        <f>IF(AND(EE_Data_2023[[#This Row],[Hire Date]]&gt;=EE_Data_2023[[#This Row],[Start of Month]],EE_Data_2023[[#This Row],[Hire Date]]&lt;=EE_Data_2023[[#This Row],[End of Month]]),1,0)</f>
        <v>0</v>
      </c>
      <c r="AM1318">
        <f>IF(AND(EE_Data_2023[[#This Row],[Exit Date]]&gt;=EE_Data_2023[[#This Row],[Start of Month]],EE_Data_2023[[#This Row],[Exit Date]]&lt;=EE_Data_2023[[#This Row],[End of Month]]),1,0)</f>
        <v>0</v>
      </c>
      <c r="AN1318">
        <f>EE_Data_2023[[#This Row],[Leave balance]]*EE_Data_2023[[#This Row],[Hr_Rate]]</f>
        <v>1528.877403846154</v>
      </c>
    </row>
    <row r="1319" spans="1:40" x14ac:dyDescent="0.3">
      <c r="A1319" s="1" t="s">
        <v>1928</v>
      </c>
      <c r="B1319" s="8">
        <v>44958</v>
      </c>
      <c r="C1319" s="8">
        <v>44985</v>
      </c>
      <c r="D1319">
        <v>2023</v>
      </c>
      <c r="E1319" t="s">
        <v>79</v>
      </c>
      <c r="F1319" t="s">
        <v>80</v>
      </c>
      <c r="G1319" t="s">
        <v>33</v>
      </c>
      <c r="H1319" t="s">
        <v>1155</v>
      </c>
      <c r="I1319" t="s">
        <v>1156</v>
      </c>
      <c r="J1319" t="s">
        <v>77</v>
      </c>
      <c r="K1319" t="s">
        <v>94</v>
      </c>
      <c r="L1319" t="s">
        <v>38</v>
      </c>
      <c r="M1319" t="s">
        <v>80</v>
      </c>
      <c r="N1319" t="s">
        <v>72</v>
      </c>
      <c r="O1319" t="s">
        <v>40</v>
      </c>
      <c r="P1319">
        <v>34</v>
      </c>
      <c r="Q1319" s="2">
        <v>41499</v>
      </c>
      <c r="R1319" s="2"/>
      <c r="S1319">
        <v>40</v>
      </c>
      <c r="T1319" s="3">
        <v>113909</v>
      </c>
      <c r="U1319" s="3">
        <v>9492.4166666666661</v>
      </c>
      <c r="V1319" s="3">
        <v>54.763942307692311</v>
      </c>
      <c r="W1319" s="3">
        <v>0.23190000000000002</v>
      </c>
      <c r="X1319" s="3">
        <v>2201.2914249999999</v>
      </c>
      <c r="Y1319" vm="7">
        <v>0.41200000000000003</v>
      </c>
      <c r="Z1319" s="3">
        <v>5581.5409999999993</v>
      </c>
      <c r="AA1319" t="s">
        <v>41</v>
      </c>
      <c r="AB1319">
        <v>1</v>
      </c>
      <c r="AC1319">
        <v>0.06</v>
      </c>
      <c r="AD1319" s="2" t="s">
        <v>42</v>
      </c>
      <c r="AE1319">
        <v>177</v>
      </c>
      <c r="AH1319">
        <v>20</v>
      </c>
      <c r="AI1319">
        <v>132</v>
      </c>
      <c r="AJ1319">
        <v>18</v>
      </c>
      <c r="AK1319" t="s">
        <v>42</v>
      </c>
      <c r="AL1319">
        <f>IF(AND(EE_Data_2023[[#This Row],[Hire Date]]&gt;=EE_Data_2023[[#This Row],[Start of Month]],EE_Data_2023[[#This Row],[Hire Date]]&lt;=EE_Data_2023[[#This Row],[End of Month]]),1,0)</f>
        <v>0</v>
      </c>
      <c r="AM1319">
        <f>IF(AND(EE_Data_2023[[#This Row],[Exit Date]]&gt;=EE_Data_2023[[#This Row],[Start of Month]],EE_Data_2023[[#This Row],[Exit Date]]&lt;=EE_Data_2023[[#This Row],[End of Month]]),1,0)</f>
        <v>0</v>
      </c>
      <c r="AN1319">
        <f>EE_Data_2023[[#This Row],[Leave balance]]*EE_Data_2023[[#This Row],[Hr_Rate]]</f>
        <v>9693.2177884615394</v>
      </c>
    </row>
    <row r="1320" spans="1:40" x14ac:dyDescent="0.3">
      <c r="A1320" s="1" t="s">
        <v>1928</v>
      </c>
      <c r="B1320" s="8">
        <v>44958</v>
      </c>
      <c r="C1320" s="8">
        <v>44985</v>
      </c>
      <c r="D1320">
        <v>2023</v>
      </c>
      <c r="E1320" t="s">
        <v>79</v>
      </c>
      <c r="F1320" t="s">
        <v>80</v>
      </c>
      <c r="G1320" t="s">
        <v>33</v>
      </c>
      <c r="H1320" t="s">
        <v>1157</v>
      </c>
      <c r="I1320" t="s">
        <v>1158</v>
      </c>
      <c r="J1320" t="s">
        <v>570</v>
      </c>
      <c r="K1320" t="s">
        <v>37</v>
      </c>
      <c r="L1320" t="s">
        <v>38</v>
      </c>
      <c r="M1320" t="s">
        <v>80</v>
      </c>
      <c r="N1320" t="s">
        <v>39</v>
      </c>
      <c r="O1320" t="s">
        <v>40</v>
      </c>
      <c r="P1320">
        <v>27</v>
      </c>
      <c r="Q1320" s="2">
        <v>44189</v>
      </c>
      <c r="R1320" s="2">
        <v>45284</v>
      </c>
      <c r="S1320">
        <v>32</v>
      </c>
      <c r="T1320" s="3">
        <v>92321</v>
      </c>
      <c r="U1320" s="3">
        <v>7693.416666666667</v>
      </c>
      <c r="V1320" s="3">
        <v>55.481370192307693</v>
      </c>
      <c r="W1320" s="3">
        <v>0.23190000000000002</v>
      </c>
      <c r="X1320" s="3">
        <v>1784.1033250000003</v>
      </c>
      <c r="Y1320" vm="7">
        <v>0.41200000000000003</v>
      </c>
      <c r="Z1320" s="3">
        <v>4523.7289999999994</v>
      </c>
      <c r="AA1320" t="s">
        <v>41</v>
      </c>
      <c r="AB1320">
        <v>1</v>
      </c>
      <c r="AC1320">
        <v>0</v>
      </c>
      <c r="AD1320" s="2" t="s">
        <v>42</v>
      </c>
      <c r="AE1320">
        <v>212</v>
      </c>
      <c r="AH1320">
        <v>20</v>
      </c>
      <c r="AK1320" t="s">
        <v>42</v>
      </c>
      <c r="AL1320">
        <f>IF(AND(EE_Data_2023[[#This Row],[Hire Date]]&gt;=EE_Data_2023[[#This Row],[Start of Month]],EE_Data_2023[[#This Row],[Hire Date]]&lt;=EE_Data_2023[[#This Row],[End of Month]]),1,0)</f>
        <v>0</v>
      </c>
      <c r="AM1320">
        <f>IF(AND(EE_Data_2023[[#This Row],[Exit Date]]&gt;=EE_Data_2023[[#This Row],[Start of Month]],EE_Data_2023[[#This Row],[Exit Date]]&lt;=EE_Data_2023[[#This Row],[End of Month]]),1,0)</f>
        <v>0</v>
      </c>
      <c r="AN1320">
        <f>EE_Data_2023[[#This Row],[Leave balance]]*EE_Data_2023[[#This Row],[Hr_Rate]]</f>
        <v>11762.05048076923</v>
      </c>
    </row>
    <row r="1321" spans="1:40" x14ac:dyDescent="0.3">
      <c r="A1321" s="1" t="s">
        <v>1928</v>
      </c>
      <c r="B1321" s="8">
        <v>44958</v>
      </c>
      <c r="C1321" s="8">
        <v>44985</v>
      </c>
      <c r="D1321">
        <v>2023</v>
      </c>
      <c r="E1321" t="s">
        <v>84</v>
      </c>
      <c r="F1321" t="s">
        <v>85</v>
      </c>
      <c r="G1321" t="s">
        <v>1919</v>
      </c>
      <c r="H1321" t="s">
        <v>1100</v>
      </c>
      <c r="I1321" t="s">
        <v>1159</v>
      </c>
      <c r="J1321" t="s">
        <v>57</v>
      </c>
      <c r="K1321" t="s">
        <v>37</v>
      </c>
      <c r="L1321" t="s">
        <v>108</v>
      </c>
      <c r="M1321" t="s">
        <v>85</v>
      </c>
      <c r="N1321" t="s">
        <v>72</v>
      </c>
      <c r="O1321" t="s">
        <v>40</v>
      </c>
      <c r="P1321">
        <v>52</v>
      </c>
      <c r="Q1321" s="2">
        <v>41417</v>
      </c>
      <c r="R1321" s="2"/>
      <c r="S1321">
        <v>40</v>
      </c>
      <c r="T1321" s="3">
        <v>99557</v>
      </c>
      <c r="U1321" s="3">
        <v>8296.4166666666661</v>
      </c>
      <c r="V1321" s="3">
        <v>47.863942307692312</v>
      </c>
      <c r="W1321" s="3">
        <v>0.25</v>
      </c>
      <c r="X1321" s="3">
        <v>2074.1041666666665</v>
      </c>
      <c r="Y1321" vm="8">
        <v>0.21899999999999997</v>
      </c>
      <c r="Z1321" s="3">
        <v>6479.501416666666</v>
      </c>
      <c r="AA1321" t="s">
        <v>88</v>
      </c>
      <c r="AB1321">
        <v>8.2957999999999998</v>
      </c>
      <c r="AC1321">
        <v>0.09</v>
      </c>
      <c r="AD1321" s="2" t="s">
        <v>42</v>
      </c>
      <c r="AE1321">
        <v>101</v>
      </c>
      <c r="AH1321">
        <v>20</v>
      </c>
      <c r="AI1321">
        <v>219</v>
      </c>
      <c r="AJ1321">
        <v>16</v>
      </c>
      <c r="AK1321" t="s">
        <v>42</v>
      </c>
      <c r="AL1321">
        <f>IF(AND(EE_Data_2023[[#This Row],[Hire Date]]&gt;=EE_Data_2023[[#This Row],[Start of Month]],EE_Data_2023[[#This Row],[Hire Date]]&lt;=EE_Data_2023[[#This Row],[End of Month]]),1,0)</f>
        <v>0</v>
      </c>
      <c r="AM1321">
        <f>IF(AND(EE_Data_2023[[#This Row],[Exit Date]]&gt;=EE_Data_2023[[#This Row],[Start of Month]],EE_Data_2023[[#This Row],[Exit Date]]&lt;=EE_Data_2023[[#This Row],[End of Month]]),1,0)</f>
        <v>0</v>
      </c>
      <c r="AN1321">
        <f>EE_Data_2023[[#This Row],[Leave balance]]*EE_Data_2023[[#This Row],[Hr_Rate]]</f>
        <v>4834.2581730769234</v>
      </c>
    </row>
    <row r="1322" spans="1:40" x14ac:dyDescent="0.3">
      <c r="A1322" s="1" t="s">
        <v>1928</v>
      </c>
      <c r="B1322" s="8">
        <v>44958</v>
      </c>
      <c r="C1322" s="8">
        <v>44985</v>
      </c>
      <c r="D1322">
        <v>2023</v>
      </c>
      <c r="E1322" t="s">
        <v>1035</v>
      </c>
      <c r="F1322" t="s">
        <v>1036</v>
      </c>
      <c r="G1322" t="s">
        <v>1918</v>
      </c>
      <c r="H1322" t="s">
        <v>1160</v>
      </c>
      <c r="I1322" t="s">
        <v>1161</v>
      </c>
      <c r="J1322" t="s">
        <v>242</v>
      </c>
      <c r="K1322" t="s">
        <v>99</v>
      </c>
      <c r="L1322" t="s">
        <v>49</v>
      </c>
      <c r="M1322" t="s">
        <v>135</v>
      </c>
      <c r="N1322" t="s">
        <v>72</v>
      </c>
      <c r="O1322" t="s">
        <v>50</v>
      </c>
      <c r="P1322">
        <v>28</v>
      </c>
      <c r="Q1322" s="2">
        <v>43418</v>
      </c>
      <c r="R1322" s="2"/>
      <c r="S1322">
        <v>40</v>
      </c>
      <c r="T1322" s="3">
        <v>115854</v>
      </c>
      <c r="U1322" s="3">
        <v>9654.5</v>
      </c>
      <c r="V1322" s="3">
        <v>55.699038461538464</v>
      </c>
      <c r="W1322" s="3">
        <v>0.25</v>
      </c>
      <c r="X1322" s="3">
        <v>2413.625</v>
      </c>
      <c r="Y1322" vm="15">
        <v>0.34600000000000003</v>
      </c>
      <c r="Z1322" s="3">
        <v>6314.0429999999997</v>
      </c>
      <c r="AA1322" t="s">
        <v>138</v>
      </c>
      <c r="AB1322">
        <v>1.7225999999999999</v>
      </c>
      <c r="AC1322">
        <v>0</v>
      </c>
      <c r="AD1322" s="2" t="s">
        <v>42</v>
      </c>
      <c r="AE1322">
        <v>162</v>
      </c>
      <c r="AH1322">
        <v>20</v>
      </c>
      <c r="AJ1322">
        <v>9</v>
      </c>
      <c r="AK1322" t="s">
        <v>42</v>
      </c>
      <c r="AL1322">
        <f>IF(AND(EE_Data_2023[[#This Row],[Hire Date]]&gt;=EE_Data_2023[[#This Row],[Start of Month]],EE_Data_2023[[#This Row],[Hire Date]]&lt;=EE_Data_2023[[#This Row],[End of Month]]),1,0)</f>
        <v>0</v>
      </c>
      <c r="AM1322">
        <f>IF(AND(EE_Data_2023[[#This Row],[Exit Date]]&gt;=EE_Data_2023[[#This Row],[Start of Month]],EE_Data_2023[[#This Row],[Exit Date]]&lt;=EE_Data_2023[[#This Row],[End of Month]]),1,0)</f>
        <v>0</v>
      </c>
      <c r="AN1322">
        <f>EE_Data_2023[[#This Row],[Leave balance]]*EE_Data_2023[[#This Row],[Hr_Rate]]</f>
        <v>9023.2442307692309</v>
      </c>
    </row>
    <row r="1323" spans="1:40" x14ac:dyDescent="0.3">
      <c r="A1323" s="1" t="s">
        <v>1928</v>
      </c>
      <c r="B1323" s="8">
        <v>44958</v>
      </c>
      <c r="C1323" s="8">
        <v>44985</v>
      </c>
      <c r="D1323">
        <v>2023</v>
      </c>
      <c r="E1323" t="s">
        <v>502</v>
      </c>
      <c r="F1323" t="s">
        <v>120</v>
      </c>
      <c r="G1323" t="s">
        <v>1917</v>
      </c>
      <c r="H1323" t="s">
        <v>1162</v>
      </c>
      <c r="I1323" t="s">
        <v>1163</v>
      </c>
      <c r="J1323" t="s">
        <v>527</v>
      </c>
      <c r="K1323" t="s">
        <v>37</v>
      </c>
      <c r="L1323" t="s">
        <v>38</v>
      </c>
      <c r="M1323" t="s">
        <v>120</v>
      </c>
      <c r="N1323" t="s">
        <v>72</v>
      </c>
      <c r="O1323" t="s">
        <v>50</v>
      </c>
      <c r="P1323">
        <v>44</v>
      </c>
      <c r="Q1323" s="2">
        <v>40603</v>
      </c>
      <c r="R1323" s="2"/>
      <c r="S1323">
        <v>40</v>
      </c>
      <c r="T1323" s="3">
        <v>82462</v>
      </c>
      <c r="U1323" s="3">
        <v>6871.833333333333</v>
      </c>
      <c r="V1323" s="3">
        <v>39.645192307692312</v>
      </c>
      <c r="W1323" s="3">
        <v>7.6499999999999999E-2</v>
      </c>
      <c r="X1323" s="3">
        <v>525.69524999999999</v>
      </c>
      <c r="Y1323" vm="1">
        <v>0.36599999999999999</v>
      </c>
      <c r="Z1323" s="3">
        <v>4356.7423333333336</v>
      </c>
      <c r="AA1323" t="s">
        <v>505</v>
      </c>
      <c r="AB1323">
        <v>1.0568</v>
      </c>
      <c r="AC1323">
        <v>0</v>
      </c>
      <c r="AD1323" s="2" t="s">
        <v>42</v>
      </c>
      <c r="AE1323">
        <v>309</v>
      </c>
      <c r="AH1323">
        <v>20</v>
      </c>
      <c r="AJ1323">
        <v>2</v>
      </c>
      <c r="AK1323" t="s">
        <v>42</v>
      </c>
      <c r="AL1323">
        <f>IF(AND(EE_Data_2023[[#This Row],[Hire Date]]&gt;=EE_Data_2023[[#This Row],[Start of Month]],EE_Data_2023[[#This Row],[Hire Date]]&lt;=EE_Data_2023[[#This Row],[End of Month]]),1,0)</f>
        <v>0</v>
      </c>
      <c r="AM1323">
        <f>IF(AND(EE_Data_2023[[#This Row],[Exit Date]]&gt;=EE_Data_2023[[#This Row],[Start of Month]],EE_Data_2023[[#This Row],[Exit Date]]&lt;=EE_Data_2023[[#This Row],[End of Month]]),1,0)</f>
        <v>0</v>
      </c>
      <c r="AN1323">
        <f>EE_Data_2023[[#This Row],[Leave balance]]*EE_Data_2023[[#This Row],[Hr_Rate]]</f>
        <v>12250.364423076924</v>
      </c>
    </row>
    <row r="1324" spans="1:40" x14ac:dyDescent="0.3">
      <c r="A1324" s="1" t="s">
        <v>1928</v>
      </c>
      <c r="B1324" s="8">
        <v>44958</v>
      </c>
      <c r="C1324" s="8">
        <v>44985</v>
      </c>
      <c r="D1324">
        <v>2023</v>
      </c>
      <c r="E1324" t="s">
        <v>721</v>
      </c>
      <c r="F1324" t="s">
        <v>722</v>
      </c>
      <c r="G1324" t="s">
        <v>54</v>
      </c>
      <c r="H1324" t="s">
        <v>1164</v>
      </c>
      <c r="I1324" t="s">
        <v>1165</v>
      </c>
      <c r="J1324" t="s">
        <v>115</v>
      </c>
      <c r="K1324" t="s">
        <v>37</v>
      </c>
      <c r="L1324" t="s">
        <v>108</v>
      </c>
      <c r="M1324" t="s">
        <v>722</v>
      </c>
      <c r="N1324" t="s">
        <v>72</v>
      </c>
      <c r="O1324" t="s">
        <v>50</v>
      </c>
      <c r="P1324">
        <v>53</v>
      </c>
      <c r="Q1324" s="2">
        <v>40856</v>
      </c>
      <c r="R1324" s="2"/>
      <c r="S1324">
        <v>40</v>
      </c>
      <c r="T1324" s="3">
        <v>198473</v>
      </c>
      <c r="U1324" s="3">
        <v>16539.416666666668</v>
      </c>
      <c r="V1324" s="3">
        <v>95.419711538461542</v>
      </c>
      <c r="W1324" s="3">
        <v>0.1</v>
      </c>
      <c r="X1324" s="3">
        <v>1653.9416666666668</v>
      </c>
      <c r="Y1324" vm="42">
        <v>0.34799999999999998</v>
      </c>
      <c r="Z1324" s="3">
        <v>10783.699666666667</v>
      </c>
      <c r="AA1324" t="s">
        <v>725</v>
      </c>
      <c r="AB1324">
        <v>486.12</v>
      </c>
      <c r="AC1324">
        <v>0.32</v>
      </c>
      <c r="AD1324" s="2" t="s">
        <v>42</v>
      </c>
      <c r="AE1324">
        <v>252</v>
      </c>
      <c r="AH1324">
        <v>20</v>
      </c>
      <c r="AJ1324">
        <v>2</v>
      </c>
      <c r="AK1324" t="s">
        <v>42</v>
      </c>
      <c r="AL1324">
        <f>IF(AND(EE_Data_2023[[#This Row],[Hire Date]]&gt;=EE_Data_2023[[#This Row],[Start of Month]],EE_Data_2023[[#This Row],[Hire Date]]&lt;=EE_Data_2023[[#This Row],[End of Month]]),1,0)</f>
        <v>0</v>
      </c>
      <c r="AM1324">
        <f>IF(AND(EE_Data_2023[[#This Row],[Exit Date]]&gt;=EE_Data_2023[[#This Row],[Start of Month]],EE_Data_2023[[#This Row],[Exit Date]]&lt;=EE_Data_2023[[#This Row],[End of Month]]),1,0)</f>
        <v>0</v>
      </c>
      <c r="AN1324">
        <f>EE_Data_2023[[#This Row],[Leave balance]]*EE_Data_2023[[#This Row],[Hr_Rate]]</f>
        <v>24045.767307692309</v>
      </c>
    </row>
    <row r="1325" spans="1:40" x14ac:dyDescent="0.3">
      <c r="A1325" s="1" t="s">
        <v>1928</v>
      </c>
      <c r="B1325" s="8">
        <v>44958</v>
      </c>
      <c r="C1325" s="8">
        <v>44985</v>
      </c>
      <c r="D1325">
        <v>2023</v>
      </c>
      <c r="E1325" t="s">
        <v>210</v>
      </c>
      <c r="F1325" t="s">
        <v>211</v>
      </c>
      <c r="G1325" t="s">
        <v>33</v>
      </c>
      <c r="H1325" t="s">
        <v>1166</v>
      </c>
      <c r="I1325" t="s">
        <v>1167</v>
      </c>
      <c r="J1325" t="s">
        <v>93</v>
      </c>
      <c r="K1325" t="s">
        <v>48</v>
      </c>
      <c r="L1325" t="s">
        <v>71</v>
      </c>
      <c r="M1325" t="s">
        <v>211</v>
      </c>
      <c r="N1325" t="s">
        <v>72</v>
      </c>
      <c r="O1325" t="s">
        <v>50</v>
      </c>
      <c r="P1325">
        <v>43</v>
      </c>
      <c r="Q1325" s="2">
        <v>39005</v>
      </c>
      <c r="R1325" s="2"/>
      <c r="S1325">
        <v>32</v>
      </c>
      <c r="T1325" s="3">
        <v>153492</v>
      </c>
      <c r="U1325" s="3">
        <v>12791</v>
      </c>
      <c r="V1325" s="3">
        <v>92.242788461538467</v>
      </c>
      <c r="W1325" s="3">
        <v>0.29899999999999999</v>
      </c>
      <c r="X1325" s="3">
        <v>3824.509</v>
      </c>
      <c r="Y1325" vm="26">
        <v>0.47</v>
      </c>
      <c r="Z1325" s="3">
        <v>6779.2300000000005</v>
      </c>
      <c r="AA1325" t="s">
        <v>41</v>
      </c>
      <c r="AB1325">
        <v>1</v>
      </c>
      <c r="AC1325">
        <v>0.11</v>
      </c>
      <c r="AD1325" s="2" t="s">
        <v>42</v>
      </c>
      <c r="AE1325">
        <v>229</v>
      </c>
      <c r="AH1325">
        <v>20</v>
      </c>
      <c r="AK1325" t="s">
        <v>42</v>
      </c>
      <c r="AL1325">
        <f>IF(AND(EE_Data_2023[[#This Row],[Hire Date]]&gt;=EE_Data_2023[[#This Row],[Start of Month]],EE_Data_2023[[#This Row],[Hire Date]]&lt;=EE_Data_2023[[#This Row],[End of Month]]),1,0)</f>
        <v>0</v>
      </c>
      <c r="AM1325">
        <f>IF(AND(EE_Data_2023[[#This Row],[Exit Date]]&gt;=EE_Data_2023[[#This Row],[Start of Month]],EE_Data_2023[[#This Row],[Exit Date]]&lt;=EE_Data_2023[[#This Row],[End of Month]]),1,0)</f>
        <v>0</v>
      </c>
      <c r="AN1325">
        <f>EE_Data_2023[[#This Row],[Leave balance]]*EE_Data_2023[[#This Row],[Hr_Rate]]</f>
        <v>21123.598557692309</v>
      </c>
    </row>
    <row r="1326" spans="1:40" x14ac:dyDescent="0.3">
      <c r="A1326" s="1" t="s">
        <v>1928</v>
      </c>
      <c r="B1326" s="8">
        <v>44958</v>
      </c>
      <c r="C1326" s="8">
        <v>44985</v>
      </c>
      <c r="D1326">
        <v>2023</v>
      </c>
      <c r="E1326" t="s">
        <v>172</v>
      </c>
      <c r="F1326" t="s">
        <v>132</v>
      </c>
      <c r="G1326" t="s">
        <v>33</v>
      </c>
      <c r="H1326" t="s">
        <v>1168</v>
      </c>
      <c r="I1326" t="s">
        <v>1169</v>
      </c>
      <c r="J1326" t="s">
        <v>115</v>
      </c>
      <c r="K1326" t="s">
        <v>94</v>
      </c>
      <c r="L1326" t="s">
        <v>71</v>
      </c>
      <c r="M1326" t="s">
        <v>132</v>
      </c>
      <c r="N1326" t="s">
        <v>72</v>
      </c>
      <c r="O1326" t="s">
        <v>50</v>
      </c>
      <c r="P1326">
        <v>28</v>
      </c>
      <c r="Q1326" s="2">
        <v>43121</v>
      </c>
      <c r="R1326" s="2"/>
      <c r="S1326">
        <v>40</v>
      </c>
      <c r="T1326" s="3">
        <v>208210</v>
      </c>
      <c r="U1326" s="3">
        <v>17350.833333333332</v>
      </c>
      <c r="V1326" s="3">
        <v>100.10096153846153</v>
      </c>
      <c r="W1326" s="3">
        <v>0.45</v>
      </c>
      <c r="X1326" s="3">
        <v>7807.875</v>
      </c>
      <c r="Y1326" vm="21">
        <v>0.60699999999999998</v>
      </c>
      <c r="Z1326" s="3">
        <v>6818.8775000000005</v>
      </c>
      <c r="AA1326" t="s">
        <v>41</v>
      </c>
      <c r="AB1326">
        <v>1</v>
      </c>
      <c r="AC1326">
        <v>0.3</v>
      </c>
      <c r="AD1326" s="2" t="s">
        <v>42</v>
      </c>
      <c r="AE1326">
        <v>152</v>
      </c>
      <c r="AH1326">
        <v>20</v>
      </c>
      <c r="AI1326">
        <v>513</v>
      </c>
      <c r="AJ1326">
        <v>10</v>
      </c>
      <c r="AK1326" t="s">
        <v>42</v>
      </c>
      <c r="AL1326">
        <f>IF(AND(EE_Data_2023[[#This Row],[Hire Date]]&gt;=EE_Data_2023[[#This Row],[Start of Month]],EE_Data_2023[[#This Row],[Hire Date]]&lt;=EE_Data_2023[[#This Row],[End of Month]]),1,0)</f>
        <v>0</v>
      </c>
      <c r="AM1326">
        <f>IF(AND(EE_Data_2023[[#This Row],[Exit Date]]&gt;=EE_Data_2023[[#This Row],[Start of Month]],EE_Data_2023[[#This Row],[Exit Date]]&lt;=EE_Data_2023[[#This Row],[End of Month]]),1,0)</f>
        <v>0</v>
      </c>
      <c r="AN1326">
        <f>EE_Data_2023[[#This Row],[Leave balance]]*EE_Data_2023[[#This Row],[Hr_Rate]]</f>
        <v>15215.346153846152</v>
      </c>
    </row>
    <row r="1327" spans="1:40" x14ac:dyDescent="0.3">
      <c r="A1327" s="1" t="s">
        <v>1928</v>
      </c>
      <c r="B1327" s="8">
        <v>44958</v>
      </c>
      <c r="C1327" s="8">
        <v>44985</v>
      </c>
      <c r="D1327">
        <v>2023</v>
      </c>
      <c r="E1327" t="s">
        <v>79</v>
      </c>
      <c r="F1327" t="s">
        <v>80</v>
      </c>
      <c r="G1327" t="s">
        <v>33</v>
      </c>
      <c r="H1327" t="s">
        <v>1170</v>
      </c>
      <c r="I1327" t="s">
        <v>1171</v>
      </c>
      <c r="J1327" t="s">
        <v>63</v>
      </c>
      <c r="K1327" t="s">
        <v>116</v>
      </c>
      <c r="L1327" t="s">
        <v>71</v>
      </c>
      <c r="M1327" t="s">
        <v>80</v>
      </c>
      <c r="N1327" t="s">
        <v>72</v>
      </c>
      <c r="O1327" t="s">
        <v>40</v>
      </c>
      <c r="P1327">
        <v>33</v>
      </c>
      <c r="Q1327" s="2">
        <v>42325</v>
      </c>
      <c r="R1327" s="2"/>
      <c r="S1327">
        <v>40</v>
      </c>
      <c r="T1327" s="3">
        <v>91632</v>
      </c>
      <c r="U1327" s="3">
        <v>7636</v>
      </c>
      <c r="V1327" s="3">
        <v>44.053846153846152</v>
      </c>
      <c r="W1327" s="3">
        <v>0.23190000000000002</v>
      </c>
      <c r="X1327" s="3">
        <v>1770.7884000000001</v>
      </c>
      <c r="Y1327" vm="7">
        <v>0.41200000000000003</v>
      </c>
      <c r="Z1327" s="3">
        <v>4489.9679999999998</v>
      </c>
      <c r="AA1327" t="s">
        <v>41</v>
      </c>
      <c r="AB1327">
        <v>1</v>
      </c>
      <c r="AC1327">
        <v>0</v>
      </c>
      <c r="AD1327" s="2" t="s">
        <v>42</v>
      </c>
      <c r="AE1327">
        <v>41</v>
      </c>
      <c r="AH1327">
        <v>20</v>
      </c>
      <c r="AJ1327">
        <v>8</v>
      </c>
      <c r="AK1327" t="s">
        <v>42</v>
      </c>
      <c r="AL1327">
        <f>IF(AND(EE_Data_2023[[#This Row],[Hire Date]]&gt;=EE_Data_2023[[#This Row],[Start of Month]],EE_Data_2023[[#This Row],[Hire Date]]&lt;=EE_Data_2023[[#This Row],[End of Month]]),1,0)</f>
        <v>0</v>
      </c>
      <c r="AM1327">
        <f>IF(AND(EE_Data_2023[[#This Row],[Exit Date]]&gt;=EE_Data_2023[[#This Row],[Start of Month]],EE_Data_2023[[#This Row],[Exit Date]]&lt;=EE_Data_2023[[#This Row],[End of Month]]),1,0)</f>
        <v>0</v>
      </c>
      <c r="AN1327">
        <f>EE_Data_2023[[#This Row],[Leave balance]]*EE_Data_2023[[#This Row],[Hr_Rate]]</f>
        <v>1806.2076923076922</v>
      </c>
    </row>
    <row r="1328" spans="1:40" x14ac:dyDescent="0.3">
      <c r="A1328" s="1" t="s">
        <v>1928</v>
      </c>
      <c r="B1328" s="8">
        <v>44958</v>
      </c>
      <c r="C1328" s="8">
        <v>44985</v>
      </c>
      <c r="D1328">
        <v>2023</v>
      </c>
      <c r="E1328" t="s">
        <v>283</v>
      </c>
      <c r="F1328" t="s">
        <v>284</v>
      </c>
      <c r="G1328" t="s">
        <v>112</v>
      </c>
      <c r="H1328" t="s">
        <v>1172</v>
      </c>
      <c r="I1328" t="s">
        <v>1173</v>
      </c>
      <c r="J1328" t="s">
        <v>226</v>
      </c>
      <c r="K1328" t="s">
        <v>94</v>
      </c>
      <c r="L1328" t="s">
        <v>71</v>
      </c>
      <c r="M1328" t="s">
        <v>284</v>
      </c>
      <c r="N1328" t="s">
        <v>72</v>
      </c>
      <c r="O1328" t="s">
        <v>40</v>
      </c>
      <c r="P1328">
        <v>31</v>
      </c>
      <c r="Q1328" s="2">
        <v>43002</v>
      </c>
      <c r="R1328" s="2"/>
      <c r="S1328">
        <v>40</v>
      </c>
      <c r="T1328" s="3">
        <v>71755</v>
      </c>
      <c r="U1328" s="3">
        <v>5979.583333333333</v>
      </c>
      <c r="V1328" s="3">
        <v>34.497596153846153</v>
      </c>
      <c r="W1328" s="3">
        <v>0</v>
      </c>
      <c r="X1328" s="3">
        <v>0</v>
      </c>
      <c r="Y1328" vm="30">
        <v>0.159</v>
      </c>
      <c r="Z1328" s="3">
        <v>5028.8295833333332</v>
      </c>
      <c r="AA1328" t="s">
        <v>287</v>
      </c>
      <c r="AB1328">
        <v>3.8807</v>
      </c>
      <c r="AC1328">
        <v>0</v>
      </c>
      <c r="AD1328" s="2" t="s">
        <v>42</v>
      </c>
      <c r="AE1328">
        <v>391</v>
      </c>
      <c r="AH1328">
        <v>20</v>
      </c>
      <c r="AJ1328">
        <v>9</v>
      </c>
      <c r="AK1328" t="s">
        <v>42</v>
      </c>
      <c r="AL1328">
        <f>IF(AND(EE_Data_2023[[#This Row],[Hire Date]]&gt;=EE_Data_2023[[#This Row],[Start of Month]],EE_Data_2023[[#This Row],[Hire Date]]&lt;=EE_Data_2023[[#This Row],[End of Month]]),1,0)</f>
        <v>0</v>
      </c>
      <c r="AM1328">
        <f>IF(AND(EE_Data_2023[[#This Row],[Exit Date]]&gt;=EE_Data_2023[[#This Row],[Start of Month]],EE_Data_2023[[#This Row],[Exit Date]]&lt;=EE_Data_2023[[#This Row],[End of Month]]),1,0)</f>
        <v>0</v>
      </c>
      <c r="AN1328">
        <f>EE_Data_2023[[#This Row],[Leave balance]]*EE_Data_2023[[#This Row],[Hr_Rate]]</f>
        <v>13488.560096153846</v>
      </c>
    </row>
    <row r="1329" spans="1:40" x14ac:dyDescent="0.3">
      <c r="A1329" s="1" t="s">
        <v>1928</v>
      </c>
      <c r="B1329" s="8">
        <v>44958</v>
      </c>
      <c r="C1329" s="8">
        <v>44985</v>
      </c>
      <c r="D1329">
        <v>2023</v>
      </c>
      <c r="E1329" t="s">
        <v>110</v>
      </c>
      <c r="F1329" t="s">
        <v>111</v>
      </c>
      <c r="G1329" t="s">
        <v>112</v>
      </c>
      <c r="H1329" t="s">
        <v>1174</v>
      </c>
      <c r="I1329" t="s">
        <v>1175</v>
      </c>
      <c r="J1329" t="s">
        <v>77</v>
      </c>
      <c r="K1329" t="s">
        <v>83</v>
      </c>
      <c r="L1329" t="s">
        <v>71</v>
      </c>
      <c r="M1329" t="s">
        <v>111</v>
      </c>
      <c r="N1329" t="s">
        <v>72</v>
      </c>
      <c r="O1329" t="s">
        <v>50</v>
      </c>
      <c r="P1329">
        <v>52</v>
      </c>
      <c r="Q1329" s="2">
        <v>44519</v>
      </c>
      <c r="R1329" s="2"/>
      <c r="S1329">
        <v>40</v>
      </c>
      <c r="T1329" s="3">
        <v>111006</v>
      </c>
      <c r="U1329" s="3">
        <v>9250.5</v>
      </c>
      <c r="V1329" s="3">
        <v>53.368269230769229</v>
      </c>
      <c r="W1329" s="3">
        <v>0</v>
      </c>
      <c r="X1329" s="3">
        <v>0</v>
      </c>
      <c r="Y1329" vm="12">
        <v>0.113</v>
      </c>
      <c r="Z1329" s="3">
        <v>8205.1934999999994</v>
      </c>
      <c r="AA1329" t="s">
        <v>117</v>
      </c>
      <c r="AB1329">
        <v>3.8468</v>
      </c>
      <c r="AC1329">
        <v>0.08</v>
      </c>
      <c r="AD1329" s="2" t="s">
        <v>42</v>
      </c>
      <c r="AE1329">
        <v>304</v>
      </c>
      <c r="AH1329">
        <v>20</v>
      </c>
      <c r="AJ1329">
        <v>10</v>
      </c>
      <c r="AK1329" t="s">
        <v>42</v>
      </c>
      <c r="AL1329">
        <f>IF(AND(EE_Data_2023[[#This Row],[Hire Date]]&gt;=EE_Data_2023[[#This Row],[Start of Month]],EE_Data_2023[[#This Row],[Hire Date]]&lt;=EE_Data_2023[[#This Row],[End of Month]]),1,0)</f>
        <v>0</v>
      </c>
      <c r="AM1329">
        <f>IF(AND(EE_Data_2023[[#This Row],[Exit Date]]&gt;=EE_Data_2023[[#This Row],[Start of Month]],EE_Data_2023[[#This Row],[Exit Date]]&lt;=EE_Data_2023[[#This Row],[End of Month]]),1,0)</f>
        <v>0</v>
      </c>
      <c r="AN1329">
        <f>EE_Data_2023[[#This Row],[Leave balance]]*EE_Data_2023[[#This Row],[Hr_Rate]]</f>
        <v>16223.953846153845</v>
      </c>
    </row>
    <row r="1330" spans="1:40" x14ac:dyDescent="0.3">
      <c r="A1330" s="1" t="s">
        <v>1928</v>
      </c>
      <c r="B1330" s="8">
        <v>44958</v>
      </c>
      <c r="C1330" s="8">
        <v>44985</v>
      </c>
      <c r="D1330">
        <v>2023</v>
      </c>
      <c r="E1330" t="s">
        <v>322</v>
      </c>
      <c r="F1330" t="s">
        <v>323</v>
      </c>
      <c r="G1330" t="s">
        <v>1919</v>
      </c>
      <c r="H1330" t="s">
        <v>1176</v>
      </c>
      <c r="I1330" t="s">
        <v>1177</v>
      </c>
      <c r="J1330" t="s">
        <v>266</v>
      </c>
      <c r="K1330" t="s">
        <v>37</v>
      </c>
      <c r="L1330" t="s">
        <v>71</v>
      </c>
      <c r="M1330" t="s">
        <v>323</v>
      </c>
      <c r="N1330" t="s">
        <v>39</v>
      </c>
      <c r="O1330" t="s">
        <v>40</v>
      </c>
      <c r="P1330">
        <v>55</v>
      </c>
      <c r="Q1330" s="2">
        <v>44919</v>
      </c>
      <c r="R1330" s="2">
        <v>45284</v>
      </c>
      <c r="S1330">
        <v>40</v>
      </c>
      <c r="T1330" s="3">
        <v>99774</v>
      </c>
      <c r="U1330" s="3">
        <v>8314.5</v>
      </c>
      <c r="V1330" s="3">
        <v>47.968269230769231</v>
      </c>
      <c r="W1330" s="3">
        <v>0.15490000000000001</v>
      </c>
      <c r="X1330" s="3">
        <v>1287.91605</v>
      </c>
      <c r="Y1330" vm="33">
        <v>0.46700000000000003</v>
      </c>
      <c r="Z1330" s="3">
        <v>4431.6284999999998</v>
      </c>
      <c r="AA1330" t="s">
        <v>326</v>
      </c>
      <c r="AB1330">
        <v>143.86000000000001</v>
      </c>
      <c r="AC1330">
        <v>0</v>
      </c>
      <c r="AD1330" s="2" t="s">
        <v>42</v>
      </c>
      <c r="AE1330">
        <v>163</v>
      </c>
      <c r="AH1330">
        <v>20</v>
      </c>
      <c r="AJ1330">
        <v>11</v>
      </c>
      <c r="AK1330" t="s">
        <v>42</v>
      </c>
      <c r="AL1330">
        <f>IF(AND(EE_Data_2023[[#This Row],[Hire Date]]&gt;=EE_Data_2023[[#This Row],[Start of Month]],EE_Data_2023[[#This Row],[Hire Date]]&lt;=EE_Data_2023[[#This Row],[End of Month]]),1,0)</f>
        <v>0</v>
      </c>
      <c r="AM1330">
        <f>IF(AND(EE_Data_2023[[#This Row],[Exit Date]]&gt;=EE_Data_2023[[#This Row],[Start of Month]],EE_Data_2023[[#This Row],[Exit Date]]&lt;=EE_Data_2023[[#This Row],[End of Month]]),1,0)</f>
        <v>0</v>
      </c>
      <c r="AN1330">
        <f>EE_Data_2023[[#This Row],[Leave balance]]*EE_Data_2023[[#This Row],[Hr_Rate]]</f>
        <v>7818.8278846153844</v>
      </c>
    </row>
    <row r="1331" spans="1:40" x14ac:dyDescent="0.3">
      <c r="A1331" s="1" t="s">
        <v>1928</v>
      </c>
      <c r="B1331" s="8">
        <v>44958</v>
      </c>
      <c r="C1331" s="8">
        <v>44985</v>
      </c>
      <c r="D1331">
        <v>2023</v>
      </c>
      <c r="E1331" t="s">
        <v>210</v>
      </c>
      <c r="F1331" t="s">
        <v>211</v>
      </c>
      <c r="G1331" t="s">
        <v>33</v>
      </c>
      <c r="H1331" t="s">
        <v>1178</v>
      </c>
      <c r="I1331" t="s">
        <v>1179</v>
      </c>
      <c r="J1331" t="s">
        <v>47</v>
      </c>
      <c r="K1331" t="s">
        <v>37</v>
      </c>
      <c r="L1331" t="s">
        <v>108</v>
      </c>
      <c r="M1331" t="s">
        <v>211</v>
      </c>
      <c r="N1331" t="s">
        <v>72</v>
      </c>
      <c r="O1331" t="s">
        <v>40</v>
      </c>
      <c r="P1331">
        <v>55</v>
      </c>
      <c r="Q1331" s="2">
        <v>39154</v>
      </c>
      <c r="R1331" s="2"/>
      <c r="S1331">
        <v>40</v>
      </c>
      <c r="T1331" s="3">
        <v>184648</v>
      </c>
      <c r="U1331" s="3">
        <v>15387.333333333334</v>
      </c>
      <c r="V1331" s="3">
        <v>88.773076923076928</v>
      </c>
      <c r="W1331" s="3">
        <v>0.29899999999999999</v>
      </c>
      <c r="X1331" s="3">
        <v>4600.8126666666667</v>
      </c>
      <c r="Y1331" vm="26">
        <v>0.47</v>
      </c>
      <c r="Z1331" s="3">
        <v>8155.2866666666678</v>
      </c>
      <c r="AA1331" t="s">
        <v>41</v>
      </c>
      <c r="AB1331">
        <v>1</v>
      </c>
      <c r="AC1331">
        <v>0.24</v>
      </c>
      <c r="AD1331" s="2" t="s">
        <v>42</v>
      </c>
      <c r="AE1331">
        <v>283</v>
      </c>
      <c r="AH1331">
        <v>20</v>
      </c>
      <c r="AJ1331">
        <v>11</v>
      </c>
      <c r="AK1331" t="s">
        <v>42</v>
      </c>
      <c r="AL1331">
        <f>IF(AND(EE_Data_2023[[#This Row],[Hire Date]]&gt;=EE_Data_2023[[#This Row],[Start of Month]],EE_Data_2023[[#This Row],[Hire Date]]&lt;=EE_Data_2023[[#This Row],[End of Month]]),1,0)</f>
        <v>0</v>
      </c>
      <c r="AM1331">
        <f>IF(AND(EE_Data_2023[[#This Row],[Exit Date]]&gt;=EE_Data_2023[[#This Row],[Start of Month]],EE_Data_2023[[#This Row],[Exit Date]]&lt;=EE_Data_2023[[#This Row],[End of Month]]),1,0)</f>
        <v>0</v>
      </c>
      <c r="AN1331">
        <f>EE_Data_2023[[#This Row],[Leave balance]]*EE_Data_2023[[#This Row],[Hr_Rate]]</f>
        <v>25122.780769230772</v>
      </c>
    </row>
    <row r="1332" spans="1:40" x14ac:dyDescent="0.3">
      <c r="A1332" s="1" t="s">
        <v>1928</v>
      </c>
      <c r="B1332" s="8">
        <v>44958</v>
      </c>
      <c r="C1332" s="8">
        <v>44985</v>
      </c>
      <c r="D1332">
        <v>2023</v>
      </c>
      <c r="E1332" t="s">
        <v>128</v>
      </c>
      <c r="F1332" t="s">
        <v>129</v>
      </c>
      <c r="G1332" t="s">
        <v>33</v>
      </c>
      <c r="H1332" t="s">
        <v>1180</v>
      </c>
      <c r="I1332" t="s">
        <v>1181</v>
      </c>
      <c r="J1332" t="s">
        <v>115</v>
      </c>
      <c r="K1332" t="s">
        <v>37</v>
      </c>
      <c r="L1332" t="s">
        <v>38</v>
      </c>
      <c r="M1332" t="s">
        <v>129</v>
      </c>
      <c r="N1332" t="s">
        <v>72</v>
      </c>
      <c r="O1332" t="s">
        <v>40</v>
      </c>
      <c r="P1332">
        <v>51</v>
      </c>
      <c r="Q1332" s="2">
        <v>37091</v>
      </c>
      <c r="R1332" s="2"/>
      <c r="S1332">
        <v>24</v>
      </c>
      <c r="T1332" s="3">
        <v>247874</v>
      </c>
      <c r="U1332" s="3">
        <v>20656.166666666668</v>
      </c>
      <c r="V1332" s="3">
        <v>198.61698717948718</v>
      </c>
      <c r="W1332" s="3">
        <v>0.27500000000000002</v>
      </c>
      <c r="X1332" s="3">
        <v>5680.4458333333341</v>
      </c>
      <c r="Y1332" vm="14">
        <v>0.55399999999999994</v>
      </c>
      <c r="Z1332" s="3">
        <v>9212.6503333333349</v>
      </c>
      <c r="AA1332" t="s">
        <v>41</v>
      </c>
      <c r="AB1332">
        <v>1</v>
      </c>
      <c r="AC1332">
        <v>0.33</v>
      </c>
      <c r="AD1332" s="2" t="s">
        <v>42</v>
      </c>
      <c r="AE1332">
        <v>111</v>
      </c>
      <c r="AH1332">
        <v>20</v>
      </c>
      <c r="AI1332">
        <v>273</v>
      </c>
      <c r="AK1332" t="s">
        <v>42</v>
      </c>
      <c r="AL1332">
        <f>IF(AND(EE_Data_2023[[#This Row],[Hire Date]]&gt;=EE_Data_2023[[#This Row],[Start of Month]],EE_Data_2023[[#This Row],[Hire Date]]&lt;=EE_Data_2023[[#This Row],[End of Month]]),1,0)</f>
        <v>0</v>
      </c>
      <c r="AM1332">
        <f>IF(AND(EE_Data_2023[[#This Row],[Exit Date]]&gt;=EE_Data_2023[[#This Row],[Start of Month]],EE_Data_2023[[#This Row],[Exit Date]]&lt;=EE_Data_2023[[#This Row],[End of Month]]),1,0)</f>
        <v>0</v>
      </c>
      <c r="AN1332">
        <f>EE_Data_2023[[#This Row],[Leave balance]]*EE_Data_2023[[#This Row],[Hr_Rate]]</f>
        <v>22046.485576923078</v>
      </c>
    </row>
    <row r="1333" spans="1:40" x14ac:dyDescent="0.3">
      <c r="A1333" s="1" t="s">
        <v>1928</v>
      </c>
      <c r="B1333" s="8">
        <v>44958</v>
      </c>
      <c r="C1333" s="8">
        <v>44985</v>
      </c>
      <c r="D1333">
        <v>2023</v>
      </c>
      <c r="E1333" t="s">
        <v>31</v>
      </c>
      <c r="F1333" t="s">
        <v>32</v>
      </c>
      <c r="G1333" t="s">
        <v>33</v>
      </c>
      <c r="H1333" t="s">
        <v>1182</v>
      </c>
      <c r="I1333" t="s">
        <v>1183</v>
      </c>
      <c r="J1333" t="s">
        <v>341</v>
      </c>
      <c r="K1333" t="s">
        <v>99</v>
      </c>
      <c r="L1333" t="s">
        <v>38</v>
      </c>
      <c r="M1333" t="s">
        <v>32</v>
      </c>
      <c r="N1333" t="s">
        <v>72</v>
      </c>
      <c r="O1333" t="s">
        <v>40</v>
      </c>
      <c r="P1333">
        <v>60</v>
      </c>
      <c r="Q1333" s="2">
        <v>39944</v>
      </c>
      <c r="R1333" s="2"/>
      <c r="S1333">
        <v>40</v>
      </c>
      <c r="T1333" s="3">
        <v>62239</v>
      </c>
      <c r="U1333" s="3">
        <v>5186.583333333333</v>
      </c>
      <c r="V1333" s="3">
        <v>29.922596153846154</v>
      </c>
      <c r="W1333" s="3">
        <v>0.20760000000000001</v>
      </c>
      <c r="X1333" s="3">
        <v>1076.7347</v>
      </c>
      <c r="Y1333" vm="1">
        <v>0.36599999999999999</v>
      </c>
      <c r="Z1333" s="3">
        <v>3288.2938333333332</v>
      </c>
      <c r="AA1333" t="s">
        <v>41</v>
      </c>
      <c r="AB1333">
        <v>1</v>
      </c>
      <c r="AC1333">
        <v>0</v>
      </c>
      <c r="AD1333" s="2" t="s">
        <v>42</v>
      </c>
      <c r="AE1333">
        <v>36</v>
      </c>
      <c r="AH1333">
        <v>20</v>
      </c>
      <c r="AJ1333">
        <v>12</v>
      </c>
      <c r="AK1333" t="s">
        <v>42</v>
      </c>
      <c r="AL1333">
        <f>IF(AND(EE_Data_2023[[#This Row],[Hire Date]]&gt;=EE_Data_2023[[#This Row],[Start of Month]],EE_Data_2023[[#This Row],[Hire Date]]&lt;=EE_Data_2023[[#This Row],[End of Month]]),1,0)</f>
        <v>0</v>
      </c>
      <c r="AM1333">
        <f>IF(AND(EE_Data_2023[[#This Row],[Exit Date]]&gt;=EE_Data_2023[[#This Row],[Start of Month]],EE_Data_2023[[#This Row],[Exit Date]]&lt;=EE_Data_2023[[#This Row],[End of Month]]),1,0)</f>
        <v>0</v>
      </c>
      <c r="AN1333">
        <f>EE_Data_2023[[#This Row],[Leave balance]]*EE_Data_2023[[#This Row],[Hr_Rate]]</f>
        <v>1077.2134615384616</v>
      </c>
    </row>
    <row r="1334" spans="1:40" x14ac:dyDescent="0.3">
      <c r="A1334" s="1" t="s">
        <v>1928</v>
      </c>
      <c r="B1334" s="8">
        <v>44958</v>
      </c>
      <c r="C1334" s="8">
        <v>44985</v>
      </c>
      <c r="D1334">
        <v>2023</v>
      </c>
      <c r="E1334" t="s">
        <v>79</v>
      </c>
      <c r="F1334" t="s">
        <v>80</v>
      </c>
      <c r="G1334" t="s">
        <v>33</v>
      </c>
      <c r="H1334" t="s">
        <v>1184</v>
      </c>
      <c r="I1334" t="s">
        <v>1185</v>
      </c>
      <c r="J1334" t="s">
        <v>77</v>
      </c>
      <c r="K1334" t="s">
        <v>83</v>
      </c>
      <c r="L1334" t="s">
        <v>49</v>
      </c>
      <c r="M1334" t="s">
        <v>80</v>
      </c>
      <c r="N1334" t="s">
        <v>72</v>
      </c>
      <c r="O1334" t="s">
        <v>50</v>
      </c>
      <c r="P1334">
        <v>31</v>
      </c>
      <c r="Q1334" s="2">
        <v>41919</v>
      </c>
      <c r="R1334" s="2"/>
      <c r="S1334">
        <v>40</v>
      </c>
      <c r="T1334" s="3">
        <v>114911</v>
      </c>
      <c r="U1334" s="3">
        <v>9575.9166666666661</v>
      </c>
      <c r="V1334" s="3">
        <v>55.245673076923069</v>
      </c>
      <c r="W1334" s="3">
        <v>0.23190000000000002</v>
      </c>
      <c r="X1334" s="3">
        <v>2220.6550750000001</v>
      </c>
      <c r="Y1334" vm="7">
        <v>0.41200000000000003</v>
      </c>
      <c r="Z1334" s="3">
        <v>5630.6389999999992</v>
      </c>
      <c r="AA1334" t="s">
        <v>41</v>
      </c>
      <c r="AB1334">
        <v>1</v>
      </c>
      <c r="AC1334">
        <v>7.0000000000000007E-2</v>
      </c>
      <c r="AD1334" s="2" t="s">
        <v>42</v>
      </c>
      <c r="AE1334">
        <v>276</v>
      </c>
      <c r="AH1334">
        <v>20</v>
      </c>
      <c r="AJ1334">
        <v>2</v>
      </c>
      <c r="AK1334" t="s">
        <v>42</v>
      </c>
      <c r="AL1334">
        <f>IF(AND(EE_Data_2023[[#This Row],[Hire Date]]&gt;=EE_Data_2023[[#This Row],[Start of Month]],EE_Data_2023[[#This Row],[Hire Date]]&lt;=EE_Data_2023[[#This Row],[End of Month]]),1,0)</f>
        <v>0</v>
      </c>
      <c r="AM1334">
        <f>IF(AND(EE_Data_2023[[#This Row],[Exit Date]]&gt;=EE_Data_2023[[#This Row],[Start of Month]],EE_Data_2023[[#This Row],[Exit Date]]&lt;=EE_Data_2023[[#This Row],[End of Month]]),1,0)</f>
        <v>0</v>
      </c>
      <c r="AN1334">
        <f>EE_Data_2023[[#This Row],[Leave balance]]*EE_Data_2023[[#This Row],[Hr_Rate]]</f>
        <v>15247.805769230767</v>
      </c>
    </row>
    <row r="1335" spans="1:40" x14ac:dyDescent="0.3">
      <c r="A1335" s="1" t="s">
        <v>1928</v>
      </c>
      <c r="B1335" s="8">
        <v>44958</v>
      </c>
      <c r="C1335" s="8">
        <v>44985</v>
      </c>
      <c r="D1335">
        <v>2023</v>
      </c>
      <c r="E1335" t="s">
        <v>180</v>
      </c>
      <c r="F1335" t="s">
        <v>181</v>
      </c>
      <c r="G1335" t="s">
        <v>33</v>
      </c>
      <c r="H1335" t="s">
        <v>1186</v>
      </c>
      <c r="I1335" t="s">
        <v>1187</v>
      </c>
      <c r="J1335" t="s">
        <v>165</v>
      </c>
      <c r="K1335" t="s">
        <v>99</v>
      </c>
      <c r="L1335" t="s">
        <v>71</v>
      </c>
      <c r="M1335" t="s">
        <v>181</v>
      </c>
      <c r="N1335" t="s">
        <v>72</v>
      </c>
      <c r="O1335" t="s">
        <v>40</v>
      </c>
      <c r="P1335">
        <v>45</v>
      </c>
      <c r="Q1335" s="2">
        <v>43217</v>
      </c>
      <c r="R1335" s="2"/>
      <c r="S1335">
        <v>40</v>
      </c>
      <c r="T1335" s="3">
        <v>115490</v>
      </c>
      <c r="U1335" s="3">
        <v>9624.1666666666661</v>
      </c>
      <c r="V1335" s="3">
        <v>55.524038461538467</v>
      </c>
      <c r="W1335" s="3">
        <v>0.31420000000000003</v>
      </c>
      <c r="X1335" s="3">
        <v>3023.9131666666667</v>
      </c>
      <c r="Y1335" vm="22">
        <v>0.49099999999999999</v>
      </c>
      <c r="Z1335" s="3">
        <v>4898.7008333333333</v>
      </c>
      <c r="AA1335" t="s">
        <v>184</v>
      </c>
      <c r="AB1335">
        <v>11.300800000000001</v>
      </c>
      <c r="AC1335">
        <v>0.12</v>
      </c>
      <c r="AD1335" s="2" t="s">
        <v>42</v>
      </c>
      <c r="AE1335">
        <v>365</v>
      </c>
      <c r="AH1335">
        <v>20</v>
      </c>
      <c r="AJ1335">
        <v>16</v>
      </c>
      <c r="AK1335" t="s">
        <v>42</v>
      </c>
      <c r="AL1335">
        <f>IF(AND(EE_Data_2023[[#This Row],[Hire Date]]&gt;=EE_Data_2023[[#This Row],[Start of Month]],EE_Data_2023[[#This Row],[Hire Date]]&lt;=EE_Data_2023[[#This Row],[End of Month]]),1,0)</f>
        <v>0</v>
      </c>
      <c r="AM1335">
        <f>IF(AND(EE_Data_2023[[#This Row],[Exit Date]]&gt;=EE_Data_2023[[#This Row],[Start of Month]],EE_Data_2023[[#This Row],[Exit Date]]&lt;=EE_Data_2023[[#This Row],[End of Month]]),1,0)</f>
        <v>0</v>
      </c>
      <c r="AN1335">
        <f>EE_Data_2023[[#This Row],[Leave balance]]*EE_Data_2023[[#This Row],[Hr_Rate]]</f>
        <v>20266.274038461539</v>
      </c>
    </row>
    <row r="1336" spans="1:40" x14ac:dyDescent="0.3">
      <c r="A1336" s="1" t="s">
        <v>1928</v>
      </c>
      <c r="B1336" s="8">
        <v>44958</v>
      </c>
      <c r="C1336" s="8">
        <v>44985</v>
      </c>
      <c r="D1336">
        <v>2023</v>
      </c>
      <c r="E1336" t="s">
        <v>139</v>
      </c>
      <c r="F1336" t="s">
        <v>140</v>
      </c>
      <c r="G1336" t="s">
        <v>33</v>
      </c>
      <c r="H1336" t="s">
        <v>1188</v>
      </c>
      <c r="I1336" t="s">
        <v>1189</v>
      </c>
      <c r="J1336" t="s">
        <v>77</v>
      </c>
      <c r="K1336" t="s">
        <v>83</v>
      </c>
      <c r="L1336" t="s">
        <v>49</v>
      </c>
      <c r="M1336" t="s">
        <v>140</v>
      </c>
      <c r="N1336" t="s">
        <v>72</v>
      </c>
      <c r="O1336" t="s">
        <v>40</v>
      </c>
      <c r="P1336">
        <v>34</v>
      </c>
      <c r="Q1336" s="2">
        <v>40952</v>
      </c>
      <c r="R1336" s="2"/>
      <c r="S1336">
        <v>40</v>
      </c>
      <c r="T1336" s="3">
        <v>118708</v>
      </c>
      <c r="U1336" s="3">
        <v>9892.3333333333339</v>
      </c>
      <c r="V1336" s="3">
        <v>57.071153846153848</v>
      </c>
      <c r="W1336" s="3">
        <v>0.19879999999999998</v>
      </c>
      <c r="X1336" s="3">
        <v>1966.5958666666666</v>
      </c>
      <c r="Y1336" vm="16">
        <v>0.48799999999999999</v>
      </c>
      <c r="Z1336" s="3">
        <v>5064.8746666666675</v>
      </c>
      <c r="AA1336" t="s">
        <v>41</v>
      </c>
      <c r="AB1336">
        <v>1</v>
      </c>
      <c r="AC1336">
        <v>7.0000000000000007E-2</v>
      </c>
      <c r="AD1336" s="2" t="s">
        <v>42</v>
      </c>
      <c r="AE1336">
        <v>46</v>
      </c>
      <c r="AH1336">
        <v>20</v>
      </c>
      <c r="AI1336">
        <v>397</v>
      </c>
      <c r="AJ1336">
        <v>10</v>
      </c>
      <c r="AK1336" t="s">
        <v>42</v>
      </c>
      <c r="AL1336">
        <f>IF(AND(EE_Data_2023[[#This Row],[Hire Date]]&gt;=EE_Data_2023[[#This Row],[Start of Month]],EE_Data_2023[[#This Row],[Hire Date]]&lt;=EE_Data_2023[[#This Row],[End of Month]]),1,0)</f>
        <v>0</v>
      </c>
      <c r="AM1336">
        <f>IF(AND(EE_Data_2023[[#This Row],[Exit Date]]&gt;=EE_Data_2023[[#This Row],[Start of Month]],EE_Data_2023[[#This Row],[Exit Date]]&lt;=EE_Data_2023[[#This Row],[End of Month]]),1,0)</f>
        <v>0</v>
      </c>
      <c r="AN1336">
        <f>EE_Data_2023[[#This Row],[Leave balance]]*EE_Data_2023[[#This Row],[Hr_Rate]]</f>
        <v>2625.273076923077</v>
      </c>
    </row>
    <row r="1337" spans="1:40" x14ac:dyDescent="0.3">
      <c r="A1337" s="1" t="s">
        <v>1928</v>
      </c>
      <c r="B1337" s="8">
        <v>44958</v>
      </c>
      <c r="C1337" s="8">
        <v>44985</v>
      </c>
      <c r="D1337">
        <v>2023</v>
      </c>
      <c r="E1337" t="s">
        <v>1035</v>
      </c>
      <c r="F1337" t="s">
        <v>1036</v>
      </c>
      <c r="G1337" t="s">
        <v>1918</v>
      </c>
      <c r="H1337" t="s">
        <v>1190</v>
      </c>
      <c r="I1337" t="s">
        <v>1191</v>
      </c>
      <c r="J1337" t="s">
        <v>47</v>
      </c>
      <c r="K1337" t="s">
        <v>83</v>
      </c>
      <c r="L1337" t="s">
        <v>49</v>
      </c>
      <c r="M1337" t="s">
        <v>135</v>
      </c>
      <c r="N1337" t="s">
        <v>72</v>
      </c>
      <c r="O1337" t="s">
        <v>50</v>
      </c>
      <c r="P1337">
        <v>29</v>
      </c>
      <c r="Q1337" s="2">
        <v>42914</v>
      </c>
      <c r="R1337" s="2"/>
      <c r="S1337">
        <v>40</v>
      </c>
      <c r="T1337" s="3">
        <v>197649</v>
      </c>
      <c r="U1337" s="3">
        <v>16470.75</v>
      </c>
      <c r="V1337" s="3">
        <v>95.023557692307691</v>
      </c>
      <c r="W1337" s="3">
        <v>0.25</v>
      </c>
      <c r="X1337" s="3">
        <v>4117.6875</v>
      </c>
      <c r="Y1337" vm="15">
        <v>0.34600000000000003</v>
      </c>
      <c r="Z1337" s="3">
        <v>10771.870499999999</v>
      </c>
      <c r="AA1337" t="s">
        <v>138</v>
      </c>
      <c r="AB1337">
        <v>1.7225999999999999</v>
      </c>
      <c r="AC1337">
        <v>0.2</v>
      </c>
      <c r="AD1337" s="2" t="s">
        <v>42</v>
      </c>
      <c r="AE1337">
        <v>232</v>
      </c>
      <c r="AH1337">
        <v>20</v>
      </c>
      <c r="AJ1337">
        <v>14</v>
      </c>
      <c r="AK1337" t="s">
        <v>42</v>
      </c>
      <c r="AL1337">
        <f>IF(AND(EE_Data_2023[[#This Row],[Hire Date]]&gt;=EE_Data_2023[[#This Row],[Start of Month]],EE_Data_2023[[#This Row],[Hire Date]]&lt;=EE_Data_2023[[#This Row],[End of Month]]),1,0)</f>
        <v>0</v>
      </c>
      <c r="AM1337">
        <f>IF(AND(EE_Data_2023[[#This Row],[Exit Date]]&gt;=EE_Data_2023[[#This Row],[Start of Month]],EE_Data_2023[[#This Row],[Exit Date]]&lt;=EE_Data_2023[[#This Row],[End of Month]]),1,0)</f>
        <v>0</v>
      </c>
      <c r="AN1337">
        <f>EE_Data_2023[[#This Row],[Leave balance]]*EE_Data_2023[[#This Row],[Hr_Rate]]</f>
        <v>22045.465384615385</v>
      </c>
    </row>
    <row r="1338" spans="1:40" x14ac:dyDescent="0.3">
      <c r="A1338" s="1" t="s">
        <v>1928</v>
      </c>
      <c r="B1338" s="8">
        <v>44958</v>
      </c>
      <c r="C1338" s="8">
        <v>44985</v>
      </c>
      <c r="D1338">
        <v>2023</v>
      </c>
      <c r="E1338" t="s">
        <v>151</v>
      </c>
      <c r="F1338" t="s">
        <v>152</v>
      </c>
      <c r="G1338" t="s">
        <v>33</v>
      </c>
      <c r="H1338" t="s">
        <v>1192</v>
      </c>
      <c r="I1338" t="s">
        <v>1193</v>
      </c>
      <c r="J1338" t="s">
        <v>63</v>
      </c>
      <c r="K1338" t="s">
        <v>83</v>
      </c>
      <c r="L1338" t="s">
        <v>49</v>
      </c>
      <c r="M1338" t="s">
        <v>152</v>
      </c>
      <c r="N1338" t="s">
        <v>39</v>
      </c>
      <c r="O1338" t="s">
        <v>50</v>
      </c>
      <c r="P1338">
        <v>45</v>
      </c>
      <c r="Q1338" s="2">
        <v>43999</v>
      </c>
      <c r="R1338" s="2">
        <v>45094</v>
      </c>
      <c r="S1338">
        <v>32</v>
      </c>
      <c r="T1338" s="3">
        <v>89841</v>
      </c>
      <c r="U1338" s="3">
        <v>7486.75</v>
      </c>
      <c r="V1338" s="3">
        <v>53.99098557692308</v>
      </c>
      <c r="W1338" s="3">
        <v>0.21</v>
      </c>
      <c r="X1338" s="3">
        <v>1572.2175</v>
      </c>
      <c r="Y1338" vm="18">
        <v>0.379</v>
      </c>
      <c r="Z1338" s="3">
        <v>4649.2717499999999</v>
      </c>
      <c r="AA1338" t="s">
        <v>155</v>
      </c>
      <c r="AB1338">
        <v>378.97</v>
      </c>
      <c r="AC1338">
        <v>0</v>
      </c>
      <c r="AD1338" s="2" t="s">
        <v>42</v>
      </c>
      <c r="AE1338">
        <v>255</v>
      </c>
      <c r="AH1338">
        <v>20</v>
      </c>
      <c r="AK1338" t="s">
        <v>42</v>
      </c>
      <c r="AL1338">
        <f>IF(AND(EE_Data_2023[[#This Row],[Hire Date]]&gt;=EE_Data_2023[[#This Row],[Start of Month]],EE_Data_2023[[#This Row],[Hire Date]]&lt;=EE_Data_2023[[#This Row],[End of Month]]),1,0)</f>
        <v>0</v>
      </c>
      <c r="AM1338">
        <f>IF(AND(EE_Data_2023[[#This Row],[Exit Date]]&gt;=EE_Data_2023[[#This Row],[Start of Month]],EE_Data_2023[[#This Row],[Exit Date]]&lt;=EE_Data_2023[[#This Row],[End of Month]]),1,0)</f>
        <v>0</v>
      </c>
      <c r="AN1338">
        <f>EE_Data_2023[[#This Row],[Leave balance]]*EE_Data_2023[[#This Row],[Hr_Rate]]</f>
        <v>13767.701322115385</v>
      </c>
    </row>
    <row r="1339" spans="1:40" x14ac:dyDescent="0.3">
      <c r="A1339" s="1" t="s">
        <v>1928</v>
      </c>
      <c r="B1339" s="8">
        <v>44958</v>
      </c>
      <c r="C1339" s="8">
        <v>44985</v>
      </c>
      <c r="D1339">
        <v>2023</v>
      </c>
      <c r="E1339" t="s">
        <v>376</v>
      </c>
      <c r="F1339" t="s">
        <v>377</v>
      </c>
      <c r="G1339" t="s">
        <v>33</v>
      </c>
      <c r="H1339" t="s">
        <v>334</v>
      </c>
      <c r="I1339" t="s">
        <v>1194</v>
      </c>
      <c r="J1339" t="s">
        <v>177</v>
      </c>
      <c r="K1339" t="s">
        <v>48</v>
      </c>
      <c r="L1339" t="s">
        <v>49</v>
      </c>
      <c r="M1339" t="s">
        <v>377</v>
      </c>
      <c r="N1339" t="s">
        <v>72</v>
      </c>
      <c r="O1339" t="s">
        <v>50</v>
      </c>
      <c r="P1339">
        <v>52</v>
      </c>
      <c r="Q1339" s="2">
        <v>43819</v>
      </c>
      <c r="R1339" s="2"/>
      <c r="S1339">
        <v>32</v>
      </c>
      <c r="T1339" s="3">
        <v>61026</v>
      </c>
      <c r="U1339" s="3">
        <v>5085.5</v>
      </c>
      <c r="V1339" s="3">
        <v>36.674278846153847</v>
      </c>
      <c r="W1339" s="3">
        <v>0.33799999999999997</v>
      </c>
      <c r="X1339" s="3">
        <v>1718.8989999999999</v>
      </c>
      <c r="Y1339" vm="35">
        <v>0.46100000000000002</v>
      </c>
      <c r="Z1339" s="3">
        <v>2741.0844999999999</v>
      </c>
      <c r="AA1339" t="s">
        <v>380</v>
      </c>
      <c r="AB1339">
        <v>23.619</v>
      </c>
      <c r="AC1339">
        <v>0</v>
      </c>
      <c r="AD1339" s="2" t="s">
        <v>42</v>
      </c>
      <c r="AE1339">
        <v>322</v>
      </c>
      <c r="AH1339">
        <v>20</v>
      </c>
      <c r="AK1339" t="s">
        <v>42</v>
      </c>
      <c r="AL1339">
        <f>IF(AND(EE_Data_2023[[#This Row],[Hire Date]]&gt;=EE_Data_2023[[#This Row],[Start of Month]],EE_Data_2023[[#This Row],[Hire Date]]&lt;=EE_Data_2023[[#This Row],[End of Month]]),1,0)</f>
        <v>0</v>
      </c>
      <c r="AM1339">
        <f>IF(AND(EE_Data_2023[[#This Row],[Exit Date]]&gt;=EE_Data_2023[[#This Row],[Start of Month]],EE_Data_2023[[#This Row],[Exit Date]]&lt;=EE_Data_2023[[#This Row],[End of Month]]),1,0)</f>
        <v>0</v>
      </c>
      <c r="AN1339">
        <f>EE_Data_2023[[#This Row],[Leave balance]]*EE_Data_2023[[#This Row],[Hr_Rate]]</f>
        <v>11809.117788461539</v>
      </c>
    </row>
    <row r="1340" spans="1:40" x14ac:dyDescent="0.3">
      <c r="A1340" s="1" t="s">
        <v>1928</v>
      </c>
      <c r="B1340" s="8">
        <v>44958</v>
      </c>
      <c r="C1340" s="8">
        <v>44985</v>
      </c>
      <c r="D1340">
        <v>2023</v>
      </c>
      <c r="E1340" t="s">
        <v>390</v>
      </c>
      <c r="F1340" t="s">
        <v>391</v>
      </c>
      <c r="G1340" t="s">
        <v>33</v>
      </c>
      <c r="H1340" t="s">
        <v>1195</v>
      </c>
      <c r="I1340" t="s">
        <v>1196</v>
      </c>
      <c r="J1340" t="s">
        <v>98</v>
      </c>
      <c r="K1340" t="s">
        <v>99</v>
      </c>
      <c r="L1340" t="s">
        <v>49</v>
      </c>
      <c r="M1340" t="s">
        <v>391</v>
      </c>
      <c r="N1340" t="s">
        <v>72</v>
      </c>
      <c r="O1340" t="s">
        <v>50</v>
      </c>
      <c r="P1340">
        <v>48</v>
      </c>
      <c r="Q1340" s="2">
        <v>41907</v>
      </c>
      <c r="R1340" s="2"/>
      <c r="S1340">
        <v>24</v>
      </c>
      <c r="T1340" s="3">
        <v>96693</v>
      </c>
      <c r="U1340" s="3">
        <v>8057.75</v>
      </c>
      <c r="V1340" s="3">
        <v>77.478365384615387</v>
      </c>
      <c r="W1340" s="3">
        <v>0.1105</v>
      </c>
      <c r="X1340" s="3">
        <v>890.38137500000005</v>
      </c>
      <c r="Y1340" vm="37">
        <v>0.26100000000000001</v>
      </c>
      <c r="Z1340" s="3">
        <v>5954.6772499999997</v>
      </c>
      <c r="AA1340" t="s">
        <v>41</v>
      </c>
      <c r="AB1340">
        <v>1</v>
      </c>
      <c r="AC1340">
        <v>0</v>
      </c>
      <c r="AD1340" s="2" t="s">
        <v>42</v>
      </c>
      <c r="AE1340">
        <v>365</v>
      </c>
      <c r="AH1340">
        <v>20</v>
      </c>
      <c r="AK1340" t="s">
        <v>42</v>
      </c>
      <c r="AL1340">
        <f>IF(AND(EE_Data_2023[[#This Row],[Hire Date]]&gt;=EE_Data_2023[[#This Row],[Start of Month]],EE_Data_2023[[#This Row],[Hire Date]]&lt;=EE_Data_2023[[#This Row],[End of Month]]),1,0)</f>
        <v>0</v>
      </c>
      <c r="AM1340">
        <f>IF(AND(EE_Data_2023[[#This Row],[Exit Date]]&gt;=EE_Data_2023[[#This Row],[Start of Month]],EE_Data_2023[[#This Row],[Exit Date]]&lt;=EE_Data_2023[[#This Row],[End of Month]]),1,0)</f>
        <v>0</v>
      </c>
      <c r="AN1340">
        <f>EE_Data_2023[[#This Row],[Leave balance]]*EE_Data_2023[[#This Row],[Hr_Rate]]</f>
        <v>28279.603365384617</v>
      </c>
    </row>
    <row r="1341" spans="1:40" x14ac:dyDescent="0.3">
      <c r="A1341" s="1" t="s">
        <v>1928</v>
      </c>
      <c r="B1341" s="8">
        <v>44958</v>
      </c>
      <c r="C1341" s="8">
        <v>44985</v>
      </c>
      <c r="D1341">
        <v>2023</v>
      </c>
      <c r="E1341" t="s">
        <v>100</v>
      </c>
      <c r="F1341" t="s">
        <v>101</v>
      </c>
      <c r="G1341" t="s">
        <v>33</v>
      </c>
      <c r="H1341" t="s">
        <v>1197</v>
      </c>
      <c r="I1341" t="s">
        <v>1198</v>
      </c>
      <c r="J1341" t="s">
        <v>336</v>
      </c>
      <c r="K1341" t="s">
        <v>99</v>
      </c>
      <c r="L1341" t="s">
        <v>49</v>
      </c>
      <c r="M1341" t="s">
        <v>101</v>
      </c>
      <c r="N1341" t="s">
        <v>72</v>
      </c>
      <c r="O1341" t="s">
        <v>50</v>
      </c>
      <c r="P1341">
        <v>48</v>
      </c>
      <c r="Q1341" s="2">
        <v>39991</v>
      </c>
      <c r="R1341" s="2"/>
      <c r="S1341">
        <v>24</v>
      </c>
      <c r="T1341" s="3">
        <v>82907</v>
      </c>
      <c r="U1341" s="3">
        <v>6908.916666666667</v>
      </c>
      <c r="V1341" s="3">
        <v>66.431891025641022</v>
      </c>
      <c r="W1341" s="3">
        <v>0.14990000000000001</v>
      </c>
      <c r="X1341" s="3">
        <v>1035.6466083333335</v>
      </c>
      <c r="Y1341" vm="10">
        <v>0.20399999999999999</v>
      </c>
      <c r="Z1341" s="3">
        <v>5499.4976666666671</v>
      </c>
      <c r="AA1341" t="s">
        <v>41</v>
      </c>
      <c r="AB1341">
        <v>1</v>
      </c>
      <c r="AC1341">
        <v>0</v>
      </c>
      <c r="AD1341" s="2" t="s">
        <v>42</v>
      </c>
      <c r="AE1341">
        <v>144</v>
      </c>
      <c r="AH1341">
        <v>20</v>
      </c>
      <c r="AK1341" t="s">
        <v>42</v>
      </c>
      <c r="AL1341">
        <f>IF(AND(EE_Data_2023[[#This Row],[Hire Date]]&gt;=EE_Data_2023[[#This Row],[Start of Month]],EE_Data_2023[[#This Row],[Hire Date]]&lt;=EE_Data_2023[[#This Row],[End of Month]]),1,0)</f>
        <v>0</v>
      </c>
      <c r="AM1341">
        <f>IF(AND(EE_Data_2023[[#This Row],[Exit Date]]&gt;=EE_Data_2023[[#This Row],[Start of Month]],EE_Data_2023[[#This Row],[Exit Date]]&lt;=EE_Data_2023[[#This Row],[End of Month]]),1,0)</f>
        <v>0</v>
      </c>
      <c r="AN1341">
        <f>EE_Data_2023[[#This Row],[Leave balance]]*EE_Data_2023[[#This Row],[Hr_Rate]]</f>
        <v>9566.1923076923067</v>
      </c>
    </row>
    <row r="1342" spans="1:40" x14ac:dyDescent="0.3">
      <c r="A1342" s="1" t="s">
        <v>1928</v>
      </c>
      <c r="B1342" s="8">
        <v>44958</v>
      </c>
      <c r="C1342" s="8">
        <v>44985</v>
      </c>
      <c r="D1342">
        <v>2023</v>
      </c>
      <c r="E1342" t="s">
        <v>100</v>
      </c>
      <c r="F1342" t="s">
        <v>101</v>
      </c>
      <c r="G1342" t="s">
        <v>33</v>
      </c>
      <c r="H1342" t="s">
        <v>1199</v>
      </c>
      <c r="I1342" t="s">
        <v>1200</v>
      </c>
      <c r="J1342" t="s">
        <v>115</v>
      </c>
      <c r="K1342" t="s">
        <v>116</v>
      </c>
      <c r="L1342" t="s">
        <v>71</v>
      </c>
      <c r="M1342" t="s">
        <v>101</v>
      </c>
      <c r="N1342" t="s">
        <v>72</v>
      </c>
      <c r="O1342" t="s">
        <v>40</v>
      </c>
      <c r="P1342">
        <v>41</v>
      </c>
      <c r="Q1342" s="2">
        <v>41916</v>
      </c>
      <c r="R1342" s="2"/>
      <c r="S1342">
        <v>40</v>
      </c>
      <c r="T1342" s="3">
        <v>257194</v>
      </c>
      <c r="U1342" s="3">
        <v>21432.833333333332</v>
      </c>
      <c r="V1342" s="3">
        <v>123.65096153846154</v>
      </c>
      <c r="W1342" s="3">
        <v>0.14990000000000001</v>
      </c>
      <c r="X1342" s="3">
        <v>3212.7817166666664</v>
      </c>
      <c r="Y1342" vm="10">
        <v>0.20399999999999999</v>
      </c>
      <c r="Z1342" s="3">
        <v>17060.535333333333</v>
      </c>
      <c r="AA1342" t="s">
        <v>41</v>
      </c>
      <c r="AB1342">
        <v>1</v>
      </c>
      <c r="AC1342">
        <v>0.35</v>
      </c>
      <c r="AD1342" s="2" t="s">
        <v>42</v>
      </c>
      <c r="AE1342">
        <v>365</v>
      </c>
      <c r="AH1342">
        <v>20</v>
      </c>
      <c r="AJ1342">
        <v>12</v>
      </c>
      <c r="AK1342" t="s">
        <v>42</v>
      </c>
      <c r="AL1342">
        <f>IF(AND(EE_Data_2023[[#This Row],[Hire Date]]&gt;=EE_Data_2023[[#This Row],[Start of Month]],EE_Data_2023[[#This Row],[Hire Date]]&lt;=EE_Data_2023[[#This Row],[End of Month]]),1,0)</f>
        <v>0</v>
      </c>
      <c r="AM1342">
        <f>IF(AND(EE_Data_2023[[#This Row],[Exit Date]]&gt;=EE_Data_2023[[#This Row],[Start of Month]],EE_Data_2023[[#This Row],[Exit Date]]&lt;=EE_Data_2023[[#This Row],[End of Month]]),1,0)</f>
        <v>0</v>
      </c>
      <c r="AN1342">
        <f>EE_Data_2023[[#This Row],[Leave balance]]*EE_Data_2023[[#This Row],[Hr_Rate]]</f>
        <v>45132.600961538461</v>
      </c>
    </row>
    <row r="1343" spans="1:40" x14ac:dyDescent="0.3">
      <c r="A1343" s="1" t="s">
        <v>1928</v>
      </c>
      <c r="B1343" s="8">
        <v>44958</v>
      </c>
      <c r="C1343" s="8">
        <v>44985</v>
      </c>
      <c r="D1343">
        <v>2023</v>
      </c>
      <c r="E1343" t="s">
        <v>104</v>
      </c>
      <c r="F1343" t="s">
        <v>105</v>
      </c>
      <c r="G1343" t="s">
        <v>1919</v>
      </c>
      <c r="H1343" t="s">
        <v>1201</v>
      </c>
      <c r="I1343" t="s">
        <v>1202</v>
      </c>
      <c r="J1343" t="s">
        <v>158</v>
      </c>
      <c r="K1343" t="s">
        <v>99</v>
      </c>
      <c r="L1343" t="s">
        <v>108</v>
      </c>
      <c r="M1343" t="s">
        <v>105</v>
      </c>
      <c r="N1343" t="s">
        <v>72</v>
      </c>
      <c r="O1343" t="s">
        <v>40</v>
      </c>
      <c r="P1343">
        <v>41</v>
      </c>
      <c r="Q1343" s="2">
        <v>40929</v>
      </c>
      <c r="R1343" s="2"/>
      <c r="S1343">
        <v>40</v>
      </c>
      <c r="T1343" s="3">
        <v>94658</v>
      </c>
      <c r="U1343" s="3">
        <v>7888.166666666667</v>
      </c>
      <c r="V1343" s="3">
        <v>45.508653846153848</v>
      </c>
      <c r="W1343" s="3">
        <v>5.74E-2</v>
      </c>
      <c r="X1343" s="3">
        <v>452.78076666666669</v>
      </c>
      <c r="Y1343" vm="11">
        <v>0.30099999999999999</v>
      </c>
      <c r="Z1343" s="3">
        <v>5513.8284999999996</v>
      </c>
      <c r="AA1343" t="s">
        <v>109</v>
      </c>
      <c r="AB1343">
        <v>16295.86</v>
      </c>
      <c r="AC1343">
        <v>0</v>
      </c>
      <c r="AD1343" s="2" t="s">
        <v>42</v>
      </c>
      <c r="AE1343">
        <v>277</v>
      </c>
      <c r="AH1343">
        <v>20</v>
      </c>
      <c r="AJ1343">
        <v>15</v>
      </c>
      <c r="AK1343" t="s">
        <v>42</v>
      </c>
      <c r="AL1343">
        <f>IF(AND(EE_Data_2023[[#This Row],[Hire Date]]&gt;=EE_Data_2023[[#This Row],[Start of Month]],EE_Data_2023[[#This Row],[Hire Date]]&lt;=EE_Data_2023[[#This Row],[End of Month]]),1,0)</f>
        <v>0</v>
      </c>
      <c r="AM1343">
        <f>IF(AND(EE_Data_2023[[#This Row],[Exit Date]]&gt;=EE_Data_2023[[#This Row],[Start of Month]],EE_Data_2023[[#This Row],[Exit Date]]&lt;=EE_Data_2023[[#This Row],[End of Month]]),1,0)</f>
        <v>0</v>
      </c>
      <c r="AN1343">
        <f>EE_Data_2023[[#This Row],[Leave balance]]*EE_Data_2023[[#This Row],[Hr_Rate]]</f>
        <v>12605.897115384616</v>
      </c>
    </row>
    <row r="1344" spans="1:40" x14ac:dyDescent="0.3">
      <c r="A1344" s="1" t="s">
        <v>1928</v>
      </c>
      <c r="B1344" s="8">
        <v>44958</v>
      </c>
      <c r="C1344" s="8">
        <v>44985</v>
      </c>
      <c r="D1344">
        <v>2023</v>
      </c>
      <c r="E1344" t="s">
        <v>346</v>
      </c>
      <c r="F1344" t="s">
        <v>347</v>
      </c>
      <c r="G1344" t="s">
        <v>54</v>
      </c>
      <c r="H1344" t="s">
        <v>1203</v>
      </c>
      <c r="I1344" t="s">
        <v>1204</v>
      </c>
      <c r="J1344" t="s">
        <v>158</v>
      </c>
      <c r="K1344" t="s">
        <v>99</v>
      </c>
      <c r="L1344" t="s">
        <v>108</v>
      </c>
      <c r="M1344" t="s">
        <v>347</v>
      </c>
      <c r="N1344" t="s">
        <v>72</v>
      </c>
      <c r="O1344" t="s">
        <v>40</v>
      </c>
      <c r="P1344">
        <v>55</v>
      </c>
      <c r="Q1344" s="2">
        <v>40663</v>
      </c>
      <c r="R1344" s="2"/>
      <c r="S1344">
        <v>40</v>
      </c>
      <c r="T1344" s="3">
        <v>89419</v>
      </c>
      <c r="U1344" s="3">
        <v>7451.583333333333</v>
      </c>
      <c r="V1344" s="3">
        <v>42.989903846153844</v>
      </c>
      <c r="W1344" s="3">
        <v>0.2109</v>
      </c>
      <c r="X1344" s="3">
        <v>1571.5389250000001</v>
      </c>
      <c r="Y1344" vm="34">
        <v>0.45799999999999996</v>
      </c>
      <c r="Z1344" s="3">
        <v>4038.758166666667</v>
      </c>
      <c r="AA1344" t="s">
        <v>350</v>
      </c>
      <c r="AB1344">
        <v>11.0573</v>
      </c>
      <c r="AC1344">
        <v>0</v>
      </c>
      <c r="AD1344" s="2" t="s">
        <v>42</v>
      </c>
      <c r="AE1344">
        <v>50</v>
      </c>
      <c r="AH1344">
        <v>20</v>
      </c>
      <c r="AJ1344">
        <v>9</v>
      </c>
      <c r="AK1344" t="s">
        <v>42</v>
      </c>
      <c r="AL1344">
        <f>IF(AND(EE_Data_2023[[#This Row],[Hire Date]]&gt;=EE_Data_2023[[#This Row],[Start of Month]],EE_Data_2023[[#This Row],[Hire Date]]&lt;=EE_Data_2023[[#This Row],[End of Month]]),1,0)</f>
        <v>0</v>
      </c>
      <c r="AM1344">
        <f>IF(AND(EE_Data_2023[[#This Row],[Exit Date]]&gt;=EE_Data_2023[[#This Row],[Start of Month]],EE_Data_2023[[#This Row],[Exit Date]]&lt;=EE_Data_2023[[#This Row],[End of Month]]),1,0)</f>
        <v>0</v>
      </c>
      <c r="AN1344">
        <f>EE_Data_2023[[#This Row],[Leave balance]]*EE_Data_2023[[#This Row],[Hr_Rate]]</f>
        <v>2149.4951923076924</v>
      </c>
    </row>
    <row r="1345" spans="1:40" x14ac:dyDescent="0.3">
      <c r="A1345" s="1" t="s">
        <v>1928</v>
      </c>
      <c r="B1345" s="8">
        <v>44958</v>
      </c>
      <c r="C1345" s="8">
        <v>44985</v>
      </c>
      <c r="D1345">
        <v>2023</v>
      </c>
      <c r="E1345" t="s">
        <v>84</v>
      </c>
      <c r="F1345" t="s">
        <v>85</v>
      </c>
      <c r="G1345" t="s">
        <v>1919</v>
      </c>
      <c r="H1345" t="s">
        <v>1205</v>
      </c>
      <c r="I1345" t="s">
        <v>1206</v>
      </c>
      <c r="J1345" t="s">
        <v>226</v>
      </c>
      <c r="K1345" t="s">
        <v>94</v>
      </c>
      <c r="L1345" t="s">
        <v>38</v>
      </c>
      <c r="M1345" t="s">
        <v>85</v>
      </c>
      <c r="N1345" t="s">
        <v>72</v>
      </c>
      <c r="O1345" t="s">
        <v>40</v>
      </c>
      <c r="P1345">
        <v>45</v>
      </c>
      <c r="Q1345" s="2">
        <v>42357</v>
      </c>
      <c r="R1345" s="2"/>
      <c r="S1345">
        <v>40</v>
      </c>
      <c r="T1345" s="3">
        <v>51983</v>
      </c>
      <c r="U1345" s="3">
        <v>4331.916666666667</v>
      </c>
      <c r="V1345" s="3">
        <v>24.991826923076921</v>
      </c>
      <c r="W1345" s="3">
        <v>0.25</v>
      </c>
      <c r="X1345" s="3">
        <v>1082.9791666666667</v>
      </c>
      <c r="Y1345" vm="8">
        <v>0.21899999999999997</v>
      </c>
      <c r="Z1345" s="3">
        <v>3383.226916666667</v>
      </c>
      <c r="AA1345" t="s">
        <v>88</v>
      </c>
      <c r="AB1345">
        <v>8.2957999999999998</v>
      </c>
      <c r="AC1345">
        <v>0</v>
      </c>
      <c r="AD1345" s="2" t="s">
        <v>42</v>
      </c>
      <c r="AE1345">
        <v>375</v>
      </c>
      <c r="AH1345">
        <v>20</v>
      </c>
      <c r="AI1345">
        <v>292</v>
      </c>
      <c r="AJ1345">
        <v>10</v>
      </c>
      <c r="AK1345" t="s">
        <v>42</v>
      </c>
      <c r="AL1345">
        <f>IF(AND(EE_Data_2023[[#This Row],[Hire Date]]&gt;=EE_Data_2023[[#This Row],[Start of Month]],EE_Data_2023[[#This Row],[Hire Date]]&lt;=EE_Data_2023[[#This Row],[End of Month]]),1,0)</f>
        <v>0</v>
      </c>
      <c r="AM1345">
        <f>IF(AND(EE_Data_2023[[#This Row],[Exit Date]]&gt;=EE_Data_2023[[#This Row],[Start of Month]],EE_Data_2023[[#This Row],[Exit Date]]&lt;=EE_Data_2023[[#This Row],[End of Month]]),1,0)</f>
        <v>0</v>
      </c>
      <c r="AN1345">
        <f>EE_Data_2023[[#This Row],[Leave balance]]*EE_Data_2023[[#This Row],[Hr_Rate]]</f>
        <v>9371.9350961538457</v>
      </c>
    </row>
    <row r="1346" spans="1:40" x14ac:dyDescent="0.3">
      <c r="A1346" s="1" t="s">
        <v>1928</v>
      </c>
      <c r="B1346" s="8">
        <v>44958</v>
      </c>
      <c r="C1346" s="8">
        <v>44985</v>
      </c>
      <c r="D1346">
        <v>2023</v>
      </c>
      <c r="E1346" t="s">
        <v>100</v>
      </c>
      <c r="F1346" t="s">
        <v>101</v>
      </c>
      <c r="G1346" t="s">
        <v>33</v>
      </c>
      <c r="H1346" t="s">
        <v>1207</v>
      </c>
      <c r="I1346" t="s">
        <v>1208</v>
      </c>
      <c r="J1346" t="s">
        <v>47</v>
      </c>
      <c r="K1346" t="s">
        <v>48</v>
      </c>
      <c r="L1346" t="s">
        <v>71</v>
      </c>
      <c r="M1346" t="s">
        <v>101</v>
      </c>
      <c r="N1346" t="s">
        <v>72</v>
      </c>
      <c r="O1346" t="s">
        <v>50</v>
      </c>
      <c r="P1346">
        <v>53</v>
      </c>
      <c r="Q1346" s="2">
        <v>37304</v>
      </c>
      <c r="R1346" s="2"/>
      <c r="S1346">
        <v>40</v>
      </c>
      <c r="T1346" s="3">
        <v>179494</v>
      </c>
      <c r="U1346" s="3">
        <v>14957.833333333334</v>
      </c>
      <c r="V1346" s="3">
        <v>86.295192307692304</v>
      </c>
      <c r="W1346" s="3">
        <v>0.14990000000000001</v>
      </c>
      <c r="X1346" s="3">
        <v>2242.1792166666669</v>
      </c>
      <c r="Y1346" vm="10">
        <v>0.20399999999999999</v>
      </c>
      <c r="Z1346" s="3">
        <v>11906.435333333335</v>
      </c>
      <c r="AA1346" t="s">
        <v>41</v>
      </c>
      <c r="AB1346">
        <v>1</v>
      </c>
      <c r="AC1346">
        <v>0.2</v>
      </c>
      <c r="AD1346" s="2" t="s">
        <v>42</v>
      </c>
      <c r="AE1346">
        <v>32</v>
      </c>
      <c r="AH1346">
        <v>20</v>
      </c>
      <c r="AI1346">
        <v>508</v>
      </c>
      <c r="AK1346" t="s">
        <v>42</v>
      </c>
      <c r="AL1346">
        <f>IF(AND(EE_Data_2023[[#This Row],[Hire Date]]&gt;=EE_Data_2023[[#This Row],[Start of Month]],EE_Data_2023[[#This Row],[Hire Date]]&lt;=EE_Data_2023[[#This Row],[End of Month]]),1,0)</f>
        <v>0</v>
      </c>
      <c r="AM1346">
        <f>IF(AND(EE_Data_2023[[#This Row],[Exit Date]]&gt;=EE_Data_2023[[#This Row],[Start of Month]],EE_Data_2023[[#This Row],[Exit Date]]&lt;=EE_Data_2023[[#This Row],[End of Month]]),1,0)</f>
        <v>0</v>
      </c>
      <c r="AN1346">
        <f>EE_Data_2023[[#This Row],[Leave balance]]*EE_Data_2023[[#This Row],[Hr_Rate]]</f>
        <v>2761.4461538461537</v>
      </c>
    </row>
    <row r="1347" spans="1:40" x14ac:dyDescent="0.3">
      <c r="A1347" s="1" t="s">
        <v>1928</v>
      </c>
      <c r="B1347" s="8">
        <v>44958</v>
      </c>
      <c r="C1347" s="8">
        <v>44985</v>
      </c>
      <c r="D1347">
        <v>2023</v>
      </c>
      <c r="E1347" t="s">
        <v>79</v>
      </c>
      <c r="F1347" t="s">
        <v>80</v>
      </c>
      <c r="G1347" t="s">
        <v>33</v>
      </c>
      <c r="H1347" t="s">
        <v>1209</v>
      </c>
      <c r="I1347" t="s">
        <v>1210</v>
      </c>
      <c r="J1347" t="s">
        <v>527</v>
      </c>
      <c r="K1347" t="s">
        <v>37</v>
      </c>
      <c r="L1347" t="s">
        <v>71</v>
      </c>
      <c r="M1347" t="s">
        <v>80</v>
      </c>
      <c r="N1347" t="s">
        <v>72</v>
      </c>
      <c r="O1347" t="s">
        <v>40</v>
      </c>
      <c r="P1347">
        <v>49</v>
      </c>
      <c r="Q1347" s="2">
        <v>42545</v>
      </c>
      <c r="R1347" s="2"/>
      <c r="S1347">
        <v>40</v>
      </c>
      <c r="T1347" s="3">
        <v>68426</v>
      </c>
      <c r="U1347" s="3">
        <v>5702.166666666667</v>
      </c>
      <c r="V1347" s="3">
        <v>32.89711538461539</v>
      </c>
      <c r="W1347" s="3">
        <v>0.23190000000000002</v>
      </c>
      <c r="X1347" s="3">
        <v>1322.3324500000001</v>
      </c>
      <c r="Y1347" vm="7">
        <v>0.41200000000000003</v>
      </c>
      <c r="Z1347" s="3">
        <v>3352.8739999999998</v>
      </c>
      <c r="AA1347" t="s">
        <v>41</v>
      </c>
      <c r="AB1347">
        <v>1</v>
      </c>
      <c r="AC1347">
        <v>0</v>
      </c>
      <c r="AD1347" s="2" t="s">
        <v>42</v>
      </c>
      <c r="AE1347">
        <v>42</v>
      </c>
      <c r="AH1347">
        <v>20</v>
      </c>
      <c r="AJ1347">
        <v>10</v>
      </c>
      <c r="AK1347" t="s">
        <v>42</v>
      </c>
      <c r="AL1347">
        <f>IF(AND(EE_Data_2023[[#This Row],[Hire Date]]&gt;=EE_Data_2023[[#This Row],[Start of Month]],EE_Data_2023[[#This Row],[Hire Date]]&lt;=EE_Data_2023[[#This Row],[End of Month]]),1,0)</f>
        <v>0</v>
      </c>
      <c r="AM1347">
        <f>IF(AND(EE_Data_2023[[#This Row],[Exit Date]]&gt;=EE_Data_2023[[#This Row],[Start of Month]],EE_Data_2023[[#This Row],[Exit Date]]&lt;=EE_Data_2023[[#This Row],[End of Month]]),1,0)</f>
        <v>0</v>
      </c>
      <c r="AN1347">
        <f>EE_Data_2023[[#This Row],[Leave balance]]*EE_Data_2023[[#This Row],[Hr_Rate]]</f>
        <v>1381.6788461538463</v>
      </c>
    </row>
    <row r="1348" spans="1:40" x14ac:dyDescent="0.3">
      <c r="A1348" s="1" t="s">
        <v>1928</v>
      </c>
      <c r="B1348" s="8">
        <v>44958</v>
      </c>
      <c r="C1348" s="8">
        <v>44985</v>
      </c>
      <c r="D1348">
        <v>2023</v>
      </c>
      <c r="E1348" t="s">
        <v>79</v>
      </c>
      <c r="F1348" t="s">
        <v>80</v>
      </c>
      <c r="G1348" t="s">
        <v>33</v>
      </c>
      <c r="H1348" t="s">
        <v>1211</v>
      </c>
      <c r="I1348" t="s">
        <v>1212</v>
      </c>
      <c r="J1348" t="s">
        <v>93</v>
      </c>
      <c r="K1348" t="s">
        <v>48</v>
      </c>
      <c r="L1348" t="s">
        <v>71</v>
      </c>
      <c r="M1348" t="s">
        <v>80</v>
      </c>
      <c r="N1348" t="s">
        <v>72</v>
      </c>
      <c r="O1348" t="s">
        <v>50</v>
      </c>
      <c r="P1348">
        <v>55</v>
      </c>
      <c r="Q1348" s="2">
        <v>42772</v>
      </c>
      <c r="R1348" s="2"/>
      <c r="S1348">
        <v>32</v>
      </c>
      <c r="T1348" s="3">
        <v>144986</v>
      </c>
      <c r="U1348" s="3">
        <v>12082.166666666666</v>
      </c>
      <c r="V1348" s="3">
        <v>87.131009615384613</v>
      </c>
      <c r="W1348" s="3">
        <v>0.23190000000000002</v>
      </c>
      <c r="X1348" s="3">
        <v>2801.8544500000003</v>
      </c>
      <c r="Y1348" vm="7">
        <v>0.41200000000000003</v>
      </c>
      <c r="Z1348" s="3">
        <v>7104.3139999999994</v>
      </c>
      <c r="AA1348" t="s">
        <v>41</v>
      </c>
      <c r="AB1348">
        <v>1</v>
      </c>
      <c r="AC1348">
        <v>0.12</v>
      </c>
      <c r="AD1348" s="2" t="s">
        <v>42</v>
      </c>
      <c r="AE1348">
        <v>305</v>
      </c>
      <c r="AH1348">
        <v>20</v>
      </c>
      <c r="AK1348" t="s">
        <v>42</v>
      </c>
      <c r="AL1348">
        <f>IF(AND(EE_Data_2023[[#This Row],[Hire Date]]&gt;=EE_Data_2023[[#This Row],[Start of Month]],EE_Data_2023[[#This Row],[Hire Date]]&lt;=EE_Data_2023[[#This Row],[End of Month]]),1,0)</f>
        <v>0</v>
      </c>
      <c r="AM1348">
        <f>IF(AND(EE_Data_2023[[#This Row],[Exit Date]]&gt;=EE_Data_2023[[#This Row],[Start of Month]],EE_Data_2023[[#This Row],[Exit Date]]&lt;=EE_Data_2023[[#This Row],[End of Month]]),1,0)</f>
        <v>0</v>
      </c>
      <c r="AN1348">
        <f>EE_Data_2023[[#This Row],[Leave balance]]*EE_Data_2023[[#This Row],[Hr_Rate]]</f>
        <v>26574.957932692309</v>
      </c>
    </row>
    <row r="1349" spans="1:40" x14ac:dyDescent="0.3">
      <c r="A1349" s="1" t="s">
        <v>1928</v>
      </c>
      <c r="B1349" s="8">
        <v>44958</v>
      </c>
      <c r="C1349" s="8">
        <v>44985</v>
      </c>
      <c r="D1349">
        <v>2023</v>
      </c>
      <c r="E1349" t="s">
        <v>262</v>
      </c>
      <c r="F1349" t="s">
        <v>263</v>
      </c>
      <c r="G1349" t="s">
        <v>33</v>
      </c>
      <c r="H1349" t="s">
        <v>1213</v>
      </c>
      <c r="I1349" t="s">
        <v>1214</v>
      </c>
      <c r="J1349" t="s">
        <v>69</v>
      </c>
      <c r="K1349" t="s">
        <v>70</v>
      </c>
      <c r="L1349" t="s">
        <v>49</v>
      </c>
      <c r="M1349" t="s">
        <v>263</v>
      </c>
      <c r="N1349" t="s">
        <v>72</v>
      </c>
      <c r="O1349" t="s">
        <v>50</v>
      </c>
      <c r="P1349">
        <v>45</v>
      </c>
      <c r="Q1349" s="2">
        <v>36754</v>
      </c>
      <c r="R1349" s="2"/>
      <c r="S1349">
        <v>24</v>
      </c>
      <c r="T1349" s="3">
        <v>60113</v>
      </c>
      <c r="U1349" s="3">
        <v>5009.416666666667</v>
      </c>
      <c r="V1349" s="3">
        <v>48.167467948717949</v>
      </c>
      <c r="W1349" s="3">
        <v>0.22</v>
      </c>
      <c r="X1349" s="3">
        <v>1102.0716666666667</v>
      </c>
      <c r="Y1349" vm="28">
        <v>0.45200000000000001</v>
      </c>
      <c r="Z1349" s="3">
        <v>2745.1603333333333</v>
      </c>
      <c r="AA1349" t="s">
        <v>267</v>
      </c>
      <c r="AB1349">
        <v>39.026600000000002</v>
      </c>
      <c r="AC1349">
        <v>0</v>
      </c>
      <c r="AD1349" s="2" t="s">
        <v>42</v>
      </c>
      <c r="AE1349">
        <v>380</v>
      </c>
      <c r="AH1349">
        <v>20</v>
      </c>
      <c r="AK1349" t="s">
        <v>42</v>
      </c>
      <c r="AL1349">
        <f>IF(AND(EE_Data_2023[[#This Row],[Hire Date]]&gt;=EE_Data_2023[[#This Row],[Start of Month]],EE_Data_2023[[#This Row],[Hire Date]]&lt;=EE_Data_2023[[#This Row],[End of Month]]),1,0)</f>
        <v>0</v>
      </c>
      <c r="AM1349">
        <f>IF(AND(EE_Data_2023[[#This Row],[Exit Date]]&gt;=EE_Data_2023[[#This Row],[Start of Month]],EE_Data_2023[[#This Row],[Exit Date]]&lt;=EE_Data_2023[[#This Row],[End of Month]]),1,0)</f>
        <v>0</v>
      </c>
      <c r="AN1349">
        <f>EE_Data_2023[[#This Row],[Leave balance]]*EE_Data_2023[[#This Row],[Hr_Rate]]</f>
        <v>18303.63782051282</v>
      </c>
    </row>
    <row r="1350" spans="1:40" x14ac:dyDescent="0.3">
      <c r="A1350" s="1" t="s">
        <v>1928</v>
      </c>
      <c r="B1350" s="8">
        <v>44958</v>
      </c>
      <c r="C1350" s="8">
        <v>44985</v>
      </c>
      <c r="D1350">
        <v>2023</v>
      </c>
      <c r="E1350" t="s">
        <v>1035</v>
      </c>
      <c r="F1350" t="s">
        <v>1036</v>
      </c>
      <c r="G1350" t="s">
        <v>1918</v>
      </c>
      <c r="H1350" t="s">
        <v>315</v>
      </c>
      <c r="I1350" t="s">
        <v>1215</v>
      </c>
      <c r="J1350" t="s">
        <v>226</v>
      </c>
      <c r="K1350" t="s">
        <v>94</v>
      </c>
      <c r="L1350" t="s">
        <v>108</v>
      </c>
      <c r="M1350" t="s">
        <v>135</v>
      </c>
      <c r="N1350" t="s">
        <v>72</v>
      </c>
      <c r="O1350" t="s">
        <v>50</v>
      </c>
      <c r="P1350">
        <v>52</v>
      </c>
      <c r="Q1350" s="2">
        <v>44304</v>
      </c>
      <c r="R1350" s="2"/>
      <c r="S1350">
        <v>40</v>
      </c>
      <c r="T1350" s="3">
        <v>50548</v>
      </c>
      <c r="U1350" s="3">
        <v>4212.333333333333</v>
      </c>
      <c r="V1350" s="3">
        <v>24.301923076923078</v>
      </c>
      <c r="W1350" s="3">
        <v>0.25</v>
      </c>
      <c r="X1350" s="3">
        <v>1053.0833333333333</v>
      </c>
      <c r="Y1350" vm="15">
        <v>0.34600000000000003</v>
      </c>
      <c r="Z1350" s="3">
        <v>2754.866</v>
      </c>
      <c r="AA1350" t="s">
        <v>138</v>
      </c>
      <c r="AB1350">
        <v>1.7225999999999999</v>
      </c>
      <c r="AC1350">
        <v>0</v>
      </c>
      <c r="AD1350" s="2" t="s">
        <v>42</v>
      </c>
      <c r="AE1350">
        <v>141</v>
      </c>
      <c r="AH1350">
        <v>20</v>
      </c>
      <c r="AJ1350">
        <v>11</v>
      </c>
      <c r="AK1350" t="s">
        <v>42</v>
      </c>
      <c r="AL1350">
        <f>IF(AND(EE_Data_2023[[#This Row],[Hire Date]]&gt;=EE_Data_2023[[#This Row],[Start of Month]],EE_Data_2023[[#This Row],[Hire Date]]&lt;=EE_Data_2023[[#This Row],[End of Month]]),1,0)</f>
        <v>0</v>
      </c>
      <c r="AM1350">
        <f>IF(AND(EE_Data_2023[[#This Row],[Exit Date]]&gt;=EE_Data_2023[[#This Row],[Start of Month]],EE_Data_2023[[#This Row],[Exit Date]]&lt;=EE_Data_2023[[#This Row],[End of Month]]),1,0)</f>
        <v>0</v>
      </c>
      <c r="AN1350">
        <f>EE_Data_2023[[#This Row],[Leave balance]]*EE_Data_2023[[#This Row],[Hr_Rate]]</f>
        <v>3426.5711538461542</v>
      </c>
    </row>
    <row r="1351" spans="1:40" x14ac:dyDescent="0.3">
      <c r="A1351" s="1" t="s">
        <v>1928</v>
      </c>
      <c r="B1351" s="8">
        <v>44958</v>
      </c>
      <c r="C1351" s="8">
        <v>44985</v>
      </c>
      <c r="D1351">
        <v>2023</v>
      </c>
      <c r="E1351" t="s">
        <v>262</v>
      </c>
      <c r="F1351" t="s">
        <v>263</v>
      </c>
      <c r="G1351" t="s">
        <v>33</v>
      </c>
      <c r="H1351" t="s">
        <v>1216</v>
      </c>
      <c r="I1351" t="s">
        <v>1217</v>
      </c>
      <c r="J1351" t="s">
        <v>177</v>
      </c>
      <c r="K1351" t="s">
        <v>116</v>
      </c>
      <c r="L1351" t="s">
        <v>38</v>
      </c>
      <c r="M1351" t="s">
        <v>263</v>
      </c>
      <c r="N1351" t="s">
        <v>72</v>
      </c>
      <c r="O1351" t="s">
        <v>50</v>
      </c>
      <c r="P1351">
        <v>33</v>
      </c>
      <c r="Q1351" s="2">
        <v>43904</v>
      </c>
      <c r="R1351" s="2"/>
      <c r="S1351">
        <v>40</v>
      </c>
      <c r="T1351" s="3">
        <v>68846</v>
      </c>
      <c r="U1351" s="3">
        <v>5737.166666666667</v>
      </c>
      <c r="V1351" s="3">
        <v>33.099038461538463</v>
      </c>
      <c r="W1351" s="3">
        <v>0.22</v>
      </c>
      <c r="X1351" s="3">
        <v>1262.1766666666667</v>
      </c>
      <c r="Y1351" vm="28">
        <v>0.45200000000000001</v>
      </c>
      <c r="Z1351" s="3">
        <v>3143.9673333333335</v>
      </c>
      <c r="AA1351" t="s">
        <v>267</v>
      </c>
      <c r="AB1351">
        <v>39.026600000000002</v>
      </c>
      <c r="AC1351">
        <v>0</v>
      </c>
      <c r="AD1351" s="2" t="s">
        <v>42</v>
      </c>
      <c r="AE1351">
        <v>300</v>
      </c>
      <c r="AH1351">
        <v>20</v>
      </c>
      <c r="AJ1351">
        <v>14</v>
      </c>
      <c r="AK1351" t="s">
        <v>42</v>
      </c>
      <c r="AL1351">
        <f>IF(AND(EE_Data_2023[[#This Row],[Hire Date]]&gt;=EE_Data_2023[[#This Row],[Start of Month]],EE_Data_2023[[#This Row],[Hire Date]]&lt;=EE_Data_2023[[#This Row],[End of Month]]),1,0)</f>
        <v>0</v>
      </c>
      <c r="AM1351">
        <f>IF(AND(EE_Data_2023[[#This Row],[Exit Date]]&gt;=EE_Data_2023[[#This Row],[Start of Month]],EE_Data_2023[[#This Row],[Exit Date]]&lt;=EE_Data_2023[[#This Row],[End of Month]]),1,0)</f>
        <v>0</v>
      </c>
      <c r="AN1351">
        <f>EE_Data_2023[[#This Row],[Leave balance]]*EE_Data_2023[[#This Row],[Hr_Rate]]</f>
        <v>9929.711538461539</v>
      </c>
    </row>
    <row r="1352" spans="1:40" x14ac:dyDescent="0.3">
      <c r="A1352" s="1" t="s">
        <v>1928</v>
      </c>
      <c r="B1352" s="8">
        <v>44958</v>
      </c>
      <c r="C1352" s="8">
        <v>44985</v>
      </c>
      <c r="D1352">
        <v>2023</v>
      </c>
      <c r="E1352" t="s">
        <v>100</v>
      </c>
      <c r="F1352" t="s">
        <v>101</v>
      </c>
      <c r="G1352" t="s">
        <v>33</v>
      </c>
      <c r="H1352" t="s">
        <v>625</v>
      </c>
      <c r="I1352" t="s">
        <v>1218</v>
      </c>
      <c r="J1352" t="s">
        <v>452</v>
      </c>
      <c r="K1352" t="s">
        <v>37</v>
      </c>
      <c r="L1352" t="s">
        <v>71</v>
      </c>
      <c r="M1352" t="s">
        <v>101</v>
      </c>
      <c r="N1352" t="s">
        <v>72</v>
      </c>
      <c r="O1352" t="s">
        <v>50</v>
      </c>
      <c r="P1352">
        <v>59</v>
      </c>
      <c r="Q1352" s="2">
        <v>41717</v>
      </c>
      <c r="R1352" s="2"/>
      <c r="S1352">
        <v>24</v>
      </c>
      <c r="T1352" s="3">
        <v>90901</v>
      </c>
      <c r="U1352" s="3">
        <v>7575.083333333333</v>
      </c>
      <c r="V1352" s="3">
        <v>72.837339743589737</v>
      </c>
      <c r="W1352" s="3">
        <v>0.14990000000000001</v>
      </c>
      <c r="X1352" s="3">
        <v>1135.5049916666667</v>
      </c>
      <c r="Y1352" vm="10">
        <v>0.20399999999999999</v>
      </c>
      <c r="Z1352" s="3">
        <v>6029.766333333333</v>
      </c>
      <c r="AA1352" t="s">
        <v>41</v>
      </c>
      <c r="AB1352">
        <v>1</v>
      </c>
      <c r="AC1352">
        <v>0</v>
      </c>
      <c r="AD1352" s="2" t="s">
        <v>42</v>
      </c>
      <c r="AE1352">
        <v>377</v>
      </c>
      <c r="AH1352">
        <v>20</v>
      </c>
      <c r="AI1352">
        <v>272</v>
      </c>
      <c r="AK1352" t="s">
        <v>42</v>
      </c>
      <c r="AL1352">
        <f>IF(AND(EE_Data_2023[[#This Row],[Hire Date]]&gt;=EE_Data_2023[[#This Row],[Start of Month]],EE_Data_2023[[#This Row],[Hire Date]]&lt;=EE_Data_2023[[#This Row],[End of Month]]),1,0)</f>
        <v>0</v>
      </c>
      <c r="AM1352">
        <f>IF(AND(EE_Data_2023[[#This Row],[Exit Date]]&gt;=EE_Data_2023[[#This Row],[Start of Month]],EE_Data_2023[[#This Row],[Exit Date]]&lt;=EE_Data_2023[[#This Row],[End of Month]]),1,0)</f>
        <v>0</v>
      </c>
      <c r="AN1352">
        <f>EE_Data_2023[[#This Row],[Leave balance]]*EE_Data_2023[[#This Row],[Hr_Rate]]</f>
        <v>27459.677083333332</v>
      </c>
    </row>
    <row r="1353" spans="1:40" x14ac:dyDescent="0.3">
      <c r="A1353" s="1" t="s">
        <v>1928</v>
      </c>
      <c r="B1353" s="8">
        <v>44958</v>
      </c>
      <c r="C1353" s="8">
        <v>44985</v>
      </c>
      <c r="D1353">
        <v>2023</v>
      </c>
      <c r="E1353" t="s">
        <v>502</v>
      </c>
      <c r="F1353" t="s">
        <v>120</v>
      </c>
      <c r="G1353" t="s">
        <v>1917</v>
      </c>
      <c r="H1353" t="s">
        <v>1219</v>
      </c>
      <c r="I1353" t="s">
        <v>1220</v>
      </c>
      <c r="J1353" t="s">
        <v>77</v>
      </c>
      <c r="K1353" t="s">
        <v>83</v>
      </c>
      <c r="L1353" t="s">
        <v>71</v>
      </c>
      <c r="M1353" t="s">
        <v>120</v>
      </c>
      <c r="N1353" t="s">
        <v>72</v>
      </c>
      <c r="O1353" t="s">
        <v>50</v>
      </c>
      <c r="P1353">
        <v>50</v>
      </c>
      <c r="Q1353" s="2">
        <v>41155</v>
      </c>
      <c r="R1353" s="2"/>
      <c r="S1353">
        <v>32</v>
      </c>
      <c r="T1353" s="3">
        <v>102033</v>
      </c>
      <c r="U1353" s="3">
        <v>8502.75</v>
      </c>
      <c r="V1353" s="3">
        <v>61.317908653846153</v>
      </c>
      <c r="W1353" s="3">
        <v>7.6499999999999999E-2</v>
      </c>
      <c r="X1353" s="3">
        <v>650.460375</v>
      </c>
      <c r="Y1353" vm="1">
        <v>0.36599999999999999</v>
      </c>
      <c r="Z1353" s="3">
        <v>5390.7435000000005</v>
      </c>
      <c r="AA1353" t="s">
        <v>505</v>
      </c>
      <c r="AB1353">
        <v>1.0568</v>
      </c>
      <c r="AC1353">
        <v>0.08</v>
      </c>
      <c r="AD1353" s="2" t="s">
        <v>42</v>
      </c>
      <c r="AE1353">
        <v>115</v>
      </c>
      <c r="AH1353">
        <v>20</v>
      </c>
      <c r="AK1353" t="s">
        <v>42</v>
      </c>
      <c r="AL1353">
        <f>IF(AND(EE_Data_2023[[#This Row],[Hire Date]]&gt;=EE_Data_2023[[#This Row],[Start of Month]],EE_Data_2023[[#This Row],[Hire Date]]&lt;=EE_Data_2023[[#This Row],[End of Month]]),1,0)</f>
        <v>0</v>
      </c>
      <c r="AM1353">
        <f>IF(AND(EE_Data_2023[[#This Row],[Exit Date]]&gt;=EE_Data_2023[[#This Row],[Start of Month]],EE_Data_2023[[#This Row],[Exit Date]]&lt;=EE_Data_2023[[#This Row],[End of Month]]),1,0)</f>
        <v>0</v>
      </c>
      <c r="AN1353">
        <f>EE_Data_2023[[#This Row],[Leave balance]]*EE_Data_2023[[#This Row],[Hr_Rate]]</f>
        <v>7051.5594951923076</v>
      </c>
    </row>
    <row r="1354" spans="1:40" x14ac:dyDescent="0.3">
      <c r="A1354" s="1" t="s">
        <v>1928</v>
      </c>
      <c r="B1354" s="8">
        <v>44958</v>
      </c>
      <c r="C1354" s="8">
        <v>44985</v>
      </c>
      <c r="D1354">
        <v>2023</v>
      </c>
      <c r="E1354" t="s">
        <v>502</v>
      </c>
      <c r="F1354" t="s">
        <v>120</v>
      </c>
      <c r="G1354" t="s">
        <v>1917</v>
      </c>
      <c r="H1354" t="s">
        <v>1221</v>
      </c>
      <c r="I1354" t="s">
        <v>1222</v>
      </c>
      <c r="J1354" t="s">
        <v>47</v>
      </c>
      <c r="K1354" t="s">
        <v>70</v>
      </c>
      <c r="L1354" t="s">
        <v>38</v>
      </c>
      <c r="M1354" t="s">
        <v>120</v>
      </c>
      <c r="N1354" t="s">
        <v>72</v>
      </c>
      <c r="O1354" t="s">
        <v>50</v>
      </c>
      <c r="P1354">
        <v>61</v>
      </c>
      <c r="Q1354" s="2">
        <v>44219</v>
      </c>
      <c r="R1354" s="2">
        <v>44949</v>
      </c>
      <c r="S1354">
        <v>40</v>
      </c>
      <c r="T1354" s="3">
        <v>151783</v>
      </c>
      <c r="U1354" s="3">
        <v>12648.583333333334</v>
      </c>
      <c r="V1354" s="3">
        <v>72.972596153846155</v>
      </c>
      <c r="W1354" s="3">
        <v>7.6499999999999999E-2</v>
      </c>
      <c r="X1354" s="3">
        <v>967.616625</v>
      </c>
      <c r="Y1354" vm="1">
        <v>0.36599999999999999</v>
      </c>
      <c r="Z1354" s="3">
        <v>8019.2018333333335</v>
      </c>
      <c r="AA1354" t="s">
        <v>505</v>
      </c>
      <c r="AB1354">
        <v>1.0568</v>
      </c>
      <c r="AC1354">
        <v>0.26</v>
      </c>
      <c r="AD1354" s="2" t="s">
        <v>42</v>
      </c>
      <c r="AE1354">
        <v>236</v>
      </c>
      <c r="AH1354">
        <v>20</v>
      </c>
      <c r="AJ1354">
        <v>17</v>
      </c>
      <c r="AK1354" t="s">
        <v>42</v>
      </c>
      <c r="AL1354">
        <f>IF(AND(EE_Data_2023[[#This Row],[Hire Date]]&gt;=EE_Data_2023[[#This Row],[Start of Month]],EE_Data_2023[[#This Row],[Hire Date]]&lt;=EE_Data_2023[[#This Row],[End of Month]]),1,0)</f>
        <v>0</v>
      </c>
      <c r="AM1354">
        <f>IF(AND(EE_Data_2023[[#This Row],[Exit Date]]&gt;=EE_Data_2023[[#This Row],[Start of Month]],EE_Data_2023[[#This Row],[Exit Date]]&lt;=EE_Data_2023[[#This Row],[End of Month]]),1,0)</f>
        <v>0</v>
      </c>
      <c r="AN1354">
        <f>EE_Data_2023[[#This Row],[Leave balance]]*EE_Data_2023[[#This Row],[Hr_Rate]]</f>
        <v>17221.532692307694</v>
      </c>
    </row>
    <row r="1355" spans="1:40" x14ac:dyDescent="0.3">
      <c r="A1355" s="1" t="s">
        <v>1928</v>
      </c>
      <c r="B1355" s="8">
        <v>44958</v>
      </c>
      <c r="C1355" s="8">
        <v>44985</v>
      </c>
      <c r="D1355">
        <v>2023</v>
      </c>
      <c r="E1355" t="s">
        <v>79</v>
      </c>
      <c r="F1355" t="s">
        <v>80</v>
      </c>
      <c r="G1355" t="s">
        <v>33</v>
      </c>
      <c r="H1355" t="s">
        <v>1223</v>
      </c>
      <c r="I1355" t="s">
        <v>1224</v>
      </c>
      <c r="J1355" t="s">
        <v>47</v>
      </c>
      <c r="K1355" t="s">
        <v>99</v>
      </c>
      <c r="L1355" t="s">
        <v>71</v>
      </c>
      <c r="M1355" t="s">
        <v>80</v>
      </c>
      <c r="N1355" t="s">
        <v>72</v>
      </c>
      <c r="O1355" t="s">
        <v>50</v>
      </c>
      <c r="P1355">
        <v>27</v>
      </c>
      <c r="Q1355" s="2">
        <v>43441</v>
      </c>
      <c r="R1355" s="2"/>
      <c r="S1355">
        <v>40</v>
      </c>
      <c r="T1355" s="3">
        <v>170164</v>
      </c>
      <c r="U1355" s="3">
        <v>14180.333333333334</v>
      </c>
      <c r="V1355" s="3">
        <v>81.809615384615384</v>
      </c>
      <c r="W1355" s="3">
        <v>0.23190000000000002</v>
      </c>
      <c r="X1355" s="3">
        <v>3288.4193000000005</v>
      </c>
      <c r="Y1355" vm="7">
        <v>0.41200000000000003</v>
      </c>
      <c r="Z1355" s="3">
        <v>8338.0360000000001</v>
      </c>
      <c r="AA1355" t="s">
        <v>41</v>
      </c>
      <c r="AB1355">
        <v>1</v>
      </c>
      <c r="AC1355">
        <v>0.17</v>
      </c>
      <c r="AD1355" s="2" t="s">
        <v>42</v>
      </c>
      <c r="AE1355">
        <v>264</v>
      </c>
      <c r="AH1355">
        <v>20</v>
      </c>
      <c r="AJ1355">
        <v>15</v>
      </c>
      <c r="AK1355" t="s">
        <v>42</v>
      </c>
      <c r="AL1355">
        <f>IF(AND(EE_Data_2023[[#This Row],[Hire Date]]&gt;=EE_Data_2023[[#This Row],[Start of Month]],EE_Data_2023[[#This Row],[Hire Date]]&lt;=EE_Data_2023[[#This Row],[End of Month]]),1,0)</f>
        <v>0</v>
      </c>
      <c r="AM1355">
        <f>IF(AND(EE_Data_2023[[#This Row],[Exit Date]]&gt;=EE_Data_2023[[#This Row],[Start of Month]],EE_Data_2023[[#This Row],[Exit Date]]&lt;=EE_Data_2023[[#This Row],[End of Month]]),1,0)</f>
        <v>0</v>
      </c>
      <c r="AN1355">
        <f>EE_Data_2023[[#This Row],[Leave balance]]*EE_Data_2023[[#This Row],[Hr_Rate]]</f>
        <v>21597.738461538462</v>
      </c>
    </row>
    <row r="1356" spans="1:40" x14ac:dyDescent="0.3">
      <c r="A1356" s="1" t="s">
        <v>1928</v>
      </c>
      <c r="B1356" s="8">
        <v>44958</v>
      </c>
      <c r="C1356" s="8">
        <v>44985</v>
      </c>
      <c r="D1356">
        <v>2023</v>
      </c>
      <c r="E1356" t="s">
        <v>290</v>
      </c>
      <c r="F1356" t="s">
        <v>291</v>
      </c>
      <c r="G1356" t="s">
        <v>1916</v>
      </c>
      <c r="H1356" t="s">
        <v>1225</v>
      </c>
      <c r="I1356" t="s">
        <v>1226</v>
      </c>
      <c r="J1356" t="s">
        <v>93</v>
      </c>
      <c r="K1356" t="s">
        <v>116</v>
      </c>
      <c r="L1356" t="s">
        <v>49</v>
      </c>
      <c r="M1356" t="s">
        <v>211</v>
      </c>
      <c r="N1356" t="s">
        <v>72</v>
      </c>
      <c r="O1356" t="s">
        <v>50</v>
      </c>
      <c r="P1356">
        <v>35</v>
      </c>
      <c r="Q1356" s="2">
        <v>41690</v>
      </c>
      <c r="R1356" s="2"/>
      <c r="S1356">
        <v>24</v>
      </c>
      <c r="T1356" s="3">
        <v>155905</v>
      </c>
      <c r="U1356" s="3">
        <v>12992.083333333334</v>
      </c>
      <c r="V1356" s="3">
        <v>124.92387820512822</v>
      </c>
      <c r="W1356" s="3">
        <v>0.20399999999999999</v>
      </c>
      <c r="X1356" s="3">
        <v>2650.3849999999998</v>
      </c>
      <c r="Y1356" vm="31">
        <v>1.0629999999999999</v>
      </c>
      <c r="Z1356" s="3">
        <v>-818.50124999999935</v>
      </c>
      <c r="AA1356" t="s">
        <v>294</v>
      </c>
      <c r="AB1356">
        <v>211.32830000000001</v>
      </c>
      <c r="AC1356">
        <v>0.14000000000000001</v>
      </c>
      <c r="AD1356" s="2" t="s">
        <v>42</v>
      </c>
      <c r="AE1356">
        <v>357</v>
      </c>
      <c r="AH1356">
        <v>20</v>
      </c>
      <c r="AK1356" t="s">
        <v>42</v>
      </c>
      <c r="AL1356">
        <f>IF(AND(EE_Data_2023[[#This Row],[Hire Date]]&gt;=EE_Data_2023[[#This Row],[Start of Month]],EE_Data_2023[[#This Row],[Hire Date]]&lt;=EE_Data_2023[[#This Row],[End of Month]]),1,0)</f>
        <v>0</v>
      </c>
      <c r="AM1356">
        <f>IF(AND(EE_Data_2023[[#This Row],[Exit Date]]&gt;=EE_Data_2023[[#This Row],[Start of Month]],EE_Data_2023[[#This Row],[Exit Date]]&lt;=EE_Data_2023[[#This Row],[End of Month]]),1,0)</f>
        <v>0</v>
      </c>
      <c r="AN1356">
        <f>EE_Data_2023[[#This Row],[Leave balance]]*EE_Data_2023[[#This Row],[Hr_Rate]]</f>
        <v>44597.824519230773</v>
      </c>
    </row>
    <row r="1357" spans="1:40" x14ac:dyDescent="0.3">
      <c r="A1357" s="1" t="s">
        <v>1928</v>
      </c>
      <c r="B1357" s="8">
        <v>44958</v>
      </c>
      <c r="C1357" s="8">
        <v>44985</v>
      </c>
      <c r="D1357">
        <v>2023</v>
      </c>
      <c r="E1357" t="s">
        <v>52</v>
      </c>
      <c r="F1357" t="s">
        <v>53</v>
      </c>
      <c r="G1357" t="s">
        <v>54</v>
      </c>
      <c r="H1357" t="s">
        <v>1227</v>
      </c>
      <c r="I1357" t="s">
        <v>1228</v>
      </c>
      <c r="J1357" t="s">
        <v>145</v>
      </c>
      <c r="K1357" t="s">
        <v>70</v>
      </c>
      <c r="L1357" t="s">
        <v>71</v>
      </c>
      <c r="M1357" t="s">
        <v>53</v>
      </c>
      <c r="N1357" t="s">
        <v>72</v>
      </c>
      <c r="O1357" t="s">
        <v>40</v>
      </c>
      <c r="P1357">
        <v>40</v>
      </c>
      <c r="Q1357" s="2">
        <v>42721</v>
      </c>
      <c r="R1357" s="2"/>
      <c r="S1357">
        <v>40</v>
      </c>
      <c r="T1357" s="3">
        <v>50733</v>
      </c>
      <c r="U1357" s="3">
        <v>4227.75</v>
      </c>
      <c r="V1357" s="3">
        <v>24.390865384615385</v>
      </c>
      <c r="W1357" s="3">
        <v>0.25</v>
      </c>
      <c r="X1357" s="3">
        <v>1056.9375</v>
      </c>
      <c r="Y1357" vm="3">
        <v>0.501</v>
      </c>
      <c r="Z1357" s="3">
        <v>2109.64725</v>
      </c>
      <c r="AA1357" t="s">
        <v>58</v>
      </c>
      <c r="AB1357">
        <v>657.27</v>
      </c>
      <c r="AC1357">
        <v>0</v>
      </c>
      <c r="AD1357" s="2" t="s">
        <v>42</v>
      </c>
      <c r="AE1357">
        <v>179</v>
      </c>
      <c r="AH1357">
        <v>20</v>
      </c>
      <c r="AJ1357">
        <v>4</v>
      </c>
      <c r="AK1357" t="s">
        <v>42</v>
      </c>
      <c r="AL1357">
        <f>IF(AND(EE_Data_2023[[#This Row],[Hire Date]]&gt;=EE_Data_2023[[#This Row],[Start of Month]],EE_Data_2023[[#This Row],[Hire Date]]&lt;=EE_Data_2023[[#This Row],[End of Month]]),1,0)</f>
        <v>0</v>
      </c>
      <c r="AM1357">
        <f>IF(AND(EE_Data_2023[[#This Row],[Exit Date]]&gt;=EE_Data_2023[[#This Row],[Start of Month]],EE_Data_2023[[#This Row],[Exit Date]]&lt;=EE_Data_2023[[#This Row],[End of Month]]),1,0)</f>
        <v>0</v>
      </c>
      <c r="AN1357">
        <f>EE_Data_2023[[#This Row],[Leave balance]]*EE_Data_2023[[#This Row],[Hr_Rate]]</f>
        <v>4365.9649038461539</v>
      </c>
    </row>
    <row r="1358" spans="1:40" x14ac:dyDescent="0.3">
      <c r="A1358" s="1" t="s">
        <v>1928</v>
      </c>
      <c r="B1358" s="8">
        <v>44958</v>
      </c>
      <c r="C1358" s="8">
        <v>44985</v>
      </c>
      <c r="D1358">
        <v>2023</v>
      </c>
      <c r="E1358" t="s">
        <v>506</v>
      </c>
      <c r="F1358" t="s">
        <v>507</v>
      </c>
      <c r="G1358" t="s">
        <v>1917</v>
      </c>
      <c r="H1358" t="s">
        <v>1229</v>
      </c>
      <c r="I1358" t="s">
        <v>1230</v>
      </c>
      <c r="J1358" t="s">
        <v>321</v>
      </c>
      <c r="K1358" t="s">
        <v>94</v>
      </c>
      <c r="L1358" t="s">
        <v>71</v>
      </c>
      <c r="M1358" t="s">
        <v>507</v>
      </c>
      <c r="N1358" t="s">
        <v>72</v>
      </c>
      <c r="O1358" t="s">
        <v>50</v>
      </c>
      <c r="P1358">
        <v>30</v>
      </c>
      <c r="Q1358" s="2">
        <v>42761</v>
      </c>
      <c r="R1358" s="2"/>
      <c r="S1358">
        <v>24</v>
      </c>
      <c r="T1358" s="3">
        <v>88663</v>
      </c>
      <c r="U1358" s="3">
        <v>7388.583333333333</v>
      </c>
      <c r="V1358" s="3">
        <v>71.044070512820511</v>
      </c>
      <c r="W1358" s="3">
        <v>7.3700000000000002E-2</v>
      </c>
      <c r="X1358" s="3">
        <v>544.53859166666666</v>
      </c>
      <c r="Y1358" vm="40">
        <v>0.245</v>
      </c>
      <c r="Z1358" s="3">
        <v>5578.3804166666669</v>
      </c>
      <c r="AA1358" t="s">
        <v>510</v>
      </c>
      <c r="AB1358">
        <v>1.4572000000000001</v>
      </c>
      <c r="AC1358">
        <v>0</v>
      </c>
      <c r="AD1358" s="2" t="s">
        <v>42</v>
      </c>
      <c r="AE1358">
        <v>378</v>
      </c>
      <c r="AH1358">
        <v>20</v>
      </c>
      <c r="AK1358" t="s">
        <v>42</v>
      </c>
      <c r="AL1358">
        <f>IF(AND(EE_Data_2023[[#This Row],[Hire Date]]&gt;=EE_Data_2023[[#This Row],[Start of Month]],EE_Data_2023[[#This Row],[Hire Date]]&lt;=EE_Data_2023[[#This Row],[End of Month]]),1,0)</f>
        <v>0</v>
      </c>
      <c r="AM1358">
        <f>IF(AND(EE_Data_2023[[#This Row],[Exit Date]]&gt;=EE_Data_2023[[#This Row],[Start of Month]],EE_Data_2023[[#This Row],[Exit Date]]&lt;=EE_Data_2023[[#This Row],[End of Month]]),1,0)</f>
        <v>0</v>
      </c>
      <c r="AN1358">
        <f>EE_Data_2023[[#This Row],[Leave balance]]*EE_Data_2023[[#This Row],[Hr_Rate]]</f>
        <v>26854.658653846152</v>
      </c>
    </row>
    <row r="1359" spans="1:40" x14ac:dyDescent="0.3">
      <c r="A1359" s="1" t="s">
        <v>1928</v>
      </c>
      <c r="B1359" s="8">
        <v>44958</v>
      </c>
      <c r="C1359" s="8">
        <v>44985</v>
      </c>
      <c r="D1359">
        <v>2023</v>
      </c>
      <c r="E1359" t="s">
        <v>390</v>
      </c>
      <c r="F1359" t="s">
        <v>391</v>
      </c>
      <c r="G1359" t="s">
        <v>33</v>
      </c>
      <c r="H1359" t="s">
        <v>1231</v>
      </c>
      <c r="I1359" t="s">
        <v>1232</v>
      </c>
      <c r="J1359" t="s">
        <v>237</v>
      </c>
      <c r="K1359" t="s">
        <v>99</v>
      </c>
      <c r="L1359" t="s">
        <v>38</v>
      </c>
      <c r="M1359" t="s">
        <v>391</v>
      </c>
      <c r="N1359" t="s">
        <v>72</v>
      </c>
      <c r="O1359" t="s">
        <v>40</v>
      </c>
      <c r="P1359">
        <v>60</v>
      </c>
      <c r="Q1359" s="2">
        <v>44482</v>
      </c>
      <c r="R1359" s="2"/>
      <c r="S1359">
        <v>40</v>
      </c>
      <c r="T1359" s="3">
        <v>88213</v>
      </c>
      <c r="U1359" s="3">
        <v>7351.083333333333</v>
      </c>
      <c r="V1359" s="3">
        <v>42.410096153846155</v>
      </c>
      <c r="W1359" s="3">
        <v>0.1105</v>
      </c>
      <c r="X1359" s="3">
        <v>812.29470833333335</v>
      </c>
      <c r="Y1359" vm="37">
        <v>0.26100000000000001</v>
      </c>
      <c r="Z1359" s="3">
        <v>5432.4505833333333</v>
      </c>
      <c r="AA1359" t="s">
        <v>41</v>
      </c>
      <c r="AB1359">
        <v>1</v>
      </c>
      <c r="AC1359">
        <v>0</v>
      </c>
      <c r="AD1359" s="2" t="s">
        <v>42</v>
      </c>
      <c r="AE1359">
        <v>188</v>
      </c>
      <c r="AH1359">
        <v>20</v>
      </c>
      <c r="AJ1359">
        <v>10</v>
      </c>
      <c r="AK1359" t="s">
        <v>42</v>
      </c>
      <c r="AL1359">
        <f>IF(AND(EE_Data_2023[[#This Row],[Hire Date]]&gt;=EE_Data_2023[[#This Row],[Start of Month]],EE_Data_2023[[#This Row],[Hire Date]]&lt;=EE_Data_2023[[#This Row],[End of Month]]),1,0)</f>
        <v>0</v>
      </c>
      <c r="AM1359">
        <f>IF(AND(EE_Data_2023[[#This Row],[Exit Date]]&gt;=EE_Data_2023[[#This Row],[Start of Month]],EE_Data_2023[[#This Row],[Exit Date]]&lt;=EE_Data_2023[[#This Row],[End of Month]]),1,0)</f>
        <v>0</v>
      </c>
      <c r="AN1359">
        <f>EE_Data_2023[[#This Row],[Leave balance]]*EE_Data_2023[[#This Row],[Hr_Rate]]</f>
        <v>7973.0980769230773</v>
      </c>
    </row>
    <row r="1360" spans="1:40" x14ac:dyDescent="0.3">
      <c r="A1360" s="1" t="s">
        <v>1928</v>
      </c>
      <c r="B1360" s="8">
        <v>44958</v>
      </c>
      <c r="C1360" s="8">
        <v>44985</v>
      </c>
      <c r="D1360">
        <v>2023</v>
      </c>
      <c r="E1360" t="s">
        <v>79</v>
      </c>
      <c r="F1360" t="s">
        <v>80</v>
      </c>
      <c r="G1360" t="s">
        <v>33</v>
      </c>
      <c r="H1360" t="s">
        <v>1233</v>
      </c>
      <c r="I1360" t="s">
        <v>1234</v>
      </c>
      <c r="J1360" t="s">
        <v>177</v>
      </c>
      <c r="K1360" t="s">
        <v>70</v>
      </c>
      <c r="L1360" t="s">
        <v>49</v>
      </c>
      <c r="M1360" t="s">
        <v>80</v>
      </c>
      <c r="N1360" t="s">
        <v>39</v>
      </c>
      <c r="O1360" t="s">
        <v>40</v>
      </c>
      <c r="P1360">
        <v>55</v>
      </c>
      <c r="Q1360" s="2">
        <v>44410</v>
      </c>
      <c r="R1360" s="2">
        <v>45140</v>
      </c>
      <c r="S1360">
        <v>40</v>
      </c>
      <c r="T1360" s="3">
        <v>67130</v>
      </c>
      <c r="U1360" s="3">
        <v>5594.166666666667</v>
      </c>
      <c r="V1360" s="3">
        <v>32.274038461538467</v>
      </c>
      <c r="W1360" s="3">
        <v>0.23190000000000002</v>
      </c>
      <c r="X1360" s="3">
        <v>1297.2872500000001</v>
      </c>
      <c r="Y1360" vm="7">
        <v>0.41200000000000003</v>
      </c>
      <c r="Z1360" s="3">
        <v>3289.37</v>
      </c>
      <c r="AA1360" t="s">
        <v>41</v>
      </c>
      <c r="AB1360">
        <v>1</v>
      </c>
      <c r="AC1360">
        <v>0</v>
      </c>
      <c r="AD1360" s="2" t="s">
        <v>42</v>
      </c>
      <c r="AE1360">
        <v>84</v>
      </c>
      <c r="AH1360">
        <v>20</v>
      </c>
      <c r="AJ1360">
        <v>1</v>
      </c>
      <c r="AK1360" t="s">
        <v>42</v>
      </c>
      <c r="AL1360">
        <f>IF(AND(EE_Data_2023[[#This Row],[Hire Date]]&gt;=EE_Data_2023[[#This Row],[Start of Month]],EE_Data_2023[[#This Row],[Hire Date]]&lt;=EE_Data_2023[[#This Row],[End of Month]]),1,0)</f>
        <v>0</v>
      </c>
      <c r="AM1360">
        <f>IF(AND(EE_Data_2023[[#This Row],[Exit Date]]&gt;=EE_Data_2023[[#This Row],[Start of Month]],EE_Data_2023[[#This Row],[Exit Date]]&lt;=EE_Data_2023[[#This Row],[End of Month]]),1,0)</f>
        <v>0</v>
      </c>
      <c r="AN1360">
        <f>EE_Data_2023[[#This Row],[Leave balance]]*EE_Data_2023[[#This Row],[Hr_Rate]]</f>
        <v>2711.0192307692314</v>
      </c>
    </row>
    <row r="1361" spans="1:40" x14ac:dyDescent="0.3">
      <c r="A1361" s="1" t="s">
        <v>1928</v>
      </c>
      <c r="B1361" s="8">
        <v>44958</v>
      </c>
      <c r="C1361" s="8">
        <v>44985</v>
      </c>
      <c r="D1361">
        <v>2023</v>
      </c>
      <c r="E1361" t="s">
        <v>139</v>
      </c>
      <c r="F1361" t="s">
        <v>140</v>
      </c>
      <c r="G1361" t="s">
        <v>33</v>
      </c>
      <c r="H1361" t="s">
        <v>398</v>
      </c>
      <c r="I1361" t="s">
        <v>1235</v>
      </c>
      <c r="J1361" t="s">
        <v>63</v>
      </c>
      <c r="K1361" t="s">
        <v>48</v>
      </c>
      <c r="L1361" t="s">
        <v>49</v>
      </c>
      <c r="M1361" t="s">
        <v>140</v>
      </c>
      <c r="N1361" t="s">
        <v>72</v>
      </c>
      <c r="O1361" t="s">
        <v>50</v>
      </c>
      <c r="P1361">
        <v>33</v>
      </c>
      <c r="Q1361" s="2">
        <v>42285</v>
      </c>
      <c r="R1361" s="2"/>
      <c r="S1361">
        <v>40</v>
      </c>
      <c r="T1361" s="3">
        <v>94876</v>
      </c>
      <c r="U1361" s="3">
        <v>7906.333333333333</v>
      </c>
      <c r="V1361" s="3">
        <v>45.613461538461536</v>
      </c>
      <c r="W1361" s="3">
        <v>0.19879999999999998</v>
      </c>
      <c r="X1361" s="3">
        <v>1571.7790666666665</v>
      </c>
      <c r="Y1361" vm="16">
        <v>0.48799999999999999</v>
      </c>
      <c r="Z1361" s="3">
        <v>4048.0426666666667</v>
      </c>
      <c r="AA1361" t="s">
        <v>41</v>
      </c>
      <c r="AB1361">
        <v>1</v>
      </c>
      <c r="AC1361">
        <v>0</v>
      </c>
      <c r="AD1361" s="2" t="s">
        <v>42</v>
      </c>
      <c r="AE1361">
        <v>396</v>
      </c>
      <c r="AH1361">
        <v>20</v>
      </c>
      <c r="AJ1361">
        <v>11</v>
      </c>
      <c r="AK1361" t="s">
        <v>42</v>
      </c>
      <c r="AL1361">
        <f>IF(AND(EE_Data_2023[[#This Row],[Hire Date]]&gt;=EE_Data_2023[[#This Row],[Start of Month]],EE_Data_2023[[#This Row],[Hire Date]]&lt;=EE_Data_2023[[#This Row],[End of Month]]),1,0)</f>
        <v>0</v>
      </c>
      <c r="AM1361">
        <f>IF(AND(EE_Data_2023[[#This Row],[Exit Date]]&gt;=EE_Data_2023[[#This Row],[Start of Month]],EE_Data_2023[[#This Row],[Exit Date]]&lt;=EE_Data_2023[[#This Row],[End of Month]]),1,0)</f>
        <v>0</v>
      </c>
      <c r="AN1361">
        <f>EE_Data_2023[[#This Row],[Leave balance]]*EE_Data_2023[[#This Row],[Hr_Rate]]</f>
        <v>18062.930769230767</v>
      </c>
    </row>
    <row r="1362" spans="1:40" x14ac:dyDescent="0.3">
      <c r="A1362" s="1" t="s">
        <v>1928</v>
      </c>
      <c r="B1362" s="8">
        <v>44958</v>
      </c>
      <c r="C1362" s="8">
        <v>44985</v>
      </c>
      <c r="D1362">
        <v>2023</v>
      </c>
      <c r="E1362" t="s">
        <v>79</v>
      </c>
      <c r="F1362" t="s">
        <v>80</v>
      </c>
      <c r="G1362" t="s">
        <v>33</v>
      </c>
      <c r="H1362" t="s">
        <v>1236</v>
      </c>
      <c r="I1362" t="s">
        <v>1237</v>
      </c>
      <c r="J1362" t="s">
        <v>341</v>
      </c>
      <c r="K1362" t="s">
        <v>99</v>
      </c>
      <c r="L1362" t="s">
        <v>49</v>
      </c>
      <c r="M1362" t="s">
        <v>80</v>
      </c>
      <c r="N1362" t="s">
        <v>39</v>
      </c>
      <c r="O1362" t="s">
        <v>40</v>
      </c>
      <c r="P1362">
        <v>62</v>
      </c>
      <c r="Q1362" s="2">
        <v>44843</v>
      </c>
      <c r="R1362" s="2">
        <v>45208</v>
      </c>
      <c r="S1362">
        <v>32</v>
      </c>
      <c r="T1362" s="3">
        <v>98230</v>
      </c>
      <c r="U1362" s="3">
        <v>8185.833333333333</v>
      </c>
      <c r="V1362" s="3">
        <v>59.03245192307692</v>
      </c>
      <c r="W1362" s="3">
        <v>0.23190000000000002</v>
      </c>
      <c r="X1362" s="3">
        <v>1898.29475</v>
      </c>
      <c r="Y1362" vm="7">
        <v>0.41200000000000003</v>
      </c>
      <c r="Z1362" s="3">
        <v>4813.2699999999995</v>
      </c>
      <c r="AA1362" t="s">
        <v>41</v>
      </c>
      <c r="AB1362">
        <v>1</v>
      </c>
      <c r="AC1362">
        <v>0</v>
      </c>
      <c r="AD1362" s="2" t="s">
        <v>42</v>
      </c>
      <c r="AE1362">
        <v>99</v>
      </c>
      <c r="AH1362">
        <v>20</v>
      </c>
      <c r="AK1362" t="s">
        <v>42</v>
      </c>
      <c r="AL1362">
        <f>IF(AND(EE_Data_2023[[#This Row],[Hire Date]]&gt;=EE_Data_2023[[#This Row],[Start of Month]],EE_Data_2023[[#This Row],[Hire Date]]&lt;=EE_Data_2023[[#This Row],[End of Month]]),1,0)</f>
        <v>0</v>
      </c>
      <c r="AM1362">
        <f>IF(AND(EE_Data_2023[[#This Row],[Exit Date]]&gt;=EE_Data_2023[[#This Row],[Start of Month]],EE_Data_2023[[#This Row],[Exit Date]]&lt;=EE_Data_2023[[#This Row],[End of Month]]),1,0)</f>
        <v>0</v>
      </c>
      <c r="AN1362">
        <f>EE_Data_2023[[#This Row],[Leave balance]]*EE_Data_2023[[#This Row],[Hr_Rate]]</f>
        <v>5844.2127403846152</v>
      </c>
    </row>
    <row r="1363" spans="1:40" x14ac:dyDescent="0.3">
      <c r="A1363" s="1" t="s">
        <v>1928</v>
      </c>
      <c r="B1363" s="8">
        <v>44958</v>
      </c>
      <c r="C1363" s="8">
        <v>44985</v>
      </c>
      <c r="D1363">
        <v>2023</v>
      </c>
      <c r="E1363" t="s">
        <v>506</v>
      </c>
      <c r="F1363" t="s">
        <v>507</v>
      </c>
      <c r="G1363" t="s">
        <v>1917</v>
      </c>
      <c r="H1363" t="s">
        <v>1238</v>
      </c>
      <c r="I1363" t="s">
        <v>1239</v>
      </c>
      <c r="J1363" t="s">
        <v>336</v>
      </c>
      <c r="K1363" t="s">
        <v>99</v>
      </c>
      <c r="L1363" t="s">
        <v>108</v>
      </c>
      <c r="M1363" t="s">
        <v>507</v>
      </c>
      <c r="N1363" t="s">
        <v>72</v>
      </c>
      <c r="O1363" t="s">
        <v>50</v>
      </c>
      <c r="P1363">
        <v>36</v>
      </c>
      <c r="Q1363" s="2">
        <v>43448</v>
      </c>
      <c r="R1363" s="2"/>
      <c r="S1363">
        <v>24</v>
      </c>
      <c r="T1363" s="3">
        <v>96757</v>
      </c>
      <c r="U1363" s="3">
        <v>8063.083333333333</v>
      </c>
      <c r="V1363" s="3">
        <v>77.529647435897445</v>
      </c>
      <c r="W1363" s="3">
        <v>7.3700000000000002E-2</v>
      </c>
      <c r="X1363" s="3">
        <v>594.24924166666665</v>
      </c>
      <c r="Y1363" vm="40">
        <v>0.245</v>
      </c>
      <c r="Z1363" s="3">
        <v>6087.6279166666664</v>
      </c>
      <c r="AA1363" t="s">
        <v>510</v>
      </c>
      <c r="AB1363">
        <v>1.4572000000000001</v>
      </c>
      <c r="AC1363">
        <v>0</v>
      </c>
      <c r="AD1363" s="2" t="s">
        <v>42</v>
      </c>
      <c r="AE1363">
        <v>116</v>
      </c>
      <c r="AH1363">
        <v>20</v>
      </c>
      <c r="AI1363">
        <v>413</v>
      </c>
      <c r="AK1363" t="s">
        <v>42</v>
      </c>
      <c r="AL1363">
        <f>IF(AND(EE_Data_2023[[#This Row],[Hire Date]]&gt;=EE_Data_2023[[#This Row],[Start of Month]],EE_Data_2023[[#This Row],[Hire Date]]&lt;=EE_Data_2023[[#This Row],[End of Month]]),1,0)</f>
        <v>0</v>
      </c>
      <c r="AM1363">
        <f>IF(AND(EE_Data_2023[[#This Row],[Exit Date]]&gt;=EE_Data_2023[[#This Row],[Start of Month]],EE_Data_2023[[#This Row],[Exit Date]]&lt;=EE_Data_2023[[#This Row],[End of Month]]),1,0)</f>
        <v>0</v>
      </c>
      <c r="AN1363">
        <f>EE_Data_2023[[#This Row],[Leave balance]]*EE_Data_2023[[#This Row],[Hr_Rate]]</f>
        <v>8993.4391025641035</v>
      </c>
    </row>
    <row r="1364" spans="1:40" x14ac:dyDescent="0.3">
      <c r="A1364" s="1" t="s">
        <v>1928</v>
      </c>
      <c r="B1364" s="8">
        <v>44958</v>
      </c>
      <c r="C1364" s="8">
        <v>44985</v>
      </c>
      <c r="D1364">
        <v>2023</v>
      </c>
      <c r="E1364" t="s">
        <v>151</v>
      </c>
      <c r="F1364" t="s">
        <v>152</v>
      </c>
      <c r="G1364" t="s">
        <v>33</v>
      </c>
      <c r="H1364" t="s">
        <v>1240</v>
      </c>
      <c r="I1364" t="s">
        <v>1241</v>
      </c>
      <c r="J1364" t="s">
        <v>177</v>
      </c>
      <c r="K1364" t="s">
        <v>116</v>
      </c>
      <c r="L1364" t="s">
        <v>38</v>
      </c>
      <c r="M1364" t="s">
        <v>152</v>
      </c>
      <c r="N1364" t="s">
        <v>39</v>
      </c>
      <c r="O1364" t="s">
        <v>40</v>
      </c>
      <c r="P1364">
        <v>35</v>
      </c>
      <c r="Q1364" s="2">
        <v>44015</v>
      </c>
      <c r="R1364" s="2">
        <v>45110</v>
      </c>
      <c r="S1364">
        <v>40</v>
      </c>
      <c r="T1364" s="3">
        <v>51513</v>
      </c>
      <c r="U1364" s="3">
        <v>4292.75</v>
      </c>
      <c r="V1364" s="3">
        <v>24.765865384615385</v>
      </c>
      <c r="W1364" s="3">
        <v>0.21</v>
      </c>
      <c r="X1364" s="3">
        <v>901.47749999999996</v>
      </c>
      <c r="Y1364" vm="18">
        <v>0.379</v>
      </c>
      <c r="Z1364" s="3">
        <v>2665.7977499999997</v>
      </c>
      <c r="AA1364" t="s">
        <v>155</v>
      </c>
      <c r="AB1364">
        <v>378.97</v>
      </c>
      <c r="AC1364">
        <v>0</v>
      </c>
      <c r="AD1364" s="2" t="s">
        <v>42</v>
      </c>
      <c r="AE1364">
        <v>85</v>
      </c>
      <c r="AH1364">
        <v>20</v>
      </c>
      <c r="AJ1364">
        <v>17</v>
      </c>
      <c r="AK1364" t="s">
        <v>42</v>
      </c>
      <c r="AL1364">
        <f>IF(AND(EE_Data_2023[[#This Row],[Hire Date]]&gt;=EE_Data_2023[[#This Row],[Start of Month]],EE_Data_2023[[#This Row],[Hire Date]]&lt;=EE_Data_2023[[#This Row],[End of Month]]),1,0)</f>
        <v>0</v>
      </c>
      <c r="AM1364">
        <f>IF(AND(EE_Data_2023[[#This Row],[Exit Date]]&gt;=EE_Data_2023[[#This Row],[Start of Month]],EE_Data_2023[[#This Row],[Exit Date]]&lt;=EE_Data_2023[[#This Row],[End of Month]]),1,0)</f>
        <v>0</v>
      </c>
      <c r="AN1364">
        <f>EE_Data_2023[[#This Row],[Leave balance]]*EE_Data_2023[[#This Row],[Hr_Rate]]</f>
        <v>2105.0985576923076</v>
      </c>
    </row>
    <row r="1365" spans="1:40" x14ac:dyDescent="0.3">
      <c r="A1365" s="1" t="s">
        <v>1928</v>
      </c>
      <c r="B1365" s="8">
        <v>44958</v>
      </c>
      <c r="C1365" s="8">
        <v>44985</v>
      </c>
      <c r="D1365">
        <v>2023</v>
      </c>
      <c r="E1365" t="s">
        <v>238</v>
      </c>
      <c r="F1365" t="s">
        <v>239</v>
      </c>
      <c r="G1365" t="s">
        <v>33</v>
      </c>
      <c r="H1365" t="s">
        <v>1242</v>
      </c>
      <c r="I1365" t="s">
        <v>1243</v>
      </c>
      <c r="J1365" t="s">
        <v>115</v>
      </c>
      <c r="K1365" t="s">
        <v>116</v>
      </c>
      <c r="L1365" t="s">
        <v>71</v>
      </c>
      <c r="M1365" t="s">
        <v>239</v>
      </c>
      <c r="N1365" t="s">
        <v>72</v>
      </c>
      <c r="O1365" t="s">
        <v>40</v>
      </c>
      <c r="P1365">
        <v>60</v>
      </c>
      <c r="Q1365" s="2">
        <v>39109</v>
      </c>
      <c r="R1365" s="2"/>
      <c r="S1365">
        <v>32</v>
      </c>
      <c r="T1365" s="3">
        <v>234311</v>
      </c>
      <c r="U1365" s="3">
        <v>19525.916666666668</v>
      </c>
      <c r="V1365" s="3">
        <v>140.81189903846155</v>
      </c>
      <c r="W1365" s="3">
        <v>0.16500000000000001</v>
      </c>
      <c r="X1365" s="3">
        <v>3221.7762500000003</v>
      </c>
      <c r="Y1365" vm="27">
        <v>0.20499999999999999</v>
      </c>
      <c r="Z1365" s="3">
        <v>15523.103750000002</v>
      </c>
      <c r="AA1365" t="s">
        <v>41</v>
      </c>
      <c r="AB1365">
        <v>1</v>
      </c>
      <c r="AC1365">
        <v>0.37</v>
      </c>
      <c r="AD1365" s="2" t="s">
        <v>42</v>
      </c>
      <c r="AE1365">
        <v>274</v>
      </c>
      <c r="AH1365">
        <v>20</v>
      </c>
      <c r="AI1365">
        <v>120</v>
      </c>
      <c r="AK1365" t="s">
        <v>42</v>
      </c>
      <c r="AL1365">
        <f>IF(AND(EE_Data_2023[[#This Row],[Hire Date]]&gt;=EE_Data_2023[[#This Row],[Start of Month]],EE_Data_2023[[#This Row],[Hire Date]]&lt;=EE_Data_2023[[#This Row],[End of Month]]),1,0)</f>
        <v>0</v>
      </c>
      <c r="AM1365">
        <f>IF(AND(EE_Data_2023[[#This Row],[Exit Date]]&gt;=EE_Data_2023[[#This Row],[Start of Month]],EE_Data_2023[[#This Row],[Exit Date]]&lt;=EE_Data_2023[[#This Row],[End of Month]]),1,0)</f>
        <v>0</v>
      </c>
      <c r="AN1365">
        <f>EE_Data_2023[[#This Row],[Leave balance]]*EE_Data_2023[[#This Row],[Hr_Rate]]</f>
        <v>38582.460336538461</v>
      </c>
    </row>
    <row r="1366" spans="1:40" x14ac:dyDescent="0.3">
      <c r="A1366" s="1" t="s">
        <v>1928</v>
      </c>
      <c r="B1366" s="8">
        <v>44958</v>
      </c>
      <c r="C1366" s="8">
        <v>44985</v>
      </c>
      <c r="D1366">
        <v>2023</v>
      </c>
      <c r="E1366" t="s">
        <v>161</v>
      </c>
      <c r="F1366" t="s">
        <v>162</v>
      </c>
      <c r="G1366" t="s">
        <v>54</v>
      </c>
      <c r="H1366" t="s">
        <v>1244</v>
      </c>
      <c r="I1366" t="s">
        <v>1245</v>
      </c>
      <c r="J1366" t="s">
        <v>93</v>
      </c>
      <c r="K1366" t="s">
        <v>94</v>
      </c>
      <c r="L1366" t="s">
        <v>49</v>
      </c>
      <c r="M1366" t="s">
        <v>162</v>
      </c>
      <c r="N1366" t="s">
        <v>72</v>
      </c>
      <c r="O1366" t="s">
        <v>50</v>
      </c>
      <c r="P1366">
        <v>45</v>
      </c>
      <c r="Q1366" s="2">
        <v>40685</v>
      </c>
      <c r="R1366" s="2"/>
      <c r="S1366">
        <v>40</v>
      </c>
      <c r="T1366" s="3">
        <v>152353</v>
      </c>
      <c r="U1366" s="3">
        <v>12696.083333333334</v>
      </c>
      <c r="V1366" s="3">
        <v>73.246634615384622</v>
      </c>
      <c r="W1366" s="3">
        <v>0</v>
      </c>
      <c r="X1366" s="3">
        <v>0</v>
      </c>
      <c r="Y1366" vm="20">
        <v>0.29199999999999998</v>
      </c>
      <c r="Z1366" s="3">
        <v>8988.8270000000011</v>
      </c>
      <c r="AA1366" t="s">
        <v>166</v>
      </c>
      <c r="AB1366">
        <v>19.621099999999998</v>
      </c>
      <c r="AC1366">
        <v>0.14000000000000001</v>
      </c>
      <c r="AD1366" s="2" t="s">
        <v>42</v>
      </c>
      <c r="AE1366">
        <v>352</v>
      </c>
      <c r="AH1366">
        <v>20</v>
      </c>
      <c r="AI1366">
        <v>460</v>
      </c>
      <c r="AJ1366">
        <v>20</v>
      </c>
      <c r="AK1366" t="s">
        <v>42</v>
      </c>
      <c r="AL1366">
        <f>IF(AND(EE_Data_2023[[#This Row],[Hire Date]]&gt;=EE_Data_2023[[#This Row],[Start of Month]],EE_Data_2023[[#This Row],[Hire Date]]&lt;=EE_Data_2023[[#This Row],[End of Month]]),1,0)</f>
        <v>0</v>
      </c>
      <c r="AM1366">
        <f>IF(AND(EE_Data_2023[[#This Row],[Exit Date]]&gt;=EE_Data_2023[[#This Row],[Start of Month]],EE_Data_2023[[#This Row],[Exit Date]]&lt;=EE_Data_2023[[#This Row],[End of Month]]),1,0)</f>
        <v>0</v>
      </c>
      <c r="AN1366">
        <f>EE_Data_2023[[#This Row],[Leave balance]]*EE_Data_2023[[#This Row],[Hr_Rate]]</f>
        <v>25782.815384615387</v>
      </c>
    </row>
    <row r="1367" spans="1:40" x14ac:dyDescent="0.3">
      <c r="A1367" s="1" t="s">
        <v>1928</v>
      </c>
      <c r="B1367" s="8">
        <v>44958</v>
      </c>
      <c r="C1367" s="8">
        <v>44985</v>
      </c>
      <c r="D1367">
        <v>2023</v>
      </c>
      <c r="E1367" t="s">
        <v>52</v>
      </c>
      <c r="F1367" t="s">
        <v>53</v>
      </c>
      <c r="G1367" t="s">
        <v>54</v>
      </c>
      <c r="H1367" t="s">
        <v>1246</v>
      </c>
      <c r="I1367" t="s">
        <v>1247</v>
      </c>
      <c r="J1367" t="s">
        <v>93</v>
      </c>
      <c r="K1367" t="s">
        <v>83</v>
      </c>
      <c r="L1367" t="s">
        <v>49</v>
      </c>
      <c r="M1367" t="s">
        <v>53</v>
      </c>
      <c r="N1367" t="s">
        <v>72</v>
      </c>
      <c r="O1367" t="s">
        <v>50</v>
      </c>
      <c r="P1367">
        <v>48</v>
      </c>
      <c r="Q1367" s="2">
        <v>40389</v>
      </c>
      <c r="R1367" s="2"/>
      <c r="S1367">
        <v>40</v>
      </c>
      <c r="T1367" s="3">
        <v>124774</v>
      </c>
      <c r="U1367" s="3">
        <v>10397.833333333334</v>
      </c>
      <c r="V1367" s="3">
        <v>59.987499999999997</v>
      </c>
      <c r="W1367" s="3">
        <v>0.25</v>
      </c>
      <c r="X1367" s="3">
        <v>2599.4583333333335</v>
      </c>
      <c r="Y1367" vm="3">
        <v>0.501</v>
      </c>
      <c r="Z1367" s="3">
        <v>5188.5188333333335</v>
      </c>
      <c r="AA1367" t="s">
        <v>58</v>
      </c>
      <c r="AB1367">
        <v>657.27</v>
      </c>
      <c r="AC1367">
        <v>0.12</v>
      </c>
      <c r="AD1367" s="2" t="s">
        <v>42</v>
      </c>
      <c r="AE1367">
        <v>247</v>
      </c>
      <c r="AH1367">
        <v>20</v>
      </c>
      <c r="AJ1367">
        <v>14</v>
      </c>
      <c r="AK1367" t="s">
        <v>42</v>
      </c>
      <c r="AL1367">
        <f>IF(AND(EE_Data_2023[[#This Row],[Hire Date]]&gt;=EE_Data_2023[[#This Row],[Start of Month]],EE_Data_2023[[#This Row],[Hire Date]]&lt;=EE_Data_2023[[#This Row],[End of Month]]),1,0)</f>
        <v>0</v>
      </c>
      <c r="AM1367">
        <f>IF(AND(EE_Data_2023[[#This Row],[Exit Date]]&gt;=EE_Data_2023[[#This Row],[Start of Month]],EE_Data_2023[[#This Row],[Exit Date]]&lt;=EE_Data_2023[[#This Row],[End of Month]]),1,0)</f>
        <v>0</v>
      </c>
      <c r="AN1367">
        <f>EE_Data_2023[[#This Row],[Leave balance]]*EE_Data_2023[[#This Row],[Hr_Rate]]</f>
        <v>14816.912499999999</v>
      </c>
    </row>
    <row r="1368" spans="1:40" x14ac:dyDescent="0.3">
      <c r="A1368" s="1" t="s">
        <v>1928</v>
      </c>
      <c r="B1368" s="8">
        <v>44958</v>
      </c>
      <c r="C1368" s="8">
        <v>44985</v>
      </c>
      <c r="D1368">
        <v>2023</v>
      </c>
      <c r="E1368" t="s">
        <v>721</v>
      </c>
      <c r="F1368" t="s">
        <v>722</v>
      </c>
      <c r="G1368" t="s">
        <v>54</v>
      </c>
      <c r="H1368" t="s">
        <v>971</v>
      </c>
      <c r="I1368" t="s">
        <v>1248</v>
      </c>
      <c r="J1368" t="s">
        <v>47</v>
      </c>
      <c r="K1368" t="s">
        <v>116</v>
      </c>
      <c r="L1368" t="s">
        <v>71</v>
      </c>
      <c r="M1368" t="s">
        <v>722</v>
      </c>
      <c r="N1368" t="s">
        <v>72</v>
      </c>
      <c r="O1368" t="s">
        <v>50</v>
      </c>
      <c r="P1368">
        <v>36</v>
      </c>
      <c r="Q1368" s="2">
        <v>40434</v>
      </c>
      <c r="R1368" s="2"/>
      <c r="S1368">
        <v>40</v>
      </c>
      <c r="T1368" s="3">
        <v>157070</v>
      </c>
      <c r="U1368" s="3">
        <v>13089.166666666666</v>
      </c>
      <c r="V1368" s="3">
        <v>75.514423076923066</v>
      </c>
      <c r="W1368" s="3">
        <v>0.1</v>
      </c>
      <c r="X1368" s="3">
        <v>1308.9166666666667</v>
      </c>
      <c r="Y1368" vm="42">
        <v>0.34799999999999998</v>
      </c>
      <c r="Z1368" s="3">
        <v>8534.1366666666654</v>
      </c>
      <c r="AA1368" t="s">
        <v>725</v>
      </c>
      <c r="AB1368">
        <v>486.12</v>
      </c>
      <c r="AC1368">
        <v>0.28000000000000003</v>
      </c>
      <c r="AD1368" s="2" t="s">
        <v>42</v>
      </c>
      <c r="AE1368">
        <v>135</v>
      </c>
      <c r="AH1368">
        <v>20</v>
      </c>
      <c r="AJ1368">
        <v>4</v>
      </c>
      <c r="AK1368" t="s">
        <v>42</v>
      </c>
      <c r="AL1368">
        <f>IF(AND(EE_Data_2023[[#This Row],[Hire Date]]&gt;=EE_Data_2023[[#This Row],[Start of Month]],EE_Data_2023[[#This Row],[Hire Date]]&lt;=EE_Data_2023[[#This Row],[End of Month]]),1,0)</f>
        <v>0</v>
      </c>
      <c r="AM1368">
        <f>IF(AND(EE_Data_2023[[#This Row],[Exit Date]]&gt;=EE_Data_2023[[#This Row],[Start of Month]],EE_Data_2023[[#This Row],[Exit Date]]&lt;=EE_Data_2023[[#This Row],[End of Month]]),1,0)</f>
        <v>0</v>
      </c>
      <c r="AN1368">
        <f>EE_Data_2023[[#This Row],[Leave balance]]*EE_Data_2023[[#This Row],[Hr_Rate]]</f>
        <v>10194.447115384613</v>
      </c>
    </row>
    <row r="1369" spans="1:40" x14ac:dyDescent="0.3">
      <c r="A1369" s="1" t="s">
        <v>1928</v>
      </c>
      <c r="B1369" s="8">
        <v>44958</v>
      </c>
      <c r="C1369" s="8">
        <v>44985</v>
      </c>
      <c r="D1369">
        <v>2023</v>
      </c>
      <c r="E1369" t="s">
        <v>385</v>
      </c>
      <c r="F1369" t="s">
        <v>386</v>
      </c>
      <c r="G1369" t="s">
        <v>33</v>
      </c>
      <c r="H1369" t="s">
        <v>1249</v>
      </c>
      <c r="I1369" t="s">
        <v>1250</v>
      </c>
      <c r="J1369" t="s">
        <v>77</v>
      </c>
      <c r="K1369" t="s">
        <v>116</v>
      </c>
      <c r="L1369" t="s">
        <v>38</v>
      </c>
      <c r="M1369" t="s">
        <v>386</v>
      </c>
      <c r="N1369" t="s">
        <v>72</v>
      </c>
      <c r="O1369" t="s">
        <v>50</v>
      </c>
      <c r="P1369">
        <v>64</v>
      </c>
      <c r="Q1369" s="2">
        <v>43729</v>
      </c>
      <c r="R1369" s="2"/>
      <c r="S1369">
        <v>40</v>
      </c>
      <c r="T1369" s="3">
        <v>108780</v>
      </c>
      <c r="U1369" s="3">
        <v>9065</v>
      </c>
      <c r="V1369" s="3">
        <v>52.298076923076927</v>
      </c>
      <c r="W1369" s="3">
        <v>0.19020000000000001</v>
      </c>
      <c r="X1369" s="3">
        <v>1724.163</v>
      </c>
      <c r="Y1369" vm="36">
        <v>0.28300000000000003</v>
      </c>
      <c r="Z1369" s="3">
        <v>6499.6049999999996</v>
      </c>
      <c r="AA1369" t="s">
        <v>389</v>
      </c>
      <c r="AB1369">
        <v>1.9574</v>
      </c>
      <c r="AC1369">
        <v>0.06</v>
      </c>
      <c r="AD1369" s="2" t="s">
        <v>42</v>
      </c>
      <c r="AE1369">
        <v>325</v>
      </c>
      <c r="AH1369">
        <v>20</v>
      </c>
      <c r="AK1369" t="s">
        <v>42</v>
      </c>
      <c r="AL1369">
        <f>IF(AND(EE_Data_2023[[#This Row],[Hire Date]]&gt;=EE_Data_2023[[#This Row],[Start of Month]],EE_Data_2023[[#This Row],[Hire Date]]&lt;=EE_Data_2023[[#This Row],[End of Month]]),1,0)</f>
        <v>0</v>
      </c>
      <c r="AM1369">
        <f>IF(AND(EE_Data_2023[[#This Row],[Exit Date]]&gt;=EE_Data_2023[[#This Row],[Start of Month]],EE_Data_2023[[#This Row],[Exit Date]]&lt;=EE_Data_2023[[#This Row],[End of Month]]),1,0)</f>
        <v>0</v>
      </c>
      <c r="AN1369">
        <f>EE_Data_2023[[#This Row],[Leave balance]]*EE_Data_2023[[#This Row],[Hr_Rate]]</f>
        <v>16996.875</v>
      </c>
    </row>
    <row r="1370" spans="1:40" x14ac:dyDescent="0.3">
      <c r="A1370" s="1" t="s">
        <v>1928</v>
      </c>
      <c r="B1370" s="8">
        <v>44958</v>
      </c>
      <c r="C1370" s="8">
        <v>44985</v>
      </c>
      <c r="D1370">
        <v>2023</v>
      </c>
      <c r="E1370" t="s">
        <v>290</v>
      </c>
      <c r="F1370" t="s">
        <v>291</v>
      </c>
      <c r="G1370" t="s">
        <v>1916</v>
      </c>
      <c r="H1370" t="s">
        <v>1251</v>
      </c>
      <c r="I1370" t="s">
        <v>1252</v>
      </c>
      <c r="J1370" t="s">
        <v>47</v>
      </c>
      <c r="K1370" t="s">
        <v>99</v>
      </c>
      <c r="L1370" t="s">
        <v>49</v>
      </c>
      <c r="M1370" t="s">
        <v>291</v>
      </c>
      <c r="N1370" t="s">
        <v>39</v>
      </c>
      <c r="O1370" t="s">
        <v>50</v>
      </c>
      <c r="P1370">
        <v>46</v>
      </c>
      <c r="Q1370" s="2">
        <v>44125</v>
      </c>
      <c r="R1370" s="2">
        <v>45220</v>
      </c>
      <c r="S1370">
        <v>40</v>
      </c>
      <c r="T1370" s="3">
        <v>151853</v>
      </c>
      <c r="U1370" s="3">
        <v>12654.416666666666</v>
      </c>
      <c r="V1370" s="3">
        <v>73.006249999999994</v>
      </c>
      <c r="W1370" s="3">
        <v>0.20399999999999999</v>
      </c>
      <c r="X1370" s="3">
        <v>2581.5009999999997</v>
      </c>
      <c r="Y1370" vm="31">
        <v>1.0629999999999999</v>
      </c>
      <c r="Z1370" s="3">
        <v>-797.22825000000012</v>
      </c>
      <c r="AA1370" t="s">
        <v>294</v>
      </c>
      <c r="AB1370">
        <v>211.32830000000001</v>
      </c>
      <c r="AC1370">
        <v>0.16</v>
      </c>
      <c r="AD1370" s="2" t="s">
        <v>42</v>
      </c>
      <c r="AE1370">
        <v>181</v>
      </c>
      <c r="AH1370">
        <v>20</v>
      </c>
      <c r="AI1370">
        <v>484</v>
      </c>
      <c r="AJ1370">
        <v>8</v>
      </c>
      <c r="AK1370" t="s">
        <v>42</v>
      </c>
      <c r="AL1370">
        <f>IF(AND(EE_Data_2023[[#This Row],[Hire Date]]&gt;=EE_Data_2023[[#This Row],[Start of Month]],EE_Data_2023[[#This Row],[Hire Date]]&lt;=EE_Data_2023[[#This Row],[End of Month]]),1,0)</f>
        <v>0</v>
      </c>
      <c r="AM1370">
        <f>IF(AND(EE_Data_2023[[#This Row],[Exit Date]]&gt;=EE_Data_2023[[#This Row],[Start of Month]],EE_Data_2023[[#This Row],[Exit Date]]&lt;=EE_Data_2023[[#This Row],[End of Month]]),1,0)</f>
        <v>0</v>
      </c>
      <c r="AN1370">
        <f>EE_Data_2023[[#This Row],[Leave balance]]*EE_Data_2023[[#This Row],[Hr_Rate]]</f>
        <v>13214.131249999999</v>
      </c>
    </row>
    <row r="1371" spans="1:40" x14ac:dyDescent="0.3">
      <c r="A1371" s="1" t="s">
        <v>1928</v>
      </c>
      <c r="B1371" s="8">
        <v>44958</v>
      </c>
      <c r="C1371" s="8">
        <v>44985</v>
      </c>
      <c r="D1371">
        <v>2023</v>
      </c>
      <c r="E1371" t="s">
        <v>385</v>
      </c>
      <c r="F1371" t="s">
        <v>386</v>
      </c>
      <c r="G1371" t="s">
        <v>33</v>
      </c>
      <c r="H1371" t="s">
        <v>1253</v>
      </c>
      <c r="I1371" t="s">
        <v>1254</v>
      </c>
      <c r="J1371" t="s">
        <v>69</v>
      </c>
      <c r="K1371" t="s">
        <v>70</v>
      </c>
      <c r="L1371" t="s">
        <v>38</v>
      </c>
      <c r="M1371" t="s">
        <v>386</v>
      </c>
      <c r="N1371" t="s">
        <v>72</v>
      </c>
      <c r="O1371" t="s">
        <v>50</v>
      </c>
      <c r="P1371">
        <v>62</v>
      </c>
      <c r="Q1371" s="2">
        <v>38977</v>
      </c>
      <c r="R1371" s="2"/>
      <c r="S1371">
        <v>32</v>
      </c>
      <c r="T1371" s="3">
        <v>64669</v>
      </c>
      <c r="U1371" s="3">
        <v>5389.083333333333</v>
      </c>
      <c r="V1371" s="3">
        <v>38.863581730769234</v>
      </c>
      <c r="W1371" s="3">
        <v>0.19020000000000001</v>
      </c>
      <c r="X1371" s="3">
        <v>1025.0036499999999</v>
      </c>
      <c r="Y1371" vm="36">
        <v>0.28300000000000003</v>
      </c>
      <c r="Z1371" s="3">
        <v>3863.9727499999999</v>
      </c>
      <c r="AA1371" t="s">
        <v>389</v>
      </c>
      <c r="AB1371">
        <v>1.9574</v>
      </c>
      <c r="AC1371">
        <v>0</v>
      </c>
      <c r="AD1371" s="2" t="s">
        <v>42</v>
      </c>
      <c r="AE1371">
        <v>219</v>
      </c>
      <c r="AH1371">
        <v>20</v>
      </c>
      <c r="AI1371">
        <v>373</v>
      </c>
      <c r="AK1371" t="s">
        <v>42</v>
      </c>
      <c r="AL1371">
        <f>IF(AND(EE_Data_2023[[#This Row],[Hire Date]]&gt;=EE_Data_2023[[#This Row],[Start of Month]],EE_Data_2023[[#This Row],[Hire Date]]&lt;=EE_Data_2023[[#This Row],[End of Month]]),1,0)</f>
        <v>0</v>
      </c>
      <c r="AM1371">
        <f>IF(AND(EE_Data_2023[[#This Row],[Exit Date]]&gt;=EE_Data_2023[[#This Row],[Start of Month]],EE_Data_2023[[#This Row],[Exit Date]]&lt;=EE_Data_2023[[#This Row],[End of Month]]),1,0)</f>
        <v>0</v>
      </c>
      <c r="AN1371">
        <f>EE_Data_2023[[#This Row],[Leave balance]]*EE_Data_2023[[#This Row],[Hr_Rate]]</f>
        <v>8511.1243990384628</v>
      </c>
    </row>
    <row r="1372" spans="1:40" x14ac:dyDescent="0.3">
      <c r="A1372" s="1" t="s">
        <v>1928</v>
      </c>
      <c r="B1372" s="8">
        <v>44958</v>
      </c>
      <c r="C1372" s="8">
        <v>44985</v>
      </c>
      <c r="D1372">
        <v>2023</v>
      </c>
      <c r="E1372" t="s">
        <v>415</v>
      </c>
      <c r="F1372" t="s">
        <v>416</v>
      </c>
      <c r="G1372" t="s">
        <v>33</v>
      </c>
      <c r="H1372" t="s">
        <v>1255</v>
      </c>
      <c r="I1372" t="s">
        <v>1256</v>
      </c>
      <c r="J1372" t="s">
        <v>177</v>
      </c>
      <c r="K1372" t="s">
        <v>116</v>
      </c>
      <c r="L1372" t="s">
        <v>108</v>
      </c>
      <c r="M1372" t="s">
        <v>416</v>
      </c>
      <c r="N1372" t="s">
        <v>72</v>
      </c>
      <c r="O1372" t="s">
        <v>40</v>
      </c>
      <c r="P1372">
        <v>61</v>
      </c>
      <c r="Q1372" s="2">
        <v>39568</v>
      </c>
      <c r="R1372" s="2"/>
      <c r="S1372">
        <v>24</v>
      </c>
      <c r="T1372" s="3">
        <v>69352</v>
      </c>
      <c r="U1372" s="3">
        <v>5779.333333333333</v>
      </c>
      <c r="V1372" s="3">
        <v>55.570512820512818</v>
      </c>
      <c r="W1372" s="3">
        <v>0</v>
      </c>
      <c r="X1372" s="3">
        <v>0</v>
      </c>
      <c r="Y1372" vm="38">
        <v>0.23800000000000002</v>
      </c>
      <c r="Z1372" s="3">
        <v>4403.8519999999999</v>
      </c>
      <c r="AA1372" t="s">
        <v>419</v>
      </c>
      <c r="AB1372">
        <v>7.4398</v>
      </c>
      <c r="AC1372">
        <v>0</v>
      </c>
      <c r="AD1372" s="2" t="s">
        <v>42</v>
      </c>
      <c r="AE1372">
        <v>153</v>
      </c>
      <c r="AH1372">
        <v>20</v>
      </c>
      <c r="AK1372" t="s">
        <v>42</v>
      </c>
      <c r="AL1372">
        <f>IF(AND(EE_Data_2023[[#This Row],[Hire Date]]&gt;=EE_Data_2023[[#This Row],[Start of Month]],EE_Data_2023[[#This Row],[Hire Date]]&lt;=EE_Data_2023[[#This Row],[End of Month]]),1,0)</f>
        <v>0</v>
      </c>
      <c r="AM1372">
        <f>IF(AND(EE_Data_2023[[#This Row],[Exit Date]]&gt;=EE_Data_2023[[#This Row],[Start of Month]],EE_Data_2023[[#This Row],[Exit Date]]&lt;=EE_Data_2023[[#This Row],[End of Month]]),1,0)</f>
        <v>0</v>
      </c>
      <c r="AN1372">
        <f>EE_Data_2023[[#This Row],[Leave balance]]*EE_Data_2023[[#This Row],[Hr_Rate]]</f>
        <v>8502.288461538461</v>
      </c>
    </row>
    <row r="1373" spans="1:40" x14ac:dyDescent="0.3">
      <c r="A1373" s="1" t="s">
        <v>1928</v>
      </c>
      <c r="B1373" s="8">
        <v>44958</v>
      </c>
      <c r="C1373" s="8">
        <v>44985</v>
      </c>
      <c r="D1373">
        <v>2023</v>
      </c>
      <c r="E1373" t="s">
        <v>376</v>
      </c>
      <c r="F1373" t="s">
        <v>377</v>
      </c>
      <c r="G1373" t="s">
        <v>33</v>
      </c>
      <c r="H1373" t="s">
        <v>1257</v>
      </c>
      <c r="I1373" t="s">
        <v>1258</v>
      </c>
      <c r="J1373" t="s">
        <v>177</v>
      </c>
      <c r="K1373" t="s">
        <v>116</v>
      </c>
      <c r="L1373" t="s">
        <v>108</v>
      </c>
      <c r="M1373" t="s">
        <v>377</v>
      </c>
      <c r="N1373" t="s">
        <v>72</v>
      </c>
      <c r="O1373" t="s">
        <v>40</v>
      </c>
      <c r="P1373">
        <v>65</v>
      </c>
      <c r="Q1373" s="2">
        <v>37181</v>
      </c>
      <c r="R1373" s="2"/>
      <c r="S1373">
        <v>32</v>
      </c>
      <c r="T1373" s="3">
        <v>74631</v>
      </c>
      <c r="U1373" s="3">
        <v>6219.25</v>
      </c>
      <c r="V1373" s="3">
        <v>44.85036057692308</v>
      </c>
      <c r="W1373" s="3">
        <v>0.33799999999999997</v>
      </c>
      <c r="X1373" s="3">
        <v>2102.1064999999999</v>
      </c>
      <c r="Y1373" vm="35">
        <v>0.46100000000000002</v>
      </c>
      <c r="Z1373" s="3">
        <v>3352.1757499999999</v>
      </c>
      <c r="AA1373" t="s">
        <v>380</v>
      </c>
      <c r="AB1373">
        <v>23.619</v>
      </c>
      <c r="AC1373">
        <v>0</v>
      </c>
      <c r="AD1373" s="2" t="s">
        <v>42</v>
      </c>
      <c r="AE1373">
        <v>338</v>
      </c>
      <c r="AH1373">
        <v>20</v>
      </c>
      <c r="AK1373" t="s">
        <v>42</v>
      </c>
      <c r="AL1373">
        <f>IF(AND(EE_Data_2023[[#This Row],[Hire Date]]&gt;=EE_Data_2023[[#This Row],[Start of Month]],EE_Data_2023[[#This Row],[Hire Date]]&lt;=EE_Data_2023[[#This Row],[End of Month]]),1,0)</f>
        <v>0</v>
      </c>
      <c r="AM1373">
        <f>IF(AND(EE_Data_2023[[#This Row],[Exit Date]]&gt;=EE_Data_2023[[#This Row],[Start of Month]],EE_Data_2023[[#This Row],[Exit Date]]&lt;=EE_Data_2023[[#This Row],[End of Month]]),1,0)</f>
        <v>0</v>
      </c>
      <c r="AN1373">
        <f>EE_Data_2023[[#This Row],[Leave balance]]*EE_Data_2023[[#This Row],[Hr_Rate]]</f>
        <v>15159.421875000002</v>
      </c>
    </row>
    <row r="1374" spans="1:40" x14ac:dyDescent="0.3">
      <c r="A1374" s="1" t="s">
        <v>1928</v>
      </c>
      <c r="B1374" s="8">
        <v>44958</v>
      </c>
      <c r="C1374" s="8">
        <v>44985</v>
      </c>
      <c r="D1374">
        <v>2023</v>
      </c>
      <c r="E1374" t="s">
        <v>322</v>
      </c>
      <c r="F1374" t="s">
        <v>323</v>
      </c>
      <c r="G1374" t="s">
        <v>1919</v>
      </c>
      <c r="H1374" t="s">
        <v>1259</v>
      </c>
      <c r="I1374" t="s">
        <v>1260</v>
      </c>
      <c r="J1374" t="s">
        <v>158</v>
      </c>
      <c r="K1374" t="s">
        <v>99</v>
      </c>
      <c r="L1374" t="s">
        <v>49</v>
      </c>
      <c r="M1374" t="s">
        <v>323</v>
      </c>
      <c r="N1374" t="s">
        <v>72</v>
      </c>
      <c r="O1374" t="s">
        <v>40</v>
      </c>
      <c r="P1374">
        <v>54</v>
      </c>
      <c r="Q1374" s="2">
        <v>41028</v>
      </c>
      <c r="R1374" s="2"/>
      <c r="S1374">
        <v>40</v>
      </c>
      <c r="T1374" s="3">
        <v>96441</v>
      </c>
      <c r="U1374" s="3">
        <v>8036.75</v>
      </c>
      <c r="V1374" s="3">
        <v>46.36586538461539</v>
      </c>
      <c r="W1374" s="3">
        <v>0.15490000000000001</v>
      </c>
      <c r="X1374" s="3">
        <v>1244.8925750000001</v>
      </c>
      <c r="Y1374" vm="33">
        <v>0.46700000000000003</v>
      </c>
      <c r="Z1374" s="3">
        <v>4283.5877499999997</v>
      </c>
      <c r="AA1374" t="s">
        <v>326</v>
      </c>
      <c r="AB1374">
        <v>143.86000000000001</v>
      </c>
      <c r="AC1374">
        <v>0</v>
      </c>
      <c r="AD1374" s="2" t="s">
        <v>42</v>
      </c>
      <c r="AE1374">
        <v>236</v>
      </c>
      <c r="AH1374">
        <v>20</v>
      </c>
      <c r="AI1374">
        <v>362</v>
      </c>
      <c r="AJ1374">
        <v>19</v>
      </c>
      <c r="AK1374" t="s">
        <v>42</v>
      </c>
      <c r="AL1374">
        <f>IF(AND(EE_Data_2023[[#This Row],[Hire Date]]&gt;=EE_Data_2023[[#This Row],[Start of Month]],EE_Data_2023[[#This Row],[Hire Date]]&lt;=EE_Data_2023[[#This Row],[End of Month]]),1,0)</f>
        <v>0</v>
      </c>
      <c r="AM1374">
        <f>IF(AND(EE_Data_2023[[#This Row],[Exit Date]]&gt;=EE_Data_2023[[#This Row],[Start of Month]],EE_Data_2023[[#This Row],[Exit Date]]&lt;=EE_Data_2023[[#This Row],[End of Month]]),1,0)</f>
        <v>0</v>
      </c>
      <c r="AN1374">
        <f>EE_Data_2023[[#This Row],[Leave balance]]*EE_Data_2023[[#This Row],[Hr_Rate]]</f>
        <v>10942.344230769231</v>
      </c>
    </row>
    <row r="1375" spans="1:40" x14ac:dyDescent="0.3">
      <c r="A1375" s="1" t="s">
        <v>1928</v>
      </c>
      <c r="B1375" s="8">
        <v>44958</v>
      </c>
      <c r="C1375" s="8">
        <v>44985</v>
      </c>
      <c r="D1375">
        <v>2023</v>
      </c>
      <c r="E1375" t="s">
        <v>502</v>
      </c>
      <c r="F1375" t="s">
        <v>120</v>
      </c>
      <c r="G1375" t="s">
        <v>1917</v>
      </c>
      <c r="H1375" t="s">
        <v>1261</v>
      </c>
      <c r="I1375" t="s">
        <v>1262</v>
      </c>
      <c r="J1375" t="s">
        <v>165</v>
      </c>
      <c r="K1375" t="s">
        <v>99</v>
      </c>
      <c r="L1375" t="s">
        <v>49</v>
      </c>
      <c r="M1375" t="s">
        <v>120</v>
      </c>
      <c r="N1375" t="s">
        <v>72</v>
      </c>
      <c r="O1375" t="s">
        <v>40</v>
      </c>
      <c r="P1375">
        <v>46</v>
      </c>
      <c r="Q1375" s="2">
        <v>40836</v>
      </c>
      <c r="R1375" s="2"/>
      <c r="S1375">
        <v>40</v>
      </c>
      <c r="T1375" s="3">
        <v>114250</v>
      </c>
      <c r="U1375" s="3">
        <v>9520.8333333333339</v>
      </c>
      <c r="V1375" s="3">
        <v>54.92788461538462</v>
      </c>
      <c r="W1375" s="3">
        <v>7.6499999999999999E-2</v>
      </c>
      <c r="X1375" s="3">
        <v>728.34375</v>
      </c>
      <c r="Y1375" vm="1">
        <v>0.36599999999999999</v>
      </c>
      <c r="Z1375" s="3">
        <v>6036.2083333333339</v>
      </c>
      <c r="AA1375" t="s">
        <v>505</v>
      </c>
      <c r="AB1375">
        <v>1.0568</v>
      </c>
      <c r="AC1375">
        <v>0.14000000000000001</v>
      </c>
      <c r="AD1375" s="2" t="s">
        <v>42</v>
      </c>
      <c r="AE1375">
        <v>254</v>
      </c>
      <c r="AH1375">
        <v>20</v>
      </c>
      <c r="AJ1375">
        <v>3</v>
      </c>
      <c r="AK1375" t="s">
        <v>42</v>
      </c>
      <c r="AL1375">
        <f>IF(AND(EE_Data_2023[[#This Row],[Hire Date]]&gt;=EE_Data_2023[[#This Row],[Start of Month]],EE_Data_2023[[#This Row],[Hire Date]]&lt;=EE_Data_2023[[#This Row],[End of Month]]),1,0)</f>
        <v>0</v>
      </c>
      <c r="AM1375">
        <f>IF(AND(EE_Data_2023[[#This Row],[Exit Date]]&gt;=EE_Data_2023[[#This Row],[Start of Month]],EE_Data_2023[[#This Row],[Exit Date]]&lt;=EE_Data_2023[[#This Row],[End of Month]]),1,0)</f>
        <v>0</v>
      </c>
      <c r="AN1375">
        <f>EE_Data_2023[[#This Row],[Leave balance]]*EE_Data_2023[[#This Row],[Hr_Rate]]</f>
        <v>13951.682692307693</v>
      </c>
    </row>
    <row r="1376" spans="1:40" x14ac:dyDescent="0.3">
      <c r="A1376" s="1" t="s">
        <v>1928</v>
      </c>
      <c r="B1376" s="8">
        <v>44958</v>
      </c>
      <c r="C1376" s="8">
        <v>44985</v>
      </c>
      <c r="D1376">
        <v>2023</v>
      </c>
      <c r="E1376" t="s">
        <v>146</v>
      </c>
      <c r="F1376" t="s">
        <v>147</v>
      </c>
      <c r="G1376" t="s">
        <v>1919</v>
      </c>
      <c r="H1376" t="s">
        <v>1263</v>
      </c>
      <c r="I1376" t="s">
        <v>1264</v>
      </c>
      <c r="J1376" t="s">
        <v>57</v>
      </c>
      <c r="K1376" t="s">
        <v>37</v>
      </c>
      <c r="L1376" t="s">
        <v>71</v>
      </c>
      <c r="M1376" t="s">
        <v>147</v>
      </c>
      <c r="N1376" t="s">
        <v>39</v>
      </c>
      <c r="O1376" t="s">
        <v>40</v>
      </c>
      <c r="P1376">
        <v>36</v>
      </c>
      <c r="Q1376" s="2">
        <v>44192</v>
      </c>
      <c r="R1376" s="2">
        <v>45287</v>
      </c>
      <c r="S1376">
        <v>40</v>
      </c>
      <c r="T1376" s="3">
        <v>70165</v>
      </c>
      <c r="U1376" s="3">
        <v>5847.083333333333</v>
      </c>
      <c r="V1376" s="3">
        <v>33.73317307692308</v>
      </c>
      <c r="W1376" s="3">
        <v>0.12</v>
      </c>
      <c r="X1376" s="3">
        <v>701.65</v>
      </c>
      <c r="Y1376" vm="17">
        <v>0.49700000000000005</v>
      </c>
      <c r="Z1376" s="3">
        <v>2941.0829166666663</v>
      </c>
      <c r="AA1376" t="s">
        <v>150</v>
      </c>
      <c r="AB1376">
        <v>86.649000000000001</v>
      </c>
      <c r="AC1376">
        <v>7.0000000000000007E-2</v>
      </c>
      <c r="AD1376" s="2" t="s">
        <v>42</v>
      </c>
      <c r="AE1376">
        <v>251</v>
      </c>
      <c r="AH1376">
        <v>20</v>
      </c>
      <c r="AJ1376">
        <v>5</v>
      </c>
      <c r="AK1376" t="s">
        <v>42</v>
      </c>
      <c r="AL1376">
        <f>IF(AND(EE_Data_2023[[#This Row],[Hire Date]]&gt;=EE_Data_2023[[#This Row],[Start of Month]],EE_Data_2023[[#This Row],[Hire Date]]&lt;=EE_Data_2023[[#This Row],[End of Month]]),1,0)</f>
        <v>0</v>
      </c>
      <c r="AM1376">
        <f>IF(AND(EE_Data_2023[[#This Row],[Exit Date]]&gt;=EE_Data_2023[[#This Row],[Start of Month]],EE_Data_2023[[#This Row],[Exit Date]]&lt;=EE_Data_2023[[#This Row],[End of Month]]),1,0)</f>
        <v>0</v>
      </c>
      <c r="AN1376">
        <f>EE_Data_2023[[#This Row],[Leave balance]]*EE_Data_2023[[#This Row],[Hr_Rate]]</f>
        <v>8467.0264423076933</v>
      </c>
    </row>
    <row r="1377" spans="1:40" x14ac:dyDescent="0.3">
      <c r="A1377" s="1" t="s">
        <v>1928</v>
      </c>
      <c r="B1377" s="8">
        <v>44958</v>
      </c>
      <c r="C1377" s="8">
        <v>44985</v>
      </c>
      <c r="D1377">
        <v>2023</v>
      </c>
      <c r="E1377" t="s">
        <v>79</v>
      </c>
      <c r="F1377" t="s">
        <v>80</v>
      </c>
      <c r="G1377" t="s">
        <v>33</v>
      </c>
      <c r="H1377" t="s">
        <v>1265</v>
      </c>
      <c r="I1377" t="s">
        <v>1266</v>
      </c>
      <c r="J1377" t="s">
        <v>77</v>
      </c>
      <c r="K1377" t="s">
        <v>37</v>
      </c>
      <c r="L1377" t="s">
        <v>71</v>
      </c>
      <c r="M1377" t="s">
        <v>80</v>
      </c>
      <c r="N1377" t="s">
        <v>72</v>
      </c>
      <c r="O1377" t="s">
        <v>40</v>
      </c>
      <c r="P1377">
        <v>60</v>
      </c>
      <c r="Q1377" s="2">
        <v>36554</v>
      </c>
      <c r="R1377" s="2"/>
      <c r="S1377">
        <v>40</v>
      </c>
      <c r="T1377" s="3">
        <v>109059</v>
      </c>
      <c r="U1377" s="3">
        <v>9088.25</v>
      </c>
      <c r="V1377" s="3">
        <v>52.432211538461537</v>
      </c>
      <c r="W1377" s="3">
        <v>0.23190000000000002</v>
      </c>
      <c r="X1377" s="3">
        <v>2107.5651750000002</v>
      </c>
      <c r="Y1377" vm="7">
        <v>0.41200000000000003</v>
      </c>
      <c r="Z1377" s="3">
        <v>5343.8909999999996</v>
      </c>
      <c r="AA1377" t="s">
        <v>41</v>
      </c>
      <c r="AB1377">
        <v>1</v>
      </c>
      <c r="AC1377">
        <v>7.0000000000000007E-2</v>
      </c>
      <c r="AD1377" s="2" t="s">
        <v>42</v>
      </c>
      <c r="AE1377">
        <v>102</v>
      </c>
      <c r="AH1377">
        <v>20</v>
      </c>
      <c r="AI1377">
        <v>468</v>
      </c>
      <c r="AJ1377">
        <v>17</v>
      </c>
      <c r="AK1377" t="s">
        <v>42</v>
      </c>
      <c r="AL1377">
        <f>IF(AND(EE_Data_2023[[#This Row],[Hire Date]]&gt;=EE_Data_2023[[#This Row],[Start of Month]],EE_Data_2023[[#This Row],[Hire Date]]&lt;=EE_Data_2023[[#This Row],[End of Month]]),1,0)</f>
        <v>0</v>
      </c>
      <c r="AM1377">
        <f>IF(AND(EE_Data_2023[[#This Row],[Exit Date]]&gt;=EE_Data_2023[[#This Row],[Start of Month]],EE_Data_2023[[#This Row],[Exit Date]]&lt;=EE_Data_2023[[#This Row],[End of Month]]),1,0)</f>
        <v>0</v>
      </c>
      <c r="AN1377">
        <f>EE_Data_2023[[#This Row],[Leave balance]]*EE_Data_2023[[#This Row],[Hr_Rate]]</f>
        <v>5348.0855769230766</v>
      </c>
    </row>
    <row r="1378" spans="1:40" x14ac:dyDescent="0.3">
      <c r="A1378" s="1" t="s">
        <v>1928</v>
      </c>
      <c r="B1378" s="8">
        <v>44958</v>
      </c>
      <c r="C1378" s="8">
        <v>44985</v>
      </c>
      <c r="D1378">
        <v>2023</v>
      </c>
      <c r="E1378" t="s">
        <v>79</v>
      </c>
      <c r="F1378" t="s">
        <v>80</v>
      </c>
      <c r="G1378" t="s">
        <v>33</v>
      </c>
      <c r="H1378" t="s">
        <v>1267</v>
      </c>
      <c r="I1378" t="s">
        <v>1268</v>
      </c>
      <c r="J1378" t="s">
        <v>115</v>
      </c>
      <c r="K1378" t="s">
        <v>99</v>
      </c>
      <c r="L1378" t="s">
        <v>108</v>
      </c>
      <c r="M1378" t="s">
        <v>80</v>
      </c>
      <c r="N1378" t="s">
        <v>72</v>
      </c>
      <c r="O1378" t="s">
        <v>50</v>
      </c>
      <c r="P1378">
        <v>30</v>
      </c>
      <c r="Q1378" s="2">
        <v>42322</v>
      </c>
      <c r="R1378" s="2"/>
      <c r="S1378">
        <v>40</v>
      </c>
      <c r="T1378" s="3">
        <v>77442</v>
      </c>
      <c r="U1378" s="3">
        <v>6453.5</v>
      </c>
      <c r="V1378" s="3">
        <v>37.231730769230765</v>
      </c>
      <c r="W1378" s="3">
        <v>0.23190000000000002</v>
      </c>
      <c r="X1378" s="3">
        <v>1496.5666500000002</v>
      </c>
      <c r="Y1378" vm="7">
        <v>0.41200000000000003</v>
      </c>
      <c r="Z1378" s="3">
        <v>3794.6579999999999</v>
      </c>
      <c r="AA1378" t="s">
        <v>41</v>
      </c>
      <c r="AB1378">
        <v>1</v>
      </c>
      <c r="AC1378">
        <v>0</v>
      </c>
      <c r="AD1378" s="2" t="s">
        <v>42</v>
      </c>
      <c r="AE1378">
        <v>51</v>
      </c>
      <c r="AH1378">
        <v>20</v>
      </c>
      <c r="AJ1378">
        <v>1</v>
      </c>
      <c r="AK1378" t="s">
        <v>42</v>
      </c>
      <c r="AL1378">
        <f>IF(AND(EE_Data_2023[[#This Row],[Hire Date]]&gt;=EE_Data_2023[[#This Row],[Start of Month]],EE_Data_2023[[#This Row],[Hire Date]]&lt;=EE_Data_2023[[#This Row],[End of Month]]),1,0)</f>
        <v>0</v>
      </c>
      <c r="AM1378">
        <f>IF(AND(EE_Data_2023[[#This Row],[Exit Date]]&gt;=EE_Data_2023[[#This Row],[Start of Month]],EE_Data_2023[[#This Row],[Exit Date]]&lt;=EE_Data_2023[[#This Row],[End of Month]]),1,0)</f>
        <v>0</v>
      </c>
      <c r="AN1378">
        <f>EE_Data_2023[[#This Row],[Leave balance]]*EE_Data_2023[[#This Row],[Hr_Rate]]</f>
        <v>1898.8182692307689</v>
      </c>
    </row>
    <row r="1379" spans="1:40" x14ac:dyDescent="0.3">
      <c r="A1379" s="1" t="s">
        <v>1928</v>
      </c>
      <c r="B1379" s="8">
        <v>44958</v>
      </c>
      <c r="C1379" s="8">
        <v>44985</v>
      </c>
      <c r="D1379">
        <v>2023</v>
      </c>
      <c r="E1379" t="s">
        <v>79</v>
      </c>
      <c r="F1379" t="s">
        <v>80</v>
      </c>
      <c r="G1379" t="s">
        <v>33</v>
      </c>
      <c r="H1379" t="s">
        <v>1269</v>
      </c>
      <c r="I1379" t="s">
        <v>1270</v>
      </c>
      <c r="J1379" t="s">
        <v>177</v>
      </c>
      <c r="K1379" t="s">
        <v>70</v>
      </c>
      <c r="L1379" t="s">
        <v>71</v>
      </c>
      <c r="M1379" t="s">
        <v>80</v>
      </c>
      <c r="N1379" t="s">
        <v>72</v>
      </c>
      <c r="O1379" t="s">
        <v>50</v>
      </c>
      <c r="P1379">
        <v>34</v>
      </c>
      <c r="Q1379" s="2">
        <v>41066</v>
      </c>
      <c r="R1379" s="2"/>
      <c r="S1379">
        <v>40</v>
      </c>
      <c r="T1379" s="3">
        <v>72126</v>
      </c>
      <c r="U1379" s="3">
        <v>6010.5</v>
      </c>
      <c r="V1379" s="3">
        <v>34.675961538461536</v>
      </c>
      <c r="W1379" s="3">
        <v>0.23190000000000002</v>
      </c>
      <c r="X1379" s="3">
        <v>1393.8349500000002</v>
      </c>
      <c r="Y1379" vm="7">
        <v>0.41200000000000003</v>
      </c>
      <c r="Z1379" s="3">
        <v>3534.174</v>
      </c>
      <c r="AA1379" t="s">
        <v>41</v>
      </c>
      <c r="AB1379">
        <v>1</v>
      </c>
      <c r="AC1379">
        <v>0</v>
      </c>
      <c r="AD1379" s="2" t="s">
        <v>42</v>
      </c>
      <c r="AE1379">
        <v>258</v>
      </c>
      <c r="AH1379">
        <v>20</v>
      </c>
      <c r="AI1379">
        <v>553</v>
      </c>
      <c r="AJ1379">
        <v>11</v>
      </c>
      <c r="AK1379" t="s">
        <v>42</v>
      </c>
      <c r="AL1379">
        <f>IF(AND(EE_Data_2023[[#This Row],[Hire Date]]&gt;=EE_Data_2023[[#This Row],[Start of Month]],EE_Data_2023[[#This Row],[Hire Date]]&lt;=EE_Data_2023[[#This Row],[End of Month]]),1,0)</f>
        <v>0</v>
      </c>
      <c r="AM1379">
        <f>IF(AND(EE_Data_2023[[#This Row],[Exit Date]]&gt;=EE_Data_2023[[#This Row],[Start of Month]],EE_Data_2023[[#This Row],[Exit Date]]&lt;=EE_Data_2023[[#This Row],[End of Month]]),1,0)</f>
        <v>0</v>
      </c>
      <c r="AN1379">
        <f>EE_Data_2023[[#This Row],[Leave balance]]*EE_Data_2023[[#This Row],[Hr_Rate]]</f>
        <v>8946.3980769230766</v>
      </c>
    </row>
    <row r="1380" spans="1:40" x14ac:dyDescent="0.3">
      <c r="A1380" s="1" t="s">
        <v>1928</v>
      </c>
      <c r="B1380" s="8">
        <v>44958</v>
      </c>
      <c r="C1380" s="8">
        <v>44985</v>
      </c>
      <c r="D1380">
        <v>2023</v>
      </c>
      <c r="E1380" t="s">
        <v>385</v>
      </c>
      <c r="F1380" t="s">
        <v>386</v>
      </c>
      <c r="G1380" t="s">
        <v>33</v>
      </c>
      <c r="H1380" t="s">
        <v>1271</v>
      </c>
      <c r="I1380" t="s">
        <v>1272</v>
      </c>
      <c r="J1380" t="s">
        <v>547</v>
      </c>
      <c r="K1380" t="s">
        <v>37</v>
      </c>
      <c r="L1380" t="s">
        <v>38</v>
      </c>
      <c r="M1380" t="s">
        <v>386</v>
      </c>
      <c r="N1380" t="s">
        <v>72</v>
      </c>
      <c r="O1380" t="s">
        <v>40</v>
      </c>
      <c r="P1380">
        <v>55</v>
      </c>
      <c r="Q1380" s="2">
        <v>41565</v>
      </c>
      <c r="R1380" s="2"/>
      <c r="S1380">
        <v>32</v>
      </c>
      <c r="T1380" s="3">
        <v>70334</v>
      </c>
      <c r="U1380" s="3">
        <v>5861.166666666667</v>
      </c>
      <c r="V1380" s="3">
        <v>42.268028846153847</v>
      </c>
      <c r="W1380" s="3">
        <v>0.19020000000000001</v>
      </c>
      <c r="X1380" s="3">
        <v>1114.7939000000001</v>
      </c>
      <c r="Y1380" vm="36">
        <v>0.28300000000000003</v>
      </c>
      <c r="Z1380" s="3">
        <v>4202.4565000000002</v>
      </c>
      <c r="AA1380" t="s">
        <v>389</v>
      </c>
      <c r="AB1380">
        <v>1.9574</v>
      </c>
      <c r="AC1380">
        <v>0</v>
      </c>
      <c r="AD1380" s="2" t="s">
        <v>42</v>
      </c>
      <c r="AE1380">
        <v>305</v>
      </c>
      <c r="AH1380">
        <v>20</v>
      </c>
      <c r="AK1380" t="s">
        <v>42</v>
      </c>
      <c r="AL1380">
        <f>IF(AND(EE_Data_2023[[#This Row],[Hire Date]]&gt;=EE_Data_2023[[#This Row],[Start of Month]],EE_Data_2023[[#This Row],[Hire Date]]&lt;=EE_Data_2023[[#This Row],[End of Month]]),1,0)</f>
        <v>0</v>
      </c>
      <c r="AM1380">
        <f>IF(AND(EE_Data_2023[[#This Row],[Exit Date]]&gt;=EE_Data_2023[[#This Row],[Start of Month]],EE_Data_2023[[#This Row],[Exit Date]]&lt;=EE_Data_2023[[#This Row],[End of Month]]),1,0)</f>
        <v>0</v>
      </c>
      <c r="AN1380">
        <f>EE_Data_2023[[#This Row],[Leave balance]]*EE_Data_2023[[#This Row],[Hr_Rate]]</f>
        <v>12891.748798076924</v>
      </c>
    </row>
    <row r="1381" spans="1:40" x14ac:dyDescent="0.3">
      <c r="A1381" s="1" t="s">
        <v>1928</v>
      </c>
      <c r="B1381" s="8">
        <v>44958</v>
      </c>
      <c r="C1381" s="8">
        <v>44985</v>
      </c>
      <c r="D1381">
        <v>2023</v>
      </c>
      <c r="E1381" t="s">
        <v>385</v>
      </c>
      <c r="F1381" t="s">
        <v>386</v>
      </c>
      <c r="G1381" t="s">
        <v>33</v>
      </c>
      <c r="H1381" t="s">
        <v>1273</v>
      </c>
      <c r="I1381" t="s">
        <v>1274</v>
      </c>
      <c r="J1381" t="s">
        <v>158</v>
      </c>
      <c r="K1381" t="s">
        <v>99</v>
      </c>
      <c r="L1381" t="s">
        <v>108</v>
      </c>
      <c r="M1381" t="s">
        <v>386</v>
      </c>
      <c r="N1381" t="s">
        <v>72</v>
      </c>
      <c r="O1381" t="s">
        <v>40</v>
      </c>
      <c r="P1381">
        <v>59</v>
      </c>
      <c r="Q1381" s="2">
        <v>40170</v>
      </c>
      <c r="R1381" s="2"/>
      <c r="S1381">
        <v>32</v>
      </c>
      <c r="T1381" s="3">
        <v>78006</v>
      </c>
      <c r="U1381" s="3">
        <v>6500.5</v>
      </c>
      <c r="V1381" s="3">
        <v>46.878605769230766</v>
      </c>
      <c r="W1381" s="3">
        <v>0.19020000000000001</v>
      </c>
      <c r="X1381" s="3">
        <v>1236.3951</v>
      </c>
      <c r="Y1381" vm="36">
        <v>0.28300000000000003</v>
      </c>
      <c r="Z1381" s="3">
        <v>4660.8585000000003</v>
      </c>
      <c r="AA1381" t="s">
        <v>389</v>
      </c>
      <c r="AB1381">
        <v>1.9574</v>
      </c>
      <c r="AC1381">
        <v>0</v>
      </c>
      <c r="AD1381" s="2" t="s">
        <v>42</v>
      </c>
      <c r="AE1381">
        <v>340</v>
      </c>
      <c r="AH1381">
        <v>20</v>
      </c>
      <c r="AK1381" t="s">
        <v>42</v>
      </c>
      <c r="AL1381">
        <f>IF(AND(EE_Data_2023[[#This Row],[Hire Date]]&gt;=EE_Data_2023[[#This Row],[Start of Month]],EE_Data_2023[[#This Row],[Hire Date]]&lt;=EE_Data_2023[[#This Row],[End of Month]]),1,0)</f>
        <v>0</v>
      </c>
      <c r="AM1381">
        <f>IF(AND(EE_Data_2023[[#This Row],[Exit Date]]&gt;=EE_Data_2023[[#This Row],[Start of Month]],EE_Data_2023[[#This Row],[Exit Date]]&lt;=EE_Data_2023[[#This Row],[End of Month]]),1,0)</f>
        <v>0</v>
      </c>
      <c r="AN1381">
        <f>EE_Data_2023[[#This Row],[Leave balance]]*EE_Data_2023[[#This Row],[Hr_Rate]]</f>
        <v>15938.725961538461</v>
      </c>
    </row>
    <row r="1382" spans="1:40" x14ac:dyDescent="0.3">
      <c r="A1382" s="1" t="s">
        <v>1928</v>
      </c>
      <c r="B1382" s="8">
        <v>44958</v>
      </c>
      <c r="C1382" s="8">
        <v>44985</v>
      </c>
      <c r="D1382">
        <v>2023</v>
      </c>
      <c r="E1382" t="s">
        <v>79</v>
      </c>
      <c r="F1382" t="s">
        <v>80</v>
      </c>
      <c r="G1382" t="s">
        <v>33</v>
      </c>
      <c r="H1382" t="s">
        <v>1275</v>
      </c>
      <c r="I1382" t="s">
        <v>1276</v>
      </c>
      <c r="J1382" t="s">
        <v>115</v>
      </c>
      <c r="K1382" t="s">
        <v>48</v>
      </c>
      <c r="L1382" t="s">
        <v>71</v>
      </c>
      <c r="M1382" t="s">
        <v>80</v>
      </c>
      <c r="N1382" t="s">
        <v>72</v>
      </c>
      <c r="O1382" t="s">
        <v>50</v>
      </c>
      <c r="P1382">
        <v>36</v>
      </c>
      <c r="Q1382" s="2">
        <v>41650</v>
      </c>
      <c r="R1382" s="2"/>
      <c r="S1382">
        <v>40</v>
      </c>
      <c r="T1382" s="3">
        <v>202323</v>
      </c>
      <c r="U1382" s="3">
        <v>16860.25</v>
      </c>
      <c r="V1382" s="3">
        <v>97.270673076923075</v>
      </c>
      <c r="W1382" s="3">
        <v>0.23190000000000002</v>
      </c>
      <c r="X1382" s="3">
        <v>3909.8919750000005</v>
      </c>
      <c r="Y1382" vm="7">
        <v>0.41200000000000003</v>
      </c>
      <c r="Z1382" s="3">
        <v>9913.8269999999993</v>
      </c>
      <c r="AA1382" t="s">
        <v>41</v>
      </c>
      <c r="AB1382">
        <v>1</v>
      </c>
      <c r="AC1382">
        <v>0.39</v>
      </c>
      <c r="AD1382" s="2" t="s">
        <v>42</v>
      </c>
      <c r="AE1382">
        <v>349</v>
      </c>
      <c r="AH1382">
        <v>20</v>
      </c>
      <c r="AJ1382">
        <v>19</v>
      </c>
      <c r="AK1382" t="s">
        <v>42</v>
      </c>
      <c r="AL1382">
        <f>IF(AND(EE_Data_2023[[#This Row],[Hire Date]]&gt;=EE_Data_2023[[#This Row],[Start of Month]],EE_Data_2023[[#This Row],[Hire Date]]&lt;=EE_Data_2023[[#This Row],[End of Month]]),1,0)</f>
        <v>0</v>
      </c>
      <c r="AM1382">
        <f>IF(AND(EE_Data_2023[[#This Row],[Exit Date]]&gt;=EE_Data_2023[[#This Row],[Start of Month]],EE_Data_2023[[#This Row],[Exit Date]]&lt;=EE_Data_2023[[#This Row],[End of Month]]),1,0)</f>
        <v>0</v>
      </c>
      <c r="AN1382">
        <f>EE_Data_2023[[#This Row],[Leave balance]]*EE_Data_2023[[#This Row],[Hr_Rate]]</f>
        <v>33947.46490384615</v>
      </c>
    </row>
    <row r="1383" spans="1:40" x14ac:dyDescent="0.3">
      <c r="A1383" s="1" t="s">
        <v>1928</v>
      </c>
      <c r="B1383" s="8">
        <v>44958</v>
      </c>
      <c r="C1383" s="8">
        <v>44985</v>
      </c>
      <c r="D1383">
        <v>2023</v>
      </c>
      <c r="E1383" t="s">
        <v>200</v>
      </c>
      <c r="F1383" t="s">
        <v>201</v>
      </c>
      <c r="G1383" t="s">
        <v>33</v>
      </c>
      <c r="H1383" t="s">
        <v>1277</v>
      </c>
      <c r="I1383" t="s">
        <v>1278</v>
      </c>
      <c r="J1383" t="s">
        <v>93</v>
      </c>
      <c r="K1383" t="s">
        <v>94</v>
      </c>
      <c r="L1383" t="s">
        <v>71</v>
      </c>
      <c r="M1383" t="s">
        <v>201</v>
      </c>
      <c r="N1383" t="s">
        <v>39</v>
      </c>
      <c r="O1383" t="s">
        <v>50</v>
      </c>
      <c r="P1383">
        <v>29</v>
      </c>
      <c r="Q1383" s="2">
        <v>44025</v>
      </c>
      <c r="R1383" s="2">
        <v>45120</v>
      </c>
      <c r="S1383">
        <v>32</v>
      </c>
      <c r="T1383" s="3">
        <v>141555</v>
      </c>
      <c r="U1383" s="3">
        <v>11796.25</v>
      </c>
      <c r="V1383" s="3">
        <v>85.06911057692308</v>
      </c>
      <c r="W1383" s="3">
        <v>0.24809999999999999</v>
      </c>
      <c r="X1383" s="3">
        <v>2926.649625</v>
      </c>
      <c r="Y1383" vm="25">
        <v>0.51900000000000002</v>
      </c>
      <c r="Z1383" s="3">
        <v>5673.9962500000001</v>
      </c>
      <c r="AA1383" t="s">
        <v>41</v>
      </c>
      <c r="AB1383">
        <v>1</v>
      </c>
      <c r="AC1383">
        <v>0.11</v>
      </c>
      <c r="AD1383" s="2" t="s">
        <v>42</v>
      </c>
      <c r="AE1383">
        <v>197</v>
      </c>
      <c r="AH1383">
        <v>20</v>
      </c>
      <c r="AK1383" t="s">
        <v>42</v>
      </c>
      <c r="AL1383">
        <f>IF(AND(EE_Data_2023[[#This Row],[Hire Date]]&gt;=EE_Data_2023[[#This Row],[Start of Month]],EE_Data_2023[[#This Row],[Hire Date]]&lt;=EE_Data_2023[[#This Row],[End of Month]]),1,0)</f>
        <v>0</v>
      </c>
      <c r="AM1383">
        <f>IF(AND(EE_Data_2023[[#This Row],[Exit Date]]&gt;=EE_Data_2023[[#This Row],[Start of Month]],EE_Data_2023[[#This Row],[Exit Date]]&lt;=EE_Data_2023[[#This Row],[End of Month]]),1,0)</f>
        <v>0</v>
      </c>
      <c r="AN1383">
        <f>EE_Data_2023[[#This Row],[Leave balance]]*EE_Data_2023[[#This Row],[Hr_Rate]]</f>
        <v>16758.614783653848</v>
      </c>
    </row>
    <row r="1384" spans="1:40" x14ac:dyDescent="0.3">
      <c r="A1384" s="1" t="s">
        <v>1928</v>
      </c>
      <c r="B1384" s="8">
        <v>44958</v>
      </c>
      <c r="C1384" s="8">
        <v>44985</v>
      </c>
      <c r="D1384">
        <v>2023</v>
      </c>
      <c r="E1384" t="s">
        <v>278</v>
      </c>
      <c r="F1384" t="s">
        <v>279</v>
      </c>
      <c r="G1384" t="s">
        <v>33</v>
      </c>
      <c r="H1384" t="s">
        <v>1279</v>
      </c>
      <c r="I1384" t="s">
        <v>1280</v>
      </c>
      <c r="J1384" t="s">
        <v>47</v>
      </c>
      <c r="K1384" t="s">
        <v>48</v>
      </c>
      <c r="L1384" t="s">
        <v>49</v>
      </c>
      <c r="M1384" t="s">
        <v>279</v>
      </c>
      <c r="N1384" t="s">
        <v>39</v>
      </c>
      <c r="O1384" t="s">
        <v>50</v>
      </c>
      <c r="P1384">
        <v>34</v>
      </c>
      <c r="Q1384" s="2">
        <v>44032</v>
      </c>
      <c r="R1384" s="2">
        <v>45127</v>
      </c>
      <c r="S1384">
        <v>40</v>
      </c>
      <c r="T1384" s="3">
        <v>184960</v>
      </c>
      <c r="U1384" s="3">
        <v>15413.333333333334</v>
      </c>
      <c r="V1384" s="3">
        <v>88.923076923076934</v>
      </c>
      <c r="W1384" s="3">
        <v>0.13800000000000001</v>
      </c>
      <c r="X1384" s="3">
        <v>2127.0400000000004</v>
      </c>
      <c r="Y1384" vm="29">
        <v>0.30599999999999999</v>
      </c>
      <c r="Z1384" s="3">
        <v>10696.853333333333</v>
      </c>
      <c r="AA1384" t="s">
        <v>282</v>
      </c>
      <c r="AB1384">
        <v>0.88870000000000005</v>
      </c>
      <c r="AC1384">
        <v>0.18</v>
      </c>
      <c r="AD1384" s="2" t="s">
        <v>42</v>
      </c>
      <c r="AE1384">
        <v>93</v>
      </c>
      <c r="AH1384">
        <v>20</v>
      </c>
      <c r="AI1384">
        <v>202</v>
      </c>
      <c r="AJ1384">
        <v>8</v>
      </c>
      <c r="AK1384" t="s">
        <v>42</v>
      </c>
      <c r="AL1384">
        <f>IF(AND(EE_Data_2023[[#This Row],[Hire Date]]&gt;=EE_Data_2023[[#This Row],[Start of Month]],EE_Data_2023[[#This Row],[Hire Date]]&lt;=EE_Data_2023[[#This Row],[End of Month]]),1,0)</f>
        <v>0</v>
      </c>
      <c r="AM1384">
        <f>IF(AND(EE_Data_2023[[#This Row],[Exit Date]]&gt;=EE_Data_2023[[#This Row],[Start of Month]],EE_Data_2023[[#This Row],[Exit Date]]&lt;=EE_Data_2023[[#This Row],[End of Month]]),1,0)</f>
        <v>0</v>
      </c>
      <c r="AN1384">
        <f>EE_Data_2023[[#This Row],[Leave balance]]*EE_Data_2023[[#This Row],[Hr_Rate]]</f>
        <v>8269.8461538461543</v>
      </c>
    </row>
    <row r="1385" spans="1:40" x14ac:dyDescent="0.3">
      <c r="A1385" s="1" t="s">
        <v>1928</v>
      </c>
      <c r="B1385" s="8">
        <v>44958</v>
      </c>
      <c r="C1385" s="8">
        <v>44985</v>
      </c>
      <c r="D1385">
        <v>2023</v>
      </c>
      <c r="E1385" t="s">
        <v>238</v>
      </c>
      <c r="F1385" t="s">
        <v>239</v>
      </c>
      <c r="G1385" t="s">
        <v>33</v>
      </c>
      <c r="H1385" t="s">
        <v>1281</v>
      </c>
      <c r="I1385" t="s">
        <v>1282</v>
      </c>
      <c r="J1385" t="s">
        <v>115</v>
      </c>
      <c r="K1385" t="s">
        <v>37</v>
      </c>
      <c r="L1385" t="s">
        <v>38</v>
      </c>
      <c r="M1385" t="s">
        <v>239</v>
      </c>
      <c r="N1385" t="s">
        <v>72</v>
      </c>
      <c r="O1385" t="s">
        <v>40</v>
      </c>
      <c r="P1385">
        <v>37</v>
      </c>
      <c r="Q1385" s="2">
        <v>40719</v>
      </c>
      <c r="R1385" s="2"/>
      <c r="S1385">
        <v>40</v>
      </c>
      <c r="T1385" s="3">
        <v>221592</v>
      </c>
      <c r="U1385" s="3">
        <v>18466</v>
      </c>
      <c r="V1385" s="3">
        <v>106.53461538461538</v>
      </c>
      <c r="W1385" s="3">
        <v>0.16500000000000001</v>
      </c>
      <c r="X1385" s="3">
        <v>3046.8900000000003</v>
      </c>
      <c r="Y1385" vm="27">
        <v>0.20499999999999999</v>
      </c>
      <c r="Z1385" s="3">
        <v>14680.470000000001</v>
      </c>
      <c r="AA1385" t="s">
        <v>41</v>
      </c>
      <c r="AB1385">
        <v>1</v>
      </c>
      <c r="AC1385">
        <v>0.31</v>
      </c>
      <c r="AD1385" s="2" t="s">
        <v>42</v>
      </c>
      <c r="AE1385">
        <v>47</v>
      </c>
      <c r="AH1385">
        <v>20</v>
      </c>
      <c r="AJ1385">
        <v>20</v>
      </c>
      <c r="AK1385" t="s">
        <v>42</v>
      </c>
      <c r="AL1385">
        <f>IF(AND(EE_Data_2023[[#This Row],[Hire Date]]&gt;=EE_Data_2023[[#This Row],[Start of Month]],EE_Data_2023[[#This Row],[Hire Date]]&lt;=EE_Data_2023[[#This Row],[End of Month]]),1,0)</f>
        <v>0</v>
      </c>
      <c r="AM1385">
        <f>IF(AND(EE_Data_2023[[#This Row],[Exit Date]]&gt;=EE_Data_2023[[#This Row],[Start of Month]],EE_Data_2023[[#This Row],[Exit Date]]&lt;=EE_Data_2023[[#This Row],[End of Month]]),1,0)</f>
        <v>0</v>
      </c>
      <c r="AN1385">
        <f>EE_Data_2023[[#This Row],[Leave balance]]*EE_Data_2023[[#This Row],[Hr_Rate]]</f>
        <v>5007.126923076923</v>
      </c>
    </row>
    <row r="1386" spans="1:40" x14ac:dyDescent="0.3">
      <c r="A1386" s="1" t="s">
        <v>1928</v>
      </c>
      <c r="B1386" s="8">
        <v>44958</v>
      </c>
      <c r="C1386" s="8">
        <v>44985</v>
      </c>
      <c r="D1386">
        <v>2023</v>
      </c>
      <c r="E1386" t="s">
        <v>110</v>
      </c>
      <c r="F1386" t="s">
        <v>111</v>
      </c>
      <c r="G1386" t="s">
        <v>112</v>
      </c>
      <c r="H1386" t="s">
        <v>1283</v>
      </c>
      <c r="I1386" t="s">
        <v>1284</v>
      </c>
      <c r="J1386" t="s">
        <v>226</v>
      </c>
      <c r="K1386" t="s">
        <v>94</v>
      </c>
      <c r="L1386" t="s">
        <v>38</v>
      </c>
      <c r="M1386" t="s">
        <v>111</v>
      </c>
      <c r="N1386" t="s">
        <v>72</v>
      </c>
      <c r="O1386" t="s">
        <v>50</v>
      </c>
      <c r="P1386">
        <v>44</v>
      </c>
      <c r="Q1386" s="2">
        <v>39841</v>
      </c>
      <c r="R1386" s="2"/>
      <c r="S1386">
        <v>40</v>
      </c>
      <c r="T1386" s="3">
        <v>53301</v>
      </c>
      <c r="U1386" s="3">
        <v>4441.75</v>
      </c>
      <c r="V1386" s="3">
        <v>25.625480769230769</v>
      </c>
      <c r="W1386" s="3">
        <v>0</v>
      </c>
      <c r="X1386" s="3">
        <v>0</v>
      </c>
      <c r="Y1386" vm="12">
        <v>0.113</v>
      </c>
      <c r="Z1386" s="3">
        <v>3939.8322499999999</v>
      </c>
      <c r="AA1386" t="s">
        <v>117</v>
      </c>
      <c r="AB1386">
        <v>3.8468</v>
      </c>
      <c r="AC1386">
        <v>0</v>
      </c>
      <c r="AD1386" s="2" t="s">
        <v>42</v>
      </c>
      <c r="AE1386">
        <v>322</v>
      </c>
      <c r="AH1386">
        <v>20</v>
      </c>
      <c r="AJ1386">
        <v>1</v>
      </c>
      <c r="AK1386" t="s">
        <v>42</v>
      </c>
      <c r="AL1386">
        <f>IF(AND(EE_Data_2023[[#This Row],[Hire Date]]&gt;=EE_Data_2023[[#This Row],[Start of Month]],EE_Data_2023[[#This Row],[Hire Date]]&lt;=EE_Data_2023[[#This Row],[End of Month]]),1,0)</f>
        <v>0</v>
      </c>
      <c r="AM1386">
        <f>IF(AND(EE_Data_2023[[#This Row],[Exit Date]]&gt;=EE_Data_2023[[#This Row],[Start of Month]],EE_Data_2023[[#This Row],[Exit Date]]&lt;=EE_Data_2023[[#This Row],[End of Month]]),1,0)</f>
        <v>0</v>
      </c>
      <c r="AN1386">
        <f>EE_Data_2023[[#This Row],[Leave balance]]*EE_Data_2023[[#This Row],[Hr_Rate]]</f>
        <v>8251.4048076923082</v>
      </c>
    </row>
    <row r="1387" spans="1:40" x14ac:dyDescent="0.3">
      <c r="A1387" s="1" t="s">
        <v>1928</v>
      </c>
      <c r="B1387" s="8">
        <v>44958</v>
      </c>
      <c r="C1387" s="8">
        <v>44985</v>
      </c>
      <c r="D1387">
        <v>2023</v>
      </c>
      <c r="E1387" t="s">
        <v>161</v>
      </c>
      <c r="F1387" t="s">
        <v>162</v>
      </c>
      <c r="G1387" t="s">
        <v>54</v>
      </c>
      <c r="H1387" t="s">
        <v>1285</v>
      </c>
      <c r="I1387" t="s">
        <v>1286</v>
      </c>
      <c r="J1387" t="s">
        <v>266</v>
      </c>
      <c r="K1387" t="s">
        <v>37</v>
      </c>
      <c r="L1387" t="s">
        <v>71</v>
      </c>
      <c r="M1387" t="s">
        <v>162</v>
      </c>
      <c r="N1387" t="s">
        <v>72</v>
      </c>
      <c r="O1387" t="s">
        <v>40</v>
      </c>
      <c r="P1387">
        <v>45</v>
      </c>
      <c r="Q1387" s="2">
        <v>36587</v>
      </c>
      <c r="R1387" s="2"/>
      <c r="S1387">
        <v>40</v>
      </c>
      <c r="T1387" s="3">
        <v>91276</v>
      </c>
      <c r="U1387" s="3">
        <v>7606.333333333333</v>
      </c>
      <c r="V1387" s="3">
        <v>43.882692307692309</v>
      </c>
      <c r="W1387" s="3">
        <v>0</v>
      </c>
      <c r="X1387" s="3">
        <v>0</v>
      </c>
      <c r="Y1387" vm="20">
        <v>0.29199999999999998</v>
      </c>
      <c r="Z1387" s="3">
        <v>5385.2839999999997</v>
      </c>
      <c r="AA1387" t="s">
        <v>166</v>
      </c>
      <c r="AB1387">
        <v>19.621099999999998</v>
      </c>
      <c r="AC1387">
        <v>0</v>
      </c>
      <c r="AD1387" s="2" t="s">
        <v>42</v>
      </c>
      <c r="AE1387">
        <v>361</v>
      </c>
      <c r="AH1387">
        <v>20</v>
      </c>
      <c r="AJ1387">
        <v>2</v>
      </c>
      <c r="AK1387" t="s">
        <v>42</v>
      </c>
      <c r="AL1387">
        <f>IF(AND(EE_Data_2023[[#This Row],[Hire Date]]&gt;=EE_Data_2023[[#This Row],[Start of Month]],EE_Data_2023[[#This Row],[Hire Date]]&lt;=EE_Data_2023[[#This Row],[End of Month]]),1,0)</f>
        <v>0</v>
      </c>
      <c r="AM1387">
        <f>IF(AND(EE_Data_2023[[#This Row],[Exit Date]]&gt;=EE_Data_2023[[#This Row],[Start of Month]],EE_Data_2023[[#This Row],[Exit Date]]&lt;=EE_Data_2023[[#This Row],[End of Month]]),1,0)</f>
        <v>0</v>
      </c>
      <c r="AN1387">
        <f>EE_Data_2023[[#This Row],[Leave balance]]*EE_Data_2023[[#This Row],[Hr_Rate]]</f>
        <v>15841.651923076925</v>
      </c>
    </row>
    <row r="1388" spans="1:40" x14ac:dyDescent="0.3">
      <c r="A1388" s="1" t="s">
        <v>1928</v>
      </c>
      <c r="B1388" s="8">
        <v>44958</v>
      </c>
      <c r="C1388" s="8">
        <v>44985</v>
      </c>
      <c r="D1388">
        <v>2023</v>
      </c>
      <c r="E1388" t="s">
        <v>278</v>
      </c>
      <c r="F1388" t="s">
        <v>279</v>
      </c>
      <c r="G1388" t="s">
        <v>33</v>
      </c>
      <c r="H1388" t="s">
        <v>1287</v>
      </c>
      <c r="I1388" t="s">
        <v>1288</v>
      </c>
      <c r="J1388" t="s">
        <v>93</v>
      </c>
      <c r="K1388" t="s">
        <v>94</v>
      </c>
      <c r="L1388" t="s">
        <v>108</v>
      </c>
      <c r="M1388" t="s">
        <v>279</v>
      </c>
      <c r="N1388" t="s">
        <v>72</v>
      </c>
      <c r="O1388" t="s">
        <v>50</v>
      </c>
      <c r="P1388">
        <v>52</v>
      </c>
      <c r="Q1388" s="2">
        <v>42983</v>
      </c>
      <c r="R1388" s="2"/>
      <c r="S1388">
        <v>24</v>
      </c>
      <c r="T1388" s="3">
        <v>140042</v>
      </c>
      <c r="U1388" s="3">
        <v>11670.166666666666</v>
      </c>
      <c r="V1388" s="3">
        <v>112.21314102564104</v>
      </c>
      <c r="W1388" s="3">
        <v>0.13800000000000001</v>
      </c>
      <c r="X1388" s="3">
        <v>1610.4829999999999</v>
      </c>
      <c r="Y1388" vm="29">
        <v>0.30599999999999999</v>
      </c>
      <c r="Z1388" s="3">
        <v>8099.0956666666661</v>
      </c>
      <c r="AA1388" t="s">
        <v>282</v>
      </c>
      <c r="AB1388">
        <v>0.88870000000000005</v>
      </c>
      <c r="AC1388">
        <v>0.13</v>
      </c>
      <c r="AD1388" s="2" t="s">
        <v>42</v>
      </c>
      <c r="AE1388">
        <v>111</v>
      </c>
      <c r="AH1388">
        <v>20</v>
      </c>
      <c r="AI1388">
        <v>402</v>
      </c>
      <c r="AK1388" t="s">
        <v>42</v>
      </c>
      <c r="AL1388">
        <f>IF(AND(EE_Data_2023[[#This Row],[Hire Date]]&gt;=EE_Data_2023[[#This Row],[Start of Month]],EE_Data_2023[[#This Row],[Hire Date]]&lt;=EE_Data_2023[[#This Row],[End of Month]]),1,0)</f>
        <v>0</v>
      </c>
      <c r="AM1388">
        <f>IF(AND(EE_Data_2023[[#This Row],[Exit Date]]&gt;=EE_Data_2023[[#This Row],[Start of Month]],EE_Data_2023[[#This Row],[Exit Date]]&lt;=EE_Data_2023[[#This Row],[End of Month]]),1,0)</f>
        <v>0</v>
      </c>
      <c r="AN1388">
        <f>EE_Data_2023[[#This Row],[Leave balance]]*EE_Data_2023[[#This Row],[Hr_Rate]]</f>
        <v>12455.658653846154</v>
      </c>
    </row>
    <row r="1389" spans="1:40" x14ac:dyDescent="0.3">
      <c r="A1389" s="1" t="s">
        <v>1928</v>
      </c>
      <c r="B1389" s="8">
        <v>44958</v>
      </c>
      <c r="C1389" s="8">
        <v>44985</v>
      </c>
      <c r="D1389">
        <v>2023</v>
      </c>
      <c r="E1389" t="s">
        <v>43</v>
      </c>
      <c r="F1389" t="s">
        <v>44</v>
      </c>
      <c r="G1389" t="s">
        <v>1919</v>
      </c>
      <c r="H1389" t="s">
        <v>381</v>
      </c>
      <c r="I1389" t="s">
        <v>1289</v>
      </c>
      <c r="J1389" t="s">
        <v>145</v>
      </c>
      <c r="K1389" t="s">
        <v>83</v>
      </c>
      <c r="L1389" t="s">
        <v>38</v>
      </c>
      <c r="M1389" t="s">
        <v>44</v>
      </c>
      <c r="N1389" t="s">
        <v>72</v>
      </c>
      <c r="O1389" t="s">
        <v>50</v>
      </c>
      <c r="P1389">
        <v>40</v>
      </c>
      <c r="Q1389" s="2">
        <v>43440</v>
      </c>
      <c r="R1389" s="2"/>
      <c r="S1389">
        <v>40</v>
      </c>
      <c r="T1389" s="3">
        <v>57225</v>
      </c>
      <c r="U1389" s="3">
        <v>4768.75</v>
      </c>
      <c r="V1389" s="3">
        <v>27.512019230769234</v>
      </c>
      <c r="W1389" s="3">
        <v>0.17</v>
      </c>
      <c r="X1389" s="3">
        <v>810.68750000000011</v>
      </c>
      <c r="Y1389" vm="2">
        <v>0.21</v>
      </c>
      <c r="Z1389" s="3">
        <v>3767.3125</v>
      </c>
      <c r="AA1389" t="s">
        <v>51</v>
      </c>
      <c r="AB1389">
        <v>1.4280999999999999</v>
      </c>
      <c r="AC1389">
        <v>0</v>
      </c>
      <c r="AD1389" s="2" t="s">
        <v>42</v>
      </c>
      <c r="AE1389">
        <v>129</v>
      </c>
      <c r="AH1389">
        <v>20</v>
      </c>
      <c r="AJ1389">
        <v>19</v>
      </c>
      <c r="AK1389" t="s">
        <v>42</v>
      </c>
      <c r="AL1389">
        <f>IF(AND(EE_Data_2023[[#This Row],[Hire Date]]&gt;=EE_Data_2023[[#This Row],[Start of Month]],EE_Data_2023[[#This Row],[Hire Date]]&lt;=EE_Data_2023[[#This Row],[End of Month]]),1,0)</f>
        <v>0</v>
      </c>
      <c r="AM1389">
        <f>IF(AND(EE_Data_2023[[#This Row],[Exit Date]]&gt;=EE_Data_2023[[#This Row],[Start of Month]],EE_Data_2023[[#This Row],[Exit Date]]&lt;=EE_Data_2023[[#This Row],[End of Month]]),1,0)</f>
        <v>0</v>
      </c>
      <c r="AN1389">
        <f>EE_Data_2023[[#This Row],[Leave balance]]*EE_Data_2023[[#This Row],[Hr_Rate]]</f>
        <v>3549.0504807692309</v>
      </c>
    </row>
    <row r="1390" spans="1:40" x14ac:dyDescent="0.3">
      <c r="A1390" s="1" t="s">
        <v>1928</v>
      </c>
      <c r="B1390" s="8">
        <v>44958</v>
      </c>
      <c r="C1390" s="8">
        <v>44985</v>
      </c>
      <c r="D1390">
        <v>2023</v>
      </c>
      <c r="E1390" t="s">
        <v>84</v>
      </c>
      <c r="F1390" t="s">
        <v>85</v>
      </c>
      <c r="G1390" t="s">
        <v>1919</v>
      </c>
      <c r="H1390" t="s">
        <v>1290</v>
      </c>
      <c r="I1390" t="s">
        <v>1291</v>
      </c>
      <c r="J1390" t="s">
        <v>77</v>
      </c>
      <c r="K1390" t="s">
        <v>94</v>
      </c>
      <c r="L1390" t="s">
        <v>49</v>
      </c>
      <c r="M1390" t="s">
        <v>85</v>
      </c>
      <c r="N1390" t="s">
        <v>72</v>
      </c>
      <c r="O1390" t="s">
        <v>50</v>
      </c>
      <c r="P1390">
        <v>55</v>
      </c>
      <c r="Q1390" s="2">
        <v>40233</v>
      </c>
      <c r="R1390" s="2"/>
      <c r="S1390">
        <v>40</v>
      </c>
      <c r="T1390" s="3">
        <v>102839</v>
      </c>
      <c r="U1390" s="3">
        <v>8569.9166666666661</v>
      </c>
      <c r="V1390" s="3">
        <v>49.441826923076924</v>
      </c>
      <c r="W1390" s="3">
        <v>0.25</v>
      </c>
      <c r="X1390" s="3">
        <v>2142.4791666666665</v>
      </c>
      <c r="Y1390" vm="8">
        <v>0.21899999999999997</v>
      </c>
      <c r="Z1390" s="3">
        <v>6693.1049166666662</v>
      </c>
      <c r="AA1390" t="s">
        <v>88</v>
      </c>
      <c r="AB1390">
        <v>8.2957999999999998</v>
      </c>
      <c r="AC1390">
        <v>0.05</v>
      </c>
      <c r="AD1390" s="2" t="s">
        <v>42</v>
      </c>
      <c r="AE1390">
        <v>101</v>
      </c>
      <c r="AF1390">
        <v>1</v>
      </c>
      <c r="AG1390" t="s">
        <v>1809</v>
      </c>
      <c r="AH1390">
        <v>20</v>
      </c>
      <c r="AJ1390">
        <v>8</v>
      </c>
      <c r="AK1390" t="s">
        <v>42</v>
      </c>
      <c r="AL1390">
        <f>IF(AND(EE_Data_2023[[#This Row],[Hire Date]]&gt;=EE_Data_2023[[#This Row],[Start of Month]],EE_Data_2023[[#This Row],[Hire Date]]&lt;=EE_Data_2023[[#This Row],[End of Month]]),1,0)</f>
        <v>0</v>
      </c>
      <c r="AM1390">
        <f>IF(AND(EE_Data_2023[[#This Row],[Exit Date]]&gt;=EE_Data_2023[[#This Row],[Start of Month]],EE_Data_2023[[#This Row],[Exit Date]]&lt;=EE_Data_2023[[#This Row],[End of Month]]),1,0)</f>
        <v>0</v>
      </c>
      <c r="AN1390">
        <f>EE_Data_2023[[#This Row],[Leave balance]]*EE_Data_2023[[#This Row],[Hr_Rate]]</f>
        <v>4993.6245192307697</v>
      </c>
    </row>
    <row r="1391" spans="1:40" x14ac:dyDescent="0.3">
      <c r="A1391" s="1" t="s">
        <v>1928</v>
      </c>
      <c r="B1391" s="8">
        <v>44958</v>
      </c>
      <c r="C1391" s="8">
        <v>44985</v>
      </c>
      <c r="D1391">
        <v>2023</v>
      </c>
      <c r="E1391" t="s">
        <v>1035</v>
      </c>
      <c r="F1391" t="s">
        <v>1036</v>
      </c>
      <c r="G1391" t="s">
        <v>1918</v>
      </c>
      <c r="H1391" t="s">
        <v>1292</v>
      </c>
      <c r="I1391" t="s">
        <v>1293</v>
      </c>
      <c r="J1391" t="s">
        <v>321</v>
      </c>
      <c r="K1391" t="s">
        <v>94</v>
      </c>
      <c r="L1391" t="s">
        <v>108</v>
      </c>
      <c r="M1391" t="s">
        <v>135</v>
      </c>
      <c r="N1391" t="s">
        <v>72</v>
      </c>
      <c r="O1391" t="s">
        <v>40</v>
      </c>
      <c r="P1391">
        <v>32</v>
      </c>
      <c r="Q1391" s="2">
        <v>44295</v>
      </c>
      <c r="R1391" s="2"/>
      <c r="S1391">
        <v>40</v>
      </c>
      <c r="T1391" s="3">
        <v>70980</v>
      </c>
      <c r="U1391" s="3">
        <v>5915</v>
      </c>
      <c r="V1391" s="3">
        <v>34.125</v>
      </c>
      <c r="W1391" s="3">
        <v>0.25</v>
      </c>
      <c r="X1391" s="3">
        <v>1478.75</v>
      </c>
      <c r="Y1391" vm="15">
        <v>0.34600000000000003</v>
      </c>
      <c r="Z1391" s="3">
        <v>3868.41</v>
      </c>
      <c r="AA1391" t="s">
        <v>138</v>
      </c>
      <c r="AB1391">
        <v>1.7225999999999999</v>
      </c>
      <c r="AC1391">
        <v>0</v>
      </c>
      <c r="AD1391" s="2" t="s">
        <v>42</v>
      </c>
      <c r="AE1391">
        <v>324</v>
      </c>
      <c r="AH1391">
        <v>20</v>
      </c>
      <c r="AJ1391">
        <v>9</v>
      </c>
      <c r="AK1391" t="s">
        <v>42</v>
      </c>
      <c r="AL1391">
        <f>IF(AND(EE_Data_2023[[#This Row],[Hire Date]]&gt;=EE_Data_2023[[#This Row],[Start of Month]],EE_Data_2023[[#This Row],[Hire Date]]&lt;=EE_Data_2023[[#This Row],[End of Month]]),1,0)</f>
        <v>0</v>
      </c>
      <c r="AM1391">
        <f>IF(AND(EE_Data_2023[[#This Row],[Exit Date]]&gt;=EE_Data_2023[[#This Row],[Start of Month]],EE_Data_2023[[#This Row],[Exit Date]]&lt;=EE_Data_2023[[#This Row],[End of Month]]),1,0)</f>
        <v>0</v>
      </c>
      <c r="AN1391">
        <f>EE_Data_2023[[#This Row],[Leave balance]]*EE_Data_2023[[#This Row],[Hr_Rate]]</f>
        <v>11056.5</v>
      </c>
    </row>
    <row r="1392" spans="1:40" x14ac:dyDescent="0.3">
      <c r="A1392" s="1" t="s">
        <v>1928</v>
      </c>
      <c r="B1392" s="8">
        <v>44958</v>
      </c>
      <c r="C1392" s="8">
        <v>44985</v>
      </c>
      <c r="D1392">
        <v>2023</v>
      </c>
      <c r="E1392" t="s">
        <v>110</v>
      </c>
      <c r="F1392" t="s">
        <v>111</v>
      </c>
      <c r="G1392" t="s">
        <v>112</v>
      </c>
      <c r="H1392" t="s">
        <v>1294</v>
      </c>
      <c r="I1392" t="s">
        <v>1295</v>
      </c>
      <c r="J1392" t="s">
        <v>77</v>
      </c>
      <c r="K1392" t="s">
        <v>116</v>
      </c>
      <c r="L1392" t="s">
        <v>71</v>
      </c>
      <c r="M1392" t="s">
        <v>111</v>
      </c>
      <c r="N1392" t="s">
        <v>72</v>
      </c>
      <c r="O1392" t="s">
        <v>40</v>
      </c>
      <c r="P1392">
        <v>51</v>
      </c>
      <c r="Q1392" s="2">
        <v>44587</v>
      </c>
      <c r="R1392" s="2">
        <v>44952</v>
      </c>
      <c r="S1392">
        <v>40</v>
      </c>
      <c r="T1392" s="3">
        <v>104431</v>
      </c>
      <c r="U1392" s="3">
        <v>8702.5833333333339</v>
      </c>
      <c r="V1392" s="3">
        <v>50.207211538461536</v>
      </c>
      <c r="W1392" s="3">
        <v>0</v>
      </c>
      <c r="X1392" s="3">
        <v>0</v>
      </c>
      <c r="Y1392" vm="12">
        <v>0.113</v>
      </c>
      <c r="Z1392" s="3">
        <v>7719.1914166666675</v>
      </c>
      <c r="AA1392" t="s">
        <v>117</v>
      </c>
      <c r="AB1392">
        <v>3.8468</v>
      </c>
      <c r="AC1392">
        <v>7.0000000000000007E-2</v>
      </c>
      <c r="AD1392" s="2" t="s">
        <v>42</v>
      </c>
      <c r="AE1392">
        <v>93</v>
      </c>
      <c r="AH1392">
        <v>20</v>
      </c>
      <c r="AJ1392">
        <v>12</v>
      </c>
      <c r="AK1392" t="s">
        <v>42</v>
      </c>
      <c r="AL1392">
        <f>IF(AND(EE_Data_2023[[#This Row],[Hire Date]]&gt;=EE_Data_2023[[#This Row],[Start of Month]],EE_Data_2023[[#This Row],[Hire Date]]&lt;=EE_Data_2023[[#This Row],[End of Month]]),1,0)</f>
        <v>0</v>
      </c>
      <c r="AM1392">
        <f>IF(AND(EE_Data_2023[[#This Row],[Exit Date]]&gt;=EE_Data_2023[[#This Row],[Start of Month]],EE_Data_2023[[#This Row],[Exit Date]]&lt;=EE_Data_2023[[#This Row],[End of Month]]),1,0)</f>
        <v>0</v>
      </c>
      <c r="AN1392">
        <f>EE_Data_2023[[#This Row],[Leave balance]]*EE_Data_2023[[#This Row],[Hr_Rate]]</f>
        <v>4669.2706730769232</v>
      </c>
    </row>
    <row r="1393" spans="1:40" x14ac:dyDescent="0.3">
      <c r="A1393" s="1" t="s">
        <v>1928</v>
      </c>
      <c r="B1393" s="8">
        <v>44958</v>
      </c>
      <c r="C1393" s="8">
        <v>44985</v>
      </c>
      <c r="D1393">
        <v>2023</v>
      </c>
      <c r="E1393" t="s">
        <v>346</v>
      </c>
      <c r="F1393" t="s">
        <v>347</v>
      </c>
      <c r="G1393" t="s">
        <v>54</v>
      </c>
      <c r="H1393" t="s">
        <v>1296</v>
      </c>
      <c r="I1393" t="s">
        <v>1297</v>
      </c>
      <c r="J1393" t="s">
        <v>247</v>
      </c>
      <c r="K1393" t="s">
        <v>94</v>
      </c>
      <c r="L1393" t="s">
        <v>49</v>
      </c>
      <c r="M1393" t="s">
        <v>347</v>
      </c>
      <c r="N1393" t="s">
        <v>39</v>
      </c>
      <c r="O1393" t="s">
        <v>40</v>
      </c>
      <c r="P1393">
        <v>28</v>
      </c>
      <c r="Q1393" s="2">
        <v>44374</v>
      </c>
      <c r="R1393" s="2">
        <v>45104</v>
      </c>
      <c r="S1393">
        <v>40</v>
      </c>
      <c r="T1393" s="3">
        <v>48510</v>
      </c>
      <c r="U1393" s="3">
        <v>4042.5</v>
      </c>
      <c r="V1393" s="3">
        <v>23.322115384615383</v>
      </c>
      <c r="W1393" s="3">
        <v>0.2109</v>
      </c>
      <c r="X1393" s="3">
        <v>852.56325000000004</v>
      </c>
      <c r="Y1393" vm="34">
        <v>0.45799999999999996</v>
      </c>
      <c r="Z1393" s="3">
        <v>2191.0349999999999</v>
      </c>
      <c r="AA1393" t="s">
        <v>350</v>
      </c>
      <c r="AB1393">
        <v>11.0573</v>
      </c>
      <c r="AC1393">
        <v>0</v>
      </c>
      <c r="AD1393" s="2" t="s">
        <v>42</v>
      </c>
      <c r="AE1393">
        <v>328</v>
      </c>
      <c r="AH1393">
        <v>20</v>
      </c>
      <c r="AJ1393">
        <v>8</v>
      </c>
      <c r="AK1393" t="s">
        <v>42</v>
      </c>
      <c r="AL1393">
        <f>IF(AND(EE_Data_2023[[#This Row],[Hire Date]]&gt;=EE_Data_2023[[#This Row],[Start of Month]],EE_Data_2023[[#This Row],[Hire Date]]&lt;=EE_Data_2023[[#This Row],[End of Month]]),1,0)</f>
        <v>0</v>
      </c>
      <c r="AM1393">
        <f>IF(AND(EE_Data_2023[[#This Row],[Exit Date]]&gt;=EE_Data_2023[[#This Row],[Start of Month]],EE_Data_2023[[#This Row],[Exit Date]]&lt;=EE_Data_2023[[#This Row],[End of Month]]),1,0)</f>
        <v>0</v>
      </c>
      <c r="AN1393">
        <f>EE_Data_2023[[#This Row],[Leave balance]]*EE_Data_2023[[#This Row],[Hr_Rate]]</f>
        <v>7649.6538461538457</v>
      </c>
    </row>
    <row r="1394" spans="1:40" x14ac:dyDescent="0.3">
      <c r="A1394" s="1" t="s">
        <v>1928</v>
      </c>
      <c r="B1394" s="8">
        <v>44958</v>
      </c>
      <c r="C1394" s="8">
        <v>44985</v>
      </c>
      <c r="D1394">
        <v>2023</v>
      </c>
      <c r="E1394" t="s">
        <v>283</v>
      </c>
      <c r="F1394" t="s">
        <v>284</v>
      </c>
      <c r="G1394" t="s">
        <v>112</v>
      </c>
      <c r="H1394" t="s">
        <v>1298</v>
      </c>
      <c r="I1394" t="s">
        <v>1299</v>
      </c>
      <c r="J1394" t="s">
        <v>47</v>
      </c>
      <c r="K1394" t="s">
        <v>116</v>
      </c>
      <c r="L1394" t="s">
        <v>71</v>
      </c>
      <c r="M1394" t="s">
        <v>284</v>
      </c>
      <c r="N1394" t="s">
        <v>72</v>
      </c>
      <c r="O1394" t="s">
        <v>40</v>
      </c>
      <c r="P1394">
        <v>45</v>
      </c>
      <c r="Q1394" s="2">
        <v>39519</v>
      </c>
      <c r="R1394" s="2"/>
      <c r="S1394">
        <v>40</v>
      </c>
      <c r="T1394" s="3">
        <v>186138</v>
      </c>
      <c r="U1394" s="3">
        <v>15511.5</v>
      </c>
      <c r="V1394" s="3">
        <v>89.489423076923075</v>
      </c>
      <c r="W1394" s="3">
        <v>0</v>
      </c>
      <c r="X1394" s="3">
        <v>0</v>
      </c>
      <c r="Y1394" vm="30">
        <v>0.159</v>
      </c>
      <c r="Z1394" s="3">
        <v>13045.1715</v>
      </c>
      <c r="AA1394" t="s">
        <v>287</v>
      </c>
      <c r="AB1394">
        <v>3.8807</v>
      </c>
      <c r="AC1394">
        <v>0.28000000000000003</v>
      </c>
      <c r="AD1394" s="2" t="s">
        <v>42</v>
      </c>
      <c r="AE1394">
        <v>203</v>
      </c>
      <c r="AH1394">
        <v>20</v>
      </c>
      <c r="AJ1394">
        <v>11</v>
      </c>
      <c r="AK1394" t="s">
        <v>42</v>
      </c>
      <c r="AL1394">
        <f>IF(AND(EE_Data_2023[[#This Row],[Hire Date]]&gt;=EE_Data_2023[[#This Row],[Start of Month]],EE_Data_2023[[#This Row],[Hire Date]]&lt;=EE_Data_2023[[#This Row],[End of Month]]),1,0)</f>
        <v>0</v>
      </c>
      <c r="AM1394">
        <f>IF(AND(EE_Data_2023[[#This Row],[Exit Date]]&gt;=EE_Data_2023[[#This Row],[Start of Month]],EE_Data_2023[[#This Row],[Exit Date]]&lt;=EE_Data_2023[[#This Row],[End of Month]]),1,0)</f>
        <v>0</v>
      </c>
      <c r="AN1394">
        <f>EE_Data_2023[[#This Row],[Leave balance]]*EE_Data_2023[[#This Row],[Hr_Rate]]</f>
        <v>18166.352884615386</v>
      </c>
    </row>
    <row r="1395" spans="1:40" x14ac:dyDescent="0.3">
      <c r="A1395" s="1" t="s">
        <v>1928</v>
      </c>
      <c r="B1395" s="8">
        <v>44958</v>
      </c>
      <c r="C1395" s="8">
        <v>44985</v>
      </c>
      <c r="D1395">
        <v>2023</v>
      </c>
      <c r="E1395" t="s">
        <v>262</v>
      </c>
      <c r="F1395" t="s">
        <v>263</v>
      </c>
      <c r="G1395" t="s">
        <v>33</v>
      </c>
      <c r="H1395" t="s">
        <v>1300</v>
      </c>
      <c r="I1395" t="s">
        <v>1301</v>
      </c>
      <c r="J1395" t="s">
        <v>145</v>
      </c>
      <c r="K1395" t="s">
        <v>83</v>
      </c>
      <c r="L1395" t="s">
        <v>38</v>
      </c>
      <c r="M1395" t="s">
        <v>263</v>
      </c>
      <c r="N1395" t="s">
        <v>72</v>
      </c>
      <c r="O1395" t="s">
        <v>40</v>
      </c>
      <c r="P1395">
        <v>58</v>
      </c>
      <c r="Q1395" s="2">
        <v>40287</v>
      </c>
      <c r="R1395" s="2"/>
      <c r="S1395">
        <v>40</v>
      </c>
      <c r="T1395" s="3">
        <v>56350</v>
      </c>
      <c r="U1395" s="3">
        <v>4695.833333333333</v>
      </c>
      <c r="V1395" s="3">
        <v>27.091346153846153</v>
      </c>
      <c r="W1395" s="3">
        <v>0.22</v>
      </c>
      <c r="X1395" s="3">
        <v>1033.0833333333333</v>
      </c>
      <c r="Y1395" vm="28">
        <v>0.45200000000000001</v>
      </c>
      <c r="Z1395" s="3">
        <v>2573.3166666666666</v>
      </c>
      <c r="AA1395" t="s">
        <v>267</v>
      </c>
      <c r="AB1395">
        <v>39.026600000000002</v>
      </c>
      <c r="AC1395">
        <v>0</v>
      </c>
      <c r="AD1395" s="2" t="s">
        <v>42</v>
      </c>
      <c r="AE1395">
        <v>95</v>
      </c>
      <c r="AH1395">
        <v>20</v>
      </c>
      <c r="AI1395">
        <v>112</v>
      </c>
      <c r="AJ1395">
        <v>19</v>
      </c>
      <c r="AK1395" t="s">
        <v>42</v>
      </c>
      <c r="AL1395">
        <f>IF(AND(EE_Data_2023[[#This Row],[Hire Date]]&gt;=EE_Data_2023[[#This Row],[Start of Month]],EE_Data_2023[[#This Row],[Hire Date]]&lt;=EE_Data_2023[[#This Row],[End of Month]]),1,0)</f>
        <v>0</v>
      </c>
      <c r="AM1395">
        <f>IF(AND(EE_Data_2023[[#This Row],[Exit Date]]&gt;=EE_Data_2023[[#This Row],[Start of Month]],EE_Data_2023[[#This Row],[Exit Date]]&lt;=EE_Data_2023[[#This Row],[End of Month]]),1,0)</f>
        <v>0</v>
      </c>
      <c r="AN1395">
        <f>EE_Data_2023[[#This Row],[Leave balance]]*EE_Data_2023[[#This Row],[Hr_Rate]]</f>
        <v>2573.6778846153848</v>
      </c>
    </row>
    <row r="1396" spans="1:40" x14ac:dyDescent="0.3">
      <c r="A1396" s="1" t="s">
        <v>1928</v>
      </c>
      <c r="B1396" s="8">
        <v>44958</v>
      </c>
      <c r="C1396" s="8">
        <v>44985</v>
      </c>
      <c r="D1396">
        <v>2023</v>
      </c>
      <c r="E1396" t="s">
        <v>200</v>
      </c>
      <c r="F1396" t="s">
        <v>201</v>
      </c>
      <c r="G1396" t="s">
        <v>33</v>
      </c>
      <c r="H1396" t="s">
        <v>433</v>
      </c>
      <c r="I1396" t="s">
        <v>1302</v>
      </c>
      <c r="J1396" t="s">
        <v>93</v>
      </c>
      <c r="K1396" t="s">
        <v>48</v>
      </c>
      <c r="L1396" t="s">
        <v>108</v>
      </c>
      <c r="M1396" t="s">
        <v>201</v>
      </c>
      <c r="N1396" t="s">
        <v>72</v>
      </c>
      <c r="O1396" t="s">
        <v>50</v>
      </c>
      <c r="P1396">
        <v>45</v>
      </c>
      <c r="Q1396" s="2">
        <v>42379</v>
      </c>
      <c r="R1396" s="2"/>
      <c r="S1396">
        <v>32</v>
      </c>
      <c r="T1396" s="3">
        <v>149761</v>
      </c>
      <c r="U1396" s="3">
        <v>12480.083333333334</v>
      </c>
      <c r="V1396" s="3">
        <v>90.000600961538467</v>
      </c>
      <c r="W1396" s="3">
        <v>0.24809999999999999</v>
      </c>
      <c r="X1396" s="3">
        <v>3096.3086749999998</v>
      </c>
      <c r="Y1396" vm="25">
        <v>0.51900000000000002</v>
      </c>
      <c r="Z1396" s="3">
        <v>6002.9200833333334</v>
      </c>
      <c r="AA1396" t="s">
        <v>41</v>
      </c>
      <c r="AB1396">
        <v>1</v>
      </c>
      <c r="AC1396">
        <v>0.12</v>
      </c>
      <c r="AD1396" s="2" t="s">
        <v>42</v>
      </c>
      <c r="AE1396">
        <v>388</v>
      </c>
      <c r="AH1396">
        <v>20</v>
      </c>
      <c r="AI1396">
        <v>114</v>
      </c>
      <c r="AK1396" t="s">
        <v>42</v>
      </c>
      <c r="AL1396">
        <f>IF(AND(EE_Data_2023[[#This Row],[Hire Date]]&gt;=EE_Data_2023[[#This Row],[Start of Month]],EE_Data_2023[[#This Row],[Hire Date]]&lt;=EE_Data_2023[[#This Row],[End of Month]]),1,0)</f>
        <v>0</v>
      </c>
      <c r="AM1396">
        <f>IF(AND(EE_Data_2023[[#This Row],[Exit Date]]&gt;=EE_Data_2023[[#This Row],[Start of Month]],EE_Data_2023[[#This Row],[Exit Date]]&lt;=EE_Data_2023[[#This Row],[End of Month]]),1,0)</f>
        <v>0</v>
      </c>
      <c r="AN1396">
        <f>EE_Data_2023[[#This Row],[Leave balance]]*EE_Data_2023[[#This Row],[Hr_Rate]]</f>
        <v>34920.233173076922</v>
      </c>
    </row>
    <row r="1397" spans="1:40" x14ac:dyDescent="0.3">
      <c r="A1397" s="1" t="s">
        <v>1928</v>
      </c>
      <c r="B1397" s="8">
        <v>44958</v>
      </c>
      <c r="C1397" s="8">
        <v>44985</v>
      </c>
      <c r="D1397">
        <v>2023</v>
      </c>
      <c r="E1397" t="s">
        <v>278</v>
      </c>
      <c r="F1397" t="s">
        <v>279</v>
      </c>
      <c r="G1397" t="s">
        <v>33</v>
      </c>
      <c r="H1397" t="s">
        <v>1303</v>
      </c>
      <c r="I1397" t="s">
        <v>1304</v>
      </c>
      <c r="J1397" t="s">
        <v>93</v>
      </c>
      <c r="K1397" t="s">
        <v>48</v>
      </c>
      <c r="L1397" t="s">
        <v>71</v>
      </c>
      <c r="M1397" t="s">
        <v>279</v>
      </c>
      <c r="N1397" t="s">
        <v>72</v>
      </c>
      <c r="O1397" t="s">
        <v>40</v>
      </c>
      <c r="P1397">
        <v>44</v>
      </c>
      <c r="Q1397" s="2">
        <v>39305</v>
      </c>
      <c r="R1397" s="2"/>
      <c r="S1397">
        <v>32</v>
      </c>
      <c r="T1397" s="3">
        <v>126277</v>
      </c>
      <c r="U1397" s="3">
        <v>10523.083333333334</v>
      </c>
      <c r="V1397" s="3">
        <v>75.887620192307693</v>
      </c>
      <c r="W1397" s="3">
        <v>0.13800000000000001</v>
      </c>
      <c r="X1397" s="3">
        <v>1452.1855000000003</v>
      </c>
      <c r="Y1397" vm="29">
        <v>0.30599999999999999</v>
      </c>
      <c r="Z1397" s="3">
        <v>7303.0198333333337</v>
      </c>
      <c r="AA1397" t="s">
        <v>282</v>
      </c>
      <c r="AB1397">
        <v>0.88870000000000005</v>
      </c>
      <c r="AC1397">
        <v>0.13</v>
      </c>
      <c r="AD1397" s="2" t="s">
        <v>42</v>
      </c>
      <c r="AE1397">
        <v>310</v>
      </c>
      <c r="AH1397">
        <v>20</v>
      </c>
      <c r="AK1397" t="s">
        <v>42</v>
      </c>
      <c r="AL1397">
        <f>IF(AND(EE_Data_2023[[#This Row],[Hire Date]]&gt;=EE_Data_2023[[#This Row],[Start of Month]],EE_Data_2023[[#This Row],[Hire Date]]&lt;=EE_Data_2023[[#This Row],[End of Month]]),1,0)</f>
        <v>0</v>
      </c>
      <c r="AM1397">
        <f>IF(AND(EE_Data_2023[[#This Row],[Exit Date]]&gt;=EE_Data_2023[[#This Row],[Start of Month]],EE_Data_2023[[#This Row],[Exit Date]]&lt;=EE_Data_2023[[#This Row],[End of Month]]),1,0)</f>
        <v>0</v>
      </c>
      <c r="AN1397">
        <f>EE_Data_2023[[#This Row],[Leave balance]]*EE_Data_2023[[#This Row],[Hr_Rate]]</f>
        <v>23525.162259615387</v>
      </c>
    </row>
    <row r="1398" spans="1:40" x14ac:dyDescent="0.3">
      <c r="A1398" s="1" t="s">
        <v>1928</v>
      </c>
      <c r="B1398" s="8">
        <v>44958</v>
      </c>
      <c r="C1398" s="8">
        <v>44985</v>
      </c>
      <c r="D1398">
        <v>2023</v>
      </c>
      <c r="E1398" t="s">
        <v>303</v>
      </c>
      <c r="F1398" t="s">
        <v>304</v>
      </c>
      <c r="G1398" t="s">
        <v>112</v>
      </c>
      <c r="H1398" t="s">
        <v>1305</v>
      </c>
      <c r="I1398" t="s">
        <v>1306</v>
      </c>
      <c r="J1398" t="s">
        <v>77</v>
      </c>
      <c r="K1398" t="s">
        <v>70</v>
      </c>
      <c r="L1398" t="s">
        <v>49</v>
      </c>
      <c r="M1398" t="s">
        <v>304</v>
      </c>
      <c r="N1398" t="s">
        <v>72</v>
      </c>
      <c r="O1398" t="s">
        <v>40</v>
      </c>
      <c r="P1398">
        <v>33</v>
      </c>
      <c r="Q1398" s="2">
        <v>41446</v>
      </c>
      <c r="R1398" s="2"/>
      <c r="S1398">
        <v>40</v>
      </c>
      <c r="T1398" s="3">
        <v>119631</v>
      </c>
      <c r="U1398" s="3">
        <v>9969.25</v>
      </c>
      <c r="V1398" s="3">
        <v>57.514903846153842</v>
      </c>
      <c r="W1398" s="3">
        <v>7.5999999999999998E-2</v>
      </c>
      <c r="X1398" s="3">
        <v>757.66300000000001</v>
      </c>
      <c r="Y1398" vm="32">
        <v>0.253</v>
      </c>
      <c r="Z1398" s="3">
        <v>7447.0297499999997</v>
      </c>
      <c r="AA1398" t="s">
        <v>307</v>
      </c>
      <c r="AB1398">
        <v>3.7942999999999998</v>
      </c>
      <c r="AC1398">
        <v>0.06</v>
      </c>
      <c r="AD1398" s="2" t="s">
        <v>42</v>
      </c>
      <c r="AE1398">
        <v>237</v>
      </c>
      <c r="AH1398">
        <v>20</v>
      </c>
      <c r="AJ1398">
        <v>4</v>
      </c>
      <c r="AK1398" t="s">
        <v>42</v>
      </c>
      <c r="AL1398">
        <f>IF(AND(EE_Data_2023[[#This Row],[Hire Date]]&gt;=EE_Data_2023[[#This Row],[Start of Month]],EE_Data_2023[[#This Row],[Hire Date]]&lt;=EE_Data_2023[[#This Row],[End of Month]]),1,0)</f>
        <v>0</v>
      </c>
      <c r="AM1398">
        <f>IF(AND(EE_Data_2023[[#This Row],[Exit Date]]&gt;=EE_Data_2023[[#This Row],[Start of Month]],EE_Data_2023[[#This Row],[Exit Date]]&lt;=EE_Data_2023[[#This Row],[End of Month]]),1,0)</f>
        <v>0</v>
      </c>
      <c r="AN1398">
        <f>EE_Data_2023[[#This Row],[Leave balance]]*EE_Data_2023[[#This Row],[Hr_Rate]]</f>
        <v>13631.032211538461</v>
      </c>
    </row>
    <row r="1399" spans="1:40" x14ac:dyDescent="0.3">
      <c r="A1399" s="1" t="s">
        <v>1928</v>
      </c>
      <c r="B1399" s="8">
        <v>44958</v>
      </c>
      <c r="C1399" s="8">
        <v>44985</v>
      </c>
      <c r="D1399">
        <v>2023</v>
      </c>
      <c r="E1399" t="s">
        <v>920</v>
      </c>
      <c r="F1399" t="s">
        <v>921</v>
      </c>
      <c r="G1399" t="s">
        <v>33</v>
      </c>
      <c r="H1399" t="s">
        <v>1307</v>
      </c>
      <c r="I1399" t="s">
        <v>1308</v>
      </c>
      <c r="J1399" t="s">
        <v>115</v>
      </c>
      <c r="K1399" t="s">
        <v>37</v>
      </c>
      <c r="L1399" t="s">
        <v>108</v>
      </c>
      <c r="M1399" t="s">
        <v>921</v>
      </c>
      <c r="N1399" t="s">
        <v>72</v>
      </c>
      <c r="O1399" t="s">
        <v>40</v>
      </c>
      <c r="P1399">
        <v>26</v>
      </c>
      <c r="Q1399" s="2">
        <v>43960</v>
      </c>
      <c r="R1399" s="2"/>
      <c r="S1399">
        <v>40</v>
      </c>
      <c r="T1399" s="3">
        <v>256561</v>
      </c>
      <c r="U1399" s="3">
        <v>21380.083333333332</v>
      </c>
      <c r="V1399" s="3">
        <v>123.34663461538462</v>
      </c>
      <c r="W1399" s="3">
        <v>0.3</v>
      </c>
      <c r="X1399" s="3">
        <v>6414.0249999999996</v>
      </c>
      <c r="Y1399" vm="43">
        <v>0.59099999999999997</v>
      </c>
      <c r="Z1399" s="3">
        <v>8744.454083333334</v>
      </c>
      <c r="AA1399" t="s">
        <v>41</v>
      </c>
      <c r="AB1399">
        <v>1</v>
      </c>
      <c r="AC1399">
        <v>0.39</v>
      </c>
      <c r="AD1399" s="2" t="s">
        <v>42</v>
      </c>
      <c r="AE1399">
        <v>33</v>
      </c>
      <c r="AH1399">
        <v>20</v>
      </c>
      <c r="AJ1399">
        <v>11</v>
      </c>
      <c r="AK1399" t="s">
        <v>42</v>
      </c>
      <c r="AL1399">
        <f>IF(AND(EE_Data_2023[[#This Row],[Hire Date]]&gt;=EE_Data_2023[[#This Row],[Start of Month]],EE_Data_2023[[#This Row],[Hire Date]]&lt;=EE_Data_2023[[#This Row],[End of Month]]),1,0)</f>
        <v>0</v>
      </c>
      <c r="AM1399">
        <f>IF(AND(EE_Data_2023[[#This Row],[Exit Date]]&gt;=EE_Data_2023[[#This Row],[Start of Month]],EE_Data_2023[[#This Row],[Exit Date]]&lt;=EE_Data_2023[[#This Row],[End of Month]]),1,0)</f>
        <v>0</v>
      </c>
      <c r="AN1399">
        <f>EE_Data_2023[[#This Row],[Leave balance]]*EE_Data_2023[[#This Row],[Hr_Rate]]</f>
        <v>4070.4389423076923</v>
      </c>
    </row>
    <row r="1400" spans="1:40" x14ac:dyDescent="0.3">
      <c r="A1400" s="1" t="s">
        <v>1928</v>
      </c>
      <c r="B1400" s="8">
        <v>44958</v>
      </c>
      <c r="C1400" s="8">
        <v>44985</v>
      </c>
      <c r="D1400">
        <v>2023</v>
      </c>
      <c r="E1400" t="s">
        <v>79</v>
      </c>
      <c r="F1400" t="s">
        <v>80</v>
      </c>
      <c r="G1400" t="s">
        <v>33</v>
      </c>
      <c r="H1400" t="s">
        <v>1309</v>
      </c>
      <c r="I1400" t="s">
        <v>1310</v>
      </c>
      <c r="J1400" t="s">
        <v>452</v>
      </c>
      <c r="K1400" t="s">
        <v>37</v>
      </c>
      <c r="L1400" t="s">
        <v>49</v>
      </c>
      <c r="M1400" t="s">
        <v>80</v>
      </c>
      <c r="N1400" t="s">
        <v>39</v>
      </c>
      <c r="O1400" t="s">
        <v>50</v>
      </c>
      <c r="P1400">
        <v>45</v>
      </c>
      <c r="Q1400" s="2">
        <v>43937</v>
      </c>
      <c r="R1400" s="2">
        <v>45032</v>
      </c>
      <c r="S1400">
        <v>24</v>
      </c>
      <c r="T1400" s="3">
        <v>66958</v>
      </c>
      <c r="U1400" s="3">
        <v>5579.833333333333</v>
      </c>
      <c r="V1400" s="3">
        <v>53.652243589743591</v>
      </c>
      <c r="W1400" s="3">
        <v>0.23190000000000002</v>
      </c>
      <c r="X1400" s="3">
        <v>1293.96335</v>
      </c>
      <c r="Y1400" vm="7">
        <v>0.41200000000000003</v>
      </c>
      <c r="Z1400" s="3">
        <v>3280.9419999999996</v>
      </c>
      <c r="AA1400" t="s">
        <v>41</v>
      </c>
      <c r="AB1400">
        <v>1</v>
      </c>
      <c r="AC1400">
        <v>0</v>
      </c>
      <c r="AD1400" s="2" t="s">
        <v>42</v>
      </c>
      <c r="AE1400">
        <v>141</v>
      </c>
      <c r="AH1400">
        <v>20</v>
      </c>
      <c r="AK1400" t="s">
        <v>42</v>
      </c>
      <c r="AL1400">
        <f>IF(AND(EE_Data_2023[[#This Row],[Hire Date]]&gt;=EE_Data_2023[[#This Row],[Start of Month]],EE_Data_2023[[#This Row],[Hire Date]]&lt;=EE_Data_2023[[#This Row],[End of Month]]),1,0)</f>
        <v>0</v>
      </c>
      <c r="AM1400">
        <f>IF(AND(EE_Data_2023[[#This Row],[Exit Date]]&gt;=EE_Data_2023[[#This Row],[Start of Month]],EE_Data_2023[[#This Row],[Exit Date]]&lt;=EE_Data_2023[[#This Row],[End of Month]]),1,0)</f>
        <v>0</v>
      </c>
      <c r="AN1400">
        <f>EE_Data_2023[[#This Row],[Leave balance]]*EE_Data_2023[[#This Row],[Hr_Rate]]</f>
        <v>7564.9663461538466</v>
      </c>
    </row>
    <row r="1401" spans="1:40" x14ac:dyDescent="0.3">
      <c r="A1401" s="1" t="s">
        <v>1928</v>
      </c>
      <c r="B1401" s="8">
        <v>44958</v>
      </c>
      <c r="C1401" s="8">
        <v>44985</v>
      </c>
      <c r="D1401">
        <v>2023</v>
      </c>
      <c r="E1401" t="s">
        <v>31</v>
      </c>
      <c r="F1401" t="s">
        <v>32</v>
      </c>
      <c r="G1401" t="s">
        <v>33</v>
      </c>
      <c r="H1401" t="s">
        <v>102</v>
      </c>
      <c r="I1401" t="s">
        <v>1311</v>
      </c>
      <c r="J1401" t="s">
        <v>93</v>
      </c>
      <c r="K1401" t="s">
        <v>70</v>
      </c>
      <c r="L1401" t="s">
        <v>38</v>
      </c>
      <c r="M1401" t="s">
        <v>32</v>
      </c>
      <c r="N1401" t="s">
        <v>72</v>
      </c>
      <c r="O1401" t="s">
        <v>50</v>
      </c>
      <c r="P1401">
        <v>46</v>
      </c>
      <c r="Q1401" s="2">
        <v>38046</v>
      </c>
      <c r="R1401" s="2"/>
      <c r="S1401">
        <v>40</v>
      </c>
      <c r="T1401" s="3">
        <v>158897</v>
      </c>
      <c r="U1401" s="3">
        <v>13241.416666666666</v>
      </c>
      <c r="V1401" s="3">
        <v>76.392788461538458</v>
      </c>
      <c r="W1401" s="3">
        <v>0.20760000000000001</v>
      </c>
      <c r="X1401" s="3">
        <v>2748.9180999999999</v>
      </c>
      <c r="Y1401" vm="1">
        <v>0.36599999999999999</v>
      </c>
      <c r="Z1401" s="3">
        <v>8395.0581666666658</v>
      </c>
      <c r="AA1401" t="s">
        <v>41</v>
      </c>
      <c r="AB1401">
        <v>1</v>
      </c>
      <c r="AC1401">
        <v>0.1</v>
      </c>
      <c r="AD1401" s="2" t="s">
        <v>42</v>
      </c>
      <c r="AE1401">
        <v>216</v>
      </c>
      <c r="AH1401">
        <v>20</v>
      </c>
      <c r="AJ1401">
        <v>3</v>
      </c>
      <c r="AK1401" t="s">
        <v>42</v>
      </c>
      <c r="AL1401">
        <f>IF(AND(EE_Data_2023[[#This Row],[Hire Date]]&gt;=EE_Data_2023[[#This Row],[Start of Month]],EE_Data_2023[[#This Row],[Hire Date]]&lt;=EE_Data_2023[[#This Row],[End of Month]]),1,0)</f>
        <v>0</v>
      </c>
      <c r="AM1401">
        <f>IF(AND(EE_Data_2023[[#This Row],[Exit Date]]&gt;=EE_Data_2023[[#This Row],[Start of Month]],EE_Data_2023[[#This Row],[Exit Date]]&lt;=EE_Data_2023[[#This Row],[End of Month]]),1,0)</f>
        <v>0</v>
      </c>
      <c r="AN1401">
        <f>EE_Data_2023[[#This Row],[Leave balance]]*EE_Data_2023[[#This Row],[Hr_Rate]]</f>
        <v>16500.842307692306</v>
      </c>
    </row>
    <row r="1402" spans="1:40" x14ac:dyDescent="0.3">
      <c r="A1402" s="1" t="s">
        <v>1928</v>
      </c>
      <c r="B1402" s="8">
        <v>44958</v>
      </c>
      <c r="C1402" s="8">
        <v>44985</v>
      </c>
      <c r="D1402">
        <v>2023</v>
      </c>
      <c r="E1402" t="s">
        <v>79</v>
      </c>
      <c r="F1402" t="s">
        <v>80</v>
      </c>
      <c r="G1402" t="s">
        <v>33</v>
      </c>
      <c r="H1402" t="s">
        <v>254</v>
      </c>
      <c r="I1402" t="s">
        <v>1312</v>
      </c>
      <c r="J1402" t="s">
        <v>36</v>
      </c>
      <c r="K1402" t="s">
        <v>37</v>
      </c>
      <c r="L1402" t="s">
        <v>71</v>
      </c>
      <c r="M1402" t="s">
        <v>80</v>
      </c>
      <c r="N1402" t="s">
        <v>72</v>
      </c>
      <c r="O1402" t="s">
        <v>40</v>
      </c>
      <c r="P1402">
        <v>37</v>
      </c>
      <c r="Q1402" s="2">
        <v>39493</v>
      </c>
      <c r="R1402" s="2"/>
      <c r="S1402">
        <v>32</v>
      </c>
      <c r="T1402" s="3">
        <v>71695</v>
      </c>
      <c r="U1402" s="3">
        <v>5974.583333333333</v>
      </c>
      <c r="V1402" s="3">
        <v>43.0859375</v>
      </c>
      <c r="W1402" s="3">
        <v>0.23190000000000002</v>
      </c>
      <c r="X1402" s="3">
        <v>1385.5058750000001</v>
      </c>
      <c r="Y1402" vm="7">
        <v>0.41200000000000003</v>
      </c>
      <c r="Z1402" s="3">
        <v>3513.0549999999998</v>
      </c>
      <c r="AA1402" t="s">
        <v>41</v>
      </c>
      <c r="AB1402">
        <v>1</v>
      </c>
      <c r="AC1402">
        <v>0</v>
      </c>
      <c r="AD1402" s="2" t="s">
        <v>42</v>
      </c>
      <c r="AE1402">
        <v>146</v>
      </c>
      <c r="AH1402">
        <v>20</v>
      </c>
      <c r="AI1402">
        <v>358</v>
      </c>
      <c r="AK1402" t="s">
        <v>42</v>
      </c>
      <c r="AL1402">
        <f>IF(AND(EE_Data_2023[[#This Row],[Hire Date]]&gt;=EE_Data_2023[[#This Row],[Start of Month]],EE_Data_2023[[#This Row],[Hire Date]]&lt;=EE_Data_2023[[#This Row],[End of Month]]),1,0)</f>
        <v>0</v>
      </c>
      <c r="AM1402">
        <f>IF(AND(EE_Data_2023[[#This Row],[Exit Date]]&gt;=EE_Data_2023[[#This Row],[Start of Month]],EE_Data_2023[[#This Row],[Exit Date]]&lt;=EE_Data_2023[[#This Row],[End of Month]]),1,0)</f>
        <v>0</v>
      </c>
      <c r="AN1402">
        <f>EE_Data_2023[[#This Row],[Leave balance]]*EE_Data_2023[[#This Row],[Hr_Rate]]</f>
        <v>6290.546875</v>
      </c>
    </row>
    <row r="1403" spans="1:40" x14ac:dyDescent="0.3">
      <c r="A1403" s="1" t="s">
        <v>1928</v>
      </c>
      <c r="B1403" s="8">
        <v>44958</v>
      </c>
      <c r="C1403" s="8">
        <v>44985</v>
      </c>
      <c r="D1403">
        <v>2023</v>
      </c>
      <c r="E1403" t="s">
        <v>262</v>
      </c>
      <c r="F1403" t="s">
        <v>263</v>
      </c>
      <c r="G1403" t="s">
        <v>33</v>
      </c>
      <c r="H1403" t="s">
        <v>1313</v>
      </c>
      <c r="I1403" t="s">
        <v>1314</v>
      </c>
      <c r="J1403" t="s">
        <v>77</v>
      </c>
      <c r="K1403" t="s">
        <v>70</v>
      </c>
      <c r="L1403" t="s">
        <v>49</v>
      </c>
      <c r="M1403" t="s">
        <v>263</v>
      </c>
      <c r="N1403" t="s">
        <v>72</v>
      </c>
      <c r="O1403" t="s">
        <v>50</v>
      </c>
      <c r="P1403">
        <v>45</v>
      </c>
      <c r="Q1403" s="2">
        <v>40836</v>
      </c>
      <c r="R1403" s="2"/>
      <c r="S1403">
        <v>24</v>
      </c>
      <c r="T1403" s="3">
        <v>123640</v>
      </c>
      <c r="U1403" s="3">
        <v>10303.333333333334</v>
      </c>
      <c r="V1403" s="3">
        <v>99.070512820512818</v>
      </c>
      <c r="W1403" s="3">
        <v>0.22</v>
      </c>
      <c r="X1403" s="3">
        <v>2266.7333333333336</v>
      </c>
      <c r="Y1403" vm="28">
        <v>0.45200000000000001</v>
      </c>
      <c r="Z1403" s="3">
        <v>5646.2266666666665</v>
      </c>
      <c r="AA1403" t="s">
        <v>267</v>
      </c>
      <c r="AB1403">
        <v>39.026600000000002</v>
      </c>
      <c r="AC1403">
        <v>7.0000000000000007E-2</v>
      </c>
      <c r="AD1403" s="2" t="s">
        <v>42</v>
      </c>
      <c r="AE1403">
        <v>209</v>
      </c>
      <c r="AH1403">
        <v>20</v>
      </c>
      <c r="AK1403" t="s">
        <v>42</v>
      </c>
      <c r="AL1403">
        <f>IF(AND(EE_Data_2023[[#This Row],[Hire Date]]&gt;=EE_Data_2023[[#This Row],[Start of Month]],EE_Data_2023[[#This Row],[Hire Date]]&lt;=EE_Data_2023[[#This Row],[End of Month]]),1,0)</f>
        <v>0</v>
      </c>
      <c r="AM1403">
        <f>IF(AND(EE_Data_2023[[#This Row],[Exit Date]]&gt;=EE_Data_2023[[#This Row],[Start of Month]],EE_Data_2023[[#This Row],[Exit Date]]&lt;=EE_Data_2023[[#This Row],[End of Month]]),1,0)</f>
        <v>0</v>
      </c>
      <c r="AN1403">
        <f>EE_Data_2023[[#This Row],[Leave balance]]*EE_Data_2023[[#This Row],[Hr_Rate]]</f>
        <v>20705.73717948718</v>
      </c>
    </row>
    <row r="1404" spans="1:40" x14ac:dyDescent="0.3">
      <c r="A1404" s="1" t="s">
        <v>1928</v>
      </c>
      <c r="B1404" s="8">
        <v>44958</v>
      </c>
      <c r="C1404" s="8">
        <v>44985</v>
      </c>
      <c r="D1404">
        <v>2023</v>
      </c>
      <c r="E1404" t="s">
        <v>283</v>
      </c>
      <c r="F1404" t="s">
        <v>284</v>
      </c>
      <c r="G1404" t="s">
        <v>112</v>
      </c>
      <c r="H1404" t="s">
        <v>1315</v>
      </c>
      <c r="I1404" t="s">
        <v>1316</v>
      </c>
      <c r="J1404" t="s">
        <v>145</v>
      </c>
      <c r="K1404" t="s">
        <v>70</v>
      </c>
      <c r="L1404" t="s">
        <v>49</v>
      </c>
      <c r="M1404" t="s">
        <v>284</v>
      </c>
      <c r="N1404" t="s">
        <v>72</v>
      </c>
      <c r="O1404" t="s">
        <v>50</v>
      </c>
      <c r="P1404">
        <v>33</v>
      </c>
      <c r="Q1404" s="2">
        <v>41742</v>
      </c>
      <c r="R1404" s="2"/>
      <c r="S1404">
        <v>40</v>
      </c>
      <c r="T1404" s="3">
        <v>46878</v>
      </c>
      <c r="U1404" s="3">
        <v>3906.5</v>
      </c>
      <c r="V1404" s="3">
        <v>22.537500000000001</v>
      </c>
      <c r="W1404" s="3">
        <v>0</v>
      </c>
      <c r="X1404" s="3">
        <v>0</v>
      </c>
      <c r="Y1404" vm="30">
        <v>0.159</v>
      </c>
      <c r="Z1404" s="3">
        <v>3285.3665000000001</v>
      </c>
      <c r="AA1404" t="s">
        <v>287</v>
      </c>
      <c r="AB1404">
        <v>3.8807</v>
      </c>
      <c r="AC1404">
        <v>0</v>
      </c>
      <c r="AD1404" s="2" t="s">
        <v>42</v>
      </c>
      <c r="AE1404">
        <v>322</v>
      </c>
      <c r="AH1404">
        <v>20</v>
      </c>
      <c r="AJ1404">
        <v>3</v>
      </c>
      <c r="AK1404" t="s">
        <v>42</v>
      </c>
      <c r="AL1404">
        <f>IF(AND(EE_Data_2023[[#This Row],[Hire Date]]&gt;=EE_Data_2023[[#This Row],[Start of Month]],EE_Data_2023[[#This Row],[Hire Date]]&lt;=EE_Data_2023[[#This Row],[End of Month]]),1,0)</f>
        <v>0</v>
      </c>
      <c r="AM1404">
        <f>IF(AND(EE_Data_2023[[#This Row],[Exit Date]]&gt;=EE_Data_2023[[#This Row],[Start of Month]],EE_Data_2023[[#This Row],[Exit Date]]&lt;=EE_Data_2023[[#This Row],[End of Month]]),1,0)</f>
        <v>0</v>
      </c>
      <c r="AN1404">
        <f>EE_Data_2023[[#This Row],[Leave balance]]*EE_Data_2023[[#This Row],[Hr_Rate]]</f>
        <v>7257.0750000000007</v>
      </c>
    </row>
    <row r="1405" spans="1:40" x14ac:dyDescent="0.3">
      <c r="A1405" s="1" t="s">
        <v>1928</v>
      </c>
      <c r="B1405" s="8">
        <v>44958</v>
      </c>
      <c r="C1405" s="8">
        <v>44985</v>
      </c>
      <c r="D1405">
        <v>2023</v>
      </c>
      <c r="E1405" t="s">
        <v>721</v>
      </c>
      <c r="F1405" t="s">
        <v>722</v>
      </c>
      <c r="G1405" t="s">
        <v>54</v>
      </c>
      <c r="H1405" t="s">
        <v>1317</v>
      </c>
      <c r="I1405" t="s">
        <v>1318</v>
      </c>
      <c r="J1405" t="s">
        <v>145</v>
      </c>
      <c r="K1405" t="s">
        <v>116</v>
      </c>
      <c r="L1405" t="s">
        <v>49</v>
      </c>
      <c r="M1405" t="s">
        <v>722</v>
      </c>
      <c r="N1405" t="s">
        <v>72</v>
      </c>
      <c r="O1405" t="s">
        <v>50</v>
      </c>
      <c r="P1405">
        <v>64</v>
      </c>
      <c r="Q1405" s="2">
        <v>37662</v>
      </c>
      <c r="R1405" s="2"/>
      <c r="S1405">
        <v>40</v>
      </c>
      <c r="T1405" s="3">
        <v>57032</v>
      </c>
      <c r="U1405" s="3">
        <v>4752.666666666667</v>
      </c>
      <c r="V1405" s="3">
        <v>27.419230769230769</v>
      </c>
      <c r="W1405" s="3">
        <v>0.1</v>
      </c>
      <c r="X1405" s="3">
        <v>475.26666666666671</v>
      </c>
      <c r="Y1405" vm="42">
        <v>0.34799999999999998</v>
      </c>
      <c r="Z1405" s="3">
        <v>3098.7386666666671</v>
      </c>
      <c r="AA1405" t="s">
        <v>725</v>
      </c>
      <c r="AB1405">
        <v>486.12</v>
      </c>
      <c r="AC1405">
        <v>0</v>
      </c>
      <c r="AD1405" s="2" t="s">
        <v>42</v>
      </c>
      <c r="AE1405">
        <v>343</v>
      </c>
      <c r="AH1405">
        <v>20</v>
      </c>
      <c r="AI1405">
        <v>164</v>
      </c>
      <c r="AJ1405">
        <v>5</v>
      </c>
      <c r="AK1405" t="s">
        <v>42</v>
      </c>
      <c r="AL1405">
        <f>IF(AND(EE_Data_2023[[#This Row],[Hire Date]]&gt;=EE_Data_2023[[#This Row],[Start of Month]],EE_Data_2023[[#This Row],[Hire Date]]&lt;=EE_Data_2023[[#This Row],[End of Month]]),1,0)</f>
        <v>0</v>
      </c>
      <c r="AM1405">
        <f>IF(AND(EE_Data_2023[[#This Row],[Exit Date]]&gt;=EE_Data_2023[[#This Row],[Start of Month]],EE_Data_2023[[#This Row],[Exit Date]]&lt;=EE_Data_2023[[#This Row],[End of Month]]),1,0)</f>
        <v>0</v>
      </c>
      <c r="AN1405">
        <f>EE_Data_2023[[#This Row],[Leave balance]]*EE_Data_2023[[#This Row],[Hr_Rate]]</f>
        <v>9404.7961538461532</v>
      </c>
    </row>
    <row r="1406" spans="1:40" x14ac:dyDescent="0.3">
      <c r="A1406" s="1" t="s">
        <v>1928</v>
      </c>
      <c r="B1406" s="8">
        <v>44958</v>
      </c>
      <c r="C1406" s="8">
        <v>44985</v>
      </c>
      <c r="D1406">
        <v>2023</v>
      </c>
      <c r="E1406" t="s">
        <v>31</v>
      </c>
      <c r="F1406" t="s">
        <v>32</v>
      </c>
      <c r="G1406" t="s">
        <v>33</v>
      </c>
      <c r="H1406" t="s">
        <v>1319</v>
      </c>
      <c r="I1406" t="s">
        <v>1320</v>
      </c>
      <c r="J1406" t="s">
        <v>63</v>
      </c>
      <c r="K1406" t="s">
        <v>70</v>
      </c>
      <c r="L1406" t="s">
        <v>38</v>
      </c>
      <c r="M1406" t="s">
        <v>32</v>
      </c>
      <c r="N1406" t="s">
        <v>72</v>
      </c>
      <c r="O1406" t="s">
        <v>50</v>
      </c>
      <c r="P1406">
        <v>57</v>
      </c>
      <c r="Q1406" s="2">
        <v>39357</v>
      </c>
      <c r="R1406" s="2"/>
      <c r="S1406">
        <v>40</v>
      </c>
      <c r="T1406" s="3">
        <v>98150</v>
      </c>
      <c r="U1406" s="3">
        <v>8179.166666666667</v>
      </c>
      <c r="V1406" s="3">
        <v>47.1875</v>
      </c>
      <c r="W1406" s="3">
        <v>0.20760000000000001</v>
      </c>
      <c r="X1406" s="3">
        <v>1697.9950000000001</v>
      </c>
      <c r="Y1406" vm="1">
        <v>0.36599999999999999</v>
      </c>
      <c r="Z1406" s="3">
        <v>5185.5916666666672</v>
      </c>
      <c r="AA1406" t="s">
        <v>41</v>
      </c>
      <c r="AB1406">
        <v>1</v>
      </c>
      <c r="AC1406">
        <v>0</v>
      </c>
      <c r="AD1406" s="2" t="s">
        <v>42</v>
      </c>
      <c r="AE1406">
        <v>343</v>
      </c>
      <c r="AH1406">
        <v>20</v>
      </c>
      <c r="AJ1406">
        <v>19</v>
      </c>
      <c r="AK1406" t="s">
        <v>42</v>
      </c>
      <c r="AL1406">
        <f>IF(AND(EE_Data_2023[[#This Row],[Hire Date]]&gt;=EE_Data_2023[[#This Row],[Start of Month]],EE_Data_2023[[#This Row],[Hire Date]]&lt;=EE_Data_2023[[#This Row],[End of Month]]),1,0)</f>
        <v>0</v>
      </c>
      <c r="AM1406">
        <f>IF(AND(EE_Data_2023[[#This Row],[Exit Date]]&gt;=EE_Data_2023[[#This Row],[Start of Month]],EE_Data_2023[[#This Row],[Exit Date]]&lt;=EE_Data_2023[[#This Row],[End of Month]]),1,0)</f>
        <v>0</v>
      </c>
      <c r="AN1406">
        <f>EE_Data_2023[[#This Row],[Leave balance]]*EE_Data_2023[[#This Row],[Hr_Rate]]</f>
        <v>16185.3125</v>
      </c>
    </row>
    <row r="1407" spans="1:40" x14ac:dyDescent="0.3">
      <c r="A1407" s="1" t="s">
        <v>1928</v>
      </c>
      <c r="B1407" s="8">
        <v>44958</v>
      </c>
      <c r="C1407" s="8">
        <v>44985</v>
      </c>
      <c r="D1407">
        <v>2023</v>
      </c>
      <c r="E1407" t="s">
        <v>110</v>
      </c>
      <c r="F1407" t="s">
        <v>111</v>
      </c>
      <c r="G1407" t="s">
        <v>112</v>
      </c>
      <c r="H1407" t="s">
        <v>61</v>
      </c>
      <c r="I1407" t="s">
        <v>1321</v>
      </c>
      <c r="J1407" t="s">
        <v>145</v>
      </c>
      <c r="K1407" t="s">
        <v>48</v>
      </c>
      <c r="L1407" t="s">
        <v>38</v>
      </c>
      <c r="M1407" t="s">
        <v>111</v>
      </c>
      <c r="N1407" t="s">
        <v>39</v>
      </c>
      <c r="O1407" t="s">
        <v>50</v>
      </c>
      <c r="P1407">
        <v>55</v>
      </c>
      <c r="Q1407" s="2">
        <v>44302</v>
      </c>
      <c r="R1407" s="2">
        <v>45032</v>
      </c>
      <c r="S1407">
        <v>40</v>
      </c>
      <c r="T1407" s="3">
        <v>48266</v>
      </c>
      <c r="U1407" s="3">
        <v>4022.1666666666665</v>
      </c>
      <c r="V1407" s="3">
        <v>23.204807692307693</v>
      </c>
      <c r="W1407" s="3">
        <v>0</v>
      </c>
      <c r="X1407" s="3">
        <v>0</v>
      </c>
      <c r="Y1407" vm="12">
        <v>0.113</v>
      </c>
      <c r="Z1407" s="3">
        <v>3567.6618333333331</v>
      </c>
      <c r="AA1407" t="s">
        <v>117</v>
      </c>
      <c r="AB1407">
        <v>3.8468</v>
      </c>
      <c r="AC1407">
        <v>0</v>
      </c>
      <c r="AD1407" s="2" t="s">
        <v>42</v>
      </c>
      <c r="AE1407">
        <v>35</v>
      </c>
      <c r="AH1407">
        <v>20</v>
      </c>
      <c r="AI1407">
        <v>362</v>
      </c>
      <c r="AJ1407">
        <v>4</v>
      </c>
      <c r="AK1407" t="s">
        <v>42</v>
      </c>
      <c r="AL1407">
        <f>IF(AND(EE_Data_2023[[#This Row],[Hire Date]]&gt;=EE_Data_2023[[#This Row],[Start of Month]],EE_Data_2023[[#This Row],[Hire Date]]&lt;=EE_Data_2023[[#This Row],[End of Month]]),1,0)</f>
        <v>0</v>
      </c>
      <c r="AM1407">
        <f>IF(AND(EE_Data_2023[[#This Row],[Exit Date]]&gt;=EE_Data_2023[[#This Row],[Start of Month]],EE_Data_2023[[#This Row],[Exit Date]]&lt;=EE_Data_2023[[#This Row],[End of Month]]),1,0)</f>
        <v>0</v>
      </c>
      <c r="AN1407">
        <f>EE_Data_2023[[#This Row],[Leave balance]]*EE_Data_2023[[#This Row],[Hr_Rate]]</f>
        <v>812.16826923076928</v>
      </c>
    </row>
    <row r="1408" spans="1:40" x14ac:dyDescent="0.3">
      <c r="A1408" s="1" t="s">
        <v>1928</v>
      </c>
      <c r="B1408" s="8">
        <v>44958</v>
      </c>
      <c r="C1408" s="8">
        <v>44985</v>
      </c>
      <c r="D1408">
        <v>2023</v>
      </c>
      <c r="E1408" t="s">
        <v>303</v>
      </c>
      <c r="F1408" t="s">
        <v>304</v>
      </c>
      <c r="G1408" t="s">
        <v>112</v>
      </c>
      <c r="H1408" t="s">
        <v>1322</v>
      </c>
      <c r="I1408" t="s">
        <v>1323</v>
      </c>
      <c r="J1408" t="s">
        <v>115</v>
      </c>
      <c r="K1408" t="s">
        <v>48</v>
      </c>
      <c r="L1408" t="s">
        <v>108</v>
      </c>
      <c r="M1408" t="s">
        <v>304</v>
      </c>
      <c r="N1408" t="s">
        <v>72</v>
      </c>
      <c r="O1408" t="s">
        <v>40</v>
      </c>
      <c r="P1408">
        <v>36</v>
      </c>
      <c r="Q1408" s="2">
        <v>43330</v>
      </c>
      <c r="R1408" s="2"/>
      <c r="S1408">
        <v>40</v>
      </c>
      <c r="T1408" s="3">
        <v>223404</v>
      </c>
      <c r="U1408" s="3">
        <v>18617</v>
      </c>
      <c r="V1408" s="3">
        <v>107.40576923076924</v>
      </c>
      <c r="W1408" s="3">
        <v>7.5999999999999998E-2</v>
      </c>
      <c r="X1408" s="3">
        <v>1414.8920000000001</v>
      </c>
      <c r="Y1408" vm="32">
        <v>0.253</v>
      </c>
      <c r="Z1408" s="3">
        <v>13906.899000000001</v>
      </c>
      <c r="AA1408" t="s">
        <v>307</v>
      </c>
      <c r="AB1408">
        <v>3.7942999999999998</v>
      </c>
      <c r="AC1408">
        <v>0.32</v>
      </c>
      <c r="AD1408" s="2" t="s">
        <v>42</v>
      </c>
      <c r="AE1408">
        <v>44</v>
      </c>
      <c r="AH1408">
        <v>20</v>
      </c>
      <c r="AJ1408">
        <v>7</v>
      </c>
      <c r="AK1408" t="s">
        <v>42</v>
      </c>
      <c r="AL1408">
        <f>IF(AND(EE_Data_2023[[#This Row],[Hire Date]]&gt;=EE_Data_2023[[#This Row],[Start of Month]],EE_Data_2023[[#This Row],[Hire Date]]&lt;=EE_Data_2023[[#This Row],[End of Month]]),1,0)</f>
        <v>0</v>
      </c>
      <c r="AM1408">
        <f>IF(AND(EE_Data_2023[[#This Row],[Exit Date]]&gt;=EE_Data_2023[[#This Row],[Start of Month]],EE_Data_2023[[#This Row],[Exit Date]]&lt;=EE_Data_2023[[#This Row],[End of Month]]),1,0)</f>
        <v>0</v>
      </c>
      <c r="AN1408">
        <f>EE_Data_2023[[#This Row],[Leave balance]]*EE_Data_2023[[#This Row],[Hr_Rate]]</f>
        <v>4725.8538461538465</v>
      </c>
    </row>
    <row r="1409" spans="1:40" x14ac:dyDescent="0.3">
      <c r="A1409" s="1" t="s">
        <v>1928</v>
      </c>
      <c r="B1409" s="8">
        <v>44958</v>
      </c>
      <c r="C1409" s="8">
        <v>44985</v>
      </c>
      <c r="D1409">
        <v>2023</v>
      </c>
      <c r="E1409" t="s">
        <v>1035</v>
      </c>
      <c r="F1409" t="s">
        <v>1036</v>
      </c>
      <c r="G1409" t="s">
        <v>1918</v>
      </c>
      <c r="H1409" t="s">
        <v>1324</v>
      </c>
      <c r="I1409" t="s">
        <v>1325</v>
      </c>
      <c r="J1409" t="s">
        <v>367</v>
      </c>
      <c r="K1409" t="s">
        <v>37</v>
      </c>
      <c r="L1409" t="s">
        <v>49</v>
      </c>
      <c r="M1409" t="s">
        <v>135</v>
      </c>
      <c r="N1409" t="s">
        <v>72</v>
      </c>
      <c r="O1409" t="s">
        <v>50</v>
      </c>
      <c r="P1409">
        <v>57</v>
      </c>
      <c r="Q1409" s="2">
        <v>41649</v>
      </c>
      <c r="R1409" s="2"/>
      <c r="S1409">
        <v>40</v>
      </c>
      <c r="T1409" s="3">
        <v>74854</v>
      </c>
      <c r="U1409" s="3">
        <v>6237.833333333333</v>
      </c>
      <c r="V1409" s="3">
        <v>35.987499999999997</v>
      </c>
      <c r="W1409" s="3">
        <v>0.25</v>
      </c>
      <c r="X1409" s="3">
        <v>1559.4583333333333</v>
      </c>
      <c r="Y1409" vm="15">
        <v>0.34600000000000003</v>
      </c>
      <c r="Z1409" s="3">
        <v>4079.5429999999997</v>
      </c>
      <c r="AA1409" t="s">
        <v>138</v>
      </c>
      <c r="AB1409">
        <v>1.7225999999999999</v>
      </c>
      <c r="AC1409">
        <v>0</v>
      </c>
      <c r="AD1409" s="2" t="s">
        <v>42</v>
      </c>
      <c r="AE1409">
        <v>349</v>
      </c>
      <c r="AH1409">
        <v>20</v>
      </c>
      <c r="AJ1409">
        <v>10</v>
      </c>
      <c r="AK1409" t="s">
        <v>42</v>
      </c>
      <c r="AL1409">
        <f>IF(AND(EE_Data_2023[[#This Row],[Hire Date]]&gt;=EE_Data_2023[[#This Row],[Start of Month]],EE_Data_2023[[#This Row],[Hire Date]]&lt;=EE_Data_2023[[#This Row],[End of Month]]),1,0)</f>
        <v>0</v>
      </c>
      <c r="AM1409">
        <f>IF(AND(EE_Data_2023[[#This Row],[Exit Date]]&gt;=EE_Data_2023[[#This Row],[Start of Month]],EE_Data_2023[[#This Row],[Exit Date]]&lt;=EE_Data_2023[[#This Row],[End of Month]]),1,0)</f>
        <v>0</v>
      </c>
      <c r="AN1409">
        <f>EE_Data_2023[[#This Row],[Leave balance]]*EE_Data_2023[[#This Row],[Hr_Rate]]</f>
        <v>12559.637499999999</v>
      </c>
    </row>
    <row r="1410" spans="1:40" x14ac:dyDescent="0.3">
      <c r="A1410" s="1" t="s">
        <v>1928</v>
      </c>
      <c r="B1410" s="8">
        <v>44958</v>
      </c>
      <c r="C1410" s="8">
        <v>44985</v>
      </c>
      <c r="D1410">
        <v>2023</v>
      </c>
      <c r="E1410" t="s">
        <v>65</v>
      </c>
      <c r="F1410" t="s">
        <v>66</v>
      </c>
      <c r="G1410" t="s">
        <v>33</v>
      </c>
      <c r="H1410" t="s">
        <v>1326</v>
      </c>
      <c r="I1410" t="s">
        <v>1327</v>
      </c>
      <c r="J1410" t="s">
        <v>115</v>
      </c>
      <c r="K1410" t="s">
        <v>83</v>
      </c>
      <c r="L1410" t="s">
        <v>49</v>
      </c>
      <c r="M1410" t="s">
        <v>66</v>
      </c>
      <c r="N1410" t="s">
        <v>72</v>
      </c>
      <c r="O1410" t="s">
        <v>50</v>
      </c>
      <c r="P1410">
        <v>48</v>
      </c>
      <c r="Q1410" s="2">
        <v>39197</v>
      </c>
      <c r="R1410" s="2"/>
      <c r="S1410">
        <v>40</v>
      </c>
      <c r="T1410" s="3">
        <v>217783</v>
      </c>
      <c r="U1410" s="3">
        <v>18148.583333333332</v>
      </c>
      <c r="V1410" s="3">
        <v>104.70336538461538</v>
      </c>
      <c r="W1410" s="3">
        <v>0.23749999999999999</v>
      </c>
      <c r="X1410" s="3">
        <v>4310.2885416666659</v>
      </c>
      <c r="Y1410" vm="5">
        <v>0.39799999999999996</v>
      </c>
      <c r="Z1410" s="3">
        <v>10925.447166666667</v>
      </c>
      <c r="AA1410" t="s">
        <v>41</v>
      </c>
      <c r="AB1410">
        <v>1</v>
      </c>
      <c r="AC1410">
        <v>0.36</v>
      </c>
      <c r="AD1410" s="2" t="s">
        <v>42</v>
      </c>
      <c r="AE1410">
        <v>210</v>
      </c>
      <c r="AH1410">
        <v>20</v>
      </c>
      <c r="AI1410">
        <v>535</v>
      </c>
      <c r="AJ1410">
        <v>11</v>
      </c>
      <c r="AK1410" t="s">
        <v>42</v>
      </c>
      <c r="AL1410">
        <f>IF(AND(EE_Data_2023[[#This Row],[Hire Date]]&gt;=EE_Data_2023[[#This Row],[Start of Month]],EE_Data_2023[[#This Row],[Hire Date]]&lt;=EE_Data_2023[[#This Row],[End of Month]]),1,0)</f>
        <v>0</v>
      </c>
      <c r="AM1410">
        <f>IF(AND(EE_Data_2023[[#This Row],[Exit Date]]&gt;=EE_Data_2023[[#This Row],[Start of Month]],EE_Data_2023[[#This Row],[Exit Date]]&lt;=EE_Data_2023[[#This Row],[End of Month]]),1,0)</f>
        <v>0</v>
      </c>
      <c r="AN1410">
        <f>EE_Data_2023[[#This Row],[Leave balance]]*EE_Data_2023[[#This Row],[Hr_Rate]]</f>
        <v>21987.70673076923</v>
      </c>
    </row>
    <row r="1411" spans="1:40" x14ac:dyDescent="0.3">
      <c r="A1411" s="1" t="s">
        <v>1928</v>
      </c>
      <c r="B1411" s="8">
        <v>44958</v>
      </c>
      <c r="C1411" s="8">
        <v>44985</v>
      </c>
      <c r="D1411">
        <v>2023</v>
      </c>
      <c r="E1411" t="s">
        <v>385</v>
      </c>
      <c r="F1411" t="s">
        <v>386</v>
      </c>
      <c r="G1411" t="s">
        <v>33</v>
      </c>
      <c r="H1411" t="s">
        <v>1328</v>
      </c>
      <c r="I1411" t="s">
        <v>1329</v>
      </c>
      <c r="J1411" t="s">
        <v>406</v>
      </c>
      <c r="K1411" t="s">
        <v>37</v>
      </c>
      <c r="L1411" t="s">
        <v>38</v>
      </c>
      <c r="M1411" t="s">
        <v>386</v>
      </c>
      <c r="N1411" t="s">
        <v>72</v>
      </c>
      <c r="O1411" t="s">
        <v>50</v>
      </c>
      <c r="P1411">
        <v>53</v>
      </c>
      <c r="Q1411" s="2">
        <v>38214</v>
      </c>
      <c r="R1411" s="2"/>
      <c r="S1411">
        <v>24</v>
      </c>
      <c r="T1411" s="3">
        <v>44735</v>
      </c>
      <c r="U1411" s="3">
        <v>3727.9166666666665</v>
      </c>
      <c r="V1411" s="3">
        <v>35.845352564102562</v>
      </c>
      <c r="W1411" s="3">
        <v>0.19020000000000001</v>
      </c>
      <c r="X1411" s="3">
        <v>709.04975000000002</v>
      </c>
      <c r="Y1411" vm="36">
        <v>0.28300000000000003</v>
      </c>
      <c r="Z1411" s="3">
        <v>2672.9162499999998</v>
      </c>
      <c r="AA1411" t="s">
        <v>389</v>
      </c>
      <c r="AB1411">
        <v>1.9574</v>
      </c>
      <c r="AC1411">
        <v>0</v>
      </c>
      <c r="AD1411" s="2" t="s">
        <v>42</v>
      </c>
      <c r="AE1411">
        <v>35</v>
      </c>
      <c r="AH1411">
        <v>20</v>
      </c>
      <c r="AI1411">
        <v>273</v>
      </c>
      <c r="AK1411" t="s">
        <v>42</v>
      </c>
      <c r="AL1411">
        <f>IF(AND(EE_Data_2023[[#This Row],[Hire Date]]&gt;=EE_Data_2023[[#This Row],[Start of Month]],EE_Data_2023[[#This Row],[Hire Date]]&lt;=EE_Data_2023[[#This Row],[End of Month]]),1,0)</f>
        <v>0</v>
      </c>
      <c r="AM1411">
        <f>IF(AND(EE_Data_2023[[#This Row],[Exit Date]]&gt;=EE_Data_2023[[#This Row],[Start of Month]],EE_Data_2023[[#This Row],[Exit Date]]&lt;=EE_Data_2023[[#This Row],[End of Month]]),1,0)</f>
        <v>0</v>
      </c>
      <c r="AN1411">
        <f>EE_Data_2023[[#This Row],[Leave balance]]*EE_Data_2023[[#This Row],[Hr_Rate]]</f>
        <v>1254.5873397435896</v>
      </c>
    </row>
    <row r="1412" spans="1:40" x14ac:dyDescent="0.3">
      <c r="A1412" s="1" t="s">
        <v>1928</v>
      </c>
      <c r="B1412" s="8">
        <v>44958</v>
      </c>
      <c r="C1412" s="8">
        <v>44985</v>
      </c>
      <c r="D1412">
        <v>2023</v>
      </c>
      <c r="E1412" t="s">
        <v>322</v>
      </c>
      <c r="F1412" t="s">
        <v>323</v>
      </c>
      <c r="G1412" t="s">
        <v>1919</v>
      </c>
      <c r="H1412" t="s">
        <v>1330</v>
      </c>
      <c r="I1412" t="s">
        <v>1331</v>
      </c>
      <c r="J1412" t="s">
        <v>177</v>
      </c>
      <c r="K1412" t="s">
        <v>48</v>
      </c>
      <c r="L1412" t="s">
        <v>38</v>
      </c>
      <c r="M1412" t="s">
        <v>323</v>
      </c>
      <c r="N1412" t="s">
        <v>72</v>
      </c>
      <c r="O1412" t="s">
        <v>50</v>
      </c>
      <c r="P1412">
        <v>41</v>
      </c>
      <c r="Q1412" s="2">
        <v>39091</v>
      </c>
      <c r="R1412" s="2"/>
      <c r="S1412">
        <v>40</v>
      </c>
      <c r="T1412" s="3">
        <v>50685</v>
      </c>
      <c r="U1412" s="3">
        <v>4223.75</v>
      </c>
      <c r="V1412" s="3">
        <v>24.36778846153846</v>
      </c>
      <c r="W1412" s="3">
        <v>0.15490000000000001</v>
      </c>
      <c r="X1412" s="3">
        <v>654.25887499999999</v>
      </c>
      <c r="Y1412" vm="33">
        <v>0.46700000000000003</v>
      </c>
      <c r="Z1412" s="3">
        <v>2251.25875</v>
      </c>
      <c r="AA1412" t="s">
        <v>326</v>
      </c>
      <c r="AB1412">
        <v>143.86000000000001</v>
      </c>
      <c r="AC1412">
        <v>0</v>
      </c>
      <c r="AD1412" s="2" t="s">
        <v>42</v>
      </c>
      <c r="AE1412">
        <v>309</v>
      </c>
      <c r="AF1412">
        <v>1</v>
      </c>
      <c r="AG1412" t="s">
        <v>1811</v>
      </c>
      <c r="AH1412">
        <v>20</v>
      </c>
      <c r="AJ1412">
        <v>3</v>
      </c>
      <c r="AK1412" t="s">
        <v>42</v>
      </c>
      <c r="AL1412">
        <f>IF(AND(EE_Data_2023[[#This Row],[Hire Date]]&gt;=EE_Data_2023[[#This Row],[Start of Month]],EE_Data_2023[[#This Row],[Hire Date]]&lt;=EE_Data_2023[[#This Row],[End of Month]]),1,0)</f>
        <v>0</v>
      </c>
      <c r="AM1412">
        <f>IF(AND(EE_Data_2023[[#This Row],[Exit Date]]&gt;=EE_Data_2023[[#This Row],[Start of Month]],EE_Data_2023[[#This Row],[Exit Date]]&lt;=EE_Data_2023[[#This Row],[End of Month]]),1,0)</f>
        <v>0</v>
      </c>
      <c r="AN1412">
        <f>EE_Data_2023[[#This Row],[Leave balance]]*EE_Data_2023[[#This Row],[Hr_Rate]]</f>
        <v>7529.6466346153838</v>
      </c>
    </row>
    <row r="1413" spans="1:40" x14ac:dyDescent="0.3">
      <c r="A1413" s="1" t="s">
        <v>1928</v>
      </c>
      <c r="B1413" s="8">
        <v>44958</v>
      </c>
      <c r="C1413" s="8">
        <v>44985</v>
      </c>
      <c r="D1413">
        <v>2023</v>
      </c>
      <c r="E1413" t="s">
        <v>322</v>
      </c>
      <c r="F1413" t="s">
        <v>323</v>
      </c>
      <c r="G1413" t="s">
        <v>1919</v>
      </c>
      <c r="H1413" t="s">
        <v>1332</v>
      </c>
      <c r="I1413" t="s">
        <v>1333</v>
      </c>
      <c r="J1413" t="s">
        <v>177</v>
      </c>
      <c r="K1413" t="s">
        <v>70</v>
      </c>
      <c r="L1413" t="s">
        <v>108</v>
      </c>
      <c r="M1413" t="s">
        <v>323</v>
      </c>
      <c r="N1413" t="s">
        <v>72</v>
      </c>
      <c r="O1413" t="s">
        <v>40</v>
      </c>
      <c r="P1413">
        <v>34</v>
      </c>
      <c r="Q1413" s="2">
        <v>43169</v>
      </c>
      <c r="R1413" s="2"/>
      <c r="S1413">
        <v>40</v>
      </c>
      <c r="T1413" s="3">
        <v>58993</v>
      </c>
      <c r="U1413" s="3">
        <v>4916.083333333333</v>
      </c>
      <c r="V1413" s="3">
        <v>28.362019230769231</v>
      </c>
      <c r="W1413" s="3">
        <v>0.15490000000000001</v>
      </c>
      <c r="X1413" s="3">
        <v>761.50130833333333</v>
      </c>
      <c r="Y1413" vm="33">
        <v>0.46700000000000003</v>
      </c>
      <c r="Z1413" s="3">
        <v>2620.2724166666662</v>
      </c>
      <c r="AA1413" t="s">
        <v>326</v>
      </c>
      <c r="AB1413">
        <v>143.86000000000001</v>
      </c>
      <c r="AC1413">
        <v>0</v>
      </c>
      <c r="AD1413" s="2" t="s">
        <v>42</v>
      </c>
      <c r="AE1413">
        <v>356</v>
      </c>
      <c r="AH1413">
        <v>20</v>
      </c>
      <c r="AJ1413">
        <v>14</v>
      </c>
      <c r="AK1413" t="s">
        <v>42</v>
      </c>
      <c r="AL1413">
        <f>IF(AND(EE_Data_2023[[#This Row],[Hire Date]]&gt;=EE_Data_2023[[#This Row],[Start of Month]],EE_Data_2023[[#This Row],[Hire Date]]&lt;=EE_Data_2023[[#This Row],[End of Month]]),1,0)</f>
        <v>0</v>
      </c>
      <c r="AM1413">
        <f>IF(AND(EE_Data_2023[[#This Row],[Exit Date]]&gt;=EE_Data_2023[[#This Row],[Start of Month]],EE_Data_2023[[#This Row],[Exit Date]]&lt;=EE_Data_2023[[#This Row],[End of Month]]),1,0)</f>
        <v>0</v>
      </c>
      <c r="AN1413">
        <f>EE_Data_2023[[#This Row],[Leave balance]]*EE_Data_2023[[#This Row],[Hr_Rate]]</f>
        <v>10096.878846153846</v>
      </c>
    </row>
    <row r="1414" spans="1:40" x14ac:dyDescent="0.3">
      <c r="A1414" s="1" t="s">
        <v>1928</v>
      </c>
      <c r="B1414" s="8">
        <v>44958</v>
      </c>
      <c r="C1414" s="8">
        <v>44985</v>
      </c>
      <c r="D1414">
        <v>2023</v>
      </c>
      <c r="E1414" t="s">
        <v>172</v>
      </c>
      <c r="F1414" t="s">
        <v>132</v>
      </c>
      <c r="G1414" t="s">
        <v>33</v>
      </c>
      <c r="H1414" t="s">
        <v>1334</v>
      </c>
      <c r="I1414" t="s">
        <v>1335</v>
      </c>
      <c r="J1414" t="s">
        <v>47</v>
      </c>
      <c r="K1414" t="s">
        <v>83</v>
      </c>
      <c r="L1414" t="s">
        <v>38</v>
      </c>
      <c r="M1414" t="s">
        <v>132</v>
      </c>
      <c r="N1414" t="s">
        <v>72</v>
      </c>
      <c r="O1414" t="s">
        <v>50</v>
      </c>
      <c r="P1414">
        <v>63</v>
      </c>
      <c r="Q1414" s="2">
        <v>39147</v>
      </c>
      <c r="R1414" s="2"/>
      <c r="S1414">
        <v>40</v>
      </c>
      <c r="T1414" s="3">
        <v>193044</v>
      </c>
      <c r="U1414" s="3">
        <v>16087</v>
      </c>
      <c r="V1414" s="3">
        <v>92.809615384615384</v>
      </c>
      <c r="W1414" s="3">
        <v>8.3000000000000004E-2</v>
      </c>
      <c r="X1414" s="3">
        <v>1335.221</v>
      </c>
      <c r="Y1414" vm="19">
        <v>0.22399999999999998</v>
      </c>
      <c r="Z1414" s="3">
        <v>12483.512000000001</v>
      </c>
      <c r="AA1414" t="s">
        <v>41</v>
      </c>
      <c r="AB1414">
        <v>1</v>
      </c>
      <c r="AC1414">
        <v>0.15</v>
      </c>
      <c r="AD1414" s="2" t="s">
        <v>42</v>
      </c>
      <c r="AE1414">
        <v>303</v>
      </c>
      <c r="AH1414">
        <v>20</v>
      </c>
      <c r="AI1414">
        <v>472</v>
      </c>
      <c r="AJ1414">
        <v>12</v>
      </c>
      <c r="AK1414" t="s">
        <v>42</v>
      </c>
      <c r="AL1414">
        <f>IF(AND(EE_Data_2023[[#This Row],[Hire Date]]&gt;=EE_Data_2023[[#This Row],[Start of Month]],EE_Data_2023[[#This Row],[Hire Date]]&lt;=EE_Data_2023[[#This Row],[End of Month]]),1,0)</f>
        <v>0</v>
      </c>
      <c r="AM1414">
        <f>IF(AND(EE_Data_2023[[#This Row],[Exit Date]]&gt;=EE_Data_2023[[#This Row],[Start of Month]],EE_Data_2023[[#This Row],[Exit Date]]&lt;=EE_Data_2023[[#This Row],[End of Month]]),1,0)</f>
        <v>0</v>
      </c>
      <c r="AN1414">
        <f>EE_Data_2023[[#This Row],[Leave balance]]*EE_Data_2023[[#This Row],[Hr_Rate]]</f>
        <v>28121.313461538462</v>
      </c>
    </row>
    <row r="1415" spans="1:40" x14ac:dyDescent="0.3">
      <c r="A1415" s="1" t="s">
        <v>1928</v>
      </c>
      <c r="B1415" s="8">
        <v>44958</v>
      </c>
      <c r="C1415" s="8">
        <v>44985</v>
      </c>
      <c r="D1415">
        <v>2023</v>
      </c>
      <c r="E1415" t="s">
        <v>89</v>
      </c>
      <c r="F1415" t="s">
        <v>90</v>
      </c>
      <c r="G1415" t="s">
        <v>54</v>
      </c>
      <c r="H1415" t="s">
        <v>1336</v>
      </c>
      <c r="I1415" t="s">
        <v>1337</v>
      </c>
      <c r="J1415" t="s">
        <v>93</v>
      </c>
      <c r="K1415" t="s">
        <v>48</v>
      </c>
      <c r="L1415" t="s">
        <v>38</v>
      </c>
      <c r="M1415" t="s">
        <v>90</v>
      </c>
      <c r="N1415" t="s">
        <v>72</v>
      </c>
      <c r="O1415" t="s">
        <v>50</v>
      </c>
      <c r="P1415">
        <v>33</v>
      </c>
      <c r="Q1415" s="2">
        <v>43763</v>
      </c>
      <c r="R1415" s="2"/>
      <c r="S1415">
        <v>40</v>
      </c>
      <c r="T1415" s="3">
        <v>131652</v>
      </c>
      <c r="U1415" s="3">
        <v>10971</v>
      </c>
      <c r="V1415" s="3">
        <v>63.294230769230772</v>
      </c>
      <c r="W1415" s="3">
        <v>0</v>
      </c>
      <c r="X1415" s="3">
        <v>0</v>
      </c>
      <c r="Y1415" vm="9">
        <v>0.37200000000000005</v>
      </c>
      <c r="Z1415" s="3">
        <v>6889.7879999999996</v>
      </c>
      <c r="AA1415" t="s">
        <v>95</v>
      </c>
      <c r="AB1415">
        <v>136.33000000000001</v>
      </c>
      <c r="AC1415">
        <v>0.11</v>
      </c>
      <c r="AD1415" s="2" t="s">
        <v>42</v>
      </c>
      <c r="AE1415">
        <v>215</v>
      </c>
      <c r="AH1415">
        <v>20</v>
      </c>
      <c r="AI1415">
        <v>525</v>
      </c>
      <c r="AJ1415">
        <v>11</v>
      </c>
      <c r="AK1415" t="s">
        <v>42</v>
      </c>
      <c r="AL1415">
        <f>IF(AND(EE_Data_2023[[#This Row],[Hire Date]]&gt;=EE_Data_2023[[#This Row],[Start of Month]],EE_Data_2023[[#This Row],[Hire Date]]&lt;=EE_Data_2023[[#This Row],[End of Month]]),1,0)</f>
        <v>0</v>
      </c>
      <c r="AM1415">
        <f>IF(AND(EE_Data_2023[[#This Row],[Exit Date]]&gt;=EE_Data_2023[[#This Row],[Start of Month]],EE_Data_2023[[#This Row],[Exit Date]]&lt;=EE_Data_2023[[#This Row],[End of Month]]),1,0)</f>
        <v>0</v>
      </c>
      <c r="AN1415">
        <f>EE_Data_2023[[#This Row],[Leave balance]]*EE_Data_2023[[#This Row],[Hr_Rate]]</f>
        <v>13608.259615384615</v>
      </c>
    </row>
    <row r="1416" spans="1:40" x14ac:dyDescent="0.3">
      <c r="A1416" s="1" t="s">
        <v>1928</v>
      </c>
      <c r="B1416" s="8">
        <v>44958</v>
      </c>
      <c r="C1416" s="8">
        <v>44985</v>
      </c>
      <c r="D1416">
        <v>2023</v>
      </c>
      <c r="E1416" t="s">
        <v>79</v>
      </c>
      <c r="F1416" t="s">
        <v>80</v>
      </c>
      <c r="G1416" t="s">
        <v>33</v>
      </c>
      <c r="H1416" t="s">
        <v>1338</v>
      </c>
      <c r="I1416" t="s">
        <v>1339</v>
      </c>
      <c r="J1416" t="s">
        <v>47</v>
      </c>
      <c r="K1416" t="s">
        <v>116</v>
      </c>
      <c r="L1416" t="s">
        <v>38</v>
      </c>
      <c r="M1416" t="s">
        <v>80</v>
      </c>
      <c r="N1416" t="s">
        <v>72</v>
      </c>
      <c r="O1416" t="s">
        <v>50</v>
      </c>
      <c r="P1416">
        <v>45</v>
      </c>
      <c r="Q1416" s="2">
        <v>39507</v>
      </c>
      <c r="R1416" s="2"/>
      <c r="S1416">
        <v>24</v>
      </c>
      <c r="T1416" s="3">
        <v>150577</v>
      </c>
      <c r="U1416" s="3">
        <v>12548.083333333334</v>
      </c>
      <c r="V1416" s="3">
        <v>120.65464743589745</v>
      </c>
      <c r="W1416" s="3">
        <v>0.23190000000000002</v>
      </c>
      <c r="X1416" s="3">
        <v>2909.9005250000005</v>
      </c>
      <c r="Y1416" vm="7">
        <v>0.41200000000000003</v>
      </c>
      <c r="Z1416" s="3">
        <v>7378.2730000000001</v>
      </c>
      <c r="AA1416" t="s">
        <v>41</v>
      </c>
      <c r="AB1416">
        <v>1</v>
      </c>
      <c r="AC1416">
        <v>0.25</v>
      </c>
      <c r="AD1416" s="2" t="s">
        <v>42</v>
      </c>
      <c r="AE1416">
        <v>388</v>
      </c>
      <c r="AH1416">
        <v>20</v>
      </c>
      <c r="AK1416" t="s">
        <v>42</v>
      </c>
      <c r="AL1416">
        <f>IF(AND(EE_Data_2023[[#This Row],[Hire Date]]&gt;=EE_Data_2023[[#This Row],[Start of Month]],EE_Data_2023[[#This Row],[Hire Date]]&lt;=EE_Data_2023[[#This Row],[End of Month]]),1,0)</f>
        <v>0</v>
      </c>
      <c r="AM1416">
        <f>IF(AND(EE_Data_2023[[#This Row],[Exit Date]]&gt;=EE_Data_2023[[#This Row],[Start of Month]],EE_Data_2023[[#This Row],[Exit Date]]&lt;=EE_Data_2023[[#This Row],[End of Month]]),1,0)</f>
        <v>0</v>
      </c>
      <c r="AN1416">
        <f>EE_Data_2023[[#This Row],[Leave balance]]*EE_Data_2023[[#This Row],[Hr_Rate]]</f>
        <v>46814.003205128211</v>
      </c>
    </row>
    <row r="1417" spans="1:40" x14ac:dyDescent="0.3">
      <c r="A1417" s="1" t="s">
        <v>1928</v>
      </c>
      <c r="B1417" s="8">
        <v>44958</v>
      </c>
      <c r="C1417" s="8">
        <v>44985</v>
      </c>
      <c r="D1417">
        <v>2023</v>
      </c>
      <c r="E1417" t="s">
        <v>65</v>
      </c>
      <c r="F1417" t="s">
        <v>66</v>
      </c>
      <c r="G1417" t="s">
        <v>33</v>
      </c>
      <c r="H1417" t="s">
        <v>1340</v>
      </c>
      <c r="I1417" t="s">
        <v>1341</v>
      </c>
      <c r="J1417" t="s">
        <v>165</v>
      </c>
      <c r="K1417" t="s">
        <v>99</v>
      </c>
      <c r="L1417" t="s">
        <v>108</v>
      </c>
      <c r="M1417" t="s">
        <v>66</v>
      </c>
      <c r="N1417" t="s">
        <v>72</v>
      </c>
      <c r="O1417" t="s">
        <v>50</v>
      </c>
      <c r="P1417">
        <v>37</v>
      </c>
      <c r="Q1417" s="2">
        <v>43461</v>
      </c>
      <c r="R1417" s="2"/>
      <c r="S1417">
        <v>24</v>
      </c>
      <c r="T1417" s="3">
        <v>87359</v>
      </c>
      <c r="U1417" s="3">
        <v>7279.916666666667</v>
      </c>
      <c r="V1417" s="3">
        <v>69.999198717948715</v>
      </c>
      <c r="W1417" s="3">
        <v>0.23749999999999999</v>
      </c>
      <c r="X1417" s="3">
        <v>1728.9802083333334</v>
      </c>
      <c r="Y1417" vm="5">
        <v>0.39799999999999996</v>
      </c>
      <c r="Z1417" s="3">
        <v>4382.5098333333335</v>
      </c>
      <c r="AA1417" t="s">
        <v>41</v>
      </c>
      <c r="AB1417">
        <v>1</v>
      </c>
      <c r="AC1417">
        <v>0.11</v>
      </c>
      <c r="AD1417" s="2" t="s">
        <v>42</v>
      </c>
      <c r="AE1417">
        <v>336</v>
      </c>
      <c r="AH1417">
        <v>20</v>
      </c>
      <c r="AK1417" t="s">
        <v>42</v>
      </c>
      <c r="AL1417">
        <f>IF(AND(EE_Data_2023[[#This Row],[Hire Date]]&gt;=EE_Data_2023[[#This Row],[Start of Month]],EE_Data_2023[[#This Row],[Hire Date]]&lt;=EE_Data_2023[[#This Row],[End of Month]]),1,0)</f>
        <v>0</v>
      </c>
      <c r="AM1417">
        <f>IF(AND(EE_Data_2023[[#This Row],[Exit Date]]&gt;=EE_Data_2023[[#This Row],[Start of Month]],EE_Data_2023[[#This Row],[Exit Date]]&lt;=EE_Data_2023[[#This Row],[End of Month]]),1,0)</f>
        <v>0</v>
      </c>
      <c r="AN1417">
        <f>EE_Data_2023[[#This Row],[Leave balance]]*EE_Data_2023[[#This Row],[Hr_Rate]]</f>
        <v>23519.73076923077</v>
      </c>
    </row>
    <row r="1418" spans="1:40" x14ac:dyDescent="0.3">
      <c r="A1418" s="1" t="s">
        <v>1928</v>
      </c>
      <c r="B1418" s="8">
        <v>44958</v>
      </c>
      <c r="C1418" s="8">
        <v>44985</v>
      </c>
      <c r="D1418">
        <v>2023</v>
      </c>
      <c r="E1418" t="s">
        <v>65</v>
      </c>
      <c r="F1418" t="s">
        <v>66</v>
      </c>
      <c r="G1418" t="s">
        <v>33</v>
      </c>
      <c r="H1418" t="s">
        <v>1342</v>
      </c>
      <c r="I1418" t="s">
        <v>1343</v>
      </c>
      <c r="J1418" t="s">
        <v>177</v>
      </c>
      <c r="K1418" t="s">
        <v>70</v>
      </c>
      <c r="L1418" t="s">
        <v>49</v>
      </c>
      <c r="M1418" t="s">
        <v>66</v>
      </c>
      <c r="N1418" t="s">
        <v>72</v>
      </c>
      <c r="O1418" t="s">
        <v>50</v>
      </c>
      <c r="P1418">
        <v>60</v>
      </c>
      <c r="Q1418" s="2">
        <v>41647</v>
      </c>
      <c r="R1418" s="2"/>
      <c r="S1418">
        <v>32</v>
      </c>
      <c r="T1418" s="3">
        <v>51877</v>
      </c>
      <c r="U1418" s="3">
        <v>4323.083333333333</v>
      </c>
      <c r="V1418" s="3">
        <v>31.17608173076923</v>
      </c>
      <c r="W1418" s="3">
        <v>0.23749999999999999</v>
      </c>
      <c r="X1418" s="3">
        <v>1026.7322916666665</v>
      </c>
      <c r="Y1418" vm="5">
        <v>0.39799999999999996</v>
      </c>
      <c r="Z1418" s="3">
        <v>2602.4961666666668</v>
      </c>
      <c r="AA1418" t="s">
        <v>41</v>
      </c>
      <c r="AB1418">
        <v>1</v>
      </c>
      <c r="AC1418">
        <v>0</v>
      </c>
      <c r="AD1418" s="2" t="s">
        <v>42</v>
      </c>
      <c r="AE1418">
        <v>198</v>
      </c>
      <c r="AH1418">
        <v>20</v>
      </c>
      <c r="AK1418" t="s">
        <v>42</v>
      </c>
      <c r="AL1418">
        <f>IF(AND(EE_Data_2023[[#This Row],[Hire Date]]&gt;=EE_Data_2023[[#This Row],[Start of Month]],EE_Data_2023[[#This Row],[Hire Date]]&lt;=EE_Data_2023[[#This Row],[End of Month]]),1,0)</f>
        <v>0</v>
      </c>
      <c r="AM1418">
        <f>IF(AND(EE_Data_2023[[#This Row],[Exit Date]]&gt;=EE_Data_2023[[#This Row],[Start of Month]],EE_Data_2023[[#This Row],[Exit Date]]&lt;=EE_Data_2023[[#This Row],[End of Month]]),1,0)</f>
        <v>0</v>
      </c>
      <c r="AN1418">
        <f>EE_Data_2023[[#This Row],[Leave balance]]*EE_Data_2023[[#This Row],[Hr_Rate]]</f>
        <v>6172.8641826923076</v>
      </c>
    </row>
    <row r="1419" spans="1:40" x14ac:dyDescent="0.3">
      <c r="A1419" s="1" t="s">
        <v>1928</v>
      </c>
      <c r="B1419" s="8">
        <v>44958</v>
      </c>
      <c r="C1419" s="8">
        <v>44985</v>
      </c>
      <c r="D1419">
        <v>2023</v>
      </c>
      <c r="E1419" t="s">
        <v>59</v>
      </c>
      <c r="F1419" t="s">
        <v>60</v>
      </c>
      <c r="G1419" t="s">
        <v>33</v>
      </c>
      <c r="H1419" t="s">
        <v>332</v>
      </c>
      <c r="I1419" t="s">
        <v>1344</v>
      </c>
      <c r="J1419" t="s">
        <v>452</v>
      </c>
      <c r="K1419" t="s">
        <v>37</v>
      </c>
      <c r="L1419" t="s">
        <v>38</v>
      </c>
      <c r="M1419" t="s">
        <v>60</v>
      </c>
      <c r="N1419" t="s">
        <v>72</v>
      </c>
      <c r="O1419" t="s">
        <v>40</v>
      </c>
      <c r="P1419">
        <v>43</v>
      </c>
      <c r="Q1419" s="2">
        <v>42753</v>
      </c>
      <c r="R1419" s="2"/>
      <c r="S1419">
        <v>40</v>
      </c>
      <c r="T1419" s="3">
        <v>86417</v>
      </c>
      <c r="U1419" s="3">
        <v>7201.416666666667</v>
      </c>
      <c r="V1419" s="3">
        <v>41.546634615384612</v>
      </c>
      <c r="W1419" s="3">
        <v>0.22140000000000001</v>
      </c>
      <c r="X1419" s="3">
        <v>1594.3936500000002</v>
      </c>
      <c r="Y1419" vm="4">
        <v>0.40799999999999997</v>
      </c>
      <c r="Z1419" s="3">
        <v>4263.2386666666671</v>
      </c>
      <c r="AA1419" t="s">
        <v>64</v>
      </c>
      <c r="AB1419">
        <v>4.6844999999999999</v>
      </c>
      <c r="AC1419">
        <v>0</v>
      </c>
      <c r="AD1419" s="2" t="s">
        <v>42</v>
      </c>
      <c r="AE1419">
        <v>171</v>
      </c>
      <c r="AH1419">
        <v>20</v>
      </c>
      <c r="AI1419">
        <v>497</v>
      </c>
      <c r="AK1419" t="s">
        <v>42</v>
      </c>
      <c r="AL1419">
        <f>IF(AND(EE_Data_2023[[#This Row],[Hire Date]]&gt;=EE_Data_2023[[#This Row],[Start of Month]],EE_Data_2023[[#This Row],[Hire Date]]&lt;=EE_Data_2023[[#This Row],[End of Month]]),1,0)</f>
        <v>0</v>
      </c>
      <c r="AM1419">
        <f>IF(AND(EE_Data_2023[[#This Row],[Exit Date]]&gt;=EE_Data_2023[[#This Row],[Start of Month]],EE_Data_2023[[#This Row],[Exit Date]]&lt;=EE_Data_2023[[#This Row],[End of Month]]),1,0)</f>
        <v>0</v>
      </c>
      <c r="AN1419">
        <f>EE_Data_2023[[#This Row],[Leave balance]]*EE_Data_2023[[#This Row],[Hr_Rate]]</f>
        <v>7104.4745192307682</v>
      </c>
    </row>
    <row r="1420" spans="1:40" x14ac:dyDescent="0.3">
      <c r="A1420" s="1" t="s">
        <v>1928</v>
      </c>
      <c r="B1420" s="8">
        <v>44958</v>
      </c>
      <c r="C1420" s="8">
        <v>44985</v>
      </c>
      <c r="D1420">
        <v>2023</v>
      </c>
      <c r="E1420" t="s">
        <v>79</v>
      </c>
      <c r="F1420" t="s">
        <v>80</v>
      </c>
      <c r="G1420" t="s">
        <v>33</v>
      </c>
      <c r="H1420" t="s">
        <v>1345</v>
      </c>
      <c r="I1420" t="s">
        <v>1346</v>
      </c>
      <c r="J1420" t="s">
        <v>367</v>
      </c>
      <c r="K1420" t="s">
        <v>37</v>
      </c>
      <c r="L1420" t="s">
        <v>108</v>
      </c>
      <c r="M1420" t="s">
        <v>80</v>
      </c>
      <c r="N1420" t="s">
        <v>72</v>
      </c>
      <c r="O1420" t="s">
        <v>50</v>
      </c>
      <c r="P1420">
        <v>65</v>
      </c>
      <c r="Q1420" s="2">
        <v>37749</v>
      </c>
      <c r="R1420" s="2"/>
      <c r="S1420">
        <v>40</v>
      </c>
      <c r="T1420" s="3">
        <v>96548</v>
      </c>
      <c r="U1420" s="3">
        <v>8045.666666666667</v>
      </c>
      <c r="V1420" s="3">
        <v>46.417307692307688</v>
      </c>
      <c r="W1420" s="3">
        <v>0.23190000000000002</v>
      </c>
      <c r="X1420" s="3">
        <v>1865.7901000000002</v>
      </c>
      <c r="Y1420" vm="7">
        <v>0.41200000000000003</v>
      </c>
      <c r="Z1420" s="3">
        <v>4730.8519999999999</v>
      </c>
      <c r="AA1420" t="s">
        <v>41</v>
      </c>
      <c r="AB1420">
        <v>1</v>
      </c>
      <c r="AC1420">
        <v>0</v>
      </c>
      <c r="AD1420" s="2" t="s">
        <v>42</v>
      </c>
      <c r="AE1420">
        <v>378</v>
      </c>
      <c r="AH1420">
        <v>20</v>
      </c>
      <c r="AJ1420">
        <v>19</v>
      </c>
      <c r="AK1420" t="s">
        <v>42</v>
      </c>
      <c r="AL1420">
        <f>IF(AND(EE_Data_2023[[#This Row],[Hire Date]]&gt;=EE_Data_2023[[#This Row],[Start of Month]],EE_Data_2023[[#This Row],[Hire Date]]&lt;=EE_Data_2023[[#This Row],[End of Month]]),1,0)</f>
        <v>0</v>
      </c>
      <c r="AM1420">
        <f>IF(AND(EE_Data_2023[[#This Row],[Exit Date]]&gt;=EE_Data_2023[[#This Row],[Start of Month]],EE_Data_2023[[#This Row],[Exit Date]]&lt;=EE_Data_2023[[#This Row],[End of Month]]),1,0)</f>
        <v>0</v>
      </c>
      <c r="AN1420">
        <f>EE_Data_2023[[#This Row],[Leave balance]]*EE_Data_2023[[#This Row],[Hr_Rate]]</f>
        <v>17545.742307692304</v>
      </c>
    </row>
    <row r="1421" spans="1:40" x14ac:dyDescent="0.3">
      <c r="A1421" s="1" t="s">
        <v>1928</v>
      </c>
      <c r="B1421" s="8">
        <v>44958</v>
      </c>
      <c r="C1421" s="8">
        <v>44985</v>
      </c>
      <c r="D1421">
        <v>2023</v>
      </c>
      <c r="E1421" t="s">
        <v>151</v>
      </c>
      <c r="F1421" t="s">
        <v>152</v>
      </c>
      <c r="G1421" t="s">
        <v>33</v>
      </c>
      <c r="H1421" t="s">
        <v>1347</v>
      </c>
      <c r="I1421" t="s">
        <v>1348</v>
      </c>
      <c r="J1421" t="s">
        <v>63</v>
      </c>
      <c r="K1421" t="s">
        <v>83</v>
      </c>
      <c r="L1421" t="s">
        <v>38</v>
      </c>
      <c r="M1421" t="s">
        <v>152</v>
      </c>
      <c r="N1421" t="s">
        <v>72</v>
      </c>
      <c r="O1421" t="s">
        <v>50</v>
      </c>
      <c r="P1421">
        <v>43</v>
      </c>
      <c r="Q1421" s="2">
        <v>41662</v>
      </c>
      <c r="R1421" s="2"/>
      <c r="S1421">
        <v>24</v>
      </c>
      <c r="T1421" s="3">
        <v>92940</v>
      </c>
      <c r="U1421" s="3">
        <v>7745</v>
      </c>
      <c r="V1421" s="3">
        <v>74.471153846153854</v>
      </c>
      <c r="W1421" s="3">
        <v>0.21</v>
      </c>
      <c r="X1421" s="3">
        <v>1626.45</v>
      </c>
      <c r="Y1421" vm="18">
        <v>0.379</v>
      </c>
      <c r="Z1421" s="3">
        <v>4809.6450000000004</v>
      </c>
      <c r="AA1421" t="s">
        <v>155</v>
      </c>
      <c r="AB1421">
        <v>378.97</v>
      </c>
      <c r="AC1421">
        <v>0</v>
      </c>
      <c r="AD1421" s="2" t="s">
        <v>42</v>
      </c>
      <c r="AE1421">
        <v>57</v>
      </c>
      <c r="AH1421">
        <v>20</v>
      </c>
      <c r="AK1421" t="s">
        <v>42</v>
      </c>
      <c r="AL1421">
        <f>IF(AND(EE_Data_2023[[#This Row],[Hire Date]]&gt;=EE_Data_2023[[#This Row],[Start of Month]],EE_Data_2023[[#This Row],[Hire Date]]&lt;=EE_Data_2023[[#This Row],[End of Month]]),1,0)</f>
        <v>0</v>
      </c>
      <c r="AM1421">
        <f>IF(AND(EE_Data_2023[[#This Row],[Exit Date]]&gt;=EE_Data_2023[[#This Row],[Start of Month]],EE_Data_2023[[#This Row],[Exit Date]]&lt;=EE_Data_2023[[#This Row],[End of Month]]),1,0)</f>
        <v>0</v>
      </c>
      <c r="AN1421">
        <f>EE_Data_2023[[#This Row],[Leave balance]]*EE_Data_2023[[#This Row],[Hr_Rate]]</f>
        <v>4244.8557692307695</v>
      </c>
    </row>
    <row r="1422" spans="1:40" x14ac:dyDescent="0.3">
      <c r="A1422" s="1" t="s">
        <v>1928</v>
      </c>
      <c r="B1422" s="8">
        <v>44958</v>
      </c>
      <c r="C1422" s="8">
        <v>44985</v>
      </c>
      <c r="D1422">
        <v>2023</v>
      </c>
      <c r="E1422" t="s">
        <v>502</v>
      </c>
      <c r="F1422" t="s">
        <v>120</v>
      </c>
      <c r="G1422" t="s">
        <v>1917</v>
      </c>
      <c r="H1422" t="s">
        <v>1027</v>
      </c>
      <c r="I1422" t="s">
        <v>1349</v>
      </c>
      <c r="J1422" t="s">
        <v>177</v>
      </c>
      <c r="K1422" t="s">
        <v>83</v>
      </c>
      <c r="L1422" t="s">
        <v>49</v>
      </c>
      <c r="M1422" t="s">
        <v>120</v>
      </c>
      <c r="N1422" t="s">
        <v>72</v>
      </c>
      <c r="O1422" t="s">
        <v>40</v>
      </c>
      <c r="P1422">
        <v>28</v>
      </c>
      <c r="Q1422" s="2">
        <v>43336</v>
      </c>
      <c r="R1422" s="2"/>
      <c r="S1422">
        <v>40</v>
      </c>
      <c r="T1422" s="3">
        <v>61410</v>
      </c>
      <c r="U1422" s="3">
        <v>5117.5</v>
      </c>
      <c r="V1422" s="3">
        <v>29.524038461538463</v>
      </c>
      <c r="W1422" s="3">
        <v>7.6499999999999999E-2</v>
      </c>
      <c r="X1422" s="3">
        <v>391.48874999999998</v>
      </c>
      <c r="Y1422" vm="1">
        <v>0.36599999999999999</v>
      </c>
      <c r="Z1422" s="3">
        <v>3244.4949999999999</v>
      </c>
      <c r="AA1422" t="s">
        <v>505</v>
      </c>
      <c r="AB1422">
        <v>1.0568</v>
      </c>
      <c r="AC1422">
        <v>0</v>
      </c>
      <c r="AD1422" s="2" t="s">
        <v>42</v>
      </c>
      <c r="AE1422">
        <v>173</v>
      </c>
      <c r="AH1422">
        <v>20</v>
      </c>
      <c r="AI1422">
        <v>237</v>
      </c>
      <c r="AJ1422">
        <v>5</v>
      </c>
      <c r="AK1422" t="s">
        <v>42</v>
      </c>
      <c r="AL1422">
        <f>IF(AND(EE_Data_2023[[#This Row],[Hire Date]]&gt;=EE_Data_2023[[#This Row],[Start of Month]],EE_Data_2023[[#This Row],[Hire Date]]&lt;=EE_Data_2023[[#This Row],[End of Month]]),1,0)</f>
        <v>0</v>
      </c>
      <c r="AM1422">
        <f>IF(AND(EE_Data_2023[[#This Row],[Exit Date]]&gt;=EE_Data_2023[[#This Row],[Start of Month]],EE_Data_2023[[#This Row],[Exit Date]]&lt;=EE_Data_2023[[#This Row],[End of Month]]),1,0)</f>
        <v>0</v>
      </c>
      <c r="AN1422">
        <f>EE_Data_2023[[#This Row],[Leave balance]]*EE_Data_2023[[#This Row],[Hr_Rate]]</f>
        <v>5107.6586538461543</v>
      </c>
    </row>
    <row r="1423" spans="1:40" x14ac:dyDescent="0.3">
      <c r="A1423" s="1" t="s">
        <v>1928</v>
      </c>
      <c r="B1423" s="8">
        <v>44958</v>
      </c>
      <c r="C1423" s="8">
        <v>44985</v>
      </c>
      <c r="D1423">
        <v>2023</v>
      </c>
      <c r="E1423" t="s">
        <v>43</v>
      </c>
      <c r="F1423" t="s">
        <v>44</v>
      </c>
      <c r="G1423" t="s">
        <v>1919</v>
      </c>
      <c r="H1423" t="s">
        <v>1350</v>
      </c>
      <c r="I1423" t="s">
        <v>1351</v>
      </c>
      <c r="J1423" t="s">
        <v>77</v>
      </c>
      <c r="K1423" t="s">
        <v>48</v>
      </c>
      <c r="L1423" t="s">
        <v>49</v>
      </c>
      <c r="M1423" t="s">
        <v>44</v>
      </c>
      <c r="N1423" t="s">
        <v>72</v>
      </c>
      <c r="O1423" t="s">
        <v>50</v>
      </c>
      <c r="P1423">
        <v>61</v>
      </c>
      <c r="Q1423" s="2">
        <v>40293</v>
      </c>
      <c r="R1423" s="2"/>
      <c r="S1423">
        <v>40</v>
      </c>
      <c r="T1423" s="3">
        <v>110302</v>
      </c>
      <c r="U1423" s="3">
        <v>9191.8333333333339</v>
      </c>
      <c r="V1423" s="3">
        <v>53.029807692307692</v>
      </c>
      <c r="W1423" s="3">
        <v>0.17</v>
      </c>
      <c r="X1423" s="3">
        <v>1562.6116666666669</v>
      </c>
      <c r="Y1423" vm="2">
        <v>0.21</v>
      </c>
      <c r="Z1423" s="3">
        <v>7261.5483333333341</v>
      </c>
      <c r="AA1423" t="s">
        <v>51</v>
      </c>
      <c r="AB1423">
        <v>1.4280999999999999</v>
      </c>
      <c r="AC1423">
        <v>0.06</v>
      </c>
      <c r="AD1423" s="2" t="s">
        <v>42</v>
      </c>
      <c r="AE1423">
        <v>396</v>
      </c>
      <c r="AH1423">
        <v>20</v>
      </c>
      <c r="AJ1423">
        <v>2</v>
      </c>
      <c r="AK1423" t="s">
        <v>42</v>
      </c>
      <c r="AL1423">
        <f>IF(AND(EE_Data_2023[[#This Row],[Hire Date]]&gt;=EE_Data_2023[[#This Row],[Start of Month]],EE_Data_2023[[#This Row],[Hire Date]]&lt;=EE_Data_2023[[#This Row],[End of Month]]),1,0)</f>
        <v>0</v>
      </c>
      <c r="AM1423">
        <f>IF(AND(EE_Data_2023[[#This Row],[Exit Date]]&gt;=EE_Data_2023[[#This Row],[Start of Month]],EE_Data_2023[[#This Row],[Exit Date]]&lt;=EE_Data_2023[[#This Row],[End of Month]]),1,0)</f>
        <v>0</v>
      </c>
      <c r="AN1423">
        <f>EE_Data_2023[[#This Row],[Leave balance]]*EE_Data_2023[[#This Row],[Hr_Rate]]</f>
        <v>20999.803846153845</v>
      </c>
    </row>
    <row r="1424" spans="1:40" x14ac:dyDescent="0.3">
      <c r="A1424" s="1" t="s">
        <v>1928</v>
      </c>
      <c r="B1424" s="8">
        <v>44958</v>
      </c>
      <c r="C1424" s="8">
        <v>44985</v>
      </c>
      <c r="D1424">
        <v>2023</v>
      </c>
      <c r="E1424" t="s">
        <v>283</v>
      </c>
      <c r="F1424" t="s">
        <v>284</v>
      </c>
      <c r="G1424" t="s">
        <v>112</v>
      </c>
      <c r="H1424" t="s">
        <v>1352</v>
      </c>
      <c r="I1424" t="s">
        <v>1353</v>
      </c>
      <c r="J1424" t="s">
        <v>63</v>
      </c>
      <c r="K1424" t="s">
        <v>70</v>
      </c>
      <c r="L1424" t="s">
        <v>71</v>
      </c>
      <c r="M1424" t="s">
        <v>284</v>
      </c>
      <c r="N1424" t="s">
        <v>72</v>
      </c>
      <c r="O1424" t="s">
        <v>40</v>
      </c>
      <c r="P1424">
        <v>45</v>
      </c>
      <c r="Q1424" s="2">
        <v>40618</v>
      </c>
      <c r="R1424" s="2"/>
      <c r="S1424">
        <v>40</v>
      </c>
      <c r="T1424" s="3">
        <v>81687</v>
      </c>
      <c r="U1424" s="3">
        <v>6807.25</v>
      </c>
      <c r="V1424" s="3">
        <v>39.272596153846152</v>
      </c>
      <c r="W1424" s="3">
        <v>0</v>
      </c>
      <c r="X1424" s="3">
        <v>0</v>
      </c>
      <c r="Y1424" vm="30">
        <v>0.159</v>
      </c>
      <c r="Z1424" s="3">
        <v>5724.89725</v>
      </c>
      <c r="AA1424" t="s">
        <v>287</v>
      </c>
      <c r="AB1424">
        <v>3.8807</v>
      </c>
      <c r="AC1424">
        <v>0</v>
      </c>
      <c r="AD1424" s="2" t="s">
        <v>42</v>
      </c>
      <c r="AE1424">
        <v>122</v>
      </c>
      <c r="AH1424">
        <v>20</v>
      </c>
      <c r="AJ1424">
        <v>7</v>
      </c>
      <c r="AK1424" t="s">
        <v>42</v>
      </c>
      <c r="AL1424">
        <f>IF(AND(EE_Data_2023[[#This Row],[Hire Date]]&gt;=EE_Data_2023[[#This Row],[Start of Month]],EE_Data_2023[[#This Row],[Hire Date]]&lt;=EE_Data_2023[[#This Row],[End of Month]]),1,0)</f>
        <v>0</v>
      </c>
      <c r="AM1424">
        <f>IF(AND(EE_Data_2023[[#This Row],[Exit Date]]&gt;=EE_Data_2023[[#This Row],[Start of Month]],EE_Data_2023[[#This Row],[Exit Date]]&lt;=EE_Data_2023[[#This Row],[End of Month]]),1,0)</f>
        <v>0</v>
      </c>
      <c r="AN1424">
        <f>EE_Data_2023[[#This Row],[Leave balance]]*EE_Data_2023[[#This Row],[Hr_Rate]]</f>
        <v>4791.2567307692307</v>
      </c>
    </row>
    <row r="1425" spans="1:40" x14ac:dyDescent="0.3">
      <c r="A1425" s="1" t="s">
        <v>1928</v>
      </c>
      <c r="B1425" s="8">
        <v>44958</v>
      </c>
      <c r="C1425" s="8">
        <v>44985</v>
      </c>
      <c r="D1425">
        <v>2023</v>
      </c>
      <c r="E1425" t="s">
        <v>79</v>
      </c>
      <c r="F1425" t="s">
        <v>80</v>
      </c>
      <c r="G1425" t="s">
        <v>33</v>
      </c>
      <c r="H1425" t="s">
        <v>1354</v>
      </c>
      <c r="I1425" t="s">
        <v>1355</v>
      </c>
      <c r="J1425" t="s">
        <v>115</v>
      </c>
      <c r="K1425" t="s">
        <v>37</v>
      </c>
      <c r="L1425" t="s">
        <v>49</v>
      </c>
      <c r="M1425" t="s">
        <v>80</v>
      </c>
      <c r="N1425" t="s">
        <v>72</v>
      </c>
      <c r="O1425" t="s">
        <v>40</v>
      </c>
      <c r="P1425">
        <v>54</v>
      </c>
      <c r="Q1425" s="2">
        <v>40040</v>
      </c>
      <c r="R1425" s="2"/>
      <c r="S1425">
        <v>24</v>
      </c>
      <c r="T1425" s="3">
        <v>241083</v>
      </c>
      <c r="U1425" s="3">
        <v>20090.25</v>
      </c>
      <c r="V1425" s="3">
        <v>193.17548076923075</v>
      </c>
      <c r="W1425" s="3">
        <v>0.23190000000000002</v>
      </c>
      <c r="X1425" s="3">
        <v>4658.9289750000007</v>
      </c>
      <c r="Y1425" vm="7">
        <v>0.41200000000000003</v>
      </c>
      <c r="Z1425" s="3">
        <v>11813.066999999999</v>
      </c>
      <c r="AA1425" t="s">
        <v>41</v>
      </c>
      <c r="AB1425">
        <v>1</v>
      </c>
      <c r="AC1425">
        <v>0.39</v>
      </c>
      <c r="AD1425" s="2" t="s">
        <v>42</v>
      </c>
      <c r="AE1425">
        <v>260</v>
      </c>
      <c r="AH1425">
        <v>20</v>
      </c>
      <c r="AK1425" t="s">
        <v>42</v>
      </c>
      <c r="AL1425">
        <f>IF(AND(EE_Data_2023[[#This Row],[Hire Date]]&gt;=EE_Data_2023[[#This Row],[Start of Month]],EE_Data_2023[[#This Row],[Hire Date]]&lt;=EE_Data_2023[[#This Row],[End of Month]]),1,0)</f>
        <v>0</v>
      </c>
      <c r="AM1425">
        <f>IF(AND(EE_Data_2023[[#This Row],[Exit Date]]&gt;=EE_Data_2023[[#This Row],[Start of Month]],EE_Data_2023[[#This Row],[Exit Date]]&lt;=EE_Data_2023[[#This Row],[End of Month]]),1,0)</f>
        <v>0</v>
      </c>
      <c r="AN1425">
        <f>EE_Data_2023[[#This Row],[Leave balance]]*EE_Data_2023[[#This Row],[Hr_Rate]]</f>
        <v>50225.624999999993</v>
      </c>
    </row>
    <row r="1426" spans="1:40" x14ac:dyDescent="0.3">
      <c r="A1426" s="1" t="s">
        <v>1928</v>
      </c>
      <c r="B1426" s="8">
        <v>44958</v>
      </c>
      <c r="C1426" s="8">
        <v>44985</v>
      </c>
      <c r="D1426">
        <v>2023</v>
      </c>
      <c r="E1426" t="s">
        <v>79</v>
      </c>
      <c r="F1426" t="s">
        <v>80</v>
      </c>
      <c r="G1426" t="s">
        <v>33</v>
      </c>
      <c r="H1426" t="s">
        <v>1356</v>
      </c>
      <c r="I1426" t="s">
        <v>1357</v>
      </c>
      <c r="J1426" t="s">
        <v>115</v>
      </c>
      <c r="K1426" t="s">
        <v>48</v>
      </c>
      <c r="L1426" t="s">
        <v>49</v>
      </c>
      <c r="M1426" t="s">
        <v>80</v>
      </c>
      <c r="N1426" t="s">
        <v>72</v>
      </c>
      <c r="O1426" t="s">
        <v>50</v>
      </c>
      <c r="P1426">
        <v>38</v>
      </c>
      <c r="Q1426" s="2">
        <v>43413</v>
      </c>
      <c r="R1426" s="2"/>
      <c r="S1426">
        <v>40</v>
      </c>
      <c r="T1426" s="3">
        <v>223805</v>
      </c>
      <c r="U1426" s="3">
        <v>18650.416666666668</v>
      </c>
      <c r="V1426" s="3">
        <v>107.59855769230769</v>
      </c>
      <c r="W1426" s="3">
        <v>0.23190000000000002</v>
      </c>
      <c r="X1426" s="3">
        <v>4325.0316250000005</v>
      </c>
      <c r="Y1426" vm="7">
        <v>0.41200000000000003</v>
      </c>
      <c r="Z1426" s="3">
        <v>10966.445</v>
      </c>
      <c r="AA1426" t="s">
        <v>41</v>
      </c>
      <c r="AB1426">
        <v>1</v>
      </c>
      <c r="AC1426">
        <v>0.36</v>
      </c>
      <c r="AD1426" s="2" t="s">
        <v>42</v>
      </c>
      <c r="AE1426">
        <v>40</v>
      </c>
      <c r="AH1426">
        <v>20</v>
      </c>
      <c r="AJ1426">
        <v>2</v>
      </c>
      <c r="AK1426" t="s">
        <v>42</v>
      </c>
      <c r="AL1426">
        <f>IF(AND(EE_Data_2023[[#This Row],[Hire Date]]&gt;=EE_Data_2023[[#This Row],[Start of Month]],EE_Data_2023[[#This Row],[Hire Date]]&lt;=EE_Data_2023[[#This Row],[End of Month]]),1,0)</f>
        <v>0</v>
      </c>
      <c r="AM1426">
        <f>IF(AND(EE_Data_2023[[#This Row],[Exit Date]]&gt;=EE_Data_2023[[#This Row],[Start of Month]],EE_Data_2023[[#This Row],[Exit Date]]&lt;=EE_Data_2023[[#This Row],[End of Month]]),1,0)</f>
        <v>0</v>
      </c>
      <c r="AN1426">
        <f>EE_Data_2023[[#This Row],[Leave balance]]*EE_Data_2023[[#This Row],[Hr_Rate]]</f>
        <v>4303.9423076923076</v>
      </c>
    </row>
    <row r="1427" spans="1:40" x14ac:dyDescent="0.3">
      <c r="A1427" s="1" t="s">
        <v>1928</v>
      </c>
      <c r="B1427" s="8">
        <v>44958</v>
      </c>
      <c r="C1427" s="8">
        <v>44985</v>
      </c>
      <c r="D1427">
        <v>2023</v>
      </c>
      <c r="E1427" t="s">
        <v>139</v>
      </c>
      <c r="F1427" t="s">
        <v>140</v>
      </c>
      <c r="G1427" t="s">
        <v>33</v>
      </c>
      <c r="H1427" t="s">
        <v>1358</v>
      </c>
      <c r="I1427" t="s">
        <v>1359</v>
      </c>
      <c r="J1427" t="s">
        <v>47</v>
      </c>
      <c r="K1427" t="s">
        <v>83</v>
      </c>
      <c r="L1427" t="s">
        <v>71</v>
      </c>
      <c r="M1427" t="s">
        <v>140</v>
      </c>
      <c r="N1427" t="s">
        <v>72</v>
      </c>
      <c r="O1427" t="s">
        <v>50</v>
      </c>
      <c r="P1427">
        <v>27</v>
      </c>
      <c r="Q1427" s="2">
        <v>44393</v>
      </c>
      <c r="R1427" s="2"/>
      <c r="S1427">
        <v>24</v>
      </c>
      <c r="T1427" s="3">
        <v>161759</v>
      </c>
      <c r="U1427" s="3">
        <v>13479.916666666666</v>
      </c>
      <c r="V1427" s="3">
        <v>129.61458333333334</v>
      </c>
      <c r="W1427" s="3">
        <v>0.19879999999999998</v>
      </c>
      <c r="X1427" s="3">
        <v>2679.8074333333329</v>
      </c>
      <c r="Y1427" vm="16">
        <v>0.48799999999999999</v>
      </c>
      <c r="Z1427" s="3">
        <v>6901.717333333333</v>
      </c>
      <c r="AA1427" t="s">
        <v>41</v>
      </c>
      <c r="AB1427">
        <v>1</v>
      </c>
      <c r="AC1427">
        <v>0.16</v>
      </c>
      <c r="AD1427" s="2" t="s">
        <v>42</v>
      </c>
      <c r="AE1427">
        <v>38</v>
      </c>
      <c r="AH1427">
        <v>20</v>
      </c>
      <c r="AK1427" t="s">
        <v>42</v>
      </c>
      <c r="AL1427">
        <f>IF(AND(EE_Data_2023[[#This Row],[Hire Date]]&gt;=EE_Data_2023[[#This Row],[Start of Month]],EE_Data_2023[[#This Row],[Hire Date]]&lt;=EE_Data_2023[[#This Row],[End of Month]]),1,0)</f>
        <v>0</v>
      </c>
      <c r="AM1427">
        <f>IF(AND(EE_Data_2023[[#This Row],[Exit Date]]&gt;=EE_Data_2023[[#This Row],[Start of Month]],EE_Data_2023[[#This Row],[Exit Date]]&lt;=EE_Data_2023[[#This Row],[End of Month]]),1,0)</f>
        <v>0</v>
      </c>
      <c r="AN1427">
        <f>EE_Data_2023[[#This Row],[Leave balance]]*EE_Data_2023[[#This Row],[Hr_Rate]]</f>
        <v>4925.354166666667</v>
      </c>
    </row>
    <row r="1428" spans="1:40" x14ac:dyDescent="0.3">
      <c r="A1428" s="1" t="s">
        <v>1928</v>
      </c>
      <c r="B1428" s="8">
        <v>44958</v>
      </c>
      <c r="C1428" s="8">
        <v>44985</v>
      </c>
      <c r="D1428">
        <v>2023</v>
      </c>
      <c r="E1428" t="s">
        <v>283</v>
      </c>
      <c r="F1428" t="s">
        <v>284</v>
      </c>
      <c r="G1428" t="s">
        <v>112</v>
      </c>
      <c r="H1428" t="s">
        <v>1360</v>
      </c>
      <c r="I1428" t="s">
        <v>1361</v>
      </c>
      <c r="J1428" t="s">
        <v>63</v>
      </c>
      <c r="K1428" t="s">
        <v>48</v>
      </c>
      <c r="L1428" t="s">
        <v>71</v>
      </c>
      <c r="M1428" t="s">
        <v>284</v>
      </c>
      <c r="N1428" t="s">
        <v>72</v>
      </c>
      <c r="O1428" t="s">
        <v>40</v>
      </c>
      <c r="P1428">
        <v>49</v>
      </c>
      <c r="Q1428" s="2">
        <v>43623</v>
      </c>
      <c r="R1428" s="2"/>
      <c r="S1428">
        <v>40</v>
      </c>
      <c r="T1428" s="3">
        <v>80700</v>
      </c>
      <c r="U1428" s="3">
        <v>6725</v>
      </c>
      <c r="V1428" s="3">
        <v>38.79807692307692</v>
      </c>
      <c r="W1428" s="3">
        <v>0</v>
      </c>
      <c r="X1428" s="3">
        <v>0</v>
      </c>
      <c r="Y1428" vm="30">
        <v>0.159</v>
      </c>
      <c r="Z1428" s="3">
        <v>5655.7250000000004</v>
      </c>
      <c r="AA1428" t="s">
        <v>287</v>
      </c>
      <c r="AB1428">
        <v>3.8807</v>
      </c>
      <c r="AC1428">
        <v>0</v>
      </c>
      <c r="AD1428" s="2" t="s">
        <v>42</v>
      </c>
      <c r="AE1428">
        <v>111</v>
      </c>
      <c r="AH1428">
        <v>20</v>
      </c>
      <c r="AJ1428">
        <v>8</v>
      </c>
      <c r="AK1428" t="s">
        <v>42</v>
      </c>
      <c r="AL1428">
        <f>IF(AND(EE_Data_2023[[#This Row],[Hire Date]]&gt;=EE_Data_2023[[#This Row],[Start of Month]],EE_Data_2023[[#This Row],[Hire Date]]&lt;=EE_Data_2023[[#This Row],[End of Month]]),1,0)</f>
        <v>0</v>
      </c>
      <c r="AM1428">
        <f>IF(AND(EE_Data_2023[[#This Row],[Exit Date]]&gt;=EE_Data_2023[[#This Row],[Start of Month]],EE_Data_2023[[#This Row],[Exit Date]]&lt;=EE_Data_2023[[#This Row],[End of Month]]),1,0)</f>
        <v>0</v>
      </c>
      <c r="AN1428">
        <f>EE_Data_2023[[#This Row],[Leave balance]]*EE_Data_2023[[#This Row],[Hr_Rate]]</f>
        <v>4306.5865384615381</v>
      </c>
    </row>
    <row r="1429" spans="1:40" x14ac:dyDescent="0.3">
      <c r="A1429" s="1" t="s">
        <v>1928</v>
      </c>
      <c r="B1429" s="8">
        <v>44958</v>
      </c>
      <c r="C1429" s="8">
        <v>44985</v>
      </c>
      <c r="D1429">
        <v>2023</v>
      </c>
      <c r="E1429" t="s">
        <v>89</v>
      </c>
      <c r="F1429" t="s">
        <v>90</v>
      </c>
      <c r="G1429" t="s">
        <v>54</v>
      </c>
      <c r="H1429" t="s">
        <v>838</v>
      </c>
      <c r="I1429" t="s">
        <v>1362</v>
      </c>
      <c r="J1429" t="s">
        <v>77</v>
      </c>
      <c r="K1429" t="s">
        <v>94</v>
      </c>
      <c r="L1429" t="s">
        <v>49</v>
      </c>
      <c r="M1429" t="s">
        <v>90</v>
      </c>
      <c r="N1429" t="s">
        <v>39</v>
      </c>
      <c r="O1429" t="s">
        <v>40</v>
      </c>
      <c r="P1429">
        <v>54</v>
      </c>
      <c r="Q1429" s="2">
        <v>44631</v>
      </c>
      <c r="R1429" s="2">
        <v>44996</v>
      </c>
      <c r="S1429">
        <v>40</v>
      </c>
      <c r="T1429" s="3">
        <v>128136</v>
      </c>
      <c r="U1429" s="3">
        <v>10678</v>
      </c>
      <c r="V1429" s="3">
        <v>61.603846153846156</v>
      </c>
      <c r="W1429" s="3">
        <v>0</v>
      </c>
      <c r="X1429" s="3">
        <v>0</v>
      </c>
      <c r="Y1429" vm="9">
        <v>0.37200000000000005</v>
      </c>
      <c r="Z1429" s="3">
        <v>6705.7839999999997</v>
      </c>
      <c r="AA1429" t="s">
        <v>95</v>
      </c>
      <c r="AB1429">
        <v>136.33000000000001</v>
      </c>
      <c r="AC1429">
        <v>0.05</v>
      </c>
      <c r="AD1429" s="2" t="s">
        <v>42</v>
      </c>
      <c r="AE1429">
        <v>360</v>
      </c>
      <c r="AH1429">
        <v>20</v>
      </c>
      <c r="AJ1429">
        <v>5</v>
      </c>
      <c r="AK1429" t="s">
        <v>42</v>
      </c>
      <c r="AL1429">
        <f>IF(AND(EE_Data_2023[[#This Row],[Hire Date]]&gt;=EE_Data_2023[[#This Row],[Start of Month]],EE_Data_2023[[#This Row],[Hire Date]]&lt;=EE_Data_2023[[#This Row],[End of Month]]),1,0)</f>
        <v>0</v>
      </c>
      <c r="AM1429">
        <f>IF(AND(EE_Data_2023[[#This Row],[Exit Date]]&gt;=EE_Data_2023[[#This Row],[Start of Month]],EE_Data_2023[[#This Row],[Exit Date]]&lt;=EE_Data_2023[[#This Row],[End of Month]]),1,0)</f>
        <v>0</v>
      </c>
      <c r="AN1429">
        <f>EE_Data_2023[[#This Row],[Leave balance]]*EE_Data_2023[[#This Row],[Hr_Rate]]</f>
        <v>22177.384615384617</v>
      </c>
    </row>
    <row r="1430" spans="1:40" x14ac:dyDescent="0.3">
      <c r="A1430" s="1" t="s">
        <v>1928</v>
      </c>
      <c r="B1430" s="8">
        <v>44958</v>
      </c>
      <c r="C1430" s="8">
        <v>44985</v>
      </c>
      <c r="D1430">
        <v>2023</v>
      </c>
      <c r="E1430" t="s">
        <v>79</v>
      </c>
      <c r="F1430" t="s">
        <v>80</v>
      </c>
      <c r="G1430" t="s">
        <v>33</v>
      </c>
      <c r="H1430" t="s">
        <v>1363</v>
      </c>
      <c r="I1430" t="s">
        <v>1364</v>
      </c>
      <c r="J1430" t="s">
        <v>177</v>
      </c>
      <c r="K1430" t="s">
        <v>116</v>
      </c>
      <c r="L1430" t="s">
        <v>71</v>
      </c>
      <c r="M1430" t="s">
        <v>80</v>
      </c>
      <c r="N1430" t="s">
        <v>72</v>
      </c>
      <c r="O1430" t="s">
        <v>50</v>
      </c>
      <c r="P1430">
        <v>39</v>
      </c>
      <c r="Q1430" s="2">
        <v>42843</v>
      </c>
      <c r="R1430" s="2"/>
      <c r="S1430">
        <v>32</v>
      </c>
      <c r="T1430" s="3">
        <v>58745</v>
      </c>
      <c r="U1430" s="3">
        <v>4895.416666666667</v>
      </c>
      <c r="V1430" s="3">
        <v>35.30348557692308</v>
      </c>
      <c r="W1430" s="3">
        <v>0.23190000000000002</v>
      </c>
      <c r="X1430" s="3">
        <v>1135.2471250000001</v>
      </c>
      <c r="Y1430" vm="7">
        <v>0.41200000000000003</v>
      </c>
      <c r="Z1430" s="3">
        <v>2878.5050000000001</v>
      </c>
      <c r="AA1430" t="s">
        <v>41</v>
      </c>
      <c r="AB1430">
        <v>1</v>
      </c>
      <c r="AC1430">
        <v>0</v>
      </c>
      <c r="AD1430" s="2" t="s">
        <v>42</v>
      </c>
      <c r="AE1430">
        <v>86</v>
      </c>
      <c r="AH1430">
        <v>20</v>
      </c>
      <c r="AK1430" t="s">
        <v>42</v>
      </c>
      <c r="AL1430">
        <f>IF(AND(EE_Data_2023[[#This Row],[Hire Date]]&gt;=EE_Data_2023[[#This Row],[Start of Month]],EE_Data_2023[[#This Row],[Hire Date]]&lt;=EE_Data_2023[[#This Row],[End of Month]]),1,0)</f>
        <v>0</v>
      </c>
      <c r="AM1430">
        <f>IF(AND(EE_Data_2023[[#This Row],[Exit Date]]&gt;=EE_Data_2023[[#This Row],[Start of Month]],EE_Data_2023[[#This Row],[Exit Date]]&lt;=EE_Data_2023[[#This Row],[End of Month]]),1,0)</f>
        <v>0</v>
      </c>
      <c r="AN1430">
        <f>EE_Data_2023[[#This Row],[Leave balance]]*EE_Data_2023[[#This Row],[Hr_Rate]]</f>
        <v>3036.0997596153848</v>
      </c>
    </row>
    <row r="1431" spans="1:40" x14ac:dyDescent="0.3">
      <c r="A1431" s="1" t="s">
        <v>1928</v>
      </c>
      <c r="B1431" s="8">
        <v>44958</v>
      </c>
      <c r="C1431" s="8">
        <v>44985</v>
      </c>
      <c r="D1431">
        <v>2023</v>
      </c>
      <c r="E1431" t="s">
        <v>146</v>
      </c>
      <c r="F1431" t="s">
        <v>147</v>
      </c>
      <c r="G1431" t="s">
        <v>1919</v>
      </c>
      <c r="H1431" t="s">
        <v>1365</v>
      </c>
      <c r="I1431" t="s">
        <v>1366</v>
      </c>
      <c r="J1431" t="s">
        <v>115</v>
      </c>
      <c r="K1431" t="s">
        <v>70</v>
      </c>
      <c r="L1431" t="s">
        <v>49</v>
      </c>
      <c r="M1431" t="s">
        <v>147</v>
      </c>
      <c r="N1431" t="s">
        <v>72</v>
      </c>
      <c r="O1431" t="s">
        <v>40</v>
      </c>
      <c r="P1431">
        <v>36</v>
      </c>
      <c r="Q1431" s="2">
        <v>43178</v>
      </c>
      <c r="R1431" s="2"/>
      <c r="S1431">
        <v>40</v>
      </c>
      <c r="T1431" s="3">
        <v>195200</v>
      </c>
      <c r="U1431" s="3">
        <v>16266.666666666666</v>
      </c>
      <c r="V1431" s="3">
        <v>93.84615384615384</v>
      </c>
      <c r="W1431" s="3">
        <v>0.12</v>
      </c>
      <c r="X1431" s="3">
        <v>1951.9999999999998</v>
      </c>
      <c r="Y1431" vm="17">
        <v>0.49700000000000005</v>
      </c>
      <c r="Z1431" s="3">
        <v>8182.1333333333323</v>
      </c>
      <c r="AA1431" t="s">
        <v>150</v>
      </c>
      <c r="AB1431">
        <v>86.649000000000001</v>
      </c>
      <c r="AC1431">
        <v>0.36</v>
      </c>
      <c r="AD1431" s="2" t="s">
        <v>42</v>
      </c>
      <c r="AE1431">
        <v>390</v>
      </c>
      <c r="AH1431">
        <v>20</v>
      </c>
      <c r="AK1431" t="s">
        <v>42</v>
      </c>
      <c r="AL1431">
        <f>IF(AND(EE_Data_2023[[#This Row],[Hire Date]]&gt;=EE_Data_2023[[#This Row],[Start of Month]],EE_Data_2023[[#This Row],[Hire Date]]&lt;=EE_Data_2023[[#This Row],[End of Month]]),1,0)</f>
        <v>0</v>
      </c>
      <c r="AM1431">
        <f>IF(AND(EE_Data_2023[[#This Row],[Exit Date]]&gt;=EE_Data_2023[[#This Row],[Start of Month]],EE_Data_2023[[#This Row],[Exit Date]]&lt;=EE_Data_2023[[#This Row],[End of Month]]),1,0)</f>
        <v>0</v>
      </c>
      <c r="AN1431">
        <f>EE_Data_2023[[#This Row],[Leave balance]]*EE_Data_2023[[#This Row],[Hr_Rate]]</f>
        <v>36600</v>
      </c>
    </row>
    <row r="1432" spans="1:40" x14ac:dyDescent="0.3">
      <c r="A1432" s="1" t="s">
        <v>1928</v>
      </c>
      <c r="B1432" s="8">
        <v>44958</v>
      </c>
      <c r="C1432" s="8">
        <v>44985</v>
      </c>
      <c r="D1432">
        <v>2023</v>
      </c>
      <c r="E1432" t="s">
        <v>128</v>
      </c>
      <c r="F1432" t="s">
        <v>129</v>
      </c>
      <c r="G1432" t="s">
        <v>33</v>
      </c>
      <c r="H1432" t="s">
        <v>1367</v>
      </c>
      <c r="I1432" t="s">
        <v>1368</v>
      </c>
      <c r="J1432" t="s">
        <v>177</v>
      </c>
      <c r="K1432" t="s">
        <v>48</v>
      </c>
      <c r="L1432" t="s">
        <v>38</v>
      </c>
      <c r="M1432" t="s">
        <v>129</v>
      </c>
      <c r="N1432" t="s">
        <v>72</v>
      </c>
      <c r="O1432" t="s">
        <v>50</v>
      </c>
      <c r="P1432">
        <v>45</v>
      </c>
      <c r="Q1432" s="2">
        <v>42711</v>
      </c>
      <c r="R1432" s="2"/>
      <c r="S1432">
        <v>24</v>
      </c>
      <c r="T1432" s="3">
        <v>71454</v>
      </c>
      <c r="U1432" s="3">
        <v>5954.5</v>
      </c>
      <c r="V1432" s="3">
        <v>57.254807692307686</v>
      </c>
      <c r="W1432" s="3">
        <v>0.27500000000000002</v>
      </c>
      <c r="X1432" s="3">
        <v>1637.4875000000002</v>
      </c>
      <c r="Y1432" vm="14">
        <v>0.55399999999999994</v>
      </c>
      <c r="Z1432" s="3">
        <v>2655.7070000000003</v>
      </c>
      <c r="AA1432" t="s">
        <v>41</v>
      </c>
      <c r="AB1432">
        <v>1</v>
      </c>
      <c r="AC1432">
        <v>0</v>
      </c>
      <c r="AD1432" s="2" t="s">
        <v>42</v>
      </c>
      <c r="AE1432">
        <v>204</v>
      </c>
      <c r="AH1432">
        <v>20</v>
      </c>
      <c r="AK1432" t="s">
        <v>42</v>
      </c>
      <c r="AL1432">
        <f>IF(AND(EE_Data_2023[[#This Row],[Hire Date]]&gt;=EE_Data_2023[[#This Row],[Start of Month]],EE_Data_2023[[#This Row],[Hire Date]]&lt;=EE_Data_2023[[#This Row],[End of Month]]),1,0)</f>
        <v>0</v>
      </c>
      <c r="AM1432">
        <f>IF(AND(EE_Data_2023[[#This Row],[Exit Date]]&gt;=EE_Data_2023[[#This Row],[Start of Month]],EE_Data_2023[[#This Row],[Exit Date]]&lt;=EE_Data_2023[[#This Row],[End of Month]]),1,0)</f>
        <v>0</v>
      </c>
      <c r="AN1432">
        <f>EE_Data_2023[[#This Row],[Leave balance]]*EE_Data_2023[[#This Row],[Hr_Rate]]</f>
        <v>11679.980769230768</v>
      </c>
    </row>
    <row r="1433" spans="1:40" x14ac:dyDescent="0.3">
      <c r="A1433" s="1" t="s">
        <v>1928</v>
      </c>
      <c r="B1433" s="8">
        <v>44958</v>
      </c>
      <c r="C1433" s="8">
        <v>44985</v>
      </c>
      <c r="D1433">
        <v>2023</v>
      </c>
      <c r="E1433" t="s">
        <v>424</v>
      </c>
      <c r="F1433" t="s">
        <v>425</v>
      </c>
      <c r="G1433" t="s">
        <v>54</v>
      </c>
      <c r="H1433" t="s">
        <v>1369</v>
      </c>
      <c r="I1433" t="s">
        <v>1370</v>
      </c>
      <c r="J1433" t="s">
        <v>266</v>
      </c>
      <c r="K1433" t="s">
        <v>37</v>
      </c>
      <c r="L1433" t="s">
        <v>38</v>
      </c>
      <c r="M1433" t="s">
        <v>425</v>
      </c>
      <c r="N1433" t="s">
        <v>39</v>
      </c>
      <c r="O1433" t="s">
        <v>50</v>
      </c>
      <c r="P1433">
        <v>30</v>
      </c>
      <c r="Q1433" s="2">
        <v>43864</v>
      </c>
      <c r="R1433" s="2">
        <v>44959</v>
      </c>
      <c r="S1433">
        <v>40</v>
      </c>
      <c r="T1433" s="3">
        <v>94652</v>
      </c>
      <c r="U1433" s="3">
        <v>7887.666666666667</v>
      </c>
      <c r="V1433" s="3">
        <v>45.505769230769232</v>
      </c>
      <c r="W1433" s="3">
        <v>0.26</v>
      </c>
      <c r="X1433" s="3">
        <v>2050.7933333333335</v>
      </c>
      <c r="Y1433" vm="39">
        <v>0.44400000000000001</v>
      </c>
      <c r="Z1433" s="3">
        <v>4385.5426666666663</v>
      </c>
      <c r="AA1433" t="s">
        <v>428</v>
      </c>
      <c r="AB1433">
        <v>32.686700000000002</v>
      </c>
      <c r="AC1433">
        <v>0</v>
      </c>
      <c r="AD1433" s="2">
        <v>44959</v>
      </c>
      <c r="AE1433">
        <v>385</v>
      </c>
      <c r="AH1433">
        <v>20</v>
      </c>
      <c r="AJ1433">
        <v>16</v>
      </c>
      <c r="AK1433" t="s">
        <v>42</v>
      </c>
      <c r="AL1433">
        <f>IF(AND(EE_Data_2023[[#This Row],[Hire Date]]&gt;=EE_Data_2023[[#This Row],[Start of Month]],EE_Data_2023[[#This Row],[Hire Date]]&lt;=EE_Data_2023[[#This Row],[End of Month]]),1,0)</f>
        <v>0</v>
      </c>
      <c r="AM1433">
        <f>IF(AND(EE_Data_2023[[#This Row],[Exit Date]]&gt;=EE_Data_2023[[#This Row],[Start of Month]],EE_Data_2023[[#This Row],[Exit Date]]&lt;=EE_Data_2023[[#This Row],[End of Month]]),1,0)</f>
        <v>1</v>
      </c>
      <c r="AN1433">
        <f>EE_Data_2023[[#This Row],[Leave balance]]*EE_Data_2023[[#This Row],[Hr_Rate]]</f>
        <v>17519.721153846156</v>
      </c>
    </row>
    <row r="1434" spans="1:40" x14ac:dyDescent="0.3">
      <c r="A1434" s="1" t="s">
        <v>1928</v>
      </c>
      <c r="B1434" s="8">
        <v>44958</v>
      </c>
      <c r="C1434" s="8">
        <v>44985</v>
      </c>
      <c r="D1434">
        <v>2023</v>
      </c>
      <c r="E1434" t="s">
        <v>139</v>
      </c>
      <c r="F1434" t="s">
        <v>140</v>
      </c>
      <c r="G1434" t="s">
        <v>33</v>
      </c>
      <c r="H1434" t="s">
        <v>1371</v>
      </c>
      <c r="I1434" t="s">
        <v>1372</v>
      </c>
      <c r="J1434" t="s">
        <v>36</v>
      </c>
      <c r="K1434" t="s">
        <v>37</v>
      </c>
      <c r="L1434" t="s">
        <v>38</v>
      </c>
      <c r="M1434" t="s">
        <v>140</v>
      </c>
      <c r="N1434" t="s">
        <v>72</v>
      </c>
      <c r="O1434" t="s">
        <v>40</v>
      </c>
      <c r="P1434">
        <v>34</v>
      </c>
      <c r="Q1434" s="2">
        <v>42416</v>
      </c>
      <c r="R1434" s="2"/>
      <c r="S1434">
        <v>32</v>
      </c>
      <c r="T1434" s="3">
        <v>63411</v>
      </c>
      <c r="U1434" s="3">
        <v>5284.25</v>
      </c>
      <c r="V1434" s="3">
        <v>38.107572115384613</v>
      </c>
      <c r="W1434" s="3">
        <v>0.19879999999999998</v>
      </c>
      <c r="X1434" s="3">
        <v>1050.5088999999998</v>
      </c>
      <c r="Y1434" vm="16">
        <v>0.48799999999999999</v>
      </c>
      <c r="Z1434" s="3">
        <v>2705.5360000000001</v>
      </c>
      <c r="AA1434" t="s">
        <v>41</v>
      </c>
      <c r="AB1434">
        <v>1</v>
      </c>
      <c r="AC1434">
        <v>0</v>
      </c>
      <c r="AD1434" s="2" t="s">
        <v>42</v>
      </c>
      <c r="AE1434">
        <v>163</v>
      </c>
      <c r="AH1434">
        <v>20</v>
      </c>
      <c r="AK1434" t="s">
        <v>42</v>
      </c>
      <c r="AL1434">
        <f>IF(AND(EE_Data_2023[[#This Row],[Hire Date]]&gt;=EE_Data_2023[[#This Row],[Start of Month]],EE_Data_2023[[#This Row],[Hire Date]]&lt;=EE_Data_2023[[#This Row],[End of Month]]),1,0)</f>
        <v>0</v>
      </c>
      <c r="AM1434">
        <f>IF(AND(EE_Data_2023[[#This Row],[Exit Date]]&gt;=EE_Data_2023[[#This Row],[Start of Month]],EE_Data_2023[[#This Row],[Exit Date]]&lt;=EE_Data_2023[[#This Row],[End of Month]]),1,0)</f>
        <v>0</v>
      </c>
      <c r="AN1434">
        <f>EE_Data_2023[[#This Row],[Leave balance]]*EE_Data_2023[[#This Row],[Hr_Rate]]</f>
        <v>6211.5342548076924</v>
      </c>
    </row>
    <row r="1435" spans="1:40" x14ac:dyDescent="0.3">
      <c r="A1435" s="1" t="s">
        <v>1928</v>
      </c>
      <c r="B1435" s="8">
        <v>44958</v>
      </c>
      <c r="C1435" s="8">
        <v>44985</v>
      </c>
      <c r="D1435">
        <v>2023</v>
      </c>
      <c r="E1435" t="s">
        <v>79</v>
      </c>
      <c r="F1435" t="s">
        <v>80</v>
      </c>
      <c r="G1435" t="s">
        <v>33</v>
      </c>
      <c r="H1435" t="s">
        <v>1373</v>
      </c>
      <c r="I1435" t="s">
        <v>1374</v>
      </c>
      <c r="J1435" t="s">
        <v>93</v>
      </c>
      <c r="K1435" t="s">
        <v>83</v>
      </c>
      <c r="L1435" t="s">
        <v>49</v>
      </c>
      <c r="M1435" t="s">
        <v>80</v>
      </c>
      <c r="N1435" t="s">
        <v>72</v>
      </c>
      <c r="O1435" t="s">
        <v>50</v>
      </c>
      <c r="P1435">
        <v>28</v>
      </c>
      <c r="Q1435" s="2">
        <v>43652</v>
      </c>
      <c r="R1435" s="2"/>
      <c r="S1435">
        <v>24</v>
      </c>
      <c r="T1435" s="3">
        <v>152036</v>
      </c>
      <c r="U1435" s="3">
        <v>12669.666666666666</v>
      </c>
      <c r="V1435" s="3">
        <v>121.82371794871796</v>
      </c>
      <c r="W1435" s="3">
        <v>0.23190000000000002</v>
      </c>
      <c r="X1435" s="3">
        <v>2938.0957000000003</v>
      </c>
      <c r="Y1435" vm="7">
        <v>0.41200000000000003</v>
      </c>
      <c r="Z1435" s="3">
        <v>7449.7639999999992</v>
      </c>
      <c r="AA1435" t="s">
        <v>41</v>
      </c>
      <c r="AB1435">
        <v>1</v>
      </c>
      <c r="AC1435">
        <v>0.15</v>
      </c>
      <c r="AD1435" s="2" t="s">
        <v>42</v>
      </c>
      <c r="AE1435">
        <v>178</v>
      </c>
      <c r="AH1435">
        <v>20</v>
      </c>
      <c r="AK1435" t="s">
        <v>42</v>
      </c>
      <c r="AL1435">
        <f>IF(AND(EE_Data_2023[[#This Row],[Hire Date]]&gt;=EE_Data_2023[[#This Row],[Start of Month]],EE_Data_2023[[#This Row],[Hire Date]]&lt;=EE_Data_2023[[#This Row],[End of Month]]),1,0)</f>
        <v>0</v>
      </c>
      <c r="AM1435">
        <f>IF(AND(EE_Data_2023[[#This Row],[Exit Date]]&gt;=EE_Data_2023[[#This Row],[Start of Month]],EE_Data_2023[[#This Row],[Exit Date]]&lt;=EE_Data_2023[[#This Row],[End of Month]]),1,0)</f>
        <v>0</v>
      </c>
      <c r="AN1435">
        <f>EE_Data_2023[[#This Row],[Leave balance]]*EE_Data_2023[[#This Row],[Hr_Rate]]</f>
        <v>21684.621794871797</v>
      </c>
    </row>
    <row r="1436" spans="1:40" x14ac:dyDescent="0.3">
      <c r="A1436" s="1" t="s">
        <v>1928</v>
      </c>
      <c r="B1436" s="8">
        <v>44958</v>
      </c>
      <c r="C1436" s="8">
        <v>44985</v>
      </c>
      <c r="D1436">
        <v>2023</v>
      </c>
      <c r="E1436" t="s">
        <v>210</v>
      </c>
      <c r="F1436" t="s">
        <v>211</v>
      </c>
      <c r="G1436" t="s">
        <v>33</v>
      </c>
      <c r="H1436" t="s">
        <v>1375</v>
      </c>
      <c r="I1436" t="s">
        <v>1376</v>
      </c>
      <c r="J1436" t="s">
        <v>98</v>
      </c>
      <c r="K1436" t="s">
        <v>99</v>
      </c>
      <c r="L1436" t="s">
        <v>38</v>
      </c>
      <c r="M1436" t="s">
        <v>211</v>
      </c>
      <c r="N1436" t="s">
        <v>39</v>
      </c>
      <c r="O1436" t="s">
        <v>50</v>
      </c>
      <c r="P1436">
        <v>55</v>
      </c>
      <c r="Q1436" s="2">
        <v>44276</v>
      </c>
      <c r="R1436" s="2">
        <v>45006</v>
      </c>
      <c r="S1436">
        <v>40</v>
      </c>
      <c r="T1436" s="3">
        <v>95562</v>
      </c>
      <c r="U1436" s="3">
        <v>7963.5</v>
      </c>
      <c r="V1436" s="3">
        <v>45.943269230769232</v>
      </c>
      <c r="W1436" s="3">
        <v>0.29899999999999999</v>
      </c>
      <c r="X1436" s="3">
        <v>2381.0864999999999</v>
      </c>
      <c r="Y1436" vm="26">
        <v>0.47</v>
      </c>
      <c r="Z1436" s="3">
        <v>4220.6550000000007</v>
      </c>
      <c r="AA1436" t="s">
        <v>41</v>
      </c>
      <c r="AB1436">
        <v>1</v>
      </c>
      <c r="AC1436">
        <v>0</v>
      </c>
      <c r="AD1436" s="2" t="s">
        <v>42</v>
      </c>
      <c r="AE1436">
        <v>272</v>
      </c>
      <c r="AH1436">
        <v>20</v>
      </c>
      <c r="AI1436">
        <v>358</v>
      </c>
      <c r="AJ1436">
        <v>3</v>
      </c>
      <c r="AK1436" t="s">
        <v>42</v>
      </c>
      <c r="AL1436">
        <f>IF(AND(EE_Data_2023[[#This Row],[Hire Date]]&gt;=EE_Data_2023[[#This Row],[Start of Month]],EE_Data_2023[[#This Row],[Hire Date]]&lt;=EE_Data_2023[[#This Row],[End of Month]]),1,0)</f>
        <v>0</v>
      </c>
      <c r="AM1436">
        <f>IF(AND(EE_Data_2023[[#This Row],[Exit Date]]&gt;=EE_Data_2023[[#This Row],[Start of Month]],EE_Data_2023[[#This Row],[Exit Date]]&lt;=EE_Data_2023[[#This Row],[End of Month]]),1,0)</f>
        <v>0</v>
      </c>
      <c r="AN1436">
        <f>EE_Data_2023[[#This Row],[Leave balance]]*EE_Data_2023[[#This Row],[Hr_Rate]]</f>
        <v>12496.569230769232</v>
      </c>
    </row>
    <row r="1437" spans="1:40" x14ac:dyDescent="0.3">
      <c r="A1437" s="1" t="s">
        <v>1928</v>
      </c>
      <c r="B1437" s="8">
        <v>44958</v>
      </c>
      <c r="C1437" s="8">
        <v>44985</v>
      </c>
      <c r="D1437">
        <v>2023</v>
      </c>
      <c r="E1437" t="s">
        <v>210</v>
      </c>
      <c r="F1437" t="s">
        <v>211</v>
      </c>
      <c r="G1437" t="s">
        <v>33</v>
      </c>
      <c r="H1437" t="s">
        <v>1377</v>
      </c>
      <c r="I1437" t="s">
        <v>1378</v>
      </c>
      <c r="J1437" t="s">
        <v>63</v>
      </c>
      <c r="K1437" t="s">
        <v>70</v>
      </c>
      <c r="L1437" t="s">
        <v>108</v>
      </c>
      <c r="M1437" t="s">
        <v>211</v>
      </c>
      <c r="N1437" t="s">
        <v>72</v>
      </c>
      <c r="O1437" t="s">
        <v>40</v>
      </c>
      <c r="P1437">
        <v>30</v>
      </c>
      <c r="Q1437" s="2">
        <v>43773</v>
      </c>
      <c r="R1437" s="2"/>
      <c r="S1437">
        <v>32</v>
      </c>
      <c r="T1437" s="3">
        <v>96092</v>
      </c>
      <c r="U1437" s="3">
        <v>8007.666666666667</v>
      </c>
      <c r="V1437" s="3">
        <v>57.747596153846153</v>
      </c>
      <c r="W1437" s="3">
        <v>0.29899999999999999</v>
      </c>
      <c r="X1437" s="3">
        <v>2394.2923333333333</v>
      </c>
      <c r="Y1437" vm="26">
        <v>0.47</v>
      </c>
      <c r="Z1437" s="3">
        <v>4244.0633333333335</v>
      </c>
      <c r="AA1437" t="s">
        <v>41</v>
      </c>
      <c r="AB1437">
        <v>1</v>
      </c>
      <c r="AC1437">
        <v>0</v>
      </c>
      <c r="AD1437" s="2" t="s">
        <v>42</v>
      </c>
      <c r="AE1437">
        <v>173</v>
      </c>
      <c r="AH1437">
        <v>20</v>
      </c>
      <c r="AK1437" t="s">
        <v>42</v>
      </c>
      <c r="AL1437">
        <f>IF(AND(EE_Data_2023[[#This Row],[Hire Date]]&gt;=EE_Data_2023[[#This Row],[Start of Month]],EE_Data_2023[[#This Row],[Hire Date]]&lt;=EE_Data_2023[[#This Row],[End of Month]]),1,0)</f>
        <v>0</v>
      </c>
      <c r="AM1437">
        <f>IF(AND(EE_Data_2023[[#This Row],[Exit Date]]&gt;=EE_Data_2023[[#This Row],[Start of Month]],EE_Data_2023[[#This Row],[Exit Date]]&lt;=EE_Data_2023[[#This Row],[End of Month]]),1,0)</f>
        <v>0</v>
      </c>
      <c r="AN1437">
        <f>EE_Data_2023[[#This Row],[Leave balance]]*EE_Data_2023[[#This Row],[Hr_Rate]]</f>
        <v>9990.3341346153848</v>
      </c>
    </row>
    <row r="1438" spans="1:40" x14ac:dyDescent="0.3">
      <c r="A1438" s="1" t="s">
        <v>1928</v>
      </c>
      <c r="B1438" s="8">
        <v>44958</v>
      </c>
      <c r="C1438" s="8">
        <v>44985</v>
      </c>
      <c r="D1438">
        <v>2023</v>
      </c>
      <c r="E1438" t="s">
        <v>424</v>
      </c>
      <c r="F1438" t="s">
        <v>425</v>
      </c>
      <c r="G1438" t="s">
        <v>54</v>
      </c>
      <c r="H1438" t="s">
        <v>1379</v>
      </c>
      <c r="I1438" t="s">
        <v>1380</v>
      </c>
      <c r="J1438" t="s">
        <v>115</v>
      </c>
      <c r="K1438" t="s">
        <v>99</v>
      </c>
      <c r="L1438" t="s">
        <v>38</v>
      </c>
      <c r="M1438" t="s">
        <v>425</v>
      </c>
      <c r="N1438" t="s">
        <v>72</v>
      </c>
      <c r="O1438" t="s">
        <v>40</v>
      </c>
      <c r="P1438">
        <v>63</v>
      </c>
      <c r="Q1438" s="2">
        <v>41428</v>
      </c>
      <c r="R1438" s="2"/>
      <c r="S1438">
        <v>40</v>
      </c>
      <c r="T1438" s="3">
        <v>254289</v>
      </c>
      <c r="U1438" s="3">
        <v>21190.75</v>
      </c>
      <c r="V1438" s="3">
        <v>122.25432692307693</v>
      </c>
      <c r="W1438" s="3">
        <v>0.26</v>
      </c>
      <c r="X1438" s="3">
        <v>5509.5950000000003</v>
      </c>
      <c r="Y1438" vm="39">
        <v>0.44400000000000001</v>
      </c>
      <c r="Z1438" s="3">
        <v>11782.057000000001</v>
      </c>
      <c r="AA1438" t="s">
        <v>428</v>
      </c>
      <c r="AB1438">
        <v>32.686700000000002</v>
      </c>
      <c r="AC1438">
        <v>0.39</v>
      </c>
      <c r="AD1438" s="2" t="s">
        <v>42</v>
      </c>
      <c r="AE1438">
        <v>291</v>
      </c>
      <c r="AH1438">
        <v>20</v>
      </c>
      <c r="AI1438">
        <v>63</v>
      </c>
      <c r="AJ1438">
        <v>7</v>
      </c>
      <c r="AK1438" t="s">
        <v>42</v>
      </c>
      <c r="AL1438">
        <f>IF(AND(EE_Data_2023[[#This Row],[Hire Date]]&gt;=EE_Data_2023[[#This Row],[Start of Month]],EE_Data_2023[[#This Row],[Hire Date]]&lt;=EE_Data_2023[[#This Row],[End of Month]]),1,0)</f>
        <v>0</v>
      </c>
      <c r="AM1438">
        <f>IF(AND(EE_Data_2023[[#This Row],[Exit Date]]&gt;=EE_Data_2023[[#This Row],[Start of Month]],EE_Data_2023[[#This Row],[Exit Date]]&lt;=EE_Data_2023[[#This Row],[End of Month]]),1,0)</f>
        <v>0</v>
      </c>
      <c r="AN1438">
        <f>EE_Data_2023[[#This Row],[Leave balance]]*EE_Data_2023[[#This Row],[Hr_Rate]]</f>
        <v>35576.009134615386</v>
      </c>
    </row>
    <row r="1439" spans="1:40" x14ac:dyDescent="0.3">
      <c r="A1439" s="1" t="s">
        <v>1928</v>
      </c>
      <c r="B1439" s="8">
        <v>44958</v>
      </c>
      <c r="C1439" s="8">
        <v>44985</v>
      </c>
      <c r="D1439">
        <v>2023</v>
      </c>
      <c r="E1439" t="s">
        <v>188</v>
      </c>
      <c r="F1439" t="s">
        <v>189</v>
      </c>
      <c r="G1439" t="s">
        <v>33</v>
      </c>
      <c r="H1439" t="s">
        <v>1381</v>
      </c>
      <c r="I1439" t="s">
        <v>1382</v>
      </c>
      <c r="J1439" t="s">
        <v>57</v>
      </c>
      <c r="K1439" t="s">
        <v>37</v>
      </c>
      <c r="L1439" t="s">
        <v>108</v>
      </c>
      <c r="M1439" t="s">
        <v>189</v>
      </c>
      <c r="N1439" t="s">
        <v>72</v>
      </c>
      <c r="O1439" t="s">
        <v>40</v>
      </c>
      <c r="P1439">
        <v>26</v>
      </c>
      <c r="Q1439" s="2">
        <v>43656</v>
      </c>
      <c r="R1439" s="2"/>
      <c r="S1439">
        <v>24</v>
      </c>
      <c r="T1439" s="3">
        <v>69110</v>
      </c>
      <c r="U1439" s="3">
        <v>5759.166666666667</v>
      </c>
      <c r="V1439" s="3">
        <v>55.376602564102562</v>
      </c>
      <c r="W1439" s="3">
        <v>0.14099999999999999</v>
      </c>
      <c r="X1439" s="3">
        <v>812.04250000000002</v>
      </c>
      <c r="Y1439" vm="23">
        <v>0.36200000000000004</v>
      </c>
      <c r="Z1439" s="3">
        <v>3674.3483333333334</v>
      </c>
      <c r="AA1439" t="s">
        <v>192</v>
      </c>
      <c r="AB1439">
        <v>11.2597</v>
      </c>
      <c r="AC1439">
        <v>0.05</v>
      </c>
      <c r="AD1439" s="2" t="s">
        <v>42</v>
      </c>
      <c r="AE1439">
        <v>204</v>
      </c>
      <c r="AH1439">
        <v>20</v>
      </c>
      <c r="AK1439" t="s">
        <v>42</v>
      </c>
      <c r="AL1439">
        <f>IF(AND(EE_Data_2023[[#This Row],[Hire Date]]&gt;=EE_Data_2023[[#This Row],[Start of Month]],EE_Data_2023[[#This Row],[Hire Date]]&lt;=EE_Data_2023[[#This Row],[End of Month]]),1,0)</f>
        <v>0</v>
      </c>
      <c r="AM1439">
        <f>IF(AND(EE_Data_2023[[#This Row],[Exit Date]]&gt;=EE_Data_2023[[#This Row],[Start of Month]],EE_Data_2023[[#This Row],[Exit Date]]&lt;=EE_Data_2023[[#This Row],[End of Month]]),1,0)</f>
        <v>0</v>
      </c>
      <c r="AN1439">
        <f>EE_Data_2023[[#This Row],[Leave balance]]*EE_Data_2023[[#This Row],[Hr_Rate]]</f>
        <v>11296.826923076922</v>
      </c>
    </row>
    <row r="1440" spans="1:40" x14ac:dyDescent="0.3">
      <c r="A1440" s="1" t="s">
        <v>1928</v>
      </c>
      <c r="B1440" s="8">
        <v>44958</v>
      </c>
      <c r="C1440" s="8">
        <v>44985</v>
      </c>
      <c r="D1440">
        <v>2023</v>
      </c>
      <c r="E1440" t="s">
        <v>79</v>
      </c>
      <c r="F1440" t="s">
        <v>80</v>
      </c>
      <c r="G1440" t="s">
        <v>33</v>
      </c>
      <c r="H1440" t="s">
        <v>1383</v>
      </c>
      <c r="I1440" t="s">
        <v>1384</v>
      </c>
      <c r="J1440" t="s">
        <v>115</v>
      </c>
      <c r="K1440" t="s">
        <v>116</v>
      </c>
      <c r="L1440" t="s">
        <v>49</v>
      </c>
      <c r="M1440" t="s">
        <v>80</v>
      </c>
      <c r="N1440" t="s">
        <v>72</v>
      </c>
      <c r="O1440" t="s">
        <v>40</v>
      </c>
      <c r="P1440">
        <v>52</v>
      </c>
      <c r="Q1440" s="2">
        <v>37418</v>
      </c>
      <c r="R1440" s="2"/>
      <c r="S1440">
        <v>32</v>
      </c>
      <c r="T1440" s="3">
        <v>236314</v>
      </c>
      <c r="U1440" s="3">
        <v>19692.833333333332</v>
      </c>
      <c r="V1440" s="3">
        <v>142.015625</v>
      </c>
      <c r="W1440" s="3">
        <v>0.23190000000000002</v>
      </c>
      <c r="X1440" s="3">
        <v>4566.7680500000006</v>
      </c>
      <c r="Y1440" vm="7">
        <v>0.41200000000000003</v>
      </c>
      <c r="Z1440" s="3">
        <v>11579.385999999999</v>
      </c>
      <c r="AA1440" t="s">
        <v>41</v>
      </c>
      <c r="AB1440">
        <v>1</v>
      </c>
      <c r="AC1440">
        <v>0.34</v>
      </c>
      <c r="AD1440" s="2" t="s">
        <v>42</v>
      </c>
      <c r="AE1440">
        <v>186</v>
      </c>
      <c r="AH1440">
        <v>20</v>
      </c>
      <c r="AK1440" t="s">
        <v>42</v>
      </c>
      <c r="AL1440">
        <f>IF(AND(EE_Data_2023[[#This Row],[Hire Date]]&gt;=EE_Data_2023[[#This Row],[Start of Month]],EE_Data_2023[[#This Row],[Hire Date]]&lt;=EE_Data_2023[[#This Row],[End of Month]]),1,0)</f>
        <v>0</v>
      </c>
      <c r="AM1440">
        <f>IF(AND(EE_Data_2023[[#This Row],[Exit Date]]&gt;=EE_Data_2023[[#This Row],[Start of Month]],EE_Data_2023[[#This Row],[Exit Date]]&lt;=EE_Data_2023[[#This Row],[End of Month]]),1,0)</f>
        <v>0</v>
      </c>
      <c r="AN1440">
        <f>EE_Data_2023[[#This Row],[Leave balance]]*EE_Data_2023[[#This Row],[Hr_Rate]]</f>
        <v>26414.90625</v>
      </c>
    </row>
    <row r="1441" spans="1:40" x14ac:dyDescent="0.3">
      <c r="A1441" s="1" t="s">
        <v>1928</v>
      </c>
      <c r="B1441" s="8">
        <v>44958</v>
      </c>
      <c r="C1441" s="8">
        <v>44985</v>
      </c>
      <c r="D1441">
        <v>2023</v>
      </c>
      <c r="E1441" t="s">
        <v>283</v>
      </c>
      <c r="F1441" t="s">
        <v>284</v>
      </c>
      <c r="G1441" t="s">
        <v>112</v>
      </c>
      <c r="H1441" t="s">
        <v>1385</v>
      </c>
      <c r="I1441" t="s">
        <v>1386</v>
      </c>
      <c r="J1441" t="s">
        <v>145</v>
      </c>
      <c r="K1441" t="s">
        <v>116</v>
      </c>
      <c r="L1441" t="s">
        <v>71</v>
      </c>
      <c r="M1441" t="s">
        <v>284</v>
      </c>
      <c r="N1441" t="s">
        <v>72</v>
      </c>
      <c r="O1441" t="s">
        <v>40</v>
      </c>
      <c r="P1441">
        <v>51</v>
      </c>
      <c r="Q1441" s="2">
        <v>39252</v>
      </c>
      <c r="R1441" s="2"/>
      <c r="S1441">
        <v>40</v>
      </c>
      <c r="T1441" s="3">
        <v>45206</v>
      </c>
      <c r="U1441" s="3">
        <v>3767.1666666666665</v>
      </c>
      <c r="V1441" s="3">
        <v>21.733653846153846</v>
      </c>
      <c r="W1441" s="3">
        <v>0</v>
      </c>
      <c r="X1441" s="3">
        <v>0</v>
      </c>
      <c r="Y1441" vm="30">
        <v>0.159</v>
      </c>
      <c r="Z1441" s="3">
        <v>3168.1871666666666</v>
      </c>
      <c r="AA1441" t="s">
        <v>287</v>
      </c>
      <c r="AB1441">
        <v>3.8807</v>
      </c>
      <c r="AC1441">
        <v>0</v>
      </c>
      <c r="AD1441" s="2" t="s">
        <v>42</v>
      </c>
      <c r="AE1441">
        <v>142</v>
      </c>
      <c r="AH1441">
        <v>20</v>
      </c>
      <c r="AJ1441">
        <v>6</v>
      </c>
      <c r="AK1441" t="s">
        <v>42</v>
      </c>
      <c r="AL1441">
        <f>IF(AND(EE_Data_2023[[#This Row],[Hire Date]]&gt;=EE_Data_2023[[#This Row],[Start of Month]],EE_Data_2023[[#This Row],[Hire Date]]&lt;=EE_Data_2023[[#This Row],[End of Month]]),1,0)</f>
        <v>0</v>
      </c>
      <c r="AM1441">
        <f>IF(AND(EE_Data_2023[[#This Row],[Exit Date]]&gt;=EE_Data_2023[[#This Row],[Start of Month]],EE_Data_2023[[#This Row],[Exit Date]]&lt;=EE_Data_2023[[#This Row],[End of Month]]),1,0)</f>
        <v>0</v>
      </c>
      <c r="AN1441">
        <f>EE_Data_2023[[#This Row],[Leave balance]]*EE_Data_2023[[#This Row],[Hr_Rate]]</f>
        <v>3086.1788461538463</v>
      </c>
    </row>
    <row r="1442" spans="1:40" x14ac:dyDescent="0.3">
      <c r="A1442" s="1" t="s">
        <v>1928</v>
      </c>
      <c r="B1442" s="8">
        <v>44958</v>
      </c>
      <c r="C1442" s="8">
        <v>44985</v>
      </c>
      <c r="D1442">
        <v>2023</v>
      </c>
      <c r="E1442" t="s">
        <v>104</v>
      </c>
      <c r="F1442" t="s">
        <v>105</v>
      </c>
      <c r="G1442" t="s">
        <v>1919</v>
      </c>
      <c r="H1442" t="s">
        <v>1387</v>
      </c>
      <c r="I1442" t="s">
        <v>1388</v>
      </c>
      <c r="J1442" t="s">
        <v>115</v>
      </c>
      <c r="K1442" t="s">
        <v>48</v>
      </c>
      <c r="L1442" t="s">
        <v>108</v>
      </c>
      <c r="M1442" t="s">
        <v>105</v>
      </c>
      <c r="N1442" t="s">
        <v>72</v>
      </c>
      <c r="O1442" t="s">
        <v>50</v>
      </c>
      <c r="P1442">
        <v>25</v>
      </c>
      <c r="Q1442" s="2">
        <v>44515</v>
      </c>
      <c r="R1442" s="2"/>
      <c r="S1442">
        <v>40</v>
      </c>
      <c r="T1442" s="3">
        <v>210708</v>
      </c>
      <c r="U1442" s="3">
        <v>17559</v>
      </c>
      <c r="V1442" s="3">
        <v>101.30192307692307</v>
      </c>
      <c r="W1442" s="3">
        <v>5.74E-2</v>
      </c>
      <c r="X1442" s="3">
        <v>1007.8866</v>
      </c>
      <c r="Y1442" vm="11">
        <v>0.30099999999999999</v>
      </c>
      <c r="Z1442" s="3">
        <v>12273.741</v>
      </c>
      <c r="AA1442" t="s">
        <v>109</v>
      </c>
      <c r="AB1442">
        <v>16295.86</v>
      </c>
      <c r="AC1442">
        <v>0.33</v>
      </c>
      <c r="AD1442" s="2" t="s">
        <v>42</v>
      </c>
      <c r="AE1442">
        <v>55</v>
      </c>
      <c r="AH1442">
        <v>20</v>
      </c>
      <c r="AJ1442">
        <v>14</v>
      </c>
      <c r="AK1442" t="s">
        <v>42</v>
      </c>
      <c r="AL1442">
        <f>IF(AND(EE_Data_2023[[#This Row],[Hire Date]]&gt;=EE_Data_2023[[#This Row],[Start of Month]],EE_Data_2023[[#This Row],[Hire Date]]&lt;=EE_Data_2023[[#This Row],[End of Month]]),1,0)</f>
        <v>0</v>
      </c>
      <c r="AM1442">
        <f>IF(AND(EE_Data_2023[[#This Row],[Exit Date]]&gt;=EE_Data_2023[[#This Row],[Start of Month]],EE_Data_2023[[#This Row],[Exit Date]]&lt;=EE_Data_2023[[#This Row],[End of Month]]),1,0)</f>
        <v>0</v>
      </c>
      <c r="AN1442">
        <f>EE_Data_2023[[#This Row],[Leave balance]]*EE_Data_2023[[#This Row],[Hr_Rate]]</f>
        <v>5571.6057692307695</v>
      </c>
    </row>
    <row r="1443" spans="1:40" x14ac:dyDescent="0.3">
      <c r="A1443" s="1" t="s">
        <v>1928</v>
      </c>
      <c r="B1443" s="8">
        <v>44958</v>
      </c>
      <c r="C1443" s="8">
        <v>44985</v>
      </c>
      <c r="D1443">
        <v>2023</v>
      </c>
      <c r="E1443" t="s">
        <v>322</v>
      </c>
      <c r="F1443" t="s">
        <v>323</v>
      </c>
      <c r="G1443" t="s">
        <v>1919</v>
      </c>
      <c r="H1443" t="s">
        <v>1389</v>
      </c>
      <c r="I1443" t="s">
        <v>1390</v>
      </c>
      <c r="J1443" t="s">
        <v>367</v>
      </c>
      <c r="K1443" t="s">
        <v>37</v>
      </c>
      <c r="L1443" t="s">
        <v>71</v>
      </c>
      <c r="M1443" t="s">
        <v>323</v>
      </c>
      <c r="N1443" t="s">
        <v>39</v>
      </c>
      <c r="O1443" t="s">
        <v>40</v>
      </c>
      <c r="P1443">
        <v>40</v>
      </c>
      <c r="Q1443" s="2">
        <v>44465</v>
      </c>
      <c r="R1443" s="2">
        <v>45195</v>
      </c>
      <c r="S1443">
        <v>40</v>
      </c>
      <c r="T1443" s="3">
        <v>87770</v>
      </c>
      <c r="U1443" s="3">
        <v>7314.166666666667</v>
      </c>
      <c r="V1443" s="3">
        <v>42.197115384615387</v>
      </c>
      <c r="W1443" s="3">
        <v>0.15490000000000001</v>
      </c>
      <c r="X1443" s="3">
        <v>1132.9644166666667</v>
      </c>
      <c r="Y1443" vm="33">
        <v>0.46700000000000003</v>
      </c>
      <c r="Z1443" s="3">
        <v>3898.4508333333333</v>
      </c>
      <c r="AA1443" t="s">
        <v>326</v>
      </c>
      <c r="AB1443">
        <v>143.86000000000001</v>
      </c>
      <c r="AC1443">
        <v>0</v>
      </c>
      <c r="AD1443" s="2" t="s">
        <v>42</v>
      </c>
      <c r="AE1443">
        <v>213</v>
      </c>
      <c r="AH1443">
        <v>20</v>
      </c>
      <c r="AJ1443">
        <v>1</v>
      </c>
      <c r="AK1443" t="s">
        <v>42</v>
      </c>
      <c r="AL1443">
        <f>IF(AND(EE_Data_2023[[#This Row],[Hire Date]]&gt;=EE_Data_2023[[#This Row],[Start of Month]],EE_Data_2023[[#This Row],[Hire Date]]&lt;=EE_Data_2023[[#This Row],[End of Month]]),1,0)</f>
        <v>0</v>
      </c>
      <c r="AM1443">
        <f>IF(AND(EE_Data_2023[[#This Row],[Exit Date]]&gt;=EE_Data_2023[[#This Row],[Start of Month]],EE_Data_2023[[#This Row],[Exit Date]]&lt;=EE_Data_2023[[#This Row],[End of Month]]),1,0)</f>
        <v>0</v>
      </c>
      <c r="AN1443">
        <f>EE_Data_2023[[#This Row],[Leave balance]]*EE_Data_2023[[#This Row],[Hr_Rate]]</f>
        <v>8987.985576923078</v>
      </c>
    </row>
    <row r="1444" spans="1:40" x14ac:dyDescent="0.3">
      <c r="A1444" s="1" t="s">
        <v>1928</v>
      </c>
      <c r="B1444" s="8">
        <v>44958</v>
      </c>
      <c r="C1444" s="8">
        <v>44985</v>
      </c>
      <c r="D1444">
        <v>2023</v>
      </c>
      <c r="E1444" t="s">
        <v>172</v>
      </c>
      <c r="F1444" t="s">
        <v>132</v>
      </c>
      <c r="G1444" t="s">
        <v>33</v>
      </c>
      <c r="H1444" t="s">
        <v>1391</v>
      </c>
      <c r="I1444" t="s">
        <v>1392</v>
      </c>
      <c r="J1444" t="s">
        <v>77</v>
      </c>
      <c r="K1444" t="s">
        <v>83</v>
      </c>
      <c r="L1444" t="s">
        <v>71</v>
      </c>
      <c r="M1444" t="s">
        <v>132</v>
      </c>
      <c r="N1444" t="s">
        <v>72</v>
      </c>
      <c r="O1444" t="s">
        <v>50</v>
      </c>
      <c r="P1444">
        <v>38</v>
      </c>
      <c r="Q1444" s="2">
        <v>42228</v>
      </c>
      <c r="R1444" s="2"/>
      <c r="S1444">
        <v>32</v>
      </c>
      <c r="T1444" s="3">
        <v>106858</v>
      </c>
      <c r="U1444" s="3">
        <v>8904.8333333333339</v>
      </c>
      <c r="V1444" s="3">
        <v>64.21754807692308</v>
      </c>
      <c r="W1444" s="3">
        <v>8.3000000000000004E-2</v>
      </c>
      <c r="X1444" s="3">
        <v>739.1011666666667</v>
      </c>
      <c r="Y1444" vm="19">
        <v>0.22399999999999998</v>
      </c>
      <c r="Z1444" s="3">
        <v>6910.1506666666673</v>
      </c>
      <c r="AA1444" t="s">
        <v>41</v>
      </c>
      <c r="AB1444">
        <v>1</v>
      </c>
      <c r="AC1444">
        <v>0.05</v>
      </c>
      <c r="AD1444" s="2" t="s">
        <v>42</v>
      </c>
      <c r="AE1444">
        <v>213</v>
      </c>
      <c r="AH1444">
        <v>20</v>
      </c>
      <c r="AI1444">
        <v>614</v>
      </c>
      <c r="AK1444" t="s">
        <v>42</v>
      </c>
      <c r="AL1444">
        <f>IF(AND(EE_Data_2023[[#This Row],[Hire Date]]&gt;=EE_Data_2023[[#This Row],[Start of Month]],EE_Data_2023[[#This Row],[Hire Date]]&lt;=EE_Data_2023[[#This Row],[End of Month]]),1,0)</f>
        <v>0</v>
      </c>
      <c r="AM1444">
        <f>IF(AND(EE_Data_2023[[#This Row],[Exit Date]]&gt;=EE_Data_2023[[#This Row],[Start of Month]],EE_Data_2023[[#This Row],[Exit Date]]&lt;=EE_Data_2023[[#This Row],[End of Month]]),1,0)</f>
        <v>0</v>
      </c>
      <c r="AN1444">
        <f>EE_Data_2023[[#This Row],[Leave balance]]*EE_Data_2023[[#This Row],[Hr_Rate]]</f>
        <v>13678.337740384615</v>
      </c>
    </row>
    <row r="1445" spans="1:40" x14ac:dyDescent="0.3">
      <c r="A1445" s="1" t="s">
        <v>1928</v>
      </c>
      <c r="B1445" s="8">
        <v>44958</v>
      </c>
      <c r="C1445" s="8">
        <v>44985</v>
      </c>
      <c r="D1445">
        <v>2023</v>
      </c>
      <c r="E1445" t="s">
        <v>59</v>
      </c>
      <c r="F1445" t="s">
        <v>60</v>
      </c>
      <c r="G1445" t="s">
        <v>33</v>
      </c>
      <c r="H1445" t="s">
        <v>1393</v>
      </c>
      <c r="I1445" t="s">
        <v>1394</v>
      </c>
      <c r="J1445" t="s">
        <v>47</v>
      </c>
      <c r="K1445" t="s">
        <v>94</v>
      </c>
      <c r="L1445" t="s">
        <v>71</v>
      </c>
      <c r="M1445" t="s">
        <v>60</v>
      </c>
      <c r="N1445" t="s">
        <v>72</v>
      </c>
      <c r="O1445" t="s">
        <v>40</v>
      </c>
      <c r="P1445">
        <v>60</v>
      </c>
      <c r="Q1445" s="2">
        <v>42108</v>
      </c>
      <c r="R1445" s="2"/>
      <c r="S1445">
        <v>24</v>
      </c>
      <c r="T1445" s="3">
        <v>155788</v>
      </c>
      <c r="U1445" s="3">
        <v>12982.333333333334</v>
      </c>
      <c r="V1445" s="3">
        <v>124.83012820512822</v>
      </c>
      <c r="W1445" s="3">
        <v>0.22140000000000001</v>
      </c>
      <c r="X1445" s="3">
        <v>2874.2886000000003</v>
      </c>
      <c r="Y1445" vm="4">
        <v>0.40799999999999997</v>
      </c>
      <c r="Z1445" s="3">
        <v>7685.5413333333345</v>
      </c>
      <c r="AA1445" t="s">
        <v>64</v>
      </c>
      <c r="AB1445">
        <v>4.6844999999999999</v>
      </c>
      <c r="AC1445">
        <v>0.17</v>
      </c>
      <c r="AD1445" s="2" t="s">
        <v>42</v>
      </c>
      <c r="AE1445">
        <v>89</v>
      </c>
      <c r="AH1445">
        <v>20</v>
      </c>
      <c r="AK1445" t="s">
        <v>42</v>
      </c>
      <c r="AL1445">
        <f>IF(AND(EE_Data_2023[[#This Row],[Hire Date]]&gt;=EE_Data_2023[[#This Row],[Start of Month]],EE_Data_2023[[#This Row],[Hire Date]]&lt;=EE_Data_2023[[#This Row],[End of Month]]),1,0)</f>
        <v>0</v>
      </c>
      <c r="AM1445">
        <f>IF(AND(EE_Data_2023[[#This Row],[Exit Date]]&gt;=EE_Data_2023[[#This Row],[Start of Month]],EE_Data_2023[[#This Row],[Exit Date]]&lt;=EE_Data_2023[[#This Row],[End of Month]]),1,0)</f>
        <v>0</v>
      </c>
      <c r="AN1445">
        <f>EE_Data_2023[[#This Row],[Leave balance]]*EE_Data_2023[[#This Row],[Hr_Rate]]</f>
        <v>11109.881410256412</v>
      </c>
    </row>
    <row r="1446" spans="1:40" x14ac:dyDescent="0.3">
      <c r="A1446" s="1" t="s">
        <v>1928</v>
      </c>
      <c r="B1446" s="8">
        <v>44958</v>
      </c>
      <c r="C1446" s="8">
        <v>44985</v>
      </c>
      <c r="D1446">
        <v>2023</v>
      </c>
      <c r="E1446" t="s">
        <v>424</v>
      </c>
      <c r="F1446" t="s">
        <v>425</v>
      </c>
      <c r="G1446" t="s">
        <v>54</v>
      </c>
      <c r="H1446" t="s">
        <v>1395</v>
      </c>
      <c r="I1446" t="s">
        <v>1396</v>
      </c>
      <c r="J1446" t="s">
        <v>321</v>
      </c>
      <c r="K1446" t="s">
        <v>94</v>
      </c>
      <c r="L1446" t="s">
        <v>49</v>
      </c>
      <c r="M1446" t="s">
        <v>425</v>
      </c>
      <c r="N1446" t="s">
        <v>72</v>
      </c>
      <c r="O1446" t="s">
        <v>50</v>
      </c>
      <c r="P1446">
        <v>45</v>
      </c>
      <c r="Q1446" s="2">
        <v>43581</v>
      </c>
      <c r="R1446" s="2"/>
      <c r="S1446">
        <v>40</v>
      </c>
      <c r="T1446" s="3">
        <v>74891</v>
      </c>
      <c r="U1446" s="3">
        <v>6240.916666666667</v>
      </c>
      <c r="V1446" s="3">
        <v>36.005288461538463</v>
      </c>
      <c r="W1446" s="3">
        <v>0.26</v>
      </c>
      <c r="X1446" s="3">
        <v>1622.6383333333335</v>
      </c>
      <c r="Y1446" vm="39">
        <v>0.44400000000000001</v>
      </c>
      <c r="Z1446" s="3">
        <v>3469.9496666666669</v>
      </c>
      <c r="AA1446" t="s">
        <v>428</v>
      </c>
      <c r="AB1446">
        <v>32.686700000000002</v>
      </c>
      <c r="AC1446">
        <v>0</v>
      </c>
      <c r="AD1446" s="2" t="s">
        <v>42</v>
      </c>
      <c r="AE1446">
        <v>291</v>
      </c>
      <c r="AH1446">
        <v>20</v>
      </c>
      <c r="AI1446">
        <v>591</v>
      </c>
      <c r="AJ1446">
        <v>3</v>
      </c>
      <c r="AK1446" t="s">
        <v>42</v>
      </c>
      <c r="AL1446">
        <f>IF(AND(EE_Data_2023[[#This Row],[Hire Date]]&gt;=EE_Data_2023[[#This Row],[Start of Month]],EE_Data_2023[[#This Row],[Hire Date]]&lt;=EE_Data_2023[[#This Row],[End of Month]]),1,0)</f>
        <v>0</v>
      </c>
      <c r="AM1446">
        <f>IF(AND(EE_Data_2023[[#This Row],[Exit Date]]&gt;=EE_Data_2023[[#This Row],[Start of Month]],EE_Data_2023[[#This Row],[Exit Date]]&lt;=EE_Data_2023[[#This Row],[End of Month]]),1,0)</f>
        <v>0</v>
      </c>
      <c r="AN1446">
        <f>EE_Data_2023[[#This Row],[Leave balance]]*EE_Data_2023[[#This Row],[Hr_Rate]]</f>
        <v>10477.538942307692</v>
      </c>
    </row>
    <row r="1447" spans="1:40" x14ac:dyDescent="0.3">
      <c r="A1447" s="1" t="s">
        <v>1928</v>
      </c>
      <c r="B1447" s="8">
        <v>44958</v>
      </c>
      <c r="C1447" s="8">
        <v>44985</v>
      </c>
      <c r="D1447">
        <v>2023</v>
      </c>
      <c r="E1447" t="s">
        <v>346</v>
      </c>
      <c r="F1447" t="s">
        <v>347</v>
      </c>
      <c r="G1447" t="s">
        <v>54</v>
      </c>
      <c r="H1447" t="s">
        <v>1397</v>
      </c>
      <c r="I1447" t="s">
        <v>1398</v>
      </c>
      <c r="J1447" t="s">
        <v>98</v>
      </c>
      <c r="K1447" t="s">
        <v>99</v>
      </c>
      <c r="L1447" t="s">
        <v>71</v>
      </c>
      <c r="M1447" t="s">
        <v>347</v>
      </c>
      <c r="N1447" t="s">
        <v>39</v>
      </c>
      <c r="O1447" t="s">
        <v>40</v>
      </c>
      <c r="P1447">
        <v>28</v>
      </c>
      <c r="Q1447" s="2">
        <v>44548</v>
      </c>
      <c r="R1447" s="2">
        <v>45278</v>
      </c>
      <c r="S1447">
        <v>40</v>
      </c>
      <c r="T1447" s="3">
        <v>95670</v>
      </c>
      <c r="U1447" s="3">
        <v>7972.5</v>
      </c>
      <c r="V1447" s="3">
        <v>45.995192307692307</v>
      </c>
      <c r="W1447" s="3">
        <v>0.2109</v>
      </c>
      <c r="X1447" s="3">
        <v>1681.4002500000001</v>
      </c>
      <c r="Y1447" vm="34">
        <v>0.45799999999999996</v>
      </c>
      <c r="Z1447" s="3">
        <v>4321.0950000000003</v>
      </c>
      <c r="AA1447" t="s">
        <v>350</v>
      </c>
      <c r="AB1447">
        <v>11.0573</v>
      </c>
      <c r="AC1447">
        <v>0</v>
      </c>
      <c r="AD1447" s="2" t="s">
        <v>42</v>
      </c>
      <c r="AE1447">
        <v>317</v>
      </c>
      <c r="AH1447">
        <v>20</v>
      </c>
      <c r="AJ1447">
        <v>12</v>
      </c>
      <c r="AK1447" t="s">
        <v>42</v>
      </c>
      <c r="AL1447">
        <f>IF(AND(EE_Data_2023[[#This Row],[Hire Date]]&gt;=EE_Data_2023[[#This Row],[Start of Month]],EE_Data_2023[[#This Row],[Hire Date]]&lt;=EE_Data_2023[[#This Row],[End of Month]]),1,0)</f>
        <v>0</v>
      </c>
      <c r="AM1447">
        <f>IF(AND(EE_Data_2023[[#This Row],[Exit Date]]&gt;=EE_Data_2023[[#This Row],[Start of Month]],EE_Data_2023[[#This Row],[Exit Date]]&lt;=EE_Data_2023[[#This Row],[End of Month]]),1,0)</f>
        <v>0</v>
      </c>
      <c r="AN1447">
        <f>EE_Data_2023[[#This Row],[Leave balance]]*EE_Data_2023[[#This Row],[Hr_Rate]]</f>
        <v>14580.475961538461</v>
      </c>
    </row>
    <row r="1448" spans="1:40" x14ac:dyDescent="0.3">
      <c r="A1448" s="1" t="s">
        <v>1928</v>
      </c>
      <c r="B1448" s="8">
        <v>44958</v>
      </c>
      <c r="C1448" s="8">
        <v>44985</v>
      </c>
      <c r="D1448">
        <v>2023</v>
      </c>
      <c r="E1448" t="s">
        <v>79</v>
      </c>
      <c r="F1448" t="s">
        <v>80</v>
      </c>
      <c r="G1448" t="s">
        <v>33</v>
      </c>
      <c r="H1448" t="s">
        <v>1399</v>
      </c>
      <c r="I1448" t="s">
        <v>1400</v>
      </c>
      <c r="J1448" t="s">
        <v>69</v>
      </c>
      <c r="K1448" t="s">
        <v>70</v>
      </c>
      <c r="L1448" t="s">
        <v>108</v>
      </c>
      <c r="M1448" t="s">
        <v>80</v>
      </c>
      <c r="N1448" t="s">
        <v>72</v>
      </c>
      <c r="O1448" t="s">
        <v>50</v>
      </c>
      <c r="P1448">
        <v>65</v>
      </c>
      <c r="Q1448" s="2">
        <v>36798</v>
      </c>
      <c r="R1448" s="2"/>
      <c r="S1448">
        <v>32</v>
      </c>
      <c r="T1448" s="3">
        <v>67837</v>
      </c>
      <c r="U1448" s="3">
        <v>5653.083333333333</v>
      </c>
      <c r="V1448" s="3">
        <v>40.767427884615387</v>
      </c>
      <c r="W1448" s="3">
        <v>0.23190000000000002</v>
      </c>
      <c r="X1448" s="3">
        <v>1310.9500250000001</v>
      </c>
      <c r="Y1448" vm="7">
        <v>0.41200000000000003</v>
      </c>
      <c r="Z1448" s="3">
        <v>3324.0129999999995</v>
      </c>
      <c r="AA1448" t="s">
        <v>41</v>
      </c>
      <c r="AB1448">
        <v>1</v>
      </c>
      <c r="AC1448">
        <v>0</v>
      </c>
      <c r="AD1448" s="2" t="s">
        <v>42</v>
      </c>
      <c r="AE1448">
        <v>170</v>
      </c>
      <c r="AH1448">
        <v>20</v>
      </c>
      <c r="AI1448">
        <v>381</v>
      </c>
      <c r="AK1448" t="s">
        <v>42</v>
      </c>
      <c r="AL1448">
        <f>IF(AND(EE_Data_2023[[#This Row],[Hire Date]]&gt;=EE_Data_2023[[#This Row],[Start of Month]],EE_Data_2023[[#This Row],[Hire Date]]&lt;=EE_Data_2023[[#This Row],[End of Month]]),1,0)</f>
        <v>0</v>
      </c>
      <c r="AM1448">
        <f>IF(AND(EE_Data_2023[[#This Row],[Exit Date]]&gt;=EE_Data_2023[[#This Row],[Start of Month]],EE_Data_2023[[#This Row],[Exit Date]]&lt;=EE_Data_2023[[#This Row],[End of Month]]),1,0)</f>
        <v>0</v>
      </c>
      <c r="AN1448">
        <f>EE_Data_2023[[#This Row],[Leave balance]]*EE_Data_2023[[#This Row],[Hr_Rate]]</f>
        <v>6930.4627403846162</v>
      </c>
    </row>
    <row r="1449" spans="1:40" x14ac:dyDescent="0.3">
      <c r="A1449" s="1" t="s">
        <v>1928</v>
      </c>
      <c r="B1449" s="8">
        <v>44958</v>
      </c>
      <c r="C1449" s="8">
        <v>44985</v>
      </c>
      <c r="D1449">
        <v>2023</v>
      </c>
      <c r="E1449" t="s">
        <v>59</v>
      </c>
      <c r="F1449" t="s">
        <v>60</v>
      </c>
      <c r="G1449" t="s">
        <v>33</v>
      </c>
      <c r="H1449" t="s">
        <v>1401</v>
      </c>
      <c r="I1449" t="s">
        <v>1402</v>
      </c>
      <c r="J1449" t="s">
        <v>177</v>
      </c>
      <c r="K1449" t="s">
        <v>70</v>
      </c>
      <c r="L1449" t="s">
        <v>108</v>
      </c>
      <c r="M1449" t="s">
        <v>60</v>
      </c>
      <c r="N1449" t="s">
        <v>72</v>
      </c>
      <c r="O1449" t="s">
        <v>40</v>
      </c>
      <c r="P1449">
        <v>41</v>
      </c>
      <c r="Q1449" s="2">
        <v>40333</v>
      </c>
      <c r="R1449" s="2"/>
      <c r="S1449">
        <v>32</v>
      </c>
      <c r="T1449" s="3">
        <v>72425</v>
      </c>
      <c r="U1449" s="3">
        <v>6035.416666666667</v>
      </c>
      <c r="V1449" s="3">
        <v>43.52463942307692</v>
      </c>
      <c r="W1449" s="3">
        <v>0.22140000000000001</v>
      </c>
      <c r="X1449" s="3">
        <v>1336.24125</v>
      </c>
      <c r="Y1449" vm="4">
        <v>0.40799999999999997</v>
      </c>
      <c r="Z1449" s="3">
        <v>3572.9666666666672</v>
      </c>
      <c r="AA1449" t="s">
        <v>64</v>
      </c>
      <c r="AB1449">
        <v>4.6844999999999999</v>
      </c>
      <c r="AC1449">
        <v>0</v>
      </c>
      <c r="AD1449" s="2" t="s">
        <v>42</v>
      </c>
      <c r="AE1449">
        <v>30</v>
      </c>
      <c r="AH1449">
        <v>20</v>
      </c>
      <c r="AI1449">
        <v>348</v>
      </c>
      <c r="AK1449" t="s">
        <v>42</v>
      </c>
      <c r="AL1449">
        <f>IF(AND(EE_Data_2023[[#This Row],[Hire Date]]&gt;=EE_Data_2023[[#This Row],[Start of Month]],EE_Data_2023[[#This Row],[Hire Date]]&lt;=EE_Data_2023[[#This Row],[End of Month]]),1,0)</f>
        <v>0</v>
      </c>
      <c r="AM1449">
        <f>IF(AND(EE_Data_2023[[#This Row],[Exit Date]]&gt;=EE_Data_2023[[#This Row],[Start of Month]],EE_Data_2023[[#This Row],[Exit Date]]&lt;=EE_Data_2023[[#This Row],[End of Month]]),1,0)</f>
        <v>0</v>
      </c>
      <c r="AN1449">
        <f>EE_Data_2023[[#This Row],[Leave balance]]*EE_Data_2023[[#This Row],[Hr_Rate]]</f>
        <v>1305.7391826923076</v>
      </c>
    </row>
    <row r="1450" spans="1:40" x14ac:dyDescent="0.3">
      <c r="A1450" s="1" t="s">
        <v>1928</v>
      </c>
      <c r="B1450" s="8">
        <v>44958</v>
      </c>
      <c r="C1450" s="8">
        <v>44985</v>
      </c>
      <c r="D1450">
        <v>2023</v>
      </c>
      <c r="E1450" t="s">
        <v>920</v>
      </c>
      <c r="F1450" t="s">
        <v>921</v>
      </c>
      <c r="G1450" t="s">
        <v>33</v>
      </c>
      <c r="H1450" t="s">
        <v>1403</v>
      </c>
      <c r="I1450" t="s">
        <v>1404</v>
      </c>
      <c r="J1450" t="s">
        <v>63</v>
      </c>
      <c r="K1450" t="s">
        <v>70</v>
      </c>
      <c r="L1450" t="s">
        <v>71</v>
      </c>
      <c r="M1450" t="s">
        <v>921</v>
      </c>
      <c r="N1450" t="s">
        <v>39</v>
      </c>
      <c r="O1450" t="s">
        <v>50</v>
      </c>
      <c r="P1450">
        <v>52</v>
      </c>
      <c r="Q1450" s="2">
        <v>44850</v>
      </c>
      <c r="R1450" s="2">
        <v>45215</v>
      </c>
      <c r="S1450">
        <v>32</v>
      </c>
      <c r="T1450" s="3">
        <v>93103</v>
      </c>
      <c r="U1450" s="3">
        <v>7758.583333333333</v>
      </c>
      <c r="V1450" s="3">
        <v>55.951322115384613</v>
      </c>
      <c r="W1450" s="3">
        <v>0.3</v>
      </c>
      <c r="X1450" s="3">
        <v>2327.5749999999998</v>
      </c>
      <c r="Y1450" vm="43">
        <v>0.59099999999999997</v>
      </c>
      <c r="Z1450" s="3">
        <v>3173.2605833333337</v>
      </c>
      <c r="AA1450" t="s">
        <v>41</v>
      </c>
      <c r="AB1450">
        <v>1</v>
      </c>
      <c r="AC1450">
        <v>0</v>
      </c>
      <c r="AD1450" s="2" t="s">
        <v>42</v>
      </c>
      <c r="AE1450">
        <v>396</v>
      </c>
      <c r="AH1450">
        <v>20</v>
      </c>
      <c r="AK1450" t="s">
        <v>42</v>
      </c>
      <c r="AL1450">
        <f>IF(AND(EE_Data_2023[[#This Row],[Hire Date]]&gt;=EE_Data_2023[[#This Row],[Start of Month]],EE_Data_2023[[#This Row],[Hire Date]]&lt;=EE_Data_2023[[#This Row],[End of Month]]),1,0)</f>
        <v>0</v>
      </c>
      <c r="AM1450">
        <f>IF(AND(EE_Data_2023[[#This Row],[Exit Date]]&gt;=EE_Data_2023[[#This Row],[Start of Month]],EE_Data_2023[[#This Row],[Exit Date]]&lt;=EE_Data_2023[[#This Row],[End of Month]]),1,0)</f>
        <v>0</v>
      </c>
      <c r="AN1450">
        <f>EE_Data_2023[[#This Row],[Leave balance]]*EE_Data_2023[[#This Row],[Hr_Rate]]</f>
        <v>22156.723557692309</v>
      </c>
    </row>
    <row r="1451" spans="1:40" x14ac:dyDescent="0.3">
      <c r="A1451" s="1" t="s">
        <v>1928</v>
      </c>
      <c r="B1451" s="8">
        <v>44958</v>
      </c>
      <c r="C1451" s="8">
        <v>44985</v>
      </c>
      <c r="D1451">
        <v>2023</v>
      </c>
      <c r="E1451" t="s">
        <v>65</v>
      </c>
      <c r="F1451" t="s">
        <v>66</v>
      </c>
      <c r="G1451" t="s">
        <v>33</v>
      </c>
      <c r="H1451" t="s">
        <v>1405</v>
      </c>
      <c r="I1451" t="s">
        <v>1406</v>
      </c>
      <c r="J1451" t="s">
        <v>177</v>
      </c>
      <c r="K1451" t="s">
        <v>48</v>
      </c>
      <c r="L1451" t="s">
        <v>38</v>
      </c>
      <c r="M1451" t="s">
        <v>66</v>
      </c>
      <c r="N1451" t="s">
        <v>72</v>
      </c>
      <c r="O1451" t="s">
        <v>50</v>
      </c>
      <c r="P1451">
        <v>48</v>
      </c>
      <c r="Q1451" s="2">
        <v>37796</v>
      </c>
      <c r="R1451" s="2"/>
      <c r="S1451">
        <v>32</v>
      </c>
      <c r="T1451" s="3">
        <v>55760</v>
      </c>
      <c r="U1451" s="3">
        <v>4646.666666666667</v>
      </c>
      <c r="V1451" s="3">
        <v>33.509615384615387</v>
      </c>
      <c r="W1451" s="3">
        <v>0.23749999999999999</v>
      </c>
      <c r="X1451" s="3">
        <v>1103.5833333333333</v>
      </c>
      <c r="Y1451" vm="5">
        <v>0.39799999999999996</v>
      </c>
      <c r="Z1451" s="3">
        <v>2797.293333333334</v>
      </c>
      <c r="AA1451" t="s">
        <v>41</v>
      </c>
      <c r="AB1451">
        <v>1</v>
      </c>
      <c r="AC1451">
        <v>0</v>
      </c>
      <c r="AD1451" s="2" t="s">
        <v>42</v>
      </c>
      <c r="AE1451">
        <v>302</v>
      </c>
      <c r="AH1451">
        <v>20</v>
      </c>
      <c r="AK1451" t="s">
        <v>42</v>
      </c>
      <c r="AL1451">
        <f>IF(AND(EE_Data_2023[[#This Row],[Hire Date]]&gt;=EE_Data_2023[[#This Row],[Start of Month]],EE_Data_2023[[#This Row],[Hire Date]]&lt;=EE_Data_2023[[#This Row],[End of Month]]),1,0)</f>
        <v>0</v>
      </c>
      <c r="AM1451">
        <f>IF(AND(EE_Data_2023[[#This Row],[Exit Date]]&gt;=EE_Data_2023[[#This Row],[Start of Month]],EE_Data_2023[[#This Row],[Exit Date]]&lt;=EE_Data_2023[[#This Row],[End of Month]]),1,0)</f>
        <v>0</v>
      </c>
      <c r="AN1451">
        <f>EE_Data_2023[[#This Row],[Leave balance]]*EE_Data_2023[[#This Row],[Hr_Rate]]</f>
        <v>10119.903846153848</v>
      </c>
    </row>
    <row r="1452" spans="1:40" x14ac:dyDescent="0.3">
      <c r="A1452" s="1" t="s">
        <v>1928</v>
      </c>
      <c r="B1452" s="8">
        <v>44958</v>
      </c>
      <c r="C1452" s="8">
        <v>44985</v>
      </c>
      <c r="D1452">
        <v>2023</v>
      </c>
      <c r="E1452" t="s">
        <v>180</v>
      </c>
      <c r="F1452" t="s">
        <v>181</v>
      </c>
      <c r="G1452" t="s">
        <v>33</v>
      </c>
      <c r="H1452" t="s">
        <v>1407</v>
      </c>
      <c r="I1452" t="s">
        <v>1408</v>
      </c>
      <c r="J1452" t="s">
        <v>115</v>
      </c>
      <c r="K1452" t="s">
        <v>83</v>
      </c>
      <c r="L1452" t="s">
        <v>71</v>
      </c>
      <c r="M1452" t="s">
        <v>181</v>
      </c>
      <c r="N1452" t="s">
        <v>72</v>
      </c>
      <c r="O1452" t="s">
        <v>50</v>
      </c>
      <c r="P1452">
        <v>36</v>
      </c>
      <c r="Q1452" s="2">
        <v>43843</v>
      </c>
      <c r="R1452" s="2"/>
      <c r="S1452">
        <v>24</v>
      </c>
      <c r="T1452" s="3">
        <v>253294</v>
      </c>
      <c r="U1452" s="3">
        <v>21107.833333333332</v>
      </c>
      <c r="V1452" s="3">
        <v>202.95993589743591</v>
      </c>
      <c r="W1452" s="3">
        <v>0.31420000000000003</v>
      </c>
      <c r="X1452" s="3">
        <v>6632.0812333333333</v>
      </c>
      <c r="Y1452" vm="22">
        <v>0.49099999999999999</v>
      </c>
      <c r="Z1452" s="3">
        <v>10743.887166666666</v>
      </c>
      <c r="AA1452" t="s">
        <v>184</v>
      </c>
      <c r="AB1452">
        <v>11.300800000000001</v>
      </c>
      <c r="AC1452">
        <v>0.4</v>
      </c>
      <c r="AD1452" s="2" t="s">
        <v>42</v>
      </c>
      <c r="AE1452">
        <v>287</v>
      </c>
      <c r="AH1452">
        <v>20</v>
      </c>
      <c r="AI1452">
        <v>81</v>
      </c>
      <c r="AK1452" t="s">
        <v>42</v>
      </c>
      <c r="AL1452">
        <f>IF(AND(EE_Data_2023[[#This Row],[Hire Date]]&gt;=EE_Data_2023[[#This Row],[Start of Month]],EE_Data_2023[[#This Row],[Hire Date]]&lt;=EE_Data_2023[[#This Row],[End of Month]]),1,0)</f>
        <v>0</v>
      </c>
      <c r="AM1452">
        <f>IF(AND(EE_Data_2023[[#This Row],[Exit Date]]&gt;=EE_Data_2023[[#This Row],[Start of Month]],EE_Data_2023[[#This Row],[Exit Date]]&lt;=EE_Data_2023[[#This Row],[End of Month]]),1,0)</f>
        <v>0</v>
      </c>
      <c r="AN1452">
        <f>EE_Data_2023[[#This Row],[Leave balance]]*EE_Data_2023[[#This Row],[Hr_Rate]]</f>
        <v>58249.501602564109</v>
      </c>
    </row>
    <row r="1453" spans="1:40" x14ac:dyDescent="0.3">
      <c r="A1453" s="1" t="s">
        <v>1928</v>
      </c>
      <c r="B1453" s="8">
        <v>44958</v>
      </c>
      <c r="C1453" s="8">
        <v>44985</v>
      </c>
      <c r="D1453">
        <v>2023</v>
      </c>
      <c r="E1453" t="s">
        <v>193</v>
      </c>
      <c r="F1453" t="s">
        <v>194</v>
      </c>
      <c r="G1453" t="s">
        <v>33</v>
      </c>
      <c r="H1453" t="s">
        <v>1409</v>
      </c>
      <c r="I1453" t="s">
        <v>1410</v>
      </c>
      <c r="J1453" t="s">
        <v>177</v>
      </c>
      <c r="K1453" t="s">
        <v>48</v>
      </c>
      <c r="L1453" t="s">
        <v>71</v>
      </c>
      <c r="M1453" t="s">
        <v>194</v>
      </c>
      <c r="N1453" t="s">
        <v>72</v>
      </c>
      <c r="O1453" t="s">
        <v>40</v>
      </c>
      <c r="P1453">
        <v>60</v>
      </c>
      <c r="Q1453" s="2">
        <v>39310</v>
      </c>
      <c r="R1453" s="2"/>
      <c r="S1453">
        <v>40</v>
      </c>
      <c r="T1453" s="3">
        <v>58671</v>
      </c>
      <c r="U1453" s="3">
        <v>4889.25</v>
      </c>
      <c r="V1453" s="3">
        <v>28.207211538461536</v>
      </c>
      <c r="W1453" s="3">
        <v>6.3500000000000001E-2</v>
      </c>
      <c r="X1453" s="3">
        <v>310.467375</v>
      </c>
      <c r="Y1453" vm="24">
        <v>0.31900000000000001</v>
      </c>
      <c r="Z1453" s="3">
        <v>3329.5792499999998</v>
      </c>
      <c r="AA1453" t="s">
        <v>197</v>
      </c>
      <c r="AB1453">
        <v>149.69999999999999</v>
      </c>
      <c r="AC1453">
        <v>0</v>
      </c>
      <c r="AD1453" s="2" t="s">
        <v>42</v>
      </c>
      <c r="AE1453">
        <v>121</v>
      </c>
      <c r="AH1453">
        <v>20</v>
      </c>
      <c r="AI1453">
        <v>95</v>
      </c>
      <c r="AJ1453">
        <v>15</v>
      </c>
      <c r="AK1453" t="s">
        <v>42</v>
      </c>
      <c r="AL1453">
        <f>IF(AND(EE_Data_2023[[#This Row],[Hire Date]]&gt;=EE_Data_2023[[#This Row],[Start of Month]],EE_Data_2023[[#This Row],[Hire Date]]&lt;=EE_Data_2023[[#This Row],[End of Month]]),1,0)</f>
        <v>0</v>
      </c>
      <c r="AM1453">
        <f>IF(AND(EE_Data_2023[[#This Row],[Exit Date]]&gt;=EE_Data_2023[[#This Row],[Start of Month]],EE_Data_2023[[#This Row],[Exit Date]]&lt;=EE_Data_2023[[#This Row],[End of Month]]),1,0)</f>
        <v>0</v>
      </c>
      <c r="AN1453">
        <f>EE_Data_2023[[#This Row],[Leave balance]]*EE_Data_2023[[#This Row],[Hr_Rate]]</f>
        <v>3413.072596153846</v>
      </c>
    </row>
    <row r="1454" spans="1:40" x14ac:dyDescent="0.3">
      <c r="A1454" s="1" t="s">
        <v>1928</v>
      </c>
      <c r="B1454" s="8">
        <v>44958</v>
      </c>
      <c r="C1454" s="8">
        <v>44985</v>
      </c>
      <c r="D1454">
        <v>2023</v>
      </c>
      <c r="E1454" t="s">
        <v>31</v>
      </c>
      <c r="F1454" t="s">
        <v>32</v>
      </c>
      <c r="G1454" t="s">
        <v>33</v>
      </c>
      <c r="H1454" t="s">
        <v>1411</v>
      </c>
      <c r="I1454" t="s">
        <v>1412</v>
      </c>
      <c r="J1454" t="s">
        <v>69</v>
      </c>
      <c r="K1454" t="s">
        <v>70</v>
      </c>
      <c r="L1454" t="s">
        <v>108</v>
      </c>
      <c r="M1454" t="s">
        <v>32</v>
      </c>
      <c r="N1454" t="s">
        <v>72</v>
      </c>
      <c r="O1454" t="s">
        <v>50</v>
      </c>
      <c r="P1454">
        <v>40</v>
      </c>
      <c r="Q1454" s="2">
        <v>43175</v>
      </c>
      <c r="R1454" s="2"/>
      <c r="S1454">
        <v>40</v>
      </c>
      <c r="T1454" s="3">
        <v>55457</v>
      </c>
      <c r="U1454" s="3">
        <v>4621.416666666667</v>
      </c>
      <c r="V1454" s="3">
        <v>26.662019230769232</v>
      </c>
      <c r="W1454" s="3">
        <v>0.20760000000000001</v>
      </c>
      <c r="X1454" s="3">
        <v>959.40610000000004</v>
      </c>
      <c r="Y1454" vm="1">
        <v>0.36599999999999999</v>
      </c>
      <c r="Z1454" s="3">
        <v>2929.9781666666668</v>
      </c>
      <c r="AA1454" t="s">
        <v>41</v>
      </c>
      <c r="AB1454">
        <v>1</v>
      </c>
      <c r="AC1454">
        <v>0</v>
      </c>
      <c r="AD1454" s="2" t="s">
        <v>42</v>
      </c>
      <c r="AE1454">
        <v>147</v>
      </c>
      <c r="AH1454">
        <v>20</v>
      </c>
      <c r="AJ1454">
        <v>5</v>
      </c>
      <c r="AK1454" t="s">
        <v>42</v>
      </c>
      <c r="AL1454">
        <f>IF(AND(EE_Data_2023[[#This Row],[Hire Date]]&gt;=EE_Data_2023[[#This Row],[Start of Month]],EE_Data_2023[[#This Row],[Hire Date]]&lt;=EE_Data_2023[[#This Row],[End of Month]]),1,0)</f>
        <v>0</v>
      </c>
      <c r="AM1454">
        <f>IF(AND(EE_Data_2023[[#This Row],[Exit Date]]&gt;=EE_Data_2023[[#This Row],[Start of Month]],EE_Data_2023[[#This Row],[Exit Date]]&lt;=EE_Data_2023[[#This Row],[End of Month]]),1,0)</f>
        <v>0</v>
      </c>
      <c r="AN1454">
        <f>EE_Data_2023[[#This Row],[Leave balance]]*EE_Data_2023[[#This Row],[Hr_Rate]]</f>
        <v>3919.3168269230773</v>
      </c>
    </row>
    <row r="1455" spans="1:40" x14ac:dyDescent="0.3">
      <c r="A1455" s="1" t="s">
        <v>1928</v>
      </c>
      <c r="B1455" s="8">
        <v>44958</v>
      </c>
      <c r="C1455" s="8">
        <v>44985</v>
      </c>
      <c r="D1455">
        <v>2023</v>
      </c>
      <c r="E1455" t="s">
        <v>200</v>
      </c>
      <c r="F1455" t="s">
        <v>201</v>
      </c>
      <c r="G1455" t="s">
        <v>33</v>
      </c>
      <c r="H1455" t="s">
        <v>1413</v>
      </c>
      <c r="I1455" t="s">
        <v>1414</v>
      </c>
      <c r="J1455" t="s">
        <v>77</v>
      </c>
      <c r="K1455" t="s">
        <v>116</v>
      </c>
      <c r="L1455" t="s">
        <v>71</v>
      </c>
      <c r="M1455" t="s">
        <v>201</v>
      </c>
      <c r="N1455" t="s">
        <v>72</v>
      </c>
      <c r="O1455" t="s">
        <v>50</v>
      </c>
      <c r="P1455">
        <v>29</v>
      </c>
      <c r="Q1455" s="2">
        <v>42676</v>
      </c>
      <c r="R1455" s="2"/>
      <c r="S1455">
        <v>40</v>
      </c>
      <c r="T1455" s="3">
        <v>122054</v>
      </c>
      <c r="U1455" s="3">
        <v>10171.166666666666</v>
      </c>
      <c r="V1455" s="3">
        <v>58.679807692307691</v>
      </c>
      <c r="W1455" s="3">
        <v>0.24809999999999999</v>
      </c>
      <c r="X1455" s="3">
        <v>2523.4664499999999</v>
      </c>
      <c r="Y1455" vm="25">
        <v>0.51900000000000002</v>
      </c>
      <c r="Z1455" s="3">
        <v>4892.3311666666659</v>
      </c>
      <c r="AA1455" t="s">
        <v>41</v>
      </c>
      <c r="AB1455">
        <v>1</v>
      </c>
      <c r="AC1455">
        <v>0.06</v>
      </c>
      <c r="AD1455" s="2" t="s">
        <v>42</v>
      </c>
      <c r="AE1455">
        <v>373</v>
      </c>
      <c r="AH1455">
        <v>20</v>
      </c>
      <c r="AK1455" t="s">
        <v>42</v>
      </c>
      <c r="AL1455">
        <f>IF(AND(EE_Data_2023[[#This Row],[Hire Date]]&gt;=EE_Data_2023[[#This Row],[Start of Month]],EE_Data_2023[[#This Row],[Hire Date]]&lt;=EE_Data_2023[[#This Row],[End of Month]]),1,0)</f>
        <v>0</v>
      </c>
      <c r="AM1455">
        <f>IF(AND(EE_Data_2023[[#This Row],[Exit Date]]&gt;=EE_Data_2023[[#This Row],[Start of Month]],EE_Data_2023[[#This Row],[Exit Date]]&lt;=EE_Data_2023[[#This Row],[End of Month]]),1,0)</f>
        <v>0</v>
      </c>
      <c r="AN1455">
        <f>EE_Data_2023[[#This Row],[Leave balance]]*EE_Data_2023[[#This Row],[Hr_Rate]]</f>
        <v>21887.568269230767</v>
      </c>
    </row>
    <row r="1456" spans="1:40" x14ac:dyDescent="0.3">
      <c r="A1456" s="1" t="s">
        <v>1928</v>
      </c>
      <c r="B1456" s="8">
        <v>44958</v>
      </c>
      <c r="C1456" s="8">
        <v>44985</v>
      </c>
      <c r="D1456">
        <v>2023</v>
      </c>
      <c r="E1456" t="s">
        <v>376</v>
      </c>
      <c r="F1456" t="s">
        <v>377</v>
      </c>
      <c r="G1456" t="s">
        <v>33</v>
      </c>
      <c r="H1456" t="s">
        <v>1415</v>
      </c>
      <c r="I1456" t="s">
        <v>1416</v>
      </c>
      <c r="J1456" t="s">
        <v>47</v>
      </c>
      <c r="K1456" t="s">
        <v>37</v>
      </c>
      <c r="L1456" t="s">
        <v>38</v>
      </c>
      <c r="M1456" t="s">
        <v>377</v>
      </c>
      <c r="N1456" t="s">
        <v>72</v>
      </c>
      <c r="O1456" t="s">
        <v>50</v>
      </c>
      <c r="P1456">
        <v>27</v>
      </c>
      <c r="Q1456" s="2">
        <v>43103</v>
      </c>
      <c r="R1456" s="2"/>
      <c r="S1456">
        <v>32</v>
      </c>
      <c r="T1456" s="3">
        <v>167100</v>
      </c>
      <c r="U1456" s="3">
        <v>13925</v>
      </c>
      <c r="V1456" s="3">
        <v>100.42067307692308</v>
      </c>
      <c r="W1456" s="3">
        <v>0.33799999999999997</v>
      </c>
      <c r="X1456" s="3">
        <v>4706.6499999999996</v>
      </c>
      <c r="Y1456" vm="35">
        <v>0.46100000000000002</v>
      </c>
      <c r="Z1456" s="3">
        <v>7505.5749999999998</v>
      </c>
      <c r="AA1456" t="s">
        <v>380</v>
      </c>
      <c r="AB1456">
        <v>23.619</v>
      </c>
      <c r="AC1456">
        <v>0.2</v>
      </c>
      <c r="AD1456" s="2" t="s">
        <v>42</v>
      </c>
      <c r="AE1456">
        <v>355</v>
      </c>
      <c r="AH1456">
        <v>20</v>
      </c>
      <c r="AI1456">
        <v>460</v>
      </c>
      <c r="AK1456" t="s">
        <v>42</v>
      </c>
      <c r="AL1456">
        <f>IF(AND(EE_Data_2023[[#This Row],[Hire Date]]&gt;=EE_Data_2023[[#This Row],[Start of Month]],EE_Data_2023[[#This Row],[Hire Date]]&lt;=EE_Data_2023[[#This Row],[End of Month]]),1,0)</f>
        <v>0</v>
      </c>
      <c r="AM1456">
        <f>IF(AND(EE_Data_2023[[#This Row],[Exit Date]]&gt;=EE_Data_2023[[#This Row],[Start of Month]],EE_Data_2023[[#This Row],[Exit Date]]&lt;=EE_Data_2023[[#This Row],[End of Month]]),1,0)</f>
        <v>0</v>
      </c>
      <c r="AN1456">
        <f>EE_Data_2023[[#This Row],[Leave balance]]*EE_Data_2023[[#This Row],[Hr_Rate]]</f>
        <v>35649.338942307695</v>
      </c>
    </row>
    <row r="1457" spans="1:40" x14ac:dyDescent="0.3">
      <c r="A1457" s="1" t="s">
        <v>1928</v>
      </c>
      <c r="B1457" s="8">
        <v>44958</v>
      </c>
      <c r="C1457" s="8">
        <v>44985</v>
      </c>
      <c r="D1457">
        <v>2023</v>
      </c>
      <c r="E1457" t="s">
        <v>351</v>
      </c>
      <c r="F1457" t="s">
        <v>352</v>
      </c>
      <c r="G1457" t="s">
        <v>54</v>
      </c>
      <c r="H1457" t="s">
        <v>1417</v>
      </c>
      <c r="I1457" t="s">
        <v>1418</v>
      </c>
      <c r="J1457" t="s">
        <v>36</v>
      </c>
      <c r="K1457" t="s">
        <v>37</v>
      </c>
      <c r="L1457" t="s">
        <v>71</v>
      </c>
      <c r="M1457" t="s">
        <v>352</v>
      </c>
      <c r="N1457" t="s">
        <v>39</v>
      </c>
      <c r="O1457" t="s">
        <v>50</v>
      </c>
      <c r="P1457">
        <v>53</v>
      </c>
      <c r="Q1457" s="2">
        <v>44674</v>
      </c>
      <c r="R1457" s="2">
        <v>45039</v>
      </c>
      <c r="S1457">
        <v>40</v>
      </c>
      <c r="T1457" s="3">
        <v>78153</v>
      </c>
      <c r="U1457" s="3">
        <v>6512.75</v>
      </c>
      <c r="V1457" s="3">
        <v>37.573557692307688</v>
      </c>
      <c r="W1457" s="3">
        <v>0.13</v>
      </c>
      <c r="X1457" s="3">
        <v>846.65750000000003</v>
      </c>
      <c r="Y1457" vm="14">
        <v>0.55399999999999994</v>
      </c>
      <c r="Z1457" s="3">
        <v>2904.6865000000003</v>
      </c>
      <c r="AA1457" t="s">
        <v>355</v>
      </c>
      <c r="AB1457">
        <v>12.6816</v>
      </c>
      <c r="AC1457">
        <v>0</v>
      </c>
      <c r="AD1457" s="2" t="s">
        <v>42</v>
      </c>
      <c r="AE1457">
        <v>195</v>
      </c>
      <c r="AH1457">
        <v>20</v>
      </c>
      <c r="AJ1457">
        <v>1</v>
      </c>
      <c r="AK1457" t="s">
        <v>42</v>
      </c>
      <c r="AL1457">
        <f>IF(AND(EE_Data_2023[[#This Row],[Hire Date]]&gt;=EE_Data_2023[[#This Row],[Start of Month]],EE_Data_2023[[#This Row],[Hire Date]]&lt;=EE_Data_2023[[#This Row],[End of Month]]),1,0)</f>
        <v>0</v>
      </c>
      <c r="AM1457">
        <f>IF(AND(EE_Data_2023[[#This Row],[Exit Date]]&gt;=EE_Data_2023[[#This Row],[Start of Month]],EE_Data_2023[[#This Row],[Exit Date]]&lt;=EE_Data_2023[[#This Row],[End of Month]]),1,0)</f>
        <v>0</v>
      </c>
      <c r="AN1457">
        <f>EE_Data_2023[[#This Row],[Leave balance]]*EE_Data_2023[[#This Row],[Hr_Rate]]</f>
        <v>7326.8437499999991</v>
      </c>
    </row>
    <row r="1458" spans="1:40" x14ac:dyDescent="0.3">
      <c r="A1458" s="1" t="s">
        <v>1928</v>
      </c>
      <c r="B1458" s="8">
        <v>44958</v>
      </c>
      <c r="C1458" s="8">
        <v>44985</v>
      </c>
      <c r="D1458">
        <v>2023</v>
      </c>
      <c r="E1458" t="s">
        <v>1035</v>
      </c>
      <c r="F1458" t="s">
        <v>1036</v>
      </c>
      <c r="G1458" t="s">
        <v>1918</v>
      </c>
      <c r="H1458" t="s">
        <v>1419</v>
      </c>
      <c r="I1458" t="s">
        <v>1420</v>
      </c>
      <c r="J1458" t="s">
        <v>77</v>
      </c>
      <c r="K1458" t="s">
        <v>48</v>
      </c>
      <c r="L1458" t="s">
        <v>38</v>
      </c>
      <c r="M1458" t="s">
        <v>135</v>
      </c>
      <c r="N1458" t="s">
        <v>39</v>
      </c>
      <c r="O1458" t="s">
        <v>50</v>
      </c>
      <c r="P1458">
        <v>37</v>
      </c>
      <c r="Q1458" s="2">
        <v>43935</v>
      </c>
      <c r="R1458" s="2">
        <v>45030</v>
      </c>
      <c r="S1458">
        <v>40</v>
      </c>
      <c r="T1458" s="3">
        <v>103524</v>
      </c>
      <c r="U1458" s="3">
        <v>8627</v>
      </c>
      <c r="V1458" s="3">
        <v>49.771153846153844</v>
      </c>
      <c r="W1458" s="3">
        <v>0.25</v>
      </c>
      <c r="X1458" s="3">
        <v>2156.75</v>
      </c>
      <c r="Y1458" vm="15">
        <v>0.34600000000000003</v>
      </c>
      <c r="Z1458" s="3">
        <v>5642.0579999999991</v>
      </c>
      <c r="AA1458" t="s">
        <v>138</v>
      </c>
      <c r="AB1458">
        <v>1.7225999999999999</v>
      </c>
      <c r="AC1458">
        <v>0.09</v>
      </c>
      <c r="AD1458" s="2" t="s">
        <v>42</v>
      </c>
      <c r="AE1458">
        <v>192</v>
      </c>
      <c r="AH1458">
        <v>20</v>
      </c>
      <c r="AJ1458">
        <v>10</v>
      </c>
      <c r="AK1458" t="s">
        <v>42</v>
      </c>
      <c r="AL1458">
        <f>IF(AND(EE_Data_2023[[#This Row],[Hire Date]]&gt;=EE_Data_2023[[#This Row],[Start of Month]],EE_Data_2023[[#This Row],[Hire Date]]&lt;=EE_Data_2023[[#This Row],[End of Month]]),1,0)</f>
        <v>0</v>
      </c>
      <c r="AM1458">
        <f>IF(AND(EE_Data_2023[[#This Row],[Exit Date]]&gt;=EE_Data_2023[[#This Row],[Start of Month]],EE_Data_2023[[#This Row],[Exit Date]]&lt;=EE_Data_2023[[#This Row],[End of Month]]),1,0)</f>
        <v>0</v>
      </c>
      <c r="AN1458">
        <f>EE_Data_2023[[#This Row],[Leave balance]]*EE_Data_2023[[#This Row],[Hr_Rate]]</f>
        <v>9556.0615384615376</v>
      </c>
    </row>
    <row r="1459" spans="1:40" x14ac:dyDescent="0.3">
      <c r="A1459" s="1" t="s">
        <v>1928</v>
      </c>
      <c r="B1459" s="8">
        <v>44958</v>
      </c>
      <c r="C1459" s="8">
        <v>44985</v>
      </c>
      <c r="D1459">
        <v>2023</v>
      </c>
      <c r="E1459" t="s">
        <v>172</v>
      </c>
      <c r="F1459" t="s">
        <v>132</v>
      </c>
      <c r="G1459" t="s">
        <v>33</v>
      </c>
      <c r="H1459" t="s">
        <v>1421</v>
      </c>
      <c r="I1459" t="s">
        <v>1422</v>
      </c>
      <c r="J1459" t="s">
        <v>77</v>
      </c>
      <c r="K1459" t="s">
        <v>37</v>
      </c>
      <c r="L1459" t="s">
        <v>71</v>
      </c>
      <c r="M1459" t="s">
        <v>132</v>
      </c>
      <c r="N1459" t="s">
        <v>72</v>
      </c>
      <c r="O1459" t="s">
        <v>40</v>
      </c>
      <c r="P1459">
        <v>30</v>
      </c>
      <c r="Q1459" s="2">
        <v>42952</v>
      </c>
      <c r="R1459" s="2"/>
      <c r="S1459">
        <v>24</v>
      </c>
      <c r="T1459" s="3">
        <v>119906</v>
      </c>
      <c r="U1459" s="3">
        <v>9992.1666666666661</v>
      </c>
      <c r="V1459" s="3">
        <v>96.078525641025635</v>
      </c>
      <c r="W1459" s="3">
        <v>0.45</v>
      </c>
      <c r="X1459" s="3">
        <v>4496.4749999999995</v>
      </c>
      <c r="Y1459" vm="21">
        <v>0.60699999999999998</v>
      </c>
      <c r="Z1459" s="3">
        <v>3926.9214999999995</v>
      </c>
      <c r="AA1459" t="s">
        <v>41</v>
      </c>
      <c r="AB1459">
        <v>1</v>
      </c>
      <c r="AC1459">
        <v>0.05</v>
      </c>
      <c r="AD1459" s="2" t="s">
        <v>42</v>
      </c>
      <c r="AE1459">
        <v>76</v>
      </c>
      <c r="AH1459">
        <v>20</v>
      </c>
      <c r="AI1459">
        <v>598</v>
      </c>
      <c r="AK1459" t="s">
        <v>42</v>
      </c>
      <c r="AL1459">
        <f>IF(AND(EE_Data_2023[[#This Row],[Hire Date]]&gt;=EE_Data_2023[[#This Row],[Start of Month]],EE_Data_2023[[#This Row],[Hire Date]]&lt;=EE_Data_2023[[#This Row],[End of Month]]),1,0)</f>
        <v>0</v>
      </c>
      <c r="AM1459">
        <f>IF(AND(EE_Data_2023[[#This Row],[Exit Date]]&gt;=EE_Data_2023[[#This Row],[Start of Month]],EE_Data_2023[[#This Row],[Exit Date]]&lt;=EE_Data_2023[[#This Row],[End of Month]]),1,0)</f>
        <v>0</v>
      </c>
      <c r="AN1459">
        <f>EE_Data_2023[[#This Row],[Leave balance]]*EE_Data_2023[[#This Row],[Hr_Rate]]</f>
        <v>7301.9679487179483</v>
      </c>
    </row>
    <row r="1460" spans="1:40" x14ac:dyDescent="0.3">
      <c r="A1460" s="1" t="s">
        <v>1928</v>
      </c>
      <c r="B1460" s="8">
        <v>44958</v>
      </c>
      <c r="C1460" s="8">
        <v>44985</v>
      </c>
      <c r="D1460">
        <v>2023</v>
      </c>
      <c r="E1460" t="s">
        <v>43</v>
      </c>
      <c r="F1460" t="s">
        <v>44</v>
      </c>
      <c r="G1460" t="s">
        <v>1919</v>
      </c>
      <c r="H1460" t="s">
        <v>1423</v>
      </c>
      <c r="I1460" t="s">
        <v>1424</v>
      </c>
      <c r="J1460" t="s">
        <v>145</v>
      </c>
      <c r="K1460" t="s">
        <v>116</v>
      </c>
      <c r="L1460" t="s">
        <v>49</v>
      </c>
      <c r="M1460" t="s">
        <v>44</v>
      </c>
      <c r="N1460" t="s">
        <v>72</v>
      </c>
      <c r="O1460" t="s">
        <v>50</v>
      </c>
      <c r="P1460">
        <v>28</v>
      </c>
      <c r="Q1460" s="2">
        <v>43847</v>
      </c>
      <c r="R1460" s="2"/>
      <c r="S1460">
        <v>40</v>
      </c>
      <c r="T1460" s="3">
        <v>45061</v>
      </c>
      <c r="U1460" s="3">
        <v>3755.0833333333335</v>
      </c>
      <c r="V1460" s="3">
        <v>21.663942307692306</v>
      </c>
      <c r="W1460" s="3">
        <v>0.17</v>
      </c>
      <c r="X1460" s="3">
        <v>638.36416666666673</v>
      </c>
      <c r="Y1460" vm="2">
        <v>0.21</v>
      </c>
      <c r="Z1460" s="3">
        <v>2966.5158333333334</v>
      </c>
      <c r="AA1460" t="s">
        <v>51</v>
      </c>
      <c r="AB1460">
        <v>1.4280999999999999</v>
      </c>
      <c r="AC1460">
        <v>0</v>
      </c>
      <c r="AD1460" s="2" t="s">
        <v>42</v>
      </c>
      <c r="AE1460">
        <v>245</v>
      </c>
      <c r="AH1460">
        <v>20</v>
      </c>
      <c r="AJ1460">
        <v>20</v>
      </c>
      <c r="AK1460" t="s">
        <v>42</v>
      </c>
      <c r="AL1460">
        <f>IF(AND(EE_Data_2023[[#This Row],[Hire Date]]&gt;=EE_Data_2023[[#This Row],[Start of Month]],EE_Data_2023[[#This Row],[Hire Date]]&lt;=EE_Data_2023[[#This Row],[End of Month]]),1,0)</f>
        <v>0</v>
      </c>
      <c r="AM1460">
        <f>IF(AND(EE_Data_2023[[#This Row],[Exit Date]]&gt;=EE_Data_2023[[#This Row],[Start of Month]],EE_Data_2023[[#This Row],[Exit Date]]&lt;=EE_Data_2023[[#This Row],[End of Month]]),1,0)</f>
        <v>0</v>
      </c>
      <c r="AN1460">
        <f>EE_Data_2023[[#This Row],[Leave balance]]*EE_Data_2023[[#This Row],[Hr_Rate]]</f>
        <v>5307.6658653846152</v>
      </c>
    </row>
    <row r="1461" spans="1:40" x14ac:dyDescent="0.3">
      <c r="A1461" s="1" t="s">
        <v>1928</v>
      </c>
      <c r="B1461" s="8">
        <v>44958</v>
      </c>
      <c r="C1461" s="8">
        <v>44985</v>
      </c>
      <c r="D1461">
        <v>2023</v>
      </c>
      <c r="E1461" t="s">
        <v>1035</v>
      </c>
      <c r="F1461" t="s">
        <v>1036</v>
      </c>
      <c r="G1461" t="s">
        <v>1918</v>
      </c>
      <c r="H1461" t="s">
        <v>1425</v>
      </c>
      <c r="I1461" t="s">
        <v>1426</v>
      </c>
      <c r="J1461" t="s">
        <v>527</v>
      </c>
      <c r="K1461" t="s">
        <v>37</v>
      </c>
      <c r="L1461" t="s">
        <v>71</v>
      </c>
      <c r="M1461" t="s">
        <v>1036</v>
      </c>
      <c r="N1461" t="s">
        <v>72</v>
      </c>
      <c r="O1461" t="s">
        <v>40</v>
      </c>
      <c r="P1461">
        <v>51</v>
      </c>
      <c r="Q1461" s="2">
        <v>37638</v>
      </c>
      <c r="R1461" s="2"/>
      <c r="S1461">
        <v>40</v>
      </c>
      <c r="T1461" s="3">
        <v>91399</v>
      </c>
      <c r="U1461" s="3">
        <v>7616.583333333333</v>
      </c>
      <c r="V1461" s="3">
        <v>43.941826923076924</v>
      </c>
      <c r="W1461" s="3">
        <v>0.25</v>
      </c>
      <c r="X1461" s="3">
        <v>1904.1458333333333</v>
      </c>
      <c r="Y1461" vm="44">
        <v>0.47399999999999998</v>
      </c>
      <c r="Z1461" s="3">
        <v>4006.3228333333332</v>
      </c>
      <c r="AA1461" t="s">
        <v>1039</v>
      </c>
      <c r="AB1461">
        <v>1.5972999999999999</v>
      </c>
      <c r="AC1461">
        <v>0</v>
      </c>
      <c r="AD1461" s="2" t="s">
        <v>42</v>
      </c>
      <c r="AE1461">
        <v>383</v>
      </c>
      <c r="AH1461">
        <v>20</v>
      </c>
      <c r="AJ1461">
        <v>5</v>
      </c>
      <c r="AK1461" t="s">
        <v>42</v>
      </c>
      <c r="AL1461">
        <f>IF(AND(EE_Data_2023[[#This Row],[Hire Date]]&gt;=EE_Data_2023[[#This Row],[Start of Month]],EE_Data_2023[[#This Row],[Hire Date]]&lt;=EE_Data_2023[[#This Row],[End of Month]]),1,0)</f>
        <v>0</v>
      </c>
      <c r="AM1461">
        <f>IF(AND(EE_Data_2023[[#This Row],[Exit Date]]&gt;=EE_Data_2023[[#This Row],[Start of Month]],EE_Data_2023[[#This Row],[Exit Date]]&lt;=EE_Data_2023[[#This Row],[End of Month]]),1,0)</f>
        <v>0</v>
      </c>
      <c r="AN1461">
        <f>EE_Data_2023[[#This Row],[Leave balance]]*EE_Data_2023[[#This Row],[Hr_Rate]]</f>
        <v>16829.719711538462</v>
      </c>
    </row>
    <row r="1462" spans="1:40" x14ac:dyDescent="0.3">
      <c r="A1462" s="1" t="s">
        <v>1928</v>
      </c>
      <c r="B1462" s="8">
        <v>44958</v>
      </c>
      <c r="C1462" s="8">
        <v>44985</v>
      </c>
      <c r="D1462">
        <v>2023</v>
      </c>
      <c r="E1462" t="s">
        <v>1035</v>
      </c>
      <c r="F1462" t="s">
        <v>1036</v>
      </c>
      <c r="G1462" t="s">
        <v>1918</v>
      </c>
      <c r="H1462" t="s">
        <v>1427</v>
      </c>
      <c r="I1462" t="s">
        <v>1428</v>
      </c>
      <c r="J1462" t="s">
        <v>187</v>
      </c>
      <c r="K1462" t="s">
        <v>37</v>
      </c>
      <c r="L1462" t="s">
        <v>108</v>
      </c>
      <c r="M1462" t="s">
        <v>135</v>
      </c>
      <c r="N1462" t="s">
        <v>72</v>
      </c>
      <c r="O1462" t="s">
        <v>40</v>
      </c>
      <c r="P1462">
        <v>28</v>
      </c>
      <c r="Q1462" s="2">
        <v>43006</v>
      </c>
      <c r="R1462" s="2"/>
      <c r="S1462">
        <v>40</v>
      </c>
      <c r="T1462" s="3">
        <v>97336</v>
      </c>
      <c r="U1462" s="3">
        <v>8111.333333333333</v>
      </c>
      <c r="V1462" s="3">
        <v>46.796153846153842</v>
      </c>
      <c r="W1462" s="3">
        <v>0.25</v>
      </c>
      <c r="X1462" s="3">
        <v>2027.8333333333333</v>
      </c>
      <c r="Y1462" vm="15">
        <v>0.34600000000000003</v>
      </c>
      <c r="Z1462" s="3">
        <v>5304.8119999999999</v>
      </c>
      <c r="AA1462" t="s">
        <v>138</v>
      </c>
      <c r="AB1462">
        <v>1.7225999999999999</v>
      </c>
      <c r="AC1462">
        <v>0</v>
      </c>
      <c r="AD1462" s="2" t="s">
        <v>42</v>
      </c>
      <c r="AE1462">
        <v>308</v>
      </c>
      <c r="AH1462">
        <v>20</v>
      </c>
      <c r="AJ1462">
        <v>3</v>
      </c>
      <c r="AK1462" t="s">
        <v>42</v>
      </c>
      <c r="AL1462">
        <f>IF(AND(EE_Data_2023[[#This Row],[Hire Date]]&gt;=EE_Data_2023[[#This Row],[Start of Month]],EE_Data_2023[[#This Row],[Hire Date]]&lt;=EE_Data_2023[[#This Row],[End of Month]]),1,0)</f>
        <v>0</v>
      </c>
      <c r="AM1462">
        <f>IF(AND(EE_Data_2023[[#This Row],[Exit Date]]&gt;=EE_Data_2023[[#This Row],[Start of Month]],EE_Data_2023[[#This Row],[Exit Date]]&lt;=EE_Data_2023[[#This Row],[End of Month]]),1,0)</f>
        <v>0</v>
      </c>
      <c r="AN1462">
        <f>EE_Data_2023[[#This Row],[Leave balance]]*EE_Data_2023[[#This Row],[Hr_Rate]]</f>
        <v>14413.215384615383</v>
      </c>
    </row>
    <row r="1463" spans="1:40" x14ac:dyDescent="0.3">
      <c r="A1463" s="1" t="s">
        <v>1928</v>
      </c>
      <c r="B1463" s="8">
        <v>44958</v>
      </c>
      <c r="C1463" s="8">
        <v>44985</v>
      </c>
      <c r="D1463">
        <v>2023</v>
      </c>
      <c r="E1463" t="s">
        <v>52</v>
      </c>
      <c r="F1463" t="s">
        <v>53</v>
      </c>
      <c r="G1463" t="s">
        <v>54</v>
      </c>
      <c r="H1463" t="s">
        <v>1356</v>
      </c>
      <c r="I1463" t="s">
        <v>1429</v>
      </c>
      <c r="J1463" t="s">
        <v>93</v>
      </c>
      <c r="K1463" t="s">
        <v>83</v>
      </c>
      <c r="L1463" t="s">
        <v>71</v>
      </c>
      <c r="M1463" t="s">
        <v>53</v>
      </c>
      <c r="N1463" t="s">
        <v>72</v>
      </c>
      <c r="O1463" t="s">
        <v>50</v>
      </c>
      <c r="P1463">
        <v>31</v>
      </c>
      <c r="Q1463" s="2">
        <v>42755</v>
      </c>
      <c r="R1463" s="2"/>
      <c r="S1463">
        <v>40</v>
      </c>
      <c r="T1463" s="3">
        <v>124629</v>
      </c>
      <c r="U1463" s="3">
        <v>10385.75</v>
      </c>
      <c r="V1463" s="3">
        <v>59.917788461538464</v>
      </c>
      <c r="W1463" s="3">
        <v>0.25</v>
      </c>
      <c r="X1463" s="3">
        <v>2596.4375</v>
      </c>
      <c r="Y1463" vm="3">
        <v>0.501</v>
      </c>
      <c r="Z1463" s="3">
        <v>5182.4892499999996</v>
      </c>
      <c r="AA1463" t="s">
        <v>58</v>
      </c>
      <c r="AB1463">
        <v>657.27</v>
      </c>
      <c r="AC1463">
        <v>0.1</v>
      </c>
      <c r="AD1463" s="2" t="s">
        <v>42</v>
      </c>
      <c r="AE1463">
        <v>210</v>
      </c>
      <c r="AH1463">
        <v>20</v>
      </c>
      <c r="AJ1463">
        <v>20</v>
      </c>
      <c r="AK1463" t="s">
        <v>42</v>
      </c>
      <c r="AL1463">
        <f>IF(AND(EE_Data_2023[[#This Row],[Hire Date]]&gt;=EE_Data_2023[[#This Row],[Start of Month]],EE_Data_2023[[#This Row],[Hire Date]]&lt;=EE_Data_2023[[#This Row],[End of Month]]),1,0)</f>
        <v>0</v>
      </c>
      <c r="AM1463">
        <f>IF(AND(EE_Data_2023[[#This Row],[Exit Date]]&gt;=EE_Data_2023[[#This Row],[Start of Month]],EE_Data_2023[[#This Row],[Exit Date]]&lt;=EE_Data_2023[[#This Row],[End of Month]]),1,0)</f>
        <v>0</v>
      </c>
      <c r="AN1463">
        <f>EE_Data_2023[[#This Row],[Leave balance]]*EE_Data_2023[[#This Row],[Hr_Rate]]</f>
        <v>12582.735576923078</v>
      </c>
    </row>
    <row r="1464" spans="1:40" x14ac:dyDescent="0.3">
      <c r="A1464" s="1" t="s">
        <v>1928</v>
      </c>
      <c r="B1464" s="8">
        <v>44958</v>
      </c>
      <c r="C1464" s="8">
        <v>44985</v>
      </c>
      <c r="D1464">
        <v>2023</v>
      </c>
      <c r="E1464" t="s">
        <v>104</v>
      </c>
      <c r="F1464" t="s">
        <v>105</v>
      </c>
      <c r="G1464" t="s">
        <v>1919</v>
      </c>
      <c r="H1464" t="s">
        <v>1430</v>
      </c>
      <c r="I1464" t="s">
        <v>1431</v>
      </c>
      <c r="J1464" t="s">
        <v>115</v>
      </c>
      <c r="K1464" t="s">
        <v>94</v>
      </c>
      <c r="L1464" t="s">
        <v>49</v>
      </c>
      <c r="M1464" t="s">
        <v>105</v>
      </c>
      <c r="N1464" t="s">
        <v>72</v>
      </c>
      <c r="O1464" t="s">
        <v>50</v>
      </c>
      <c r="P1464">
        <v>28</v>
      </c>
      <c r="Q1464" s="2">
        <v>44402</v>
      </c>
      <c r="R1464" s="2"/>
      <c r="S1464">
        <v>40</v>
      </c>
      <c r="T1464" s="3">
        <v>231850</v>
      </c>
      <c r="U1464" s="3">
        <v>19320.833333333332</v>
      </c>
      <c r="V1464" s="3">
        <v>111.46634615384615</v>
      </c>
      <c r="W1464" s="3">
        <v>5.74E-2</v>
      </c>
      <c r="X1464" s="3">
        <v>1109.0158333333331</v>
      </c>
      <c r="Y1464" vm="11">
        <v>0.30099999999999999</v>
      </c>
      <c r="Z1464" s="3">
        <v>13505.262499999999</v>
      </c>
      <c r="AA1464" t="s">
        <v>109</v>
      </c>
      <c r="AB1464">
        <v>16295.86</v>
      </c>
      <c r="AC1464">
        <v>0.39</v>
      </c>
      <c r="AD1464" s="2" t="s">
        <v>42</v>
      </c>
      <c r="AE1464">
        <v>207</v>
      </c>
      <c r="AH1464">
        <v>20</v>
      </c>
      <c r="AI1464">
        <v>389</v>
      </c>
      <c r="AJ1464">
        <v>5</v>
      </c>
      <c r="AK1464" t="s">
        <v>42</v>
      </c>
      <c r="AL1464">
        <f>IF(AND(EE_Data_2023[[#This Row],[Hire Date]]&gt;=EE_Data_2023[[#This Row],[Start of Month]],EE_Data_2023[[#This Row],[Hire Date]]&lt;=EE_Data_2023[[#This Row],[End of Month]]),1,0)</f>
        <v>0</v>
      </c>
      <c r="AM1464">
        <f>IF(AND(EE_Data_2023[[#This Row],[Exit Date]]&gt;=EE_Data_2023[[#This Row],[Start of Month]],EE_Data_2023[[#This Row],[Exit Date]]&lt;=EE_Data_2023[[#This Row],[End of Month]]),1,0)</f>
        <v>0</v>
      </c>
      <c r="AN1464">
        <f>EE_Data_2023[[#This Row],[Leave balance]]*EE_Data_2023[[#This Row],[Hr_Rate]]</f>
        <v>23073.533653846152</v>
      </c>
    </row>
    <row r="1465" spans="1:40" x14ac:dyDescent="0.3">
      <c r="A1465" s="1" t="s">
        <v>1928</v>
      </c>
      <c r="B1465" s="8">
        <v>44958</v>
      </c>
      <c r="C1465" s="8">
        <v>44985</v>
      </c>
      <c r="D1465">
        <v>2023</v>
      </c>
      <c r="E1465" t="s">
        <v>172</v>
      </c>
      <c r="F1465" t="s">
        <v>132</v>
      </c>
      <c r="G1465" t="s">
        <v>33</v>
      </c>
      <c r="H1465" t="s">
        <v>1432</v>
      </c>
      <c r="I1465" t="s">
        <v>1433</v>
      </c>
      <c r="J1465" t="s">
        <v>77</v>
      </c>
      <c r="K1465" t="s">
        <v>83</v>
      </c>
      <c r="L1465" t="s">
        <v>108</v>
      </c>
      <c r="M1465" t="s">
        <v>132</v>
      </c>
      <c r="N1465" t="s">
        <v>72</v>
      </c>
      <c r="O1465" t="s">
        <v>40</v>
      </c>
      <c r="P1465">
        <v>34</v>
      </c>
      <c r="Q1465" s="2">
        <v>43255</v>
      </c>
      <c r="R1465" s="2"/>
      <c r="S1465">
        <v>40</v>
      </c>
      <c r="T1465" s="3">
        <v>128329</v>
      </c>
      <c r="U1465" s="3">
        <v>10694.083333333334</v>
      </c>
      <c r="V1465" s="3">
        <v>61.696634615384617</v>
      </c>
      <c r="W1465" s="3">
        <v>0.45</v>
      </c>
      <c r="X1465" s="3">
        <v>4812.3375000000005</v>
      </c>
      <c r="Y1465" vm="21">
        <v>0.60699999999999998</v>
      </c>
      <c r="Z1465" s="3">
        <v>4202.7747500000005</v>
      </c>
      <c r="AA1465" t="s">
        <v>41</v>
      </c>
      <c r="AB1465">
        <v>1</v>
      </c>
      <c r="AC1465">
        <v>0.08</v>
      </c>
      <c r="AD1465" s="2" t="s">
        <v>42</v>
      </c>
      <c r="AE1465">
        <v>90</v>
      </c>
      <c r="AH1465">
        <v>20</v>
      </c>
      <c r="AJ1465">
        <v>5</v>
      </c>
      <c r="AK1465" t="s">
        <v>42</v>
      </c>
      <c r="AL1465">
        <f>IF(AND(EE_Data_2023[[#This Row],[Hire Date]]&gt;=EE_Data_2023[[#This Row],[Start of Month]],EE_Data_2023[[#This Row],[Hire Date]]&lt;=EE_Data_2023[[#This Row],[End of Month]]),1,0)</f>
        <v>0</v>
      </c>
      <c r="AM1465">
        <f>IF(AND(EE_Data_2023[[#This Row],[Exit Date]]&gt;=EE_Data_2023[[#This Row],[Start of Month]],EE_Data_2023[[#This Row],[Exit Date]]&lt;=EE_Data_2023[[#This Row],[End of Month]]),1,0)</f>
        <v>0</v>
      </c>
      <c r="AN1465">
        <f>EE_Data_2023[[#This Row],[Leave balance]]*EE_Data_2023[[#This Row],[Hr_Rate]]</f>
        <v>5552.6971153846152</v>
      </c>
    </row>
    <row r="1466" spans="1:40" x14ac:dyDescent="0.3">
      <c r="A1466" s="1" t="s">
        <v>1928</v>
      </c>
      <c r="B1466" s="8">
        <v>44958</v>
      </c>
      <c r="C1466" s="8">
        <v>44985</v>
      </c>
      <c r="D1466">
        <v>2023</v>
      </c>
      <c r="E1466" t="s">
        <v>123</v>
      </c>
      <c r="F1466" t="s">
        <v>124</v>
      </c>
      <c r="G1466" t="s">
        <v>33</v>
      </c>
      <c r="H1466" t="s">
        <v>1434</v>
      </c>
      <c r="I1466" t="s">
        <v>1435</v>
      </c>
      <c r="J1466" t="s">
        <v>115</v>
      </c>
      <c r="K1466" t="s">
        <v>116</v>
      </c>
      <c r="L1466" t="s">
        <v>49</v>
      </c>
      <c r="M1466" t="s">
        <v>124</v>
      </c>
      <c r="N1466" t="s">
        <v>39</v>
      </c>
      <c r="O1466" t="s">
        <v>40</v>
      </c>
      <c r="P1466">
        <v>44</v>
      </c>
      <c r="Q1466" s="2">
        <v>44283</v>
      </c>
      <c r="R1466" s="2">
        <v>45013</v>
      </c>
      <c r="S1466">
        <v>24</v>
      </c>
      <c r="T1466" s="3">
        <v>186033</v>
      </c>
      <c r="U1466" s="3">
        <v>15502.75</v>
      </c>
      <c r="V1466" s="3">
        <v>149.06490384615384</v>
      </c>
      <c r="W1466" s="3">
        <v>2.2499999999999999E-2</v>
      </c>
      <c r="X1466" s="3">
        <v>348.81187499999999</v>
      </c>
      <c r="Y1466" vm="13">
        <v>0.2</v>
      </c>
      <c r="Z1466" s="3">
        <v>12402.2</v>
      </c>
      <c r="AA1466" t="s">
        <v>127</v>
      </c>
      <c r="AB1466">
        <v>4.9107000000000003</v>
      </c>
      <c r="AC1466">
        <v>0.34</v>
      </c>
      <c r="AD1466" s="2" t="s">
        <v>42</v>
      </c>
      <c r="AE1466">
        <v>226</v>
      </c>
      <c r="AH1466">
        <v>20</v>
      </c>
      <c r="AI1466">
        <v>340</v>
      </c>
      <c r="AK1466" t="s">
        <v>42</v>
      </c>
      <c r="AL1466">
        <f>IF(AND(EE_Data_2023[[#This Row],[Hire Date]]&gt;=EE_Data_2023[[#This Row],[Start of Month]],EE_Data_2023[[#This Row],[Hire Date]]&lt;=EE_Data_2023[[#This Row],[End of Month]]),1,0)</f>
        <v>0</v>
      </c>
      <c r="AM1466">
        <f>IF(AND(EE_Data_2023[[#This Row],[Exit Date]]&gt;=EE_Data_2023[[#This Row],[Start of Month]],EE_Data_2023[[#This Row],[Exit Date]]&lt;=EE_Data_2023[[#This Row],[End of Month]]),1,0)</f>
        <v>0</v>
      </c>
      <c r="AN1466">
        <f>EE_Data_2023[[#This Row],[Leave balance]]*EE_Data_2023[[#This Row],[Hr_Rate]]</f>
        <v>33688.668269230766</v>
      </c>
    </row>
    <row r="1467" spans="1:40" x14ac:dyDescent="0.3">
      <c r="A1467" s="1" t="s">
        <v>1928</v>
      </c>
      <c r="B1467" s="8">
        <v>44958</v>
      </c>
      <c r="C1467" s="8">
        <v>44985</v>
      </c>
      <c r="D1467">
        <v>2023</v>
      </c>
      <c r="E1467" t="s">
        <v>110</v>
      </c>
      <c r="F1467" t="s">
        <v>111</v>
      </c>
      <c r="G1467" t="s">
        <v>112</v>
      </c>
      <c r="H1467" t="s">
        <v>1436</v>
      </c>
      <c r="I1467" t="s">
        <v>1437</v>
      </c>
      <c r="J1467" t="s">
        <v>93</v>
      </c>
      <c r="K1467" t="s">
        <v>116</v>
      </c>
      <c r="L1467" t="s">
        <v>38</v>
      </c>
      <c r="M1467" t="s">
        <v>111</v>
      </c>
      <c r="N1467" t="s">
        <v>72</v>
      </c>
      <c r="O1467" t="s">
        <v>40</v>
      </c>
      <c r="P1467">
        <v>60</v>
      </c>
      <c r="Q1467" s="2">
        <v>44403</v>
      </c>
      <c r="R1467" s="2"/>
      <c r="S1467">
        <v>40</v>
      </c>
      <c r="T1467" s="3">
        <v>121480</v>
      </c>
      <c r="U1467" s="3">
        <v>10123.333333333334</v>
      </c>
      <c r="V1467" s="3">
        <v>58.403846153846153</v>
      </c>
      <c r="W1467" s="3">
        <v>0</v>
      </c>
      <c r="X1467" s="3">
        <v>0</v>
      </c>
      <c r="Y1467" vm="12">
        <v>0.113</v>
      </c>
      <c r="Z1467" s="3">
        <v>8979.3966666666674</v>
      </c>
      <c r="AA1467" t="s">
        <v>117</v>
      </c>
      <c r="AB1467">
        <v>3.8468</v>
      </c>
      <c r="AC1467">
        <v>0.14000000000000001</v>
      </c>
      <c r="AD1467" s="2" t="s">
        <v>42</v>
      </c>
      <c r="AE1467">
        <v>345</v>
      </c>
      <c r="AH1467">
        <v>20</v>
      </c>
      <c r="AJ1467">
        <v>20</v>
      </c>
      <c r="AK1467" t="s">
        <v>42</v>
      </c>
      <c r="AL1467">
        <f>IF(AND(EE_Data_2023[[#This Row],[Hire Date]]&gt;=EE_Data_2023[[#This Row],[Start of Month]],EE_Data_2023[[#This Row],[Hire Date]]&lt;=EE_Data_2023[[#This Row],[End of Month]]),1,0)</f>
        <v>0</v>
      </c>
      <c r="AM1467">
        <f>IF(AND(EE_Data_2023[[#This Row],[Exit Date]]&gt;=EE_Data_2023[[#This Row],[Start of Month]],EE_Data_2023[[#This Row],[Exit Date]]&lt;=EE_Data_2023[[#This Row],[End of Month]]),1,0)</f>
        <v>0</v>
      </c>
      <c r="AN1467">
        <f>EE_Data_2023[[#This Row],[Leave balance]]*EE_Data_2023[[#This Row],[Hr_Rate]]</f>
        <v>20149.326923076922</v>
      </c>
    </row>
    <row r="1468" spans="1:40" x14ac:dyDescent="0.3">
      <c r="A1468" s="1" t="s">
        <v>1928</v>
      </c>
      <c r="B1468" s="8">
        <v>44958</v>
      </c>
      <c r="C1468" s="8">
        <v>44985</v>
      </c>
      <c r="D1468">
        <v>2023</v>
      </c>
      <c r="E1468" t="s">
        <v>180</v>
      </c>
      <c r="F1468" t="s">
        <v>181</v>
      </c>
      <c r="G1468" t="s">
        <v>33</v>
      </c>
      <c r="H1468" t="s">
        <v>1438</v>
      </c>
      <c r="I1468" t="s">
        <v>1439</v>
      </c>
      <c r="J1468" t="s">
        <v>47</v>
      </c>
      <c r="K1468" t="s">
        <v>94</v>
      </c>
      <c r="L1468" t="s">
        <v>49</v>
      </c>
      <c r="M1468" t="s">
        <v>181</v>
      </c>
      <c r="N1468" t="s">
        <v>72</v>
      </c>
      <c r="O1468" t="s">
        <v>50</v>
      </c>
      <c r="P1468">
        <v>41</v>
      </c>
      <c r="Q1468" s="2">
        <v>40319</v>
      </c>
      <c r="R1468" s="2"/>
      <c r="S1468">
        <v>32</v>
      </c>
      <c r="T1468" s="3">
        <v>153275</v>
      </c>
      <c r="U1468" s="3">
        <v>12772.916666666666</v>
      </c>
      <c r="V1468" s="3">
        <v>92.112379807692307</v>
      </c>
      <c r="W1468" s="3">
        <v>0.31420000000000003</v>
      </c>
      <c r="X1468" s="3">
        <v>4013.2504166666668</v>
      </c>
      <c r="Y1468" vm="22">
        <v>0.49099999999999999</v>
      </c>
      <c r="Z1468" s="3">
        <v>6501.4145833333332</v>
      </c>
      <c r="AA1468" t="s">
        <v>184</v>
      </c>
      <c r="AB1468">
        <v>11.300800000000001</v>
      </c>
      <c r="AC1468">
        <v>0.24</v>
      </c>
      <c r="AD1468" s="2" t="s">
        <v>42</v>
      </c>
      <c r="AE1468">
        <v>195</v>
      </c>
      <c r="AH1468">
        <v>20</v>
      </c>
      <c r="AK1468" t="s">
        <v>42</v>
      </c>
      <c r="AL1468">
        <f>IF(AND(EE_Data_2023[[#This Row],[Hire Date]]&gt;=EE_Data_2023[[#This Row],[Start of Month]],EE_Data_2023[[#This Row],[Hire Date]]&lt;=EE_Data_2023[[#This Row],[End of Month]]),1,0)</f>
        <v>0</v>
      </c>
      <c r="AM1468">
        <f>IF(AND(EE_Data_2023[[#This Row],[Exit Date]]&gt;=EE_Data_2023[[#This Row],[Start of Month]],EE_Data_2023[[#This Row],[Exit Date]]&lt;=EE_Data_2023[[#This Row],[End of Month]]),1,0)</f>
        <v>0</v>
      </c>
      <c r="AN1468">
        <f>EE_Data_2023[[#This Row],[Leave balance]]*EE_Data_2023[[#This Row],[Hr_Rate]]</f>
        <v>17961.9140625</v>
      </c>
    </row>
    <row r="1469" spans="1:40" x14ac:dyDescent="0.3">
      <c r="A1469" s="1" t="s">
        <v>1928</v>
      </c>
      <c r="B1469" s="8">
        <v>44958</v>
      </c>
      <c r="C1469" s="8">
        <v>44985</v>
      </c>
      <c r="D1469">
        <v>2023</v>
      </c>
      <c r="E1469" t="s">
        <v>390</v>
      </c>
      <c r="F1469" t="s">
        <v>391</v>
      </c>
      <c r="G1469" t="s">
        <v>33</v>
      </c>
      <c r="H1469" t="s">
        <v>1440</v>
      </c>
      <c r="I1469" t="s">
        <v>1441</v>
      </c>
      <c r="J1469" t="s">
        <v>63</v>
      </c>
      <c r="K1469" t="s">
        <v>70</v>
      </c>
      <c r="L1469" t="s">
        <v>108</v>
      </c>
      <c r="M1469" t="s">
        <v>391</v>
      </c>
      <c r="N1469" t="s">
        <v>39</v>
      </c>
      <c r="O1469" t="s">
        <v>50</v>
      </c>
      <c r="P1469">
        <v>62</v>
      </c>
      <c r="Q1469" s="2">
        <v>43969</v>
      </c>
      <c r="R1469" s="2">
        <v>45064</v>
      </c>
      <c r="S1469">
        <v>24</v>
      </c>
      <c r="T1469" s="3">
        <v>97830</v>
      </c>
      <c r="U1469" s="3">
        <v>8152.5</v>
      </c>
      <c r="V1469" s="3">
        <v>78.38942307692308</v>
      </c>
      <c r="W1469" s="3">
        <v>0.1105</v>
      </c>
      <c r="X1469" s="3">
        <v>900.85125000000005</v>
      </c>
      <c r="Y1469" vm="37">
        <v>0.26100000000000001</v>
      </c>
      <c r="Z1469" s="3">
        <v>6024.6975000000002</v>
      </c>
      <c r="AA1469" t="s">
        <v>41</v>
      </c>
      <c r="AB1469">
        <v>1</v>
      </c>
      <c r="AC1469">
        <v>0</v>
      </c>
      <c r="AD1469" s="2" t="s">
        <v>42</v>
      </c>
      <c r="AE1469">
        <v>251</v>
      </c>
      <c r="AH1469">
        <v>20</v>
      </c>
      <c r="AI1469">
        <v>470</v>
      </c>
      <c r="AK1469" t="s">
        <v>42</v>
      </c>
      <c r="AL1469">
        <f>IF(AND(EE_Data_2023[[#This Row],[Hire Date]]&gt;=EE_Data_2023[[#This Row],[Start of Month]],EE_Data_2023[[#This Row],[Hire Date]]&lt;=EE_Data_2023[[#This Row],[End of Month]]),1,0)</f>
        <v>0</v>
      </c>
      <c r="AM1469">
        <f>IF(AND(EE_Data_2023[[#This Row],[Exit Date]]&gt;=EE_Data_2023[[#This Row],[Start of Month]],EE_Data_2023[[#This Row],[Exit Date]]&lt;=EE_Data_2023[[#This Row],[End of Month]]),1,0)</f>
        <v>0</v>
      </c>
      <c r="AN1469">
        <f>EE_Data_2023[[#This Row],[Leave balance]]*EE_Data_2023[[#This Row],[Hr_Rate]]</f>
        <v>19675.745192307691</v>
      </c>
    </row>
    <row r="1470" spans="1:40" x14ac:dyDescent="0.3">
      <c r="A1470" s="1" t="s">
        <v>1928</v>
      </c>
      <c r="B1470" s="8">
        <v>44958</v>
      </c>
      <c r="C1470" s="8">
        <v>44985</v>
      </c>
      <c r="D1470">
        <v>2023</v>
      </c>
      <c r="E1470" t="s">
        <v>262</v>
      </c>
      <c r="F1470" t="s">
        <v>263</v>
      </c>
      <c r="G1470" t="s">
        <v>33</v>
      </c>
      <c r="H1470" t="s">
        <v>1442</v>
      </c>
      <c r="I1470" t="s">
        <v>1443</v>
      </c>
      <c r="J1470" t="s">
        <v>115</v>
      </c>
      <c r="K1470" t="s">
        <v>116</v>
      </c>
      <c r="L1470" t="s">
        <v>71</v>
      </c>
      <c r="M1470" t="s">
        <v>263</v>
      </c>
      <c r="N1470" t="s">
        <v>39</v>
      </c>
      <c r="O1470" t="s">
        <v>50</v>
      </c>
      <c r="P1470">
        <v>47</v>
      </c>
      <c r="Q1470" s="2">
        <v>44633</v>
      </c>
      <c r="R1470" s="2">
        <v>44998</v>
      </c>
      <c r="S1470">
        <v>40</v>
      </c>
      <c r="T1470" s="3">
        <v>239394</v>
      </c>
      <c r="U1470" s="3">
        <v>19949.5</v>
      </c>
      <c r="V1470" s="3">
        <v>115.09326923076924</v>
      </c>
      <c r="W1470" s="3">
        <v>0.22</v>
      </c>
      <c r="X1470" s="3">
        <v>4388.8900000000003</v>
      </c>
      <c r="Y1470" vm="28">
        <v>0.45200000000000001</v>
      </c>
      <c r="Z1470" s="3">
        <v>10932.325999999999</v>
      </c>
      <c r="AA1470" t="s">
        <v>267</v>
      </c>
      <c r="AB1470">
        <v>39.026600000000002</v>
      </c>
      <c r="AC1470">
        <v>0.32</v>
      </c>
      <c r="AD1470" s="2" t="s">
        <v>42</v>
      </c>
      <c r="AE1470">
        <v>67</v>
      </c>
      <c r="AH1470">
        <v>20</v>
      </c>
      <c r="AJ1470">
        <v>17</v>
      </c>
      <c r="AK1470" t="s">
        <v>42</v>
      </c>
      <c r="AL1470">
        <f>IF(AND(EE_Data_2023[[#This Row],[Hire Date]]&gt;=EE_Data_2023[[#This Row],[Start of Month]],EE_Data_2023[[#This Row],[Hire Date]]&lt;=EE_Data_2023[[#This Row],[End of Month]]),1,0)</f>
        <v>0</v>
      </c>
      <c r="AM1470">
        <f>IF(AND(EE_Data_2023[[#This Row],[Exit Date]]&gt;=EE_Data_2023[[#This Row],[Start of Month]],EE_Data_2023[[#This Row],[Exit Date]]&lt;=EE_Data_2023[[#This Row],[End of Month]]),1,0)</f>
        <v>0</v>
      </c>
      <c r="AN1470">
        <f>EE_Data_2023[[#This Row],[Leave balance]]*EE_Data_2023[[#This Row],[Hr_Rate]]</f>
        <v>7711.2490384615394</v>
      </c>
    </row>
    <row r="1471" spans="1:40" x14ac:dyDescent="0.3">
      <c r="A1471" s="1" t="s">
        <v>1928</v>
      </c>
      <c r="B1471" s="8">
        <v>44958</v>
      </c>
      <c r="C1471" s="8">
        <v>44985</v>
      </c>
      <c r="D1471">
        <v>2023</v>
      </c>
      <c r="E1471" t="s">
        <v>283</v>
      </c>
      <c r="F1471" t="s">
        <v>284</v>
      </c>
      <c r="G1471" t="s">
        <v>112</v>
      </c>
      <c r="H1471" t="s">
        <v>1444</v>
      </c>
      <c r="I1471" t="s">
        <v>1445</v>
      </c>
      <c r="J1471" t="s">
        <v>145</v>
      </c>
      <c r="K1471" t="s">
        <v>48</v>
      </c>
      <c r="L1471" t="s">
        <v>49</v>
      </c>
      <c r="M1471" t="s">
        <v>284</v>
      </c>
      <c r="N1471" t="s">
        <v>72</v>
      </c>
      <c r="O1471" t="s">
        <v>50</v>
      </c>
      <c r="P1471">
        <v>62</v>
      </c>
      <c r="Q1471" s="2">
        <v>37519</v>
      </c>
      <c r="R1471" s="2"/>
      <c r="S1471">
        <v>40</v>
      </c>
      <c r="T1471" s="3">
        <v>49738</v>
      </c>
      <c r="U1471" s="3">
        <v>4144.833333333333</v>
      </c>
      <c r="V1471" s="3">
        <v>23.912500000000001</v>
      </c>
      <c r="W1471" s="3">
        <v>0</v>
      </c>
      <c r="X1471" s="3">
        <v>0</v>
      </c>
      <c r="Y1471" vm="30">
        <v>0.159</v>
      </c>
      <c r="Z1471" s="3">
        <v>3485.8048333333331</v>
      </c>
      <c r="AA1471" t="s">
        <v>287</v>
      </c>
      <c r="AB1471">
        <v>3.8807</v>
      </c>
      <c r="AC1471">
        <v>0</v>
      </c>
      <c r="AD1471" s="2" t="s">
        <v>42</v>
      </c>
      <c r="AE1471">
        <v>233</v>
      </c>
      <c r="AH1471">
        <v>20</v>
      </c>
      <c r="AJ1471">
        <v>2</v>
      </c>
      <c r="AK1471" t="s">
        <v>42</v>
      </c>
      <c r="AL1471">
        <f>IF(AND(EE_Data_2023[[#This Row],[Hire Date]]&gt;=EE_Data_2023[[#This Row],[Start of Month]],EE_Data_2023[[#This Row],[Hire Date]]&lt;=EE_Data_2023[[#This Row],[End of Month]]),1,0)</f>
        <v>0</v>
      </c>
      <c r="AM1471">
        <f>IF(AND(EE_Data_2023[[#This Row],[Exit Date]]&gt;=EE_Data_2023[[#This Row],[Start of Month]],EE_Data_2023[[#This Row],[Exit Date]]&lt;=EE_Data_2023[[#This Row],[End of Month]]),1,0)</f>
        <v>0</v>
      </c>
      <c r="AN1471">
        <f>EE_Data_2023[[#This Row],[Leave balance]]*EE_Data_2023[[#This Row],[Hr_Rate]]</f>
        <v>5571.6125000000002</v>
      </c>
    </row>
    <row r="1472" spans="1:40" x14ac:dyDescent="0.3">
      <c r="A1472" s="1" t="s">
        <v>1928</v>
      </c>
      <c r="B1472" s="8">
        <v>44958</v>
      </c>
      <c r="C1472" s="8">
        <v>44985</v>
      </c>
      <c r="D1472">
        <v>2023</v>
      </c>
      <c r="E1472" t="s">
        <v>238</v>
      </c>
      <c r="F1472" t="s">
        <v>239</v>
      </c>
      <c r="G1472" t="s">
        <v>33</v>
      </c>
      <c r="H1472" t="s">
        <v>1446</v>
      </c>
      <c r="I1472" t="s">
        <v>1447</v>
      </c>
      <c r="J1472" t="s">
        <v>145</v>
      </c>
      <c r="K1472" t="s">
        <v>83</v>
      </c>
      <c r="L1472" t="s">
        <v>38</v>
      </c>
      <c r="M1472" t="s">
        <v>239</v>
      </c>
      <c r="N1472" t="s">
        <v>72</v>
      </c>
      <c r="O1472" t="s">
        <v>50</v>
      </c>
      <c r="P1472">
        <v>33</v>
      </c>
      <c r="Q1472" s="2">
        <v>43247</v>
      </c>
      <c r="R1472" s="2"/>
      <c r="S1472">
        <v>32</v>
      </c>
      <c r="T1472" s="3">
        <v>45049</v>
      </c>
      <c r="U1472" s="3">
        <v>3754.0833333333335</v>
      </c>
      <c r="V1472" s="3">
        <v>27.072716346153847</v>
      </c>
      <c r="W1472" s="3">
        <v>0.16500000000000001</v>
      </c>
      <c r="X1472" s="3">
        <v>619.42375000000004</v>
      </c>
      <c r="Y1472" vm="27">
        <v>0.20499999999999999</v>
      </c>
      <c r="Z1472" s="3">
        <v>2984.4962500000001</v>
      </c>
      <c r="AA1472" t="s">
        <v>41</v>
      </c>
      <c r="AB1472">
        <v>1</v>
      </c>
      <c r="AC1472">
        <v>0</v>
      </c>
      <c r="AD1472" s="2" t="s">
        <v>42</v>
      </c>
      <c r="AE1472">
        <v>152</v>
      </c>
      <c r="AH1472">
        <v>20</v>
      </c>
      <c r="AK1472" t="s">
        <v>42</v>
      </c>
      <c r="AL1472">
        <f>IF(AND(EE_Data_2023[[#This Row],[Hire Date]]&gt;=EE_Data_2023[[#This Row],[Start of Month]],EE_Data_2023[[#This Row],[Hire Date]]&lt;=EE_Data_2023[[#This Row],[End of Month]]),1,0)</f>
        <v>0</v>
      </c>
      <c r="AM1472">
        <f>IF(AND(EE_Data_2023[[#This Row],[Exit Date]]&gt;=EE_Data_2023[[#This Row],[Start of Month]],EE_Data_2023[[#This Row],[Exit Date]]&lt;=EE_Data_2023[[#This Row],[End of Month]]),1,0)</f>
        <v>0</v>
      </c>
      <c r="AN1472">
        <f>EE_Data_2023[[#This Row],[Leave balance]]*EE_Data_2023[[#This Row],[Hr_Rate]]</f>
        <v>4115.0528846153848</v>
      </c>
    </row>
    <row r="1473" spans="1:40" x14ac:dyDescent="0.3">
      <c r="A1473" s="1" t="s">
        <v>1928</v>
      </c>
      <c r="B1473" s="8">
        <v>44958</v>
      </c>
      <c r="C1473" s="8">
        <v>44985</v>
      </c>
      <c r="D1473">
        <v>2023</v>
      </c>
      <c r="E1473" t="s">
        <v>238</v>
      </c>
      <c r="F1473" t="s">
        <v>239</v>
      </c>
      <c r="G1473" t="s">
        <v>33</v>
      </c>
      <c r="H1473" t="s">
        <v>1448</v>
      </c>
      <c r="I1473" t="s">
        <v>1449</v>
      </c>
      <c r="J1473" t="s">
        <v>93</v>
      </c>
      <c r="K1473" t="s">
        <v>116</v>
      </c>
      <c r="L1473" t="s">
        <v>49</v>
      </c>
      <c r="M1473" t="s">
        <v>239</v>
      </c>
      <c r="N1473" t="s">
        <v>72</v>
      </c>
      <c r="O1473" t="s">
        <v>50</v>
      </c>
      <c r="P1473">
        <v>29</v>
      </c>
      <c r="Q1473" s="2">
        <v>43966</v>
      </c>
      <c r="R1473" s="2"/>
      <c r="S1473">
        <v>40</v>
      </c>
      <c r="T1473" s="3">
        <v>137106</v>
      </c>
      <c r="U1473" s="3">
        <v>11425.5</v>
      </c>
      <c r="V1473" s="3">
        <v>65.916346153846149</v>
      </c>
      <c r="W1473" s="3">
        <v>0.16500000000000001</v>
      </c>
      <c r="X1473" s="3">
        <v>1885.2075</v>
      </c>
      <c r="Y1473" vm="27">
        <v>0.20499999999999999</v>
      </c>
      <c r="Z1473" s="3">
        <v>9083.2724999999991</v>
      </c>
      <c r="AA1473" t="s">
        <v>41</v>
      </c>
      <c r="AB1473">
        <v>1</v>
      </c>
      <c r="AC1473">
        <v>0.12</v>
      </c>
      <c r="AD1473" s="2" t="s">
        <v>42</v>
      </c>
      <c r="AE1473">
        <v>76</v>
      </c>
      <c r="AH1473">
        <v>20</v>
      </c>
      <c r="AJ1473">
        <v>8</v>
      </c>
      <c r="AK1473" t="s">
        <v>42</v>
      </c>
      <c r="AL1473">
        <f>IF(AND(EE_Data_2023[[#This Row],[Hire Date]]&gt;=EE_Data_2023[[#This Row],[Start of Month]],EE_Data_2023[[#This Row],[Hire Date]]&lt;=EE_Data_2023[[#This Row],[End of Month]]),1,0)</f>
        <v>0</v>
      </c>
      <c r="AM1473">
        <f>IF(AND(EE_Data_2023[[#This Row],[Exit Date]]&gt;=EE_Data_2023[[#This Row],[Start of Month]],EE_Data_2023[[#This Row],[Exit Date]]&lt;=EE_Data_2023[[#This Row],[End of Month]]),1,0)</f>
        <v>0</v>
      </c>
      <c r="AN1473">
        <f>EE_Data_2023[[#This Row],[Leave balance]]*EE_Data_2023[[#This Row],[Hr_Rate]]</f>
        <v>5009.6423076923074</v>
      </c>
    </row>
    <row r="1474" spans="1:40" x14ac:dyDescent="0.3">
      <c r="A1474" s="1" t="s">
        <v>1928</v>
      </c>
      <c r="B1474" s="8">
        <v>44958</v>
      </c>
      <c r="C1474" s="8">
        <v>44985</v>
      </c>
      <c r="D1474">
        <v>2023</v>
      </c>
      <c r="E1474" t="s">
        <v>110</v>
      </c>
      <c r="F1474" t="s">
        <v>111</v>
      </c>
      <c r="G1474" t="s">
        <v>112</v>
      </c>
      <c r="H1474" t="s">
        <v>1450</v>
      </c>
      <c r="I1474" t="s">
        <v>1451</v>
      </c>
      <c r="J1474" t="s">
        <v>115</v>
      </c>
      <c r="K1474" t="s">
        <v>48</v>
      </c>
      <c r="L1474" t="s">
        <v>71</v>
      </c>
      <c r="M1474" t="s">
        <v>111</v>
      </c>
      <c r="N1474" t="s">
        <v>72</v>
      </c>
      <c r="O1474" t="s">
        <v>50</v>
      </c>
      <c r="P1474">
        <v>54</v>
      </c>
      <c r="Q1474" s="2">
        <v>39330</v>
      </c>
      <c r="R1474" s="2"/>
      <c r="S1474">
        <v>40</v>
      </c>
      <c r="T1474" s="3">
        <v>183239</v>
      </c>
      <c r="U1474" s="3">
        <v>15269.916666666666</v>
      </c>
      <c r="V1474" s="3">
        <v>88.095673076923077</v>
      </c>
      <c r="W1474" s="3">
        <v>0</v>
      </c>
      <c r="X1474" s="3">
        <v>0</v>
      </c>
      <c r="Y1474" vm="12">
        <v>0.113</v>
      </c>
      <c r="Z1474" s="3">
        <v>13544.416083333334</v>
      </c>
      <c r="AA1474" t="s">
        <v>117</v>
      </c>
      <c r="AB1474">
        <v>3.8468</v>
      </c>
      <c r="AC1474">
        <v>0.32</v>
      </c>
      <c r="AD1474" s="2" t="s">
        <v>42</v>
      </c>
      <c r="AE1474">
        <v>363</v>
      </c>
      <c r="AH1474">
        <v>20</v>
      </c>
      <c r="AJ1474">
        <v>7</v>
      </c>
      <c r="AK1474" t="s">
        <v>42</v>
      </c>
      <c r="AL1474">
        <f>IF(AND(EE_Data_2023[[#This Row],[Hire Date]]&gt;=EE_Data_2023[[#This Row],[Start of Month]],EE_Data_2023[[#This Row],[Hire Date]]&lt;=EE_Data_2023[[#This Row],[End of Month]]),1,0)</f>
        <v>0</v>
      </c>
      <c r="AM1474">
        <f>IF(AND(EE_Data_2023[[#This Row],[Exit Date]]&gt;=EE_Data_2023[[#This Row],[Start of Month]],EE_Data_2023[[#This Row],[Exit Date]]&lt;=EE_Data_2023[[#This Row],[End of Month]]),1,0)</f>
        <v>0</v>
      </c>
      <c r="AN1474">
        <f>EE_Data_2023[[#This Row],[Leave balance]]*EE_Data_2023[[#This Row],[Hr_Rate]]</f>
        <v>31978.729326923076</v>
      </c>
    </row>
    <row r="1475" spans="1:40" x14ac:dyDescent="0.3">
      <c r="A1475" s="1" t="s">
        <v>1928</v>
      </c>
      <c r="B1475" s="8">
        <v>44958</v>
      </c>
      <c r="C1475" s="8">
        <v>44985</v>
      </c>
      <c r="D1475">
        <v>2023</v>
      </c>
      <c r="E1475" t="s">
        <v>1035</v>
      </c>
      <c r="F1475" t="s">
        <v>1036</v>
      </c>
      <c r="G1475" t="s">
        <v>1918</v>
      </c>
      <c r="H1475" t="s">
        <v>1075</v>
      </c>
      <c r="I1475" t="s">
        <v>1452</v>
      </c>
      <c r="J1475" t="s">
        <v>145</v>
      </c>
      <c r="K1475" t="s">
        <v>83</v>
      </c>
      <c r="L1475" t="s">
        <v>38</v>
      </c>
      <c r="M1475" t="s">
        <v>135</v>
      </c>
      <c r="N1475" t="s">
        <v>72</v>
      </c>
      <c r="O1475" t="s">
        <v>50</v>
      </c>
      <c r="P1475">
        <v>28</v>
      </c>
      <c r="Q1475" s="2">
        <v>43610</v>
      </c>
      <c r="R1475" s="2"/>
      <c r="S1475">
        <v>40</v>
      </c>
      <c r="T1475" s="3">
        <v>45819</v>
      </c>
      <c r="U1475" s="3">
        <v>3818.25</v>
      </c>
      <c r="V1475" s="3">
        <v>22.028365384615384</v>
      </c>
      <c r="W1475" s="3">
        <v>0.25</v>
      </c>
      <c r="X1475" s="3">
        <v>954.5625</v>
      </c>
      <c r="Y1475" vm="15">
        <v>0.34600000000000003</v>
      </c>
      <c r="Z1475" s="3">
        <v>2497.1354999999999</v>
      </c>
      <c r="AA1475" t="s">
        <v>138</v>
      </c>
      <c r="AB1475">
        <v>1.7225999999999999</v>
      </c>
      <c r="AC1475">
        <v>0</v>
      </c>
      <c r="AD1475" s="2" t="s">
        <v>42</v>
      </c>
      <c r="AE1475">
        <v>355</v>
      </c>
      <c r="AH1475">
        <v>20</v>
      </c>
      <c r="AJ1475">
        <v>12</v>
      </c>
      <c r="AK1475" t="s">
        <v>42</v>
      </c>
      <c r="AL1475">
        <f>IF(AND(EE_Data_2023[[#This Row],[Hire Date]]&gt;=EE_Data_2023[[#This Row],[Start of Month]],EE_Data_2023[[#This Row],[Hire Date]]&lt;=EE_Data_2023[[#This Row],[End of Month]]),1,0)</f>
        <v>0</v>
      </c>
      <c r="AM1475">
        <f>IF(AND(EE_Data_2023[[#This Row],[Exit Date]]&gt;=EE_Data_2023[[#This Row],[Start of Month]],EE_Data_2023[[#This Row],[Exit Date]]&lt;=EE_Data_2023[[#This Row],[End of Month]]),1,0)</f>
        <v>0</v>
      </c>
      <c r="AN1475">
        <f>EE_Data_2023[[#This Row],[Leave balance]]*EE_Data_2023[[#This Row],[Hr_Rate]]</f>
        <v>7820.069711538461</v>
      </c>
    </row>
    <row r="1476" spans="1:40" x14ac:dyDescent="0.3">
      <c r="A1476" s="1" t="s">
        <v>1928</v>
      </c>
      <c r="B1476" s="8">
        <v>44958</v>
      </c>
      <c r="C1476" s="8">
        <v>44985</v>
      </c>
      <c r="D1476">
        <v>2023</v>
      </c>
      <c r="E1476" t="s">
        <v>128</v>
      </c>
      <c r="F1476" t="s">
        <v>129</v>
      </c>
      <c r="G1476" t="s">
        <v>33</v>
      </c>
      <c r="H1476" t="s">
        <v>1453</v>
      </c>
      <c r="I1476" t="s">
        <v>1454</v>
      </c>
      <c r="J1476" t="s">
        <v>145</v>
      </c>
      <c r="K1476" t="s">
        <v>83</v>
      </c>
      <c r="L1476" t="s">
        <v>108</v>
      </c>
      <c r="M1476" t="s">
        <v>129</v>
      </c>
      <c r="N1476" t="s">
        <v>72</v>
      </c>
      <c r="O1476" t="s">
        <v>50</v>
      </c>
      <c r="P1476">
        <v>54</v>
      </c>
      <c r="Q1476" s="2">
        <v>39080</v>
      </c>
      <c r="R1476" s="2"/>
      <c r="S1476">
        <v>32</v>
      </c>
      <c r="T1476" s="3">
        <v>55518</v>
      </c>
      <c r="U1476" s="3">
        <v>4626.5</v>
      </c>
      <c r="V1476" s="3">
        <v>33.364182692307693</v>
      </c>
      <c r="W1476" s="3">
        <v>0.27500000000000002</v>
      </c>
      <c r="X1476" s="3">
        <v>1272.2875000000001</v>
      </c>
      <c r="Y1476" vm="14">
        <v>0.55399999999999994</v>
      </c>
      <c r="Z1476" s="3">
        <v>2063.4190000000003</v>
      </c>
      <c r="AA1476" t="s">
        <v>41</v>
      </c>
      <c r="AB1476">
        <v>1</v>
      </c>
      <c r="AC1476">
        <v>0</v>
      </c>
      <c r="AD1476" s="2" t="s">
        <v>42</v>
      </c>
      <c r="AE1476">
        <v>86</v>
      </c>
      <c r="AH1476">
        <v>20</v>
      </c>
      <c r="AK1476" t="s">
        <v>42</v>
      </c>
      <c r="AL1476">
        <f>IF(AND(EE_Data_2023[[#This Row],[Hire Date]]&gt;=EE_Data_2023[[#This Row],[Start of Month]],EE_Data_2023[[#This Row],[Hire Date]]&lt;=EE_Data_2023[[#This Row],[End of Month]]),1,0)</f>
        <v>0</v>
      </c>
      <c r="AM1476">
        <f>IF(AND(EE_Data_2023[[#This Row],[Exit Date]]&gt;=EE_Data_2023[[#This Row],[Start of Month]],EE_Data_2023[[#This Row],[Exit Date]]&lt;=EE_Data_2023[[#This Row],[End of Month]]),1,0)</f>
        <v>0</v>
      </c>
      <c r="AN1476">
        <f>EE_Data_2023[[#This Row],[Leave balance]]*EE_Data_2023[[#This Row],[Hr_Rate]]</f>
        <v>2869.3197115384614</v>
      </c>
    </row>
    <row r="1477" spans="1:40" x14ac:dyDescent="0.3">
      <c r="A1477" s="1" t="s">
        <v>1928</v>
      </c>
      <c r="B1477" s="8">
        <v>44958</v>
      </c>
      <c r="C1477" s="8">
        <v>44985</v>
      </c>
      <c r="D1477">
        <v>2023</v>
      </c>
      <c r="E1477" t="s">
        <v>376</v>
      </c>
      <c r="F1477" t="s">
        <v>377</v>
      </c>
      <c r="G1477" t="s">
        <v>33</v>
      </c>
      <c r="H1477" t="s">
        <v>1455</v>
      </c>
      <c r="I1477" t="s">
        <v>1456</v>
      </c>
      <c r="J1477" t="s">
        <v>77</v>
      </c>
      <c r="K1477" t="s">
        <v>116</v>
      </c>
      <c r="L1477" t="s">
        <v>38</v>
      </c>
      <c r="M1477" t="s">
        <v>377</v>
      </c>
      <c r="N1477" t="s">
        <v>72</v>
      </c>
      <c r="O1477" t="s">
        <v>50</v>
      </c>
      <c r="P1477">
        <v>50</v>
      </c>
      <c r="Q1477" s="2">
        <v>40979</v>
      </c>
      <c r="R1477" s="2"/>
      <c r="S1477">
        <v>32</v>
      </c>
      <c r="T1477" s="3">
        <v>108134</v>
      </c>
      <c r="U1477" s="3">
        <v>9011.1666666666661</v>
      </c>
      <c r="V1477" s="3">
        <v>64.984375</v>
      </c>
      <c r="W1477" s="3">
        <v>0.33799999999999997</v>
      </c>
      <c r="X1477" s="3">
        <v>3045.7743333333328</v>
      </c>
      <c r="Y1477" vm="35">
        <v>0.46100000000000002</v>
      </c>
      <c r="Z1477" s="3">
        <v>4857.0188333333326</v>
      </c>
      <c r="AA1477" t="s">
        <v>380</v>
      </c>
      <c r="AB1477">
        <v>23.619</v>
      </c>
      <c r="AC1477">
        <v>0.1</v>
      </c>
      <c r="AD1477" s="2" t="s">
        <v>42</v>
      </c>
      <c r="AE1477">
        <v>255</v>
      </c>
      <c r="AH1477">
        <v>20</v>
      </c>
      <c r="AI1477">
        <v>338</v>
      </c>
      <c r="AK1477" t="s">
        <v>42</v>
      </c>
      <c r="AL1477">
        <f>IF(AND(EE_Data_2023[[#This Row],[Hire Date]]&gt;=EE_Data_2023[[#This Row],[Start of Month]],EE_Data_2023[[#This Row],[Hire Date]]&lt;=EE_Data_2023[[#This Row],[End of Month]]),1,0)</f>
        <v>0</v>
      </c>
      <c r="AM1477">
        <f>IF(AND(EE_Data_2023[[#This Row],[Exit Date]]&gt;=EE_Data_2023[[#This Row],[Start of Month]],EE_Data_2023[[#This Row],[Exit Date]]&lt;=EE_Data_2023[[#This Row],[End of Month]]),1,0)</f>
        <v>0</v>
      </c>
      <c r="AN1477">
        <f>EE_Data_2023[[#This Row],[Leave balance]]*EE_Data_2023[[#This Row],[Hr_Rate]]</f>
        <v>16571.015625</v>
      </c>
    </row>
    <row r="1478" spans="1:40" x14ac:dyDescent="0.3">
      <c r="A1478" s="1" t="s">
        <v>1928</v>
      </c>
      <c r="B1478" s="8">
        <v>44958</v>
      </c>
      <c r="C1478" s="8">
        <v>44985</v>
      </c>
      <c r="D1478">
        <v>2023</v>
      </c>
      <c r="E1478" t="s">
        <v>52</v>
      </c>
      <c r="F1478" t="s">
        <v>53</v>
      </c>
      <c r="G1478" t="s">
        <v>54</v>
      </c>
      <c r="H1478" t="s">
        <v>1457</v>
      </c>
      <c r="I1478" t="s">
        <v>1458</v>
      </c>
      <c r="J1478" t="s">
        <v>77</v>
      </c>
      <c r="K1478" t="s">
        <v>116</v>
      </c>
      <c r="L1478" t="s">
        <v>108</v>
      </c>
      <c r="M1478" t="s">
        <v>53</v>
      </c>
      <c r="N1478" t="s">
        <v>72</v>
      </c>
      <c r="O1478" t="s">
        <v>50</v>
      </c>
      <c r="P1478">
        <v>55</v>
      </c>
      <c r="Q1478" s="2">
        <v>44550</v>
      </c>
      <c r="R1478" s="2"/>
      <c r="S1478">
        <v>40</v>
      </c>
      <c r="T1478" s="3">
        <v>113950</v>
      </c>
      <c r="U1478" s="3">
        <v>9495.8333333333339</v>
      </c>
      <c r="V1478" s="3">
        <v>54.783653846153847</v>
      </c>
      <c r="W1478" s="3">
        <v>0.25</v>
      </c>
      <c r="X1478" s="3">
        <v>2373.9583333333335</v>
      </c>
      <c r="Y1478" vm="3">
        <v>0.501</v>
      </c>
      <c r="Z1478" s="3">
        <v>4738.4208333333336</v>
      </c>
      <c r="AA1478" t="s">
        <v>58</v>
      </c>
      <c r="AB1478">
        <v>657.27</v>
      </c>
      <c r="AC1478">
        <v>0.09</v>
      </c>
      <c r="AD1478" s="2" t="s">
        <v>42</v>
      </c>
      <c r="AE1478">
        <v>357</v>
      </c>
      <c r="AH1478">
        <v>20</v>
      </c>
      <c r="AI1478">
        <v>81</v>
      </c>
      <c r="AJ1478">
        <v>14</v>
      </c>
      <c r="AK1478" t="s">
        <v>42</v>
      </c>
      <c r="AL1478">
        <f>IF(AND(EE_Data_2023[[#This Row],[Hire Date]]&gt;=EE_Data_2023[[#This Row],[Start of Month]],EE_Data_2023[[#This Row],[Hire Date]]&lt;=EE_Data_2023[[#This Row],[End of Month]]),1,0)</f>
        <v>0</v>
      </c>
      <c r="AM1478">
        <f>IF(AND(EE_Data_2023[[#This Row],[Exit Date]]&gt;=EE_Data_2023[[#This Row],[Start of Month]],EE_Data_2023[[#This Row],[Exit Date]]&lt;=EE_Data_2023[[#This Row],[End of Month]]),1,0)</f>
        <v>0</v>
      </c>
      <c r="AN1478">
        <f>EE_Data_2023[[#This Row],[Leave balance]]*EE_Data_2023[[#This Row],[Hr_Rate]]</f>
        <v>19557.764423076922</v>
      </c>
    </row>
    <row r="1479" spans="1:40" x14ac:dyDescent="0.3">
      <c r="A1479" s="1" t="s">
        <v>1928</v>
      </c>
      <c r="B1479" s="8">
        <v>44958</v>
      </c>
      <c r="C1479" s="8">
        <v>44985</v>
      </c>
      <c r="D1479">
        <v>2023</v>
      </c>
      <c r="E1479" t="s">
        <v>146</v>
      </c>
      <c r="F1479" t="s">
        <v>147</v>
      </c>
      <c r="G1479" t="s">
        <v>1919</v>
      </c>
      <c r="H1479" t="s">
        <v>1120</v>
      </c>
      <c r="I1479" t="s">
        <v>1459</v>
      </c>
      <c r="J1479" t="s">
        <v>115</v>
      </c>
      <c r="K1479" t="s">
        <v>116</v>
      </c>
      <c r="L1479" t="s">
        <v>49</v>
      </c>
      <c r="M1479" t="s">
        <v>147</v>
      </c>
      <c r="N1479" t="s">
        <v>39</v>
      </c>
      <c r="O1479" t="s">
        <v>50</v>
      </c>
      <c r="P1479">
        <v>52</v>
      </c>
      <c r="Q1479" s="2">
        <v>44652</v>
      </c>
      <c r="R1479" s="2">
        <v>45017</v>
      </c>
      <c r="S1479">
        <v>40</v>
      </c>
      <c r="T1479" s="3">
        <v>182035</v>
      </c>
      <c r="U1479" s="3">
        <v>15169.583333333334</v>
      </c>
      <c r="V1479" s="3">
        <v>87.516826923076934</v>
      </c>
      <c r="W1479" s="3">
        <v>0.12</v>
      </c>
      <c r="X1479" s="3">
        <v>1820.35</v>
      </c>
      <c r="Y1479" vm="17">
        <v>0.49700000000000005</v>
      </c>
      <c r="Z1479" s="3">
        <v>7630.300416666666</v>
      </c>
      <c r="AA1479" t="s">
        <v>150</v>
      </c>
      <c r="AB1479">
        <v>86.649000000000001</v>
      </c>
      <c r="AC1479">
        <v>0.3</v>
      </c>
      <c r="AD1479" s="2" t="s">
        <v>42</v>
      </c>
      <c r="AE1479">
        <v>384</v>
      </c>
      <c r="AH1479">
        <v>20</v>
      </c>
      <c r="AJ1479">
        <v>12</v>
      </c>
      <c r="AK1479" t="s">
        <v>42</v>
      </c>
      <c r="AL1479">
        <f>IF(AND(EE_Data_2023[[#This Row],[Hire Date]]&gt;=EE_Data_2023[[#This Row],[Start of Month]],EE_Data_2023[[#This Row],[Hire Date]]&lt;=EE_Data_2023[[#This Row],[End of Month]]),1,0)</f>
        <v>0</v>
      </c>
      <c r="AM1479">
        <f>IF(AND(EE_Data_2023[[#This Row],[Exit Date]]&gt;=EE_Data_2023[[#This Row],[Start of Month]],EE_Data_2023[[#This Row],[Exit Date]]&lt;=EE_Data_2023[[#This Row],[End of Month]]),1,0)</f>
        <v>0</v>
      </c>
      <c r="AN1479">
        <f>EE_Data_2023[[#This Row],[Leave balance]]*EE_Data_2023[[#This Row],[Hr_Rate]]</f>
        <v>33606.461538461546</v>
      </c>
    </row>
    <row r="1480" spans="1:40" x14ac:dyDescent="0.3">
      <c r="A1480" s="1" t="s">
        <v>1928</v>
      </c>
      <c r="B1480" s="8">
        <v>44958</v>
      </c>
      <c r="C1480" s="8">
        <v>44985</v>
      </c>
      <c r="D1480">
        <v>2023</v>
      </c>
      <c r="E1480" t="s">
        <v>564</v>
      </c>
      <c r="F1480" t="s">
        <v>565</v>
      </c>
      <c r="G1480" t="s">
        <v>33</v>
      </c>
      <c r="H1480" t="s">
        <v>264</v>
      </c>
      <c r="I1480" t="s">
        <v>1460</v>
      </c>
      <c r="J1480" t="s">
        <v>47</v>
      </c>
      <c r="K1480" t="s">
        <v>83</v>
      </c>
      <c r="L1480" t="s">
        <v>49</v>
      </c>
      <c r="M1480" t="s">
        <v>565</v>
      </c>
      <c r="N1480" t="s">
        <v>72</v>
      </c>
      <c r="O1480" t="s">
        <v>40</v>
      </c>
      <c r="P1480">
        <v>35</v>
      </c>
      <c r="Q1480" s="2">
        <v>42963</v>
      </c>
      <c r="R1480" s="2"/>
      <c r="S1480">
        <v>32</v>
      </c>
      <c r="T1480" s="3">
        <v>181356</v>
      </c>
      <c r="U1480" s="3">
        <v>15113</v>
      </c>
      <c r="V1480" s="3">
        <v>108.98798076923077</v>
      </c>
      <c r="W1480" s="3">
        <v>0.21379999999999999</v>
      </c>
      <c r="X1480" s="3">
        <v>3231.1594</v>
      </c>
      <c r="Y1480" vm="41">
        <v>0.51400000000000001</v>
      </c>
      <c r="Z1480" s="3">
        <v>7344.9179999999997</v>
      </c>
      <c r="AA1480" t="s">
        <v>41</v>
      </c>
      <c r="AB1480">
        <v>1</v>
      </c>
      <c r="AC1480">
        <v>0.23</v>
      </c>
      <c r="AD1480" s="2" t="s">
        <v>42</v>
      </c>
      <c r="AE1480">
        <v>236</v>
      </c>
      <c r="AH1480">
        <v>20</v>
      </c>
      <c r="AK1480" t="s">
        <v>42</v>
      </c>
      <c r="AL1480">
        <f>IF(AND(EE_Data_2023[[#This Row],[Hire Date]]&gt;=EE_Data_2023[[#This Row],[Start of Month]],EE_Data_2023[[#This Row],[Hire Date]]&lt;=EE_Data_2023[[#This Row],[End of Month]]),1,0)</f>
        <v>0</v>
      </c>
      <c r="AM1480">
        <f>IF(AND(EE_Data_2023[[#This Row],[Exit Date]]&gt;=EE_Data_2023[[#This Row],[Start of Month]],EE_Data_2023[[#This Row],[Exit Date]]&lt;=EE_Data_2023[[#This Row],[End of Month]]),1,0)</f>
        <v>0</v>
      </c>
      <c r="AN1480">
        <f>EE_Data_2023[[#This Row],[Leave balance]]*EE_Data_2023[[#This Row],[Hr_Rate]]</f>
        <v>25721.163461538461</v>
      </c>
    </row>
    <row r="1481" spans="1:40" x14ac:dyDescent="0.3">
      <c r="A1481" s="1" t="s">
        <v>1928</v>
      </c>
      <c r="B1481" s="8">
        <v>44958</v>
      </c>
      <c r="C1481" s="8">
        <v>44985</v>
      </c>
      <c r="D1481">
        <v>2023</v>
      </c>
      <c r="E1481" t="s">
        <v>262</v>
      </c>
      <c r="F1481" t="s">
        <v>263</v>
      </c>
      <c r="G1481" t="s">
        <v>33</v>
      </c>
      <c r="H1481" t="s">
        <v>1461</v>
      </c>
      <c r="I1481" t="s">
        <v>1462</v>
      </c>
      <c r="J1481" t="s">
        <v>69</v>
      </c>
      <c r="K1481" t="s">
        <v>70</v>
      </c>
      <c r="L1481" t="s">
        <v>71</v>
      </c>
      <c r="M1481" t="s">
        <v>263</v>
      </c>
      <c r="N1481" t="s">
        <v>72</v>
      </c>
      <c r="O1481" t="s">
        <v>50</v>
      </c>
      <c r="P1481">
        <v>26</v>
      </c>
      <c r="Q1481" s="2">
        <v>43698</v>
      </c>
      <c r="R1481" s="2"/>
      <c r="S1481">
        <v>40</v>
      </c>
      <c r="T1481" s="3">
        <v>66084</v>
      </c>
      <c r="U1481" s="3">
        <v>5507</v>
      </c>
      <c r="V1481" s="3">
        <v>31.771153846153844</v>
      </c>
      <c r="W1481" s="3">
        <v>0.22</v>
      </c>
      <c r="X1481" s="3">
        <v>1211.54</v>
      </c>
      <c r="Y1481" vm="28">
        <v>0.45200000000000001</v>
      </c>
      <c r="Z1481" s="3">
        <v>3017.8359999999998</v>
      </c>
      <c r="AA1481" t="s">
        <v>267</v>
      </c>
      <c r="AB1481">
        <v>39.026600000000002</v>
      </c>
      <c r="AC1481">
        <v>0</v>
      </c>
      <c r="AD1481" s="2" t="s">
        <v>42</v>
      </c>
      <c r="AE1481">
        <v>384</v>
      </c>
      <c r="AH1481">
        <v>20</v>
      </c>
      <c r="AJ1481">
        <v>20</v>
      </c>
      <c r="AK1481" t="s">
        <v>42</v>
      </c>
      <c r="AL1481">
        <f>IF(AND(EE_Data_2023[[#This Row],[Hire Date]]&gt;=EE_Data_2023[[#This Row],[Start of Month]],EE_Data_2023[[#This Row],[Hire Date]]&lt;=EE_Data_2023[[#This Row],[End of Month]]),1,0)</f>
        <v>0</v>
      </c>
      <c r="AM1481">
        <f>IF(AND(EE_Data_2023[[#This Row],[Exit Date]]&gt;=EE_Data_2023[[#This Row],[Start of Month]],EE_Data_2023[[#This Row],[Exit Date]]&lt;=EE_Data_2023[[#This Row],[End of Month]]),1,0)</f>
        <v>0</v>
      </c>
      <c r="AN1481">
        <f>EE_Data_2023[[#This Row],[Leave balance]]*EE_Data_2023[[#This Row],[Hr_Rate]]</f>
        <v>12200.123076923075</v>
      </c>
    </row>
    <row r="1482" spans="1:40" x14ac:dyDescent="0.3">
      <c r="A1482" s="1" t="s">
        <v>1928</v>
      </c>
      <c r="B1482" s="8">
        <v>44958</v>
      </c>
      <c r="C1482" s="8">
        <v>44985</v>
      </c>
      <c r="D1482">
        <v>2023</v>
      </c>
      <c r="E1482" t="s">
        <v>151</v>
      </c>
      <c r="F1482" t="s">
        <v>152</v>
      </c>
      <c r="G1482" t="s">
        <v>33</v>
      </c>
      <c r="H1482" t="s">
        <v>1463</v>
      </c>
      <c r="I1482" t="s">
        <v>1464</v>
      </c>
      <c r="J1482" t="s">
        <v>452</v>
      </c>
      <c r="K1482" t="s">
        <v>37</v>
      </c>
      <c r="L1482" t="s">
        <v>49</v>
      </c>
      <c r="M1482" t="s">
        <v>152</v>
      </c>
      <c r="N1482" t="s">
        <v>72</v>
      </c>
      <c r="O1482" t="s">
        <v>50</v>
      </c>
      <c r="P1482">
        <v>43</v>
      </c>
      <c r="Q1482" s="2">
        <v>40290</v>
      </c>
      <c r="R1482" s="2"/>
      <c r="S1482">
        <v>40</v>
      </c>
      <c r="T1482" s="3">
        <v>76912</v>
      </c>
      <c r="U1482" s="3">
        <v>6409.333333333333</v>
      </c>
      <c r="V1482" s="3">
        <v>36.976923076923079</v>
      </c>
      <c r="W1482" s="3">
        <v>0.21</v>
      </c>
      <c r="X1482" s="3">
        <v>1345.9599999999998</v>
      </c>
      <c r="Y1482" vm="18">
        <v>0.379</v>
      </c>
      <c r="Z1482" s="3">
        <v>3980.1959999999999</v>
      </c>
      <c r="AA1482" t="s">
        <v>155</v>
      </c>
      <c r="AB1482">
        <v>378.97</v>
      </c>
      <c r="AC1482">
        <v>0</v>
      </c>
      <c r="AD1482" s="2" t="s">
        <v>42</v>
      </c>
      <c r="AE1482">
        <v>259</v>
      </c>
      <c r="AH1482">
        <v>20</v>
      </c>
      <c r="AJ1482">
        <v>8</v>
      </c>
      <c r="AK1482" t="s">
        <v>42</v>
      </c>
      <c r="AL1482">
        <f>IF(AND(EE_Data_2023[[#This Row],[Hire Date]]&gt;=EE_Data_2023[[#This Row],[Start of Month]],EE_Data_2023[[#This Row],[Hire Date]]&lt;=EE_Data_2023[[#This Row],[End of Month]]),1,0)</f>
        <v>0</v>
      </c>
      <c r="AM1482">
        <f>IF(AND(EE_Data_2023[[#This Row],[Exit Date]]&gt;=EE_Data_2023[[#This Row],[Start of Month]],EE_Data_2023[[#This Row],[Exit Date]]&lt;=EE_Data_2023[[#This Row],[End of Month]]),1,0)</f>
        <v>0</v>
      </c>
      <c r="AN1482">
        <f>EE_Data_2023[[#This Row],[Leave balance]]*EE_Data_2023[[#This Row],[Hr_Rate]]</f>
        <v>9577.0230769230766</v>
      </c>
    </row>
    <row r="1483" spans="1:40" x14ac:dyDescent="0.3">
      <c r="A1483" s="1" t="s">
        <v>1928</v>
      </c>
      <c r="B1483" s="8">
        <v>44958</v>
      </c>
      <c r="C1483" s="8">
        <v>44985</v>
      </c>
      <c r="D1483">
        <v>2023</v>
      </c>
      <c r="E1483" t="s">
        <v>1035</v>
      </c>
      <c r="F1483" t="s">
        <v>1036</v>
      </c>
      <c r="G1483" t="s">
        <v>1918</v>
      </c>
      <c r="H1483" t="s">
        <v>1465</v>
      </c>
      <c r="I1483" t="s">
        <v>1466</v>
      </c>
      <c r="J1483" t="s">
        <v>336</v>
      </c>
      <c r="K1483" t="s">
        <v>99</v>
      </c>
      <c r="L1483" t="s">
        <v>108</v>
      </c>
      <c r="M1483" t="s">
        <v>1036</v>
      </c>
      <c r="N1483" t="s">
        <v>72</v>
      </c>
      <c r="O1483" t="s">
        <v>50</v>
      </c>
      <c r="P1483">
        <v>63</v>
      </c>
      <c r="Q1483" s="2">
        <v>43227</v>
      </c>
      <c r="R1483" s="2"/>
      <c r="S1483">
        <v>40</v>
      </c>
      <c r="T1483" s="3">
        <v>67987</v>
      </c>
      <c r="U1483" s="3">
        <v>5665.583333333333</v>
      </c>
      <c r="V1483" s="3">
        <v>32.686057692307692</v>
      </c>
      <c r="W1483" s="3">
        <v>0.25</v>
      </c>
      <c r="X1483" s="3">
        <v>1416.3958333333333</v>
      </c>
      <c r="Y1483" vm="44">
        <v>0.47399999999999998</v>
      </c>
      <c r="Z1483" s="3">
        <v>2980.0968333333335</v>
      </c>
      <c r="AA1483" t="s">
        <v>1039</v>
      </c>
      <c r="AB1483">
        <v>1.5972999999999999</v>
      </c>
      <c r="AC1483">
        <v>0</v>
      </c>
      <c r="AD1483" s="2" t="s">
        <v>42</v>
      </c>
      <c r="AE1483">
        <v>383</v>
      </c>
      <c r="AH1483">
        <v>20</v>
      </c>
      <c r="AK1483" t="s">
        <v>42</v>
      </c>
      <c r="AL1483">
        <f>IF(AND(EE_Data_2023[[#This Row],[Hire Date]]&gt;=EE_Data_2023[[#This Row],[Start of Month]],EE_Data_2023[[#This Row],[Hire Date]]&lt;=EE_Data_2023[[#This Row],[End of Month]]),1,0)</f>
        <v>0</v>
      </c>
      <c r="AM1483">
        <f>IF(AND(EE_Data_2023[[#This Row],[Exit Date]]&gt;=EE_Data_2023[[#This Row],[Start of Month]],EE_Data_2023[[#This Row],[Exit Date]]&lt;=EE_Data_2023[[#This Row],[End of Month]]),1,0)</f>
        <v>0</v>
      </c>
      <c r="AN1483">
        <f>EE_Data_2023[[#This Row],[Leave balance]]*EE_Data_2023[[#This Row],[Hr_Rate]]</f>
        <v>12518.760096153846</v>
      </c>
    </row>
    <row r="1484" spans="1:40" x14ac:dyDescent="0.3">
      <c r="A1484" s="1" t="s">
        <v>1928</v>
      </c>
      <c r="B1484" s="8">
        <v>44958</v>
      </c>
      <c r="C1484" s="8">
        <v>44985</v>
      </c>
      <c r="D1484">
        <v>2023</v>
      </c>
      <c r="E1484" t="s">
        <v>79</v>
      </c>
      <c r="F1484" t="s">
        <v>80</v>
      </c>
      <c r="G1484" t="s">
        <v>33</v>
      </c>
      <c r="H1484" t="s">
        <v>1467</v>
      </c>
      <c r="I1484" t="s">
        <v>1468</v>
      </c>
      <c r="J1484" t="s">
        <v>177</v>
      </c>
      <c r="K1484" t="s">
        <v>116</v>
      </c>
      <c r="L1484" t="s">
        <v>38</v>
      </c>
      <c r="M1484" t="s">
        <v>80</v>
      </c>
      <c r="N1484" t="s">
        <v>72</v>
      </c>
      <c r="O1484" t="s">
        <v>40</v>
      </c>
      <c r="P1484">
        <v>65</v>
      </c>
      <c r="Q1484" s="2">
        <v>38584</v>
      </c>
      <c r="R1484" s="2"/>
      <c r="S1484">
        <v>32</v>
      </c>
      <c r="T1484" s="3">
        <v>59833</v>
      </c>
      <c r="U1484" s="3">
        <v>4986.083333333333</v>
      </c>
      <c r="V1484" s="3">
        <v>35.957331730769234</v>
      </c>
      <c r="W1484" s="3">
        <v>0.23190000000000002</v>
      </c>
      <c r="X1484" s="3">
        <v>1156.272725</v>
      </c>
      <c r="Y1484" vm="7">
        <v>0.41200000000000003</v>
      </c>
      <c r="Z1484" s="3">
        <v>2931.8169999999996</v>
      </c>
      <c r="AA1484" t="s">
        <v>41</v>
      </c>
      <c r="AB1484">
        <v>1</v>
      </c>
      <c r="AC1484">
        <v>0</v>
      </c>
      <c r="AD1484" s="2" t="s">
        <v>42</v>
      </c>
      <c r="AE1484">
        <v>260</v>
      </c>
      <c r="AH1484">
        <v>20</v>
      </c>
      <c r="AI1484">
        <v>521</v>
      </c>
      <c r="AK1484" t="s">
        <v>42</v>
      </c>
      <c r="AL1484">
        <f>IF(AND(EE_Data_2023[[#This Row],[Hire Date]]&gt;=EE_Data_2023[[#This Row],[Start of Month]],EE_Data_2023[[#This Row],[Hire Date]]&lt;=EE_Data_2023[[#This Row],[End of Month]]),1,0)</f>
        <v>0</v>
      </c>
      <c r="AM1484">
        <f>IF(AND(EE_Data_2023[[#This Row],[Exit Date]]&gt;=EE_Data_2023[[#This Row],[Start of Month]],EE_Data_2023[[#This Row],[Exit Date]]&lt;=EE_Data_2023[[#This Row],[End of Month]]),1,0)</f>
        <v>0</v>
      </c>
      <c r="AN1484">
        <f>EE_Data_2023[[#This Row],[Leave balance]]*EE_Data_2023[[#This Row],[Hr_Rate]]</f>
        <v>9348.90625</v>
      </c>
    </row>
    <row r="1485" spans="1:40" x14ac:dyDescent="0.3">
      <c r="A1485" s="1" t="s">
        <v>1928</v>
      </c>
      <c r="B1485" s="8">
        <v>44958</v>
      </c>
      <c r="C1485" s="8">
        <v>44985</v>
      </c>
      <c r="D1485">
        <v>2023</v>
      </c>
      <c r="E1485" t="s">
        <v>123</v>
      </c>
      <c r="F1485" t="s">
        <v>124</v>
      </c>
      <c r="G1485" t="s">
        <v>33</v>
      </c>
      <c r="H1485" t="s">
        <v>1469</v>
      </c>
      <c r="I1485" t="s">
        <v>1470</v>
      </c>
      <c r="J1485" t="s">
        <v>93</v>
      </c>
      <c r="K1485" t="s">
        <v>116</v>
      </c>
      <c r="L1485" t="s">
        <v>49</v>
      </c>
      <c r="M1485" t="s">
        <v>124</v>
      </c>
      <c r="N1485" t="s">
        <v>72</v>
      </c>
      <c r="O1485" t="s">
        <v>40</v>
      </c>
      <c r="P1485">
        <v>45</v>
      </c>
      <c r="Q1485" s="2">
        <v>38453</v>
      </c>
      <c r="R1485" s="2"/>
      <c r="S1485">
        <v>24</v>
      </c>
      <c r="T1485" s="3">
        <v>128468</v>
      </c>
      <c r="U1485" s="3">
        <v>10705.666666666666</v>
      </c>
      <c r="V1485" s="3">
        <v>102.93910256410255</v>
      </c>
      <c r="W1485" s="3">
        <v>2.2499999999999999E-2</v>
      </c>
      <c r="X1485" s="3">
        <v>240.87749999999997</v>
      </c>
      <c r="Y1485" vm="13">
        <v>0.2</v>
      </c>
      <c r="Z1485" s="3">
        <v>8564.5333333333328</v>
      </c>
      <c r="AA1485" t="s">
        <v>127</v>
      </c>
      <c r="AB1485">
        <v>4.9107000000000003</v>
      </c>
      <c r="AC1485">
        <v>0.11</v>
      </c>
      <c r="AD1485" s="2" t="s">
        <v>42</v>
      </c>
      <c r="AE1485">
        <v>169</v>
      </c>
      <c r="AH1485">
        <v>20</v>
      </c>
      <c r="AK1485" t="s">
        <v>42</v>
      </c>
      <c r="AL1485">
        <f>IF(AND(EE_Data_2023[[#This Row],[Hire Date]]&gt;=EE_Data_2023[[#This Row],[Start of Month]],EE_Data_2023[[#This Row],[Hire Date]]&lt;=EE_Data_2023[[#This Row],[End of Month]]),1,0)</f>
        <v>0</v>
      </c>
      <c r="AM1485">
        <f>IF(AND(EE_Data_2023[[#This Row],[Exit Date]]&gt;=EE_Data_2023[[#This Row],[Start of Month]],EE_Data_2023[[#This Row],[Exit Date]]&lt;=EE_Data_2023[[#This Row],[End of Month]]),1,0)</f>
        <v>0</v>
      </c>
      <c r="AN1485">
        <f>EE_Data_2023[[#This Row],[Leave balance]]*EE_Data_2023[[#This Row],[Hr_Rate]]</f>
        <v>17396.708333333332</v>
      </c>
    </row>
    <row r="1486" spans="1:40" x14ac:dyDescent="0.3">
      <c r="A1486" s="1" t="s">
        <v>1928</v>
      </c>
      <c r="B1486" s="8">
        <v>44958</v>
      </c>
      <c r="C1486" s="8">
        <v>44985</v>
      </c>
      <c r="D1486">
        <v>2023</v>
      </c>
      <c r="E1486" t="s">
        <v>84</v>
      </c>
      <c r="F1486" t="s">
        <v>85</v>
      </c>
      <c r="G1486" t="s">
        <v>1919</v>
      </c>
      <c r="H1486" t="s">
        <v>663</v>
      </c>
      <c r="I1486" t="s">
        <v>1471</v>
      </c>
      <c r="J1486" t="s">
        <v>77</v>
      </c>
      <c r="K1486" t="s">
        <v>70</v>
      </c>
      <c r="L1486" t="s">
        <v>71</v>
      </c>
      <c r="M1486" t="s">
        <v>85</v>
      </c>
      <c r="N1486" t="s">
        <v>72</v>
      </c>
      <c r="O1486" t="s">
        <v>40</v>
      </c>
      <c r="P1486">
        <v>42</v>
      </c>
      <c r="Q1486" s="2">
        <v>40692</v>
      </c>
      <c r="R1486" s="2"/>
      <c r="S1486">
        <v>40</v>
      </c>
      <c r="T1486" s="3">
        <v>102440</v>
      </c>
      <c r="U1486" s="3">
        <v>8536.6666666666661</v>
      </c>
      <c r="V1486" s="3">
        <v>49.25</v>
      </c>
      <c r="W1486" s="3">
        <v>0.25</v>
      </c>
      <c r="X1486" s="3">
        <v>2134.1666666666665</v>
      </c>
      <c r="Y1486" vm="8">
        <v>0.21899999999999997</v>
      </c>
      <c r="Z1486" s="3">
        <v>6667.1366666666663</v>
      </c>
      <c r="AA1486" t="s">
        <v>88</v>
      </c>
      <c r="AB1486">
        <v>8.2957999999999998</v>
      </c>
      <c r="AC1486">
        <v>0.06</v>
      </c>
      <c r="AD1486" s="2" t="s">
        <v>42</v>
      </c>
      <c r="AE1486">
        <v>366</v>
      </c>
      <c r="AH1486">
        <v>20</v>
      </c>
      <c r="AJ1486">
        <v>10</v>
      </c>
      <c r="AK1486" t="s">
        <v>42</v>
      </c>
      <c r="AL1486">
        <f>IF(AND(EE_Data_2023[[#This Row],[Hire Date]]&gt;=EE_Data_2023[[#This Row],[Start of Month]],EE_Data_2023[[#This Row],[Hire Date]]&lt;=EE_Data_2023[[#This Row],[End of Month]]),1,0)</f>
        <v>0</v>
      </c>
      <c r="AM1486">
        <f>IF(AND(EE_Data_2023[[#This Row],[Exit Date]]&gt;=EE_Data_2023[[#This Row],[Start of Month]],EE_Data_2023[[#This Row],[Exit Date]]&lt;=EE_Data_2023[[#This Row],[End of Month]]),1,0)</f>
        <v>0</v>
      </c>
      <c r="AN1486">
        <f>EE_Data_2023[[#This Row],[Leave balance]]*EE_Data_2023[[#This Row],[Hr_Rate]]</f>
        <v>18025.5</v>
      </c>
    </row>
    <row r="1487" spans="1:40" x14ac:dyDescent="0.3">
      <c r="A1487" s="1" t="s">
        <v>1928</v>
      </c>
      <c r="B1487" s="8">
        <v>44958</v>
      </c>
      <c r="C1487" s="8">
        <v>44985</v>
      </c>
      <c r="D1487">
        <v>2023</v>
      </c>
      <c r="E1487" t="s">
        <v>128</v>
      </c>
      <c r="F1487" t="s">
        <v>129</v>
      </c>
      <c r="G1487" t="s">
        <v>33</v>
      </c>
      <c r="H1487" t="s">
        <v>1472</v>
      </c>
      <c r="I1487" t="s">
        <v>1473</v>
      </c>
      <c r="J1487" t="s">
        <v>115</v>
      </c>
      <c r="K1487" t="s">
        <v>37</v>
      </c>
      <c r="L1487" t="s">
        <v>49</v>
      </c>
      <c r="M1487" t="s">
        <v>129</v>
      </c>
      <c r="N1487" t="s">
        <v>72</v>
      </c>
      <c r="O1487" t="s">
        <v>40</v>
      </c>
      <c r="P1487">
        <v>59</v>
      </c>
      <c r="Q1487" s="2">
        <v>40542</v>
      </c>
      <c r="R1487" s="2"/>
      <c r="S1487">
        <v>24</v>
      </c>
      <c r="T1487" s="3">
        <v>246619</v>
      </c>
      <c r="U1487" s="3">
        <v>20551.583333333332</v>
      </c>
      <c r="V1487" s="3">
        <v>197.6113782051282</v>
      </c>
      <c r="W1487" s="3">
        <v>0.27500000000000002</v>
      </c>
      <c r="X1487" s="3">
        <v>5651.6854166666672</v>
      </c>
      <c r="Y1487" vm="14">
        <v>0.55399999999999994</v>
      </c>
      <c r="Z1487" s="3">
        <v>9166.0061666666679</v>
      </c>
      <c r="AA1487" t="s">
        <v>41</v>
      </c>
      <c r="AB1487">
        <v>1</v>
      </c>
      <c r="AC1487">
        <v>0.36</v>
      </c>
      <c r="AD1487" s="2" t="s">
        <v>42</v>
      </c>
      <c r="AE1487">
        <v>48</v>
      </c>
      <c r="AH1487">
        <v>20</v>
      </c>
      <c r="AI1487">
        <v>199</v>
      </c>
      <c r="AK1487" t="s">
        <v>42</v>
      </c>
      <c r="AL1487">
        <f>IF(AND(EE_Data_2023[[#This Row],[Hire Date]]&gt;=EE_Data_2023[[#This Row],[Start of Month]],EE_Data_2023[[#This Row],[Hire Date]]&lt;=EE_Data_2023[[#This Row],[End of Month]]),1,0)</f>
        <v>0</v>
      </c>
      <c r="AM1487">
        <f>IF(AND(EE_Data_2023[[#This Row],[Exit Date]]&gt;=EE_Data_2023[[#This Row],[Start of Month]],EE_Data_2023[[#This Row],[Exit Date]]&lt;=EE_Data_2023[[#This Row],[End of Month]]),1,0)</f>
        <v>0</v>
      </c>
      <c r="AN1487">
        <f>EE_Data_2023[[#This Row],[Leave balance]]*EE_Data_2023[[#This Row],[Hr_Rate]]</f>
        <v>9485.3461538461543</v>
      </c>
    </row>
    <row r="1488" spans="1:40" x14ac:dyDescent="0.3">
      <c r="A1488" s="1" t="s">
        <v>1928</v>
      </c>
      <c r="B1488" s="8">
        <v>44958</v>
      </c>
      <c r="C1488" s="8">
        <v>44985</v>
      </c>
      <c r="D1488">
        <v>2023</v>
      </c>
      <c r="E1488" t="s">
        <v>180</v>
      </c>
      <c r="F1488" t="s">
        <v>181</v>
      </c>
      <c r="G1488" t="s">
        <v>33</v>
      </c>
      <c r="H1488" t="s">
        <v>1474</v>
      </c>
      <c r="I1488" t="s">
        <v>1475</v>
      </c>
      <c r="J1488" t="s">
        <v>77</v>
      </c>
      <c r="K1488" t="s">
        <v>94</v>
      </c>
      <c r="L1488" t="s">
        <v>71</v>
      </c>
      <c r="M1488" t="s">
        <v>181</v>
      </c>
      <c r="N1488" t="s">
        <v>72</v>
      </c>
      <c r="O1488" t="s">
        <v>50</v>
      </c>
      <c r="P1488">
        <v>42</v>
      </c>
      <c r="Q1488" s="2">
        <v>43058</v>
      </c>
      <c r="R1488" s="2"/>
      <c r="S1488">
        <v>40</v>
      </c>
      <c r="T1488" s="3">
        <v>101143</v>
      </c>
      <c r="U1488" s="3">
        <v>8428.5833333333339</v>
      </c>
      <c r="V1488" s="3">
        <v>48.626442307692308</v>
      </c>
      <c r="W1488" s="3">
        <v>0.31420000000000003</v>
      </c>
      <c r="X1488" s="3">
        <v>2648.2608833333338</v>
      </c>
      <c r="Y1488" vm="22">
        <v>0.49099999999999999</v>
      </c>
      <c r="Z1488" s="3">
        <v>4290.148916666667</v>
      </c>
      <c r="AA1488" t="s">
        <v>184</v>
      </c>
      <c r="AB1488">
        <v>11.300800000000001</v>
      </c>
      <c r="AC1488">
        <v>0.06</v>
      </c>
      <c r="AD1488" s="2" t="s">
        <v>42</v>
      </c>
      <c r="AE1488">
        <v>288</v>
      </c>
      <c r="AH1488">
        <v>20</v>
      </c>
      <c r="AJ1488">
        <v>18</v>
      </c>
      <c r="AK1488" t="s">
        <v>42</v>
      </c>
      <c r="AL1488">
        <f>IF(AND(EE_Data_2023[[#This Row],[Hire Date]]&gt;=EE_Data_2023[[#This Row],[Start of Month]],EE_Data_2023[[#This Row],[Hire Date]]&lt;=EE_Data_2023[[#This Row],[End of Month]]),1,0)</f>
        <v>0</v>
      </c>
      <c r="AM1488">
        <f>IF(AND(EE_Data_2023[[#This Row],[Exit Date]]&gt;=EE_Data_2023[[#This Row],[Start of Month]],EE_Data_2023[[#This Row],[Exit Date]]&lt;=EE_Data_2023[[#This Row],[End of Month]]),1,0)</f>
        <v>0</v>
      </c>
      <c r="AN1488">
        <f>EE_Data_2023[[#This Row],[Leave balance]]*EE_Data_2023[[#This Row],[Hr_Rate]]</f>
        <v>14004.415384615384</v>
      </c>
    </row>
    <row r="1489" spans="1:40" x14ac:dyDescent="0.3">
      <c r="A1489" s="1" t="s">
        <v>1928</v>
      </c>
      <c r="B1489" s="8">
        <v>44958</v>
      </c>
      <c r="C1489" s="8">
        <v>44985</v>
      </c>
      <c r="D1489">
        <v>2023</v>
      </c>
      <c r="E1489" t="s">
        <v>376</v>
      </c>
      <c r="F1489" t="s">
        <v>377</v>
      </c>
      <c r="G1489" t="s">
        <v>33</v>
      </c>
      <c r="H1489" t="s">
        <v>1476</v>
      </c>
      <c r="I1489" t="s">
        <v>1477</v>
      </c>
      <c r="J1489" t="s">
        <v>237</v>
      </c>
      <c r="K1489" t="s">
        <v>99</v>
      </c>
      <c r="L1489" t="s">
        <v>49</v>
      </c>
      <c r="M1489" t="s">
        <v>377</v>
      </c>
      <c r="N1489" t="s">
        <v>72</v>
      </c>
      <c r="O1489" t="s">
        <v>40</v>
      </c>
      <c r="P1489">
        <v>45</v>
      </c>
      <c r="Q1489" s="2">
        <v>42329</v>
      </c>
      <c r="R1489" s="2"/>
      <c r="S1489">
        <v>24</v>
      </c>
      <c r="T1489" s="3">
        <v>87292</v>
      </c>
      <c r="U1489" s="3">
        <v>7274.333333333333</v>
      </c>
      <c r="V1489" s="3">
        <v>69.945512820512818</v>
      </c>
      <c r="W1489" s="3">
        <v>0.33799999999999997</v>
      </c>
      <c r="X1489" s="3">
        <v>2458.7246666666665</v>
      </c>
      <c r="Y1489" vm="35">
        <v>0.46100000000000002</v>
      </c>
      <c r="Z1489" s="3">
        <v>3920.8656666666661</v>
      </c>
      <c r="AA1489" t="s">
        <v>380</v>
      </c>
      <c r="AB1489">
        <v>23.619</v>
      </c>
      <c r="AC1489">
        <v>0</v>
      </c>
      <c r="AD1489" s="2" t="s">
        <v>42</v>
      </c>
      <c r="AE1489">
        <v>364</v>
      </c>
      <c r="AH1489">
        <v>20</v>
      </c>
      <c r="AK1489" t="s">
        <v>42</v>
      </c>
      <c r="AL1489">
        <f>IF(AND(EE_Data_2023[[#This Row],[Hire Date]]&gt;=EE_Data_2023[[#This Row],[Start of Month]],EE_Data_2023[[#This Row],[Hire Date]]&lt;=EE_Data_2023[[#This Row],[End of Month]]),1,0)</f>
        <v>0</v>
      </c>
      <c r="AM1489">
        <f>IF(AND(EE_Data_2023[[#This Row],[Exit Date]]&gt;=EE_Data_2023[[#This Row],[Start of Month]],EE_Data_2023[[#This Row],[Exit Date]]&lt;=EE_Data_2023[[#This Row],[End of Month]]),1,0)</f>
        <v>0</v>
      </c>
      <c r="AN1489">
        <f>EE_Data_2023[[#This Row],[Leave balance]]*EE_Data_2023[[#This Row],[Hr_Rate]]</f>
        <v>25460.166666666664</v>
      </c>
    </row>
    <row r="1490" spans="1:40" x14ac:dyDescent="0.3">
      <c r="A1490" s="1" t="s">
        <v>1928</v>
      </c>
      <c r="B1490" s="8">
        <v>44958</v>
      </c>
      <c r="C1490" s="8">
        <v>44985</v>
      </c>
      <c r="D1490">
        <v>2023</v>
      </c>
      <c r="E1490" t="s">
        <v>351</v>
      </c>
      <c r="F1490" t="s">
        <v>352</v>
      </c>
      <c r="G1490" t="s">
        <v>54</v>
      </c>
      <c r="H1490" t="s">
        <v>1478</v>
      </c>
      <c r="I1490" t="s">
        <v>1479</v>
      </c>
      <c r="J1490" t="s">
        <v>47</v>
      </c>
      <c r="K1490" t="s">
        <v>116</v>
      </c>
      <c r="L1490" t="s">
        <v>49</v>
      </c>
      <c r="M1490" t="s">
        <v>352</v>
      </c>
      <c r="N1490" t="s">
        <v>72</v>
      </c>
      <c r="O1490" t="s">
        <v>50</v>
      </c>
      <c r="P1490">
        <v>28</v>
      </c>
      <c r="Q1490" s="2">
        <v>43810</v>
      </c>
      <c r="R1490" s="2"/>
      <c r="S1490">
        <v>40</v>
      </c>
      <c r="T1490" s="3">
        <v>182321</v>
      </c>
      <c r="U1490" s="3">
        <v>15193.416666666666</v>
      </c>
      <c r="V1490" s="3">
        <v>87.654326923076923</v>
      </c>
      <c r="W1490" s="3">
        <v>0.13</v>
      </c>
      <c r="X1490" s="3">
        <v>1975.1441666666667</v>
      </c>
      <c r="Y1490" vm="14">
        <v>0.55399999999999994</v>
      </c>
      <c r="Z1490" s="3">
        <v>6776.2638333333343</v>
      </c>
      <c r="AA1490" t="s">
        <v>355</v>
      </c>
      <c r="AB1490">
        <v>12.6816</v>
      </c>
      <c r="AC1490">
        <v>0.28000000000000003</v>
      </c>
      <c r="AD1490" s="2" t="s">
        <v>42</v>
      </c>
      <c r="AE1490">
        <v>192</v>
      </c>
      <c r="AH1490">
        <v>20</v>
      </c>
      <c r="AI1490">
        <v>498</v>
      </c>
      <c r="AJ1490">
        <v>9</v>
      </c>
      <c r="AK1490" t="s">
        <v>42</v>
      </c>
      <c r="AL1490">
        <f>IF(AND(EE_Data_2023[[#This Row],[Hire Date]]&gt;=EE_Data_2023[[#This Row],[Start of Month]],EE_Data_2023[[#This Row],[Hire Date]]&lt;=EE_Data_2023[[#This Row],[End of Month]]),1,0)</f>
        <v>0</v>
      </c>
      <c r="AM1490">
        <f>IF(AND(EE_Data_2023[[#This Row],[Exit Date]]&gt;=EE_Data_2023[[#This Row],[Start of Month]],EE_Data_2023[[#This Row],[Exit Date]]&lt;=EE_Data_2023[[#This Row],[End of Month]]),1,0)</f>
        <v>0</v>
      </c>
      <c r="AN1490">
        <f>EE_Data_2023[[#This Row],[Leave balance]]*EE_Data_2023[[#This Row],[Hr_Rate]]</f>
        <v>16829.630769230767</v>
      </c>
    </row>
    <row r="1491" spans="1:40" x14ac:dyDescent="0.3">
      <c r="A1491" s="1" t="s">
        <v>1928</v>
      </c>
      <c r="B1491" s="8">
        <v>44958</v>
      </c>
      <c r="C1491" s="8">
        <v>44985</v>
      </c>
      <c r="D1491">
        <v>2023</v>
      </c>
      <c r="E1491" t="s">
        <v>210</v>
      </c>
      <c r="F1491" t="s">
        <v>211</v>
      </c>
      <c r="G1491" t="s">
        <v>33</v>
      </c>
      <c r="H1491" t="s">
        <v>1480</v>
      </c>
      <c r="I1491" t="s">
        <v>1481</v>
      </c>
      <c r="J1491" t="s">
        <v>115</v>
      </c>
      <c r="K1491" t="s">
        <v>83</v>
      </c>
      <c r="L1491" t="s">
        <v>38</v>
      </c>
      <c r="M1491" t="s">
        <v>211</v>
      </c>
      <c r="N1491" t="s">
        <v>72</v>
      </c>
      <c r="O1491" t="s">
        <v>50</v>
      </c>
      <c r="P1491">
        <v>38</v>
      </c>
      <c r="Q1491" s="2">
        <v>41256</v>
      </c>
      <c r="R1491" s="2"/>
      <c r="S1491">
        <v>40</v>
      </c>
      <c r="T1491" s="3">
        <v>191571</v>
      </c>
      <c r="U1491" s="3">
        <v>15964.25</v>
      </c>
      <c r="V1491" s="3">
        <v>92.101442307692309</v>
      </c>
      <c r="W1491" s="3">
        <v>0.29899999999999999</v>
      </c>
      <c r="X1491" s="3">
        <v>4773.3107499999996</v>
      </c>
      <c r="Y1491" vm="26">
        <v>0.47</v>
      </c>
      <c r="Z1491" s="3">
        <v>8461.0525000000016</v>
      </c>
      <c r="AA1491" t="s">
        <v>41</v>
      </c>
      <c r="AB1491">
        <v>1</v>
      </c>
      <c r="AC1491">
        <v>0.32</v>
      </c>
      <c r="AD1491" s="2" t="s">
        <v>42</v>
      </c>
      <c r="AE1491">
        <v>360</v>
      </c>
      <c r="AH1491">
        <v>20</v>
      </c>
      <c r="AI1491">
        <v>360</v>
      </c>
      <c r="AJ1491">
        <v>15</v>
      </c>
      <c r="AK1491" t="s">
        <v>42</v>
      </c>
      <c r="AL1491">
        <f>IF(AND(EE_Data_2023[[#This Row],[Hire Date]]&gt;=EE_Data_2023[[#This Row],[Start of Month]],EE_Data_2023[[#This Row],[Hire Date]]&lt;=EE_Data_2023[[#This Row],[End of Month]]),1,0)</f>
        <v>0</v>
      </c>
      <c r="AM1491">
        <f>IF(AND(EE_Data_2023[[#This Row],[Exit Date]]&gt;=EE_Data_2023[[#This Row],[Start of Month]],EE_Data_2023[[#This Row],[Exit Date]]&lt;=EE_Data_2023[[#This Row],[End of Month]]),1,0)</f>
        <v>0</v>
      </c>
      <c r="AN1491">
        <f>EE_Data_2023[[#This Row],[Leave balance]]*EE_Data_2023[[#This Row],[Hr_Rate]]</f>
        <v>33156.519230769234</v>
      </c>
    </row>
    <row r="1492" spans="1:40" x14ac:dyDescent="0.3">
      <c r="A1492" s="1" t="s">
        <v>1928</v>
      </c>
      <c r="B1492" s="8">
        <v>44958</v>
      </c>
      <c r="C1492" s="8">
        <v>44985</v>
      </c>
      <c r="D1492">
        <v>2023</v>
      </c>
      <c r="E1492" t="s">
        <v>238</v>
      </c>
      <c r="F1492" t="s">
        <v>239</v>
      </c>
      <c r="G1492" t="s">
        <v>33</v>
      </c>
      <c r="H1492" t="s">
        <v>1482</v>
      </c>
      <c r="I1492" t="s">
        <v>1483</v>
      </c>
      <c r="J1492" t="s">
        <v>93</v>
      </c>
      <c r="K1492" t="s">
        <v>83</v>
      </c>
      <c r="L1492" t="s">
        <v>71</v>
      </c>
      <c r="M1492" t="s">
        <v>239</v>
      </c>
      <c r="N1492" t="s">
        <v>72</v>
      </c>
      <c r="O1492" t="s">
        <v>50</v>
      </c>
      <c r="P1492">
        <v>62</v>
      </c>
      <c r="Q1492" s="2">
        <v>39843</v>
      </c>
      <c r="R1492" s="2"/>
      <c r="S1492">
        <v>32</v>
      </c>
      <c r="T1492" s="3">
        <v>150555</v>
      </c>
      <c r="U1492" s="3">
        <v>12546.25</v>
      </c>
      <c r="V1492" s="3">
        <v>90.47776442307692</v>
      </c>
      <c r="W1492" s="3">
        <v>0.16500000000000001</v>
      </c>
      <c r="X1492" s="3">
        <v>2070.1312499999999</v>
      </c>
      <c r="Y1492" vm="27">
        <v>0.20499999999999999</v>
      </c>
      <c r="Z1492" s="3">
        <v>9974.2687499999993</v>
      </c>
      <c r="AA1492" t="s">
        <v>41</v>
      </c>
      <c r="AB1492">
        <v>1</v>
      </c>
      <c r="AC1492">
        <v>0.13</v>
      </c>
      <c r="AD1492" s="2" t="s">
        <v>42</v>
      </c>
      <c r="AE1492">
        <v>119</v>
      </c>
      <c r="AH1492">
        <v>20</v>
      </c>
      <c r="AK1492" t="s">
        <v>42</v>
      </c>
      <c r="AL1492">
        <f>IF(AND(EE_Data_2023[[#This Row],[Hire Date]]&gt;=EE_Data_2023[[#This Row],[Start of Month]],EE_Data_2023[[#This Row],[Hire Date]]&lt;=EE_Data_2023[[#This Row],[End of Month]]),1,0)</f>
        <v>0</v>
      </c>
      <c r="AM1492">
        <f>IF(AND(EE_Data_2023[[#This Row],[Exit Date]]&gt;=EE_Data_2023[[#This Row],[Start of Month]],EE_Data_2023[[#This Row],[Exit Date]]&lt;=EE_Data_2023[[#This Row],[End of Month]]),1,0)</f>
        <v>0</v>
      </c>
      <c r="AN1492">
        <f>EE_Data_2023[[#This Row],[Leave balance]]*EE_Data_2023[[#This Row],[Hr_Rate]]</f>
        <v>10766.853966346154</v>
      </c>
    </row>
    <row r="1493" spans="1:40" x14ac:dyDescent="0.3">
      <c r="A1493" s="1" t="s">
        <v>1928</v>
      </c>
      <c r="B1493" s="8">
        <v>44958</v>
      </c>
      <c r="C1493" s="8">
        <v>44985</v>
      </c>
      <c r="D1493">
        <v>2023</v>
      </c>
      <c r="E1493" t="s">
        <v>172</v>
      </c>
      <c r="F1493" t="s">
        <v>132</v>
      </c>
      <c r="G1493" t="s">
        <v>33</v>
      </c>
      <c r="H1493" t="s">
        <v>1484</v>
      </c>
      <c r="I1493" t="s">
        <v>1485</v>
      </c>
      <c r="J1493" t="s">
        <v>77</v>
      </c>
      <c r="K1493" t="s">
        <v>48</v>
      </c>
      <c r="L1493" t="s">
        <v>71</v>
      </c>
      <c r="M1493" t="s">
        <v>132</v>
      </c>
      <c r="N1493" t="s">
        <v>72</v>
      </c>
      <c r="O1493" t="s">
        <v>40</v>
      </c>
      <c r="P1493">
        <v>52</v>
      </c>
      <c r="Q1493" s="2">
        <v>40091</v>
      </c>
      <c r="R1493" s="2"/>
      <c r="S1493">
        <v>24</v>
      </c>
      <c r="T1493" s="3">
        <v>122890</v>
      </c>
      <c r="U1493" s="3">
        <v>10240.833333333334</v>
      </c>
      <c r="V1493" s="3">
        <v>98.469551282051285</v>
      </c>
      <c r="W1493" s="3">
        <v>8.3000000000000004E-2</v>
      </c>
      <c r="X1493" s="3">
        <v>849.98916666666673</v>
      </c>
      <c r="Y1493" vm="19">
        <v>0.22399999999999998</v>
      </c>
      <c r="Z1493" s="3">
        <v>7946.8866666666672</v>
      </c>
      <c r="AA1493" t="s">
        <v>41</v>
      </c>
      <c r="AB1493">
        <v>1</v>
      </c>
      <c r="AC1493">
        <v>7.0000000000000007E-2</v>
      </c>
      <c r="AD1493" s="2" t="s">
        <v>42</v>
      </c>
      <c r="AE1493">
        <v>281</v>
      </c>
      <c r="AH1493">
        <v>20</v>
      </c>
      <c r="AK1493" t="s">
        <v>42</v>
      </c>
      <c r="AL1493">
        <f>IF(AND(EE_Data_2023[[#This Row],[Hire Date]]&gt;=EE_Data_2023[[#This Row],[Start of Month]],EE_Data_2023[[#This Row],[Hire Date]]&lt;=EE_Data_2023[[#This Row],[End of Month]]),1,0)</f>
        <v>0</v>
      </c>
      <c r="AM1493">
        <f>IF(AND(EE_Data_2023[[#This Row],[Exit Date]]&gt;=EE_Data_2023[[#This Row],[Start of Month]],EE_Data_2023[[#This Row],[Exit Date]]&lt;=EE_Data_2023[[#This Row],[End of Month]]),1,0)</f>
        <v>0</v>
      </c>
      <c r="AN1493">
        <f>EE_Data_2023[[#This Row],[Leave balance]]*EE_Data_2023[[#This Row],[Hr_Rate]]</f>
        <v>27669.94391025641</v>
      </c>
    </row>
    <row r="1494" spans="1:40" x14ac:dyDescent="0.3">
      <c r="A1494" s="1" t="s">
        <v>1928</v>
      </c>
      <c r="B1494" s="8">
        <v>44958</v>
      </c>
      <c r="C1494" s="8">
        <v>44985</v>
      </c>
      <c r="D1494">
        <v>2023</v>
      </c>
      <c r="E1494" t="s">
        <v>262</v>
      </c>
      <c r="F1494" t="s">
        <v>263</v>
      </c>
      <c r="G1494" t="s">
        <v>33</v>
      </c>
      <c r="H1494" t="s">
        <v>1486</v>
      </c>
      <c r="I1494" t="s">
        <v>1487</v>
      </c>
      <c r="J1494" t="s">
        <v>115</v>
      </c>
      <c r="K1494" t="s">
        <v>48</v>
      </c>
      <c r="L1494" t="s">
        <v>108</v>
      </c>
      <c r="M1494" t="s">
        <v>263</v>
      </c>
      <c r="N1494" t="s">
        <v>39</v>
      </c>
      <c r="O1494" t="s">
        <v>40</v>
      </c>
      <c r="P1494">
        <v>52</v>
      </c>
      <c r="Q1494" s="2">
        <v>44707</v>
      </c>
      <c r="R1494" s="2">
        <v>45072</v>
      </c>
      <c r="S1494">
        <v>24</v>
      </c>
      <c r="T1494" s="3">
        <v>216999</v>
      </c>
      <c r="U1494" s="3">
        <v>18083.25</v>
      </c>
      <c r="V1494" s="3">
        <v>173.87740384615384</v>
      </c>
      <c r="W1494" s="3">
        <v>0.22</v>
      </c>
      <c r="X1494" s="3">
        <v>3978.3150000000001</v>
      </c>
      <c r="Y1494" vm="28">
        <v>0.45200000000000001</v>
      </c>
      <c r="Z1494" s="3">
        <v>9909.6209999999992</v>
      </c>
      <c r="AA1494" t="s">
        <v>267</v>
      </c>
      <c r="AB1494">
        <v>39.026600000000002</v>
      </c>
      <c r="AC1494">
        <v>0.37</v>
      </c>
      <c r="AD1494" s="2" t="s">
        <v>42</v>
      </c>
      <c r="AE1494">
        <v>367</v>
      </c>
      <c r="AH1494">
        <v>20</v>
      </c>
      <c r="AK1494" t="s">
        <v>42</v>
      </c>
      <c r="AL1494">
        <f>IF(AND(EE_Data_2023[[#This Row],[Hire Date]]&gt;=EE_Data_2023[[#This Row],[Start of Month]],EE_Data_2023[[#This Row],[Hire Date]]&lt;=EE_Data_2023[[#This Row],[End of Month]]),1,0)</f>
        <v>0</v>
      </c>
      <c r="AM1494">
        <f>IF(AND(EE_Data_2023[[#This Row],[Exit Date]]&gt;=EE_Data_2023[[#This Row],[Start of Month]],EE_Data_2023[[#This Row],[Exit Date]]&lt;=EE_Data_2023[[#This Row],[End of Month]]),1,0)</f>
        <v>0</v>
      </c>
      <c r="AN1494">
        <f>EE_Data_2023[[#This Row],[Leave balance]]*EE_Data_2023[[#This Row],[Hr_Rate]]</f>
        <v>63813.007211538461</v>
      </c>
    </row>
    <row r="1495" spans="1:40" x14ac:dyDescent="0.3">
      <c r="A1495" s="1" t="s">
        <v>1928</v>
      </c>
      <c r="B1495" s="8">
        <v>44958</v>
      </c>
      <c r="C1495" s="8">
        <v>44985</v>
      </c>
      <c r="D1495">
        <v>2023</v>
      </c>
      <c r="E1495" t="s">
        <v>73</v>
      </c>
      <c r="F1495" t="s">
        <v>74</v>
      </c>
      <c r="G1495" t="s">
        <v>1916</v>
      </c>
      <c r="H1495" t="s">
        <v>1488</v>
      </c>
      <c r="I1495" t="s">
        <v>1489</v>
      </c>
      <c r="J1495" t="s">
        <v>77</v>
      </c>
      <c r="K1495" t="s">
        <v>94</v>
      </c>
      <c r="L1495" t="s">
        <v>71</v>
      </c>
      <c r="M1495" t="s">
        <v>74</v>
      </c>
      <c r="N1495" t="s">
        <v>72</v>
      </c>
      <c r="O1495" t="s">
        <v>40</v>
      </c>
      <c r="P1495">
        <v>48</v>
      </c>
      <c r="Q1495" s="2">
        <v>42201</v>
      </c>
      <c r="R1495" s="2"/>
      <c r="S1495">
        <v>24</v>
      </c>
      <c r="T1495" s="3">
        <v>110565</v>
      </c>
      <c r="U1495" s="3">
        <v>9213.75</v>
      </c>
      <c r="V1495" s="3">
        <v>88.59375</v>
      </c>
      <c r="W1495" s="3">
        <v>0.28999999999999998</v>
      </c>
      <c r="X1495" s="3">
        <v>2671.9874999999997</v>
      </c>
      <c r="Y1495" vm="6">
        <v>0.65099999999999991</v>
      </c>
      <c r="Z1495" s="3">
        <v>3215.598750000001</v>
      </c>
      <c r="AA1495" t="s">
        <v>78</v>
      </c>
      <c r="AB1495">
        <v>5.4378000000000002</v>
      </c>
      <c r="AC1495">
        <v>0.09</v>
      </c>
      <c r="AD1495" s="2" t="s">
        <v>42</v>
      </c>
      <c r="AE1495">
        <v>232</v>
      </c>
      <c r="AH1495">
        <v>20</v>
      </c>
      <c r="AI1495">
        <v>572</v>
      </c>
      <c r="AK1495" t="s">
        <v>42</v>
      </c>
      <c r="AL1495">
        <f>IF(AND(EE_Data_2023[[#This Row],[Hire Date]]&gt;=EE_Data_2023[[#This Row],[Start of Month]],EE_Data_2023[[#This Row],[Hire Date]]&lt;=EE_Data_2023[[#This Row],[End of Month]]),1,0)</f>
        <v>0</v>
      </c>
      <c r="AM1495">
        <f>IF(AND(EE_Data_2023[[#This Row],[Exit Date]]&gt;=EE_Data_2023[[#This Row],[Start of Month]],EE_Data_2023[[#This Row],[Exit Date]]&lt;=EE_Data_2023[[#This Row],[End of Month]]),1,0)</f>
        <v>0</v>
      </c>
      <c r="AN1495">
        <f>EE_Data_2023[[#This Row],[Leave balance]]*EE_Data_2023[[#This Row],[Hr_Rate]]</f>
        <v>20553.75</v>
      </c>
    </row>
    <row r="1496" spans="1:40" x14ac:dyDescent="0.3">
      <c r="A1496" s="1" t="s">
        <v>1928</v>
      </c>
      <c r="B1496" s="8">
        <v>44958</v>
      </c>
      <c r="C1496" s="8">
        <v>44985</v>
      </c>
      <c r="D1496">
        <v>2023</v>
      </c>
      <c r="E1496" t="s">
        <v>43</v>
      </c>
      <c r="F1496" t="s">
        <v>44</v>
      </c>
      <c r="G1496" t="s">
        <v>1919</v>
      </c>
      <c r="H1496" t="s">
        <v>1490</v>
      </c>
      <c r="I1496" t="s">
        <v>1491</v>
      </c>
      <c r="J1496" t="s">
        <v>171</v>
      </c>
      <c r="K1496" t="s">
        <v>37</v>
      </c>
      <c r="L1496" t="s">
        <v>49</v>
      </c>
      <c r="M1496" t="s">
        <v>44</v>
      </c>
      <c r="N1496" t="s">
        <v>72</v>
      </c>
      <c r="O1496" t="s">
        <v>40</v>
      </c>
      <c r="P1496">
        <v>38</v>
      </c>
      <c r="Q1496" s="2">
        <v>42113</v>
      </c>
      <c r="R1496" s="2"/>
      <c r="S1496">
        <v>40</v>
      </c>
      <c r="T1496" s="3">
        <v>48762</v>
      </c>
      <c r="U1496" s="3">
        <v>4063.5</v>
      </c>
      <c r="V1496" s="3">
        <v>23.443269230769232</v>
      </c>
      <c r="W1496" s="3">
        <v>0.17</v>
      </c>
      <c r="X1496" s="3">
        <v>690.79500000000007</v>
      </c>
      <c r="Y1496" vm="2">
        <v>0.21</v>
      </c>
      <c r="Z1496" s="3">
        <v>3210.165</v>
      </c>
      <c r="AA1496" t="s">
        <v>51</v>
      </c>
      <c r="AB1496">
        <v>1.4280999999999999</v>
      </c>
      <c r="AC1496">
        <v>0</v>
      </c>
      <c r="AD1496" s="2" t="s">
        <v>42</v>
      </c>
      <c r="AE1496">
        <v>174</v>
      </c>
      <c r="AH1496">
        <v>20</v>
      </c>
      <c r="AJ1496">
        <v>10</v>
      </c>
      <c r="AK1496" t="s">
        <v>42</v>
      </c>
      <c r="AL1496">
        <f>IF(AND(EE_Data_2023[[#This Row],[Hire Date]]&gt;=EE_Data_2023[[#This Row],[Start of Month]],EE_Data_2023[[#This Row],[Hire Date]]&lt;=EE_Data_2023[[#This Row],[End of Month]]),1,0)</f>
        <v>0</v>
      </c>
      <c r="AM1496">
        <f>IF(AND(EE_Data_2023[[#This Row],[Exit Date]]&gt;=EE_Data_2023[[#This Row],[Start of Month]],EE_Data_2023[[#This Row],[Exit Date]]&lt;=EE_Data_2023[[#This Row],[End of Month]]),1,0)</f>
        <v>0</v>
      </c>
      <c r="AN1496">
        <f>EE_Data_2023[[#This Row],[Leave balance]]*EE_Data_2023[[#This Row],[Hr_Rate]]</f>
        <v>4079.1288461538466</v>
      </c>
    </row>
    <row r="1497" spans="1:40" x14ac:dyDescent="0.3">
      <c r="A1497" s="1" t="s">
        <v>1928</v>
      </c>
      <c r="B1497" s="8">
        <v>44958</v>
      </c>
      <c r="C1497" s="8">
        <v>44985</v>
      </c>
      <c r="D1497">
        <v>2023</v>
      </c>
      <c r="E1497" t="s">
        <v>79</v>
      </c>
      <c r="F1497" t="s">
        <v>80</v>
      </c>
      <c r="G1497" t="s">
        <v>33</v>
      </c>
      <c r="H1497" t="s">
        <v>1492</v>
      </c>
      <c r="I1497" t="s">
        <v>1493</v>
      </c>
      <c r="J1497" t="s">
        <v>341</v>
      </c>
      <c r="K1497" t="s">
        <v>99</v>
      </c>
      <c r="L1497" t="s">
        <v>49</v>
      </c>
      <c r="M1497" t="s">
        <v>80</v>
      </c>
      <c r="N1497" t="s">
        <v>72</v>
      </c>
      <c r="O1497" t="s">
        <v>50</v>
      </c>
      <c r="P1497">
        <v>51</v>
      </c>
      <c r="Q1497" s="2">
        <v>42777</v>
      </c>
      <c r="R1497" s="2"/>
      <c r="S1497">
        <v>40</v>
      </c>
      <c r="T1497" s="3">
        <v>87036</v>
      </c>
      <c r="U1497" s="3">
        <v>7253</v>
      </c>
      <c r="V1497" s="3">
        <v>41.844230769230769</v>
      </c>
      <c r="W1497" s="3">
        <v>0.23190000000000002</v>
      </c>
      <c r="X1497" s="3">
        <v>1681.9707000000001</v>
      </c>
      <c r="Y1497" vm="7">
        <v>0.41200000000000003</v>
      </c>
      <c r="Z1497" s="3">
        <v>4264.7639999999992</v>
      </c>
      <c r="AA1497" t="s">
        <v>41</v>
      </c>
      <c r="AB1497">
        <v>1</v>
      </c>
      <c r="AC1497">
        <v>0</v>
      </c>
      <c r="AD1497" s="2" t="s">
        <v>42</v>
      </c>
      <c r="AE1497">
        <v>205</v>
      </c>
      <c r="AH1497">
        <v>20</v>
      </c>
      <c r="AI1497">
        <v>635</v>
      </c>
      <c r="AJ1497">
        <v>16</v>
      </c>
      <c r="AK1497" t="s">
        <v>42</v>
      </c>
      <c r="AL1497">
        <f>IF(AND(EE_Data_2023[[#This Row],[Hire Date]]&gt;=EE_Data_2023[[#This Row],[Start of Month]],EE_Data_2023[[#This Row],[Hire Date]]&lt;=EE_Data_2023[[#This Row],[End of Month]]),1,0)</f>
        <v>0</v>
      </c>
      <c r="AM1497">
        <f>IF(AND(EE_Data_2023[[#This Row],[Exit Date]]&gt;=EE_Data_2023[[#This Row],[Start of Month]],EE_Data_2023[[#This Row],[Exit Date]]&lt;=EE_Data_2023[[#This Row],[End of Month]]),1,0)</f>
        <v>0</v>
      </c>
      <c r="AN1497">
        <f>EE_Data_2023[[#This Row],[Leave balance]]*EE_Data_2023[[#This Row],[Hr_Rate]]</f>
        <v>8578.0673076923085</v>
      </c>
    </row>
    <row r="1498" spans="1:40" x14ac:dyDescent="0.3">
      <c r="A1498" s="1" t="s">
        <v>1928</v>
      </c>
      <c r="B1498" s="8">
        <v>44958</v>
      </c>
      <c r="C1498" s="8">
        <v>44985</v>
      </c>
      <c r="D1498">
        <v>2023</v>
      </c>
      <c r="E1498" t="s">
        <v>79</v>
      </c>
      <c r="F1498" t="s">
        <v>80</v>
      </c>
      <c r="G1498" t="s">
        <v>33</v>
      </c>
      <c r="H1498" t="s">
        <v>1494</v>
      </c>
      <c r="I1498" t="s">
        <v>1495</v>
      </c>
      <c r="J1498" t="s">
        <v>47</v>
      </c>
      <c r="K1498" t="s">
        <v>116</v>
      </c>
      <c r="L1498" t="s">
        <v>49</v>
      </c>
      <c r="M1498" t="s">
        <v>80</v>
      </c>
      <c r="N1498" t="s">
        <v>72</v>
      </c>
      <c r="O1498" t="s">
        <v>40</v>
      </c>
      <c r="P1498">
        <v>32</v>
      </c>
      <c r="Q1498" s="2">
        <v>42702</v>
      </c>
      <c r="R1498" s="2"/>
      <c r="S1498">
        <v>32</v>
      </c>
      <c r="T1498" s="3">
        <v>177443</v>
      </c>
      <c r="U1498" s="3">
        <v>14786.916666666666</v>
      </c>
      <c r="V1498" s="3">
        <v>106.63641826923077</v>
      </c>
      <c r="W1498" s="3">
        <v>0.23190000000000002</v>
      </c>
      <c r="X1498" s="3">
        <v>3429.0859750000004</v>
      </c>
      <c r="Y1498" vm="7">
        <v>0.41200000000000003</v>
      </c>
      <c r="Z1498" s="3">
        <v>8694.7069999999985</v>
      </c>
      <c r="AA1498" t="s">
        <v>41</v>
      </c>
      <c r="AB1498">
        <v>1</v>
      </c>
      <c r="AC1498">
        <v>0.16</v>
      </c>
      <c r="AD1498" s="2" t="s">
        <v>42</v>
      </c>
      <c r="AE1498">
        <v>294</v>
      </c>
      <c r="AH1498">
        <v>20</v>
      </c>
      <c r="AK1498" t="s">
        <v>42</v>
      </c>
      <c r="AL1498">
        <f>IF(AND(EE_Data_2023[[#This Row],[Hire Date]]&gt;=EE_Data_2023[[#This Row],[Start of Month]],EE_Data_2023[[#This Row],[Hire Date]]&lt;=EE_Data_2023[[#This Row],[End of Month]]),1,0)</f>
        <v>0</v>
      </c>
      <c r="AM1498">
        <f>IF(AND(EE_Data_2023[[#This Row],[Exit Date]]&gt;=EE_Data_2023[[#This Row],[Start of Month]],EE_Data_2023[[#This Row],[Exit Date]]&lt;=EE_Data_2023[[#This Row],[End of Month]]),1,0)</f>
        <v>0</v>
      </c>
      <c r="AN1498">
        <f>EE_Data_2023[[#This Row],[Leave balance]]*EE_Data_2023[[#This Row],[Hr_Rate]]</f>
        <v>31351.106971153848</v>
      </c>
    </row>
    <row r="1499" spans="1:40" x14ac:dyDescent="0.3">
      <c r="A1499" s="1" t="s">
        <v>1928</v>
      </c>
      <c r="B1499" s="8">
        <v>44958</v>
      </c>
      <c r="C1499" s="8">
        <v>44985</v>
      </c>
      <c r="D1499">
        <v>2023</v>
      </c>
      <c r="E1499" t="s">
        <v>79</v>
      </c>
      <c r="F1499" t="s">
        <v>80</v>
      </c>
      <c r="G1499" t="s">
        <v>33</v>
      </c>
      <c r="H1499" t="s">
        <v>1496</v>
      </c>
      <c r="I1499" t="s">
        <v>1497</v>
      </c>
      <c r="J1499" t="s">
        <v>187</v>
      </c>
      <c r="K1499" t="s">
        <v>37</v>
      </c>
      <c r="L1499" t="s">
        <v>108</v>
      </c>
      <c r="M1499" t="s">
        <v>80</v>
      </c>
      <c r="N1499" t="s">
        <v>72</v>
      </c>
      <c r="O1499" t="s">
        <v>50</v>
      </c>
      <c r="P1499">
        <v>36</v>
      </c>
      <c r="Q1499" s="2">
        <v>42489</v>
      </c>
      <c r="R1499" s="2"/>
      <c r="S1499">
        <v>24</v>
      </c>
      <c r="T1499" s="3">
        <v>75862</v>
      </c>
      <c r="U1499" s="3">
        <v>6321.833333333333</v>
      </c>
      <c r="V1499" s="3">
        <v>60.786858974358978</v>
      </c>
      <c r="W1499" s="3">
        <v>0.23190000000000002</v>
      </c>
      <c r="X1499" s="3">
        <v>1466.03315</v>
      </c>
      <c r="Y1499" vm="7">
        <v>0.41200000000000003</v>
      </c>
      <c r="Z1499" s="3">
        <v>3717.2379999999998</v>
      </c>
      <c r="AA1499" t="s">
        <v>41</v>
      </c>
      <c r="AB1499">
        <v>1</v>
      </c>
      <c r="AC1499">
        <v>0</v>
      </c>
      <c r="AD1499" s="2" t="s">
        <v>42</v>
      </c>
      <c r="AE1499">
        <v>230</v>
      </c>
      <c r="AH1499">
        <v>20</v>
      </c>
      <c r="AK1499" t="s">
        <v>42</v>
      </c>
      <c r="AL1499">
        <f>IF(AND(EE_Data_2023[[#This Row],[Hire Date]]&gt;=EE_Data_2023[[#This Row],[Start of Month]],EE_Data_2023[[#This Row],[Hire Date]]&lt;=EE_Data_2023[[#This Row],[End of Month]]),1,0)</f>
        <v>0</v>
      </c>
      <c r="AM1499">
        <f>IF(AND(EE_Data_2023[[#This Row],[Exit Date]]&gt;=EE_Data_2023[[#This Row],[Start of Month]],EE_Data_2023[[#This Row],[Exit Date]]&lt;=EE_Data_2023[[#This Row],[End of Month]]),1,0)</f>
        <v>0</v>
      </c>
      <c r="AN1499">
        <f>EE_Data_2023[[#This Row],[Leave balance]]*EE_Data_2023[[#This Row],[Hr_Rate]]</f>
        <v>13980.977564102564</v>
      </c>
    </row>
    <row r="1500" spans="1:40" x14ac:dyDescent="0.3">
      <c r="A1500" s="1" t="s">
        <v>1928</v>
      </c>
      <c r="B1500" s="8">
        <v>44958</v>
      </c>
      <c r="C1500" s="8">
        <v>44985</v>
      </c>
      <c r="D1500">
        <v>2023</v>
      </c>
      <c r="E1500" t="s">
        <v>73</v>
      </c>
      <c r="F1500" t="s">
        <v>74</v>
      </c>
      <c r="G1500" t="s">
        <v>1916</v>
      </c>
      <c r="H1500" t="s">
        <v>1498</v>
      </c>
      <c r="I1500" t="s">
        <v>1499</v>
      </c>
      <c r="J1500" t="s">
        <v>321</v>
      </c>
      <c r="K1500" t="s">
        <v>94</v>
      </c>
      <c r="L1500" t="s">
        <v>108</v>
      </c>
      <c r="M1500" t="s">
        <v>74</v>
      </c>
      <c r="N1500" t="s">
        <v>72</v>
      </c>
      <c r="O1500" t="s">
        <v>50</v>
      </c>
      <c r="P1500">
        <v>45</v>
      </c>
      <c r="Q1500" s="2">
        <v>43581</v>
      </c>
      <c r="R1500" s="2"/>
      <c r="S1500">
        <v>40</v>
      </c>
      <c r="T1500" s="3">
        <v>90870</v>
      </c>
      <c r="U1500" s="3">
        <v>7572.5</v>
      </c>
      <c r="V1500" s="3">
        <v>43.6875</v>
      </c>
      <c r="W1500" s="3">
        <v>0.28999999999999998</v>
      </c>
      <c r="X1500" s="3">
        <v>2196.0249999999996</v>
      </c>
      <c r="Y1500" vm="6">
        <v>0.65099999999999991</v>
      </c>
      <c r="Z1500" s="3">
        <v>2642.8025000000007</v>
      </c>
      <c r="AA1500" t="s">
        <v>78</v>
      </c>
      <c r="AB1500">
        <v>5.4378000000000002</v>
      </c>
      <c r="AC1500">
        <v>0</v>
      </c>
      <c r="AD1500" s="2" t="s">
        <v>42</v>
      </c>
      <c r="AE1500">
        <v>57</v>
      </c>
      <c r="AH1500">
        <v>20</v>
      </c>
      <c r="AI1500">
        <v>243</v>
      </c>
      <c r="AJ1500">
        <v>15</v>
      </c>
      <c r="AK1500" t="s">
        <v>42</v>
      </c>
      <c r="AL1500">
        <f>IF(AND(EE_Data_2023[[#This Row],[Hire Date]]&gt;=EE_Data_2023[[#This Row],[Start of Month]],EE_Data_2023[[#This Row],[Hire Date]]&lt;=EE_Data_2023[[#This Row],[End of Month]]),1,0)</f>
        <v>0</v>
      </c>
      <c r="AM1500">
        <f>IF(AND(EE_Data_2023[[#This Row],[Exit Date]]&gt;=EE_Data_2023[[#This Row],[Start of Month]],EE_Data_2023[[#This Row],[Exit Date]]&lt;=EE_Data_2023[[#This Row],[End of Month]]),1,0)</f>
        <v>0</v>
      </c>
      <c r="AN1500">
        <f>EE_Data_2023[[#This Row],[Leave balance]]*EE_Data_2023[[#This Row],[Hr_Rate]]</f>
        <v>2490.1875</v>
      </c>
    </row>
    <row r="1501" spans="1:40" x14ac:dyDescent="0.3">
      <c r="A1501" s="1" t="s">
        <v>1928</v>
      </c>
      <c r="B1501" s="8">
        <v>44958</v>
      </c>
      <c r="C1501" s="8">
        <v>44985</v>
      </c>
      <c r="D1501">
        <v>2023</v>
      </c>
      <c r="E1501" t="s">
        <v>43</v>
      </c>
      <c r="F1501" t="s">
        <v>44</v>
      </c>
      <c r="G1501" t="s">
        <v>1919</v>
      </c>
      <c r="H1501" t="s">
        <v>1500</v>
      </c>
      <c r="I1501" t="s">
        <v>1501</v>
      </c>
      <c r="J1501" t="s">
        <v>165</v>
      </c>
      <c r="K1501" t="s">
        <v>99</v>
      </c>
      <c r="L1501" t="s">
        <v>71</v>
      </c>
      <c r="M1501" t="s">
        <v>44</v>
      </c>
      <c r="N1501" t="s">
        <v>72</v>
      </c>
      <c r="O1501" t="s">
        <v>50</v>
      </c>
      <c r="P1501">
        <v>32</v>
      </c>
      <c r="Q1501" s="2">
        <v>41977</v>
      </c>
      <c r="R1501" s="2"/>
      <c r="S1501">
        <v>40</v>
      </c>
      <c r="T1501" s="3">
        <v>99202</v>
      </c>
      <c r="U1501" s="3">
        <v>8266.8333333333339</v>
      </c>
      <c r="V1501" s="3">
        <v>47.693269230769232</v>
      </c>
      <c r="W1501" s="3">
        <v>0.17</v>
      </c>
      <c r="X1501" s="3">
        <v>1405.3616666666669</v>
      </c>
      <c r="Y1501" vm="2">
        <v>0.21</v>
      </c>
      <c r="Z1501" s="3">
        <v>6530.7983333333341</v>
      </c>
      <c r="AA1501" t="s">
        <v>51</v>
      </c>
      <c r="AB1501">
        <v>1.4280999999999999</v>
      </c>
      <c r="AC1501">
        <v>0.11</v>
      </c>
      <c r="AD1501" s="2" t="s">
        <v>42</v>
      </c>
      <c r="AE1501">
        <v>165</v>
      </c>
      <c r="AH1501">
        <v>20</v>
      </c>
      <c r="AJ1501">
        <v>10</v>
      </c>
      <c r="AK1501" t="s">
        <v>42</v>
      </c>
      <c r="AL1501">
        <f>IF(AND(EE_Data_2023[[#This Row],[Hire Date]]&gt;=EE_Data_2023[[#This Row],[Start of Month]],EE_Data_2023[[#This Row],[Hire Date]]&lt;=EE_Data_2023[[#This Row],[End of Month]]),1,0)</f>
        <v>0</v>
      </c>
      <c r="AM1501">
        <f>IF(AND(EE_Data_2023[[#This Row],[Exit Date]]&gt;=EE_Data_2023[[#This Row],[Start of Month]],EE_Data_2023[[#This Row],[Exit Date]]&lt;=EE_Data_2023[[#This Row],[End of Month]]),1,0)</f>
        <v>0</v>
      </c>
      <c r="AN1501">
        <f>EE_Data_2023[[#This Row],[Leave balance]]*EE_Data_2023[[#This Row],[Hr_Rate]]</f>
        <v>7869.3894230769229</v>
      </c>
    </row>
    <row r="1502" spans="1:40" x14ac:dyDescent="0.3">
      <c r="A1502" s="1" t="s">
        <v>1928</v>
      </c>
      <c r="B1502" s="8">
        <v>44958</v>
      </c>
      <c r="C1502" s="8">
        <v>44985</v>
      </c>
      <c r="D1502">
        <v>2023</v>
      </c>
      <c r="E1502" t="s">
        <v>79</v>
      </c>
      <c r="F1502" t="s">
        <v>80</v>
      </c>
      <c r="G1502" t="s">
        <v>33</v>
      </c>
      <c r="H1502" t="s">
        <v>1502</v>
      </c>
      <c r="I1502" t="s">
        <v>1503</v>
      </c>
      <c r="J1502" t="s">
        <v>63</v>
      </c>
      <c r="K1502" t="s">
        <v>116</v>
      </c>
      <c r="L1502" t="s">
        <v>71</v>
      </c>
      <c r="M1502" t="s">
        <v>80</v>
      </c>
      <c r="N1502" t="s">
        <v>72</v>
      </c>
      <c r="O1502" t="s">
        <v>40</v>
      </c>
      <c r="P1502">
        <v>45</v>
      </c>
      <c r="Q1502" s="2">
        <v>39347</v>
      </c>
      <c r="R1502" s="2"/>
      <c r="S1502">
        <v>24</v>
      </c>
      <c r="T1502" s="3">
        <v>92293</v>
      </c>
      <c r="U1502" s="3">
        <v>7691.083333333333</v>
      </c>
      <c r="V1502" s="3">
        <v>73.952724358974351</v>
      </c>
      <c r="W1502" s="3">
        <v>0.23190000000000002</v>
      </c>
      <c r="X1502" s="3">
        <v>1783.5622250000001</v>
      </c>
      <c r="Y1502" vm="7">
        <v>0.41200000000000003</v>
      </c>
      <c r="Z1502" s="3">
        <v>4522.357</v>
      </c>
      <c r="AA1502" t="s">
        <v>41</v>
      </c>
      <c r="AB1502">
        <v>1</v>
      </c>
      <c r="AC1502">
        <v>0</v>
      </c>
      <c r="AD1502" s="2" t="s">
        <v>42</v>
      </c>
      <c r="AE1502">
        <v>120</v>
      </c>
      <c r="AF1502">
        <v>1</v>
      </c>
      <c r="AG1502" t="s">
        <v>1811</v>
      </c>
      <c r="AH1502">
        <v>20</v>
      </c>
      <c r="AI1502">
        <v>240</v>
      </c>
      <c r="AK1502" t="s">
        <v>42</v>
      </c>
      <c r="AL1502">
        <f>IF(AND(EE_Data_2023[[#This Row],[Hire Date]]&gt;=EE_Data_2023[[#This Row],[Start of Month]],EE_Data_2023[[#This Row],[Hire Date]]&lt;=EE_Data_2023[[#This Row],[End of Month]]),1,0)</f>
        <v>0</v>
      </c>
      <c r="AM1502">
        <f>IF(AND(EE_Data_2023[[#This Row],[Exit Date]]&gt;=EE_Data_2023[[#This Row],[Start of Month]],EE_Data_2023[[#This Row],[Exit Date]]&lt;=EE_Data_2023[[#This Row],[End of Month]]),1,0)</f>
        <v>0</v>
      </c>
      <c r="AN1502">
        <f>EE_Data_2023[[#This Row],[Leave balance]]*EE_Data_2023[[#This Row],[Hr_Rate]]</f>
        <v>8874.326923076922</v>
      </c>
    </row>
    <row r="1503" spans="1:40" x14ac:dyDescent="0.3">
      <c r="A1503" s="1" t="s">
        <v>1928</v>
      </c>
      <c r="B1503" s="8">
        <v>44958</v>
      </c>
      <c r="C1503" s="8">
        <v>44985</v>
      </c>
      <c r="D1503">
        <v>2023</v>
      </c>
      <c r="E1503" t="s">
        <v>390</v>
      </c>
      <c r="F1503" t="s">
        <v>391</v>
      </c>
      <c r="G1503" t="s">
        <v>33</v>
      </c>
      <c r="H1503" t="s">
        <v>1504</v>
      </c>
      <c r="I1503" t="s">
        <v>1505</v>
      </c>
      <c r="J1503" t="s">
        <v>57</v>
      </c>
      <c r="K1503" t="s">
        <v>37</v>
      </c>
      <c r="L1503" t="s">
        <v>38</v>
      </c>
      <c r="M1503" t="s">
        <v>391</v>
      </c>
      <c r="N1503" t="s">
        <v>72</v>
      </c>
      <c r="O1503" t="s">
        <v>50</v>
      </c>
      <c r="P1503">
        <v>46</v>
      </c>
      <c r="Q1503" s="2">
        <v>42849</v>
      </c>
      <c r="R1503" s="2"/>
      <c r="S1503">
        <v>40</v>
      </c>
      <c r="T1503" s="3">
        <v>77461</v>
      </c>
      <c r="U1503" s="3">
        <v>6455.083333333333</v>
      </c>
      <c r="V1503" s="3">
        <v>37.24086538461539</v>
      </c>
      <c r="W1503" s="3">
        <v>0.1105</v>
      </c>
      <c r="X1503" s="3">
        <v>713.28670833333331</v>
      </c>
      <c r="Y1503" vm="37">
        <v>0.26100000000000001</v>
      </c>
      <c r="Z1503" s="3">
        <v>4770.306583333333</v>
      </c>
      <c r="AA1503" t="s">
        <v>41</v>
      </c>
      <c r="AB1503">
        <v>1</v>
      </c>
      <c r="AC1503">
        <v>0.09</v>
      </c>
      <c r="AD1503" s="2" t="s">
        <v>42</v>
      </c>
      <c r="AE1503">
        <v>205</v>
      </c>
      <c r="AH1503">
        <v>20</v>
      </c>
      <c r="AJ1503">
        <v>16</v>
      </c>
      <c r="AK1503" t="s">
        <v>42</v>
      </c>
      <c r="AL1503">
        <f>IF(AND(EE_Data_2023[[#This Row],[Hire Date]]&gt;=EE_Data_2023[[#This Row],[Start of Month]],EE_Data_2023[[#This Row],[Hire Date]]&lt;=EE_Data_2023[[#This Row],[End of Month]]),1,0)</f>
        <v>0</v>
      </c>
      <c r="AM1503">
        <f>IF(AND(EE_Data_2023[[#This Row],[Exit Date]]&gt;=EE_Data_2023[[#This Row],[Start of Month]],EE_Data_2023[[#This Row],[Exit Date]]&lt;=EE_Data_2023[[#This Row],[End of Month]]),1,0)</f>
        <v>0</v>
      </c>
      <c r="AN1503">
        <f>EE_Data_2023[[#This Row],[Leave balance]]*EE_Data_2023[[#This Row],[Hr_Rate]]</f>
        <v>7634.3774038461552</v>
      </c>
    </row>
    <row r="1504" spans="1:40" x14ac:dyDescent="0.3">
      <c r="A1504" s="1" t="s">
        <v>1928</v>
      </c>
      <c r="B1504" s="8">
        <v>44958</v>
      </c>
      <c r="C1504" s="8">
        <v>44985</v>
      </c>
      <c r="D1504">
        <v>2023</v>
      </c>
      <c r="E1504" t="s">
        <v>79</v>
      </c>
      <c r="F1504" t="s">
        <v>80</v>
      </c>
      <c r="G1504" t="s">
        <v>33</v>
      </c>
      <c r="H1504" t="s">
        <v>1506</v>
      </c>
      <c r="I1504" t="s">
        <v>1507</v>
      </c>
      <c r="J1504" t="s">
        <v>115</v>
      </c>
      <c r="K1504" t="s">
        <v>99</v>
      </c>
      <c r="L1504" t="s">
        <v>108</v>
      </c>
      <c r="M1504" t="s">
        <v>80</v>
      </c>
      <c r="N1504" t="s">
        <v>72</v>
      </c>
      <c r="O1504" t="s">
        <v>50</v>
      </c>
      <c r="P1504">
        <v>40</v>
      </c>
      <c r="Q1504" s="2">
        <v>42622</v>
      </c>
      <c r="R1504" s="2"/>
      <c r="S1504">
        <v>40</v>
      </c>
      <c r="T1504" s="3">
        <v>109680</v>
      </c>
      <c r="U1504" s="3">
        <v>9140</v>
      </c>
      <c r="V1504" s="3">
        <v>52.730769230769226</v>
      </c>
      <c r="W1504" s="3">
        <v>0.23190000000000002</v>
      </c>
      <c r="X1504" s="3">
        <v>2119.5660000000003</v>
      </c>
      <c r="Y1504" vm="7">
        <v>0.41200000000000003</v>
      </c>
      <c r="Z1504" s="3">
        <v>5374.32</v>
      </c>
      <c r="AA1504" t="s">
        <v>41</v>
      </c>
      <c r="AB1504">
        <v>1</v>
      </c>
      <c r="AC1504">
        <v>0</v>
      </c>
      <c r="AD1504" s="2" t="s">
        <v>42</v>
      </c>
      <c r="AE1504">
        <v>126</v>
      </c>
      <c r="AH1504">
        <v>20</v>
      </c>
      <c r="AJ1504">
        <v>17</v>
      </c>
      <c r="AK1504" t="s">
        <v>42</v>
      </c>
      <c r="AL1504">
        <f>IF(AND(EE_Data_2023[[#This Row],[Hire Date]]&gt;=EE_Data_2023[[#This Row],[Start of Month]],EE_Data_2023[[#This Row],[Hire Date]]&lt;=EE_Data_2023[[#This Row],[End of Month]]),1,0)</f>
        <v>0</v>
      </c>
      <c r="AM1504">
        <f>IF(AND(EE_Data_2023[[#This Row],[Exit Date]]&gt;=EE_Data_2023[[#This Row],[Start of Month]],EE_Data_2023[[#This Row],[Exit Date]]&lt;=EE_Data_2023[[#This Row],[End of Month]]),1,0)</f>
        <v>0</v>
      </c>
      <c r="AN1504">
        <f>EE_Data_2023[[#This Row],[Leave balance]]*EE_Data_2023[[#This Row],[Hr_Rate]]</f>
        <v>6644.0769230769229</v>
      </c>
    </row>
    <row r="1505" spans="1:40" x14ac:dyDescent="0.3">
      <c r="A1505" s="1" t="s">
        <v>1928</v>
      </c>
      <c r="B1505" s="8">
        <v>44958</v>
      </c>
      <c r="C1505" s="8">
        <v>44985</v>
      </c>
      <c r="D1505">
        <v>2023</v>
      </c>
      <c r="E1505" t="s">
        <v>303</v>
      </c>
      <c r="F1505" t="s">
        <v>304</v>
      </c>
      <c r="G1505" t="s">
        <v>112</v>
      </c>
      <c r="H1505" t="s">
        <v>435</v>
      </c>
      <c r="I1505" t="s">
        <v>1508</v>
      </c>
      <c r="J1505" t="s">
        <v>47</v>
      </c>
      <c r="K1505" t="s">
        <v>70</v>
      </c>
      <c r="L1505" t="s">
        <v>38</v>
      </c>
      <c r="M1505" t="s">
        <v>304</v>
      </c>
      <c r="N1505" t="s">
        <v>39</v>
      </c>
      <c r="O1505" t="s">
        <v>50</v>
      </c>
      <c r="P1505">
        <v>61</v>
      </c>
      <c r="Q1505" s="2">
        <v>44792</v>
      </c>
      <c r="R1505" s="2">
        <v>45157</v>
      </c>
      <c r="S1505">
        <v>40</v>
      </c>
      <c r="T1505" s="3">
        <v>159567</v>
      </c>
      <c r="U1505" s="3">
        <v>13297.25</v>
      </c>
      <c r="V1505" s="3">
        <v>76.714903846153845</v>
      </c>
      <c r="W1505" s="3">
        <v>7.5999999999999998E-2</v>
      </c>
      <c r="X1505" s="3">
        <v>1010.591</v>
      </c>
      <c r="Y1505" vm="32">
        <v>0.253</v>
      </c>
      <c r="Z1505" s="3">
        <v>9933.0457499999993</v>
      </c>
      <c r="AA1505" t="s">
        <v>307</v>
      </c>
      <c r="AB1505">
        <v>3.7942999999999998</v>
      </c>
      <c r="AC1505">
        <v>0.28000000000000003</v>
      </c>
      <c r="AD1505" s="2" t="s">
        <v>42</v>
      </c>
      <c r="AE1505">
        <v>374</v>
      </c>
      <c r="AH1505">
        <v>20</v>
      </c>
      <c r="AJ1505">
        <v>1</v>
      </c>
      <c r="AK1505" t="s">
        <v>42</v>
      </c>
      <c r="AL1505">
        <f>IF(AND(EE_Data_2023[[#This Row],[Hire Date]]&gt;=EE_Data_2023[[#This Row],[Start of Month]],EE_Data_2023[[#This Row],[Hire Date]]&lt;=EE_Data_2023[[#This Row],[End of Month]]),1,0)</f>
        <v>0</v>
      </c>
      <c r="AM1505">
        <f>IF(AND(EE_Data_2023[[#This Row],[Exit Date]]&gt;=EE_Data_2023[[#This Row],[Start of Month]],EE_Data_2023[[#This Row],[Exit Date]]&lt;=EE_Data_2023[[#This Row],[End of Month]]),1,0)</f>
        <v>0</v>
      </c>
      <c r="AN1505">
        <f>EE_Data_2023[[#This Row],[Leave balance]]*EE_Data_2023[[#This Row],[Hr_Rate]]</f>
        <v>28691.374038461538</v>
      </c>
    </row>
    <row r="1506" spans="1:40" x14ac:dyDescent="0.3">
      <c r="A1506" s="1" t="s">
        <v>1928</v>
      </c>
      <c r="B1506" s="8">
        <v>44958</v>
      </c>
      <c r="C1506" s="8">
        <v>44985</v>
      </c>
      <c r="D1506">
        <v>2023</v>
      </c>
      <c r="E1506" t="s">
        <v>415</v>
      </c>
      <c r="F1506" t="s">
        <v>416</v>
      </c>
      <c r="G1506" t="s">
        <v>33</v>
      </c>
      <c r="H1506" t="s">
        <v>1509</v>
      </c>
      <c r="I1506" t="s">
        <v>1510</v>
      </c>
      <c r="J1506" t="s">
        <v>341</v>
      </c>
      <c r="K1506" t="s">
        <v>99</v>
      </c>
      <c r="L1506" t="s">
        <v>49</v>
      </c>
      <c r="M1506" t="s">
        <v>416</v>
      </c>
      <c r="N1506" t="s">
        <v>72</v>
      </c>
      <c r="O1506" t="s">
        <v>40</v>
      </c>
      <c r="P1506">
        <v>54</v>
      </c>
      <c r="Q1506" s="2">
        <v>41237</v>
      </c>
      <c r="R1506" s="2"/>
      <c r="S1506">
        <v>40</v>
      </c>
      <c r="T1506" s="3">
        <v>94407</v>
      </c>
      <c r="U1506" s="3">
        <v>7867.25</v>
      </c>
      <c r="V1506" s="3">
        <v>45.387980769230765</v>
      </c>
      <c r="W1506" s="3">
        <v>0</v>
      </c>
      <c r="X1506" s="3">
        <v>0</v>
      </c>
      <c r="Y1506" vm="38">
        <v>0.23800000000000002</v>
      </c>
      <c r="Z1506" s="3">
        <v>5994.8445000000002</v>
      </c>
      <c r="AA1506" t="s">
        <v>419</v>
      </c>
      <c r="AB1506">
        <v>7.4398</v>
      </c>
      <c r="AC1506">
        <v>0</v>
      </c>
      <c r="AD1506" s="2" t="s">
        <v>42</v>
      </c>
      <c r="AE1506">
        <v>266</v>
      </c>
      <c r="AH1506">
        <v>20</v>
      </c>
      <c r="AJ1506">
        <v>20</v>
      </c>
      <c r="AK1506" t="s">
        <v>42</v>
      </c>
      <c r="AL1506">
        <f>IF(AND(EE_Data_2023[[#This Row],[Hire Date]]&gt;=EE_Data_2023[[#This Row],[Start of Month]],EE_Data_2023[[#This Row],[Hire Date]]&lt;=EE_Data_2023[[#This Row],[End of Month]]),1,0)</f>
        <v>0</v>
      </c>
      <c r="AM1506">
        <f>IF(AND(EE_Data_2023[[#This Row],[Exit Date]]&gt;=EE_Data_2023[[#This Row],[Start of Month]],EE_Data_2023[[#This Row],[Exit Date]]&lt;=EE_Data_2023[[#This Row],[End of Month]]),1,0)</f>
        <v>0</v>
      </c>
      <c r="AN1506">
        <f>EE_Data_2023[[#This Row],[Leave balance]]*EE_Data_2023[[#This Row],[Hr_Rate]]</f>
        <v>12073.202884615384</v>
      </c>
    </row>
    <row r="1507" spans="1:40" x14ac:dyDescent="0.3">
      <c r="A1507" s="1" t="s">
        <v>1928</v>
      </c>
      <c r="B1507" s="8">
        <v>44958</v>
      </c>
      <c r="C1507" s="8">
        <v>44985</v>
      </c>
      <c r="D1507">
        <v>2023</v>
      </c>
      <c r="E1507" t="s">
        <v>200</v>
      </c>
      <c r="F1507" t="s">
        <v>201</v>
      </c>
      <c r="G1507" t="s">
        <v>33</v>
      </c>
      <c r="H1507" t="s">
        <v>1511</v>
      </c>
      <c r="I1507" t="s">
        <v>1512</v>
      </c>
      <c r="J1507" t="s">
        <v>115</v>
      </c>
      <c r="K1507" t="s">
        <v>94</v>
      </c>
      <c r="L1507" t="s">
        <v>71</v>
      </c>
      <c r="M1507" t="s">
        <v>201</v>
      </c>
      <c r="N1507" t="s">
        <v>72</v>
      </c>
      <c r="O1507" t="s">
        <v>40</v>
      </c>
      <c r="P1507">
        <v>62</v>
      </c>
      <c r="Q1507" s="2">
        <v>37484</v>
      </c>
      <c r="R1507" s="2"/>
      <c r="S1507">
        <v>40</v>
      </c>
      <c r="T1507" s="3">
        <v>234594</v>
      </c>
      <c r="U1507" s="3">
        <v>19549.5</v>
      </c>
      <c r="V1507" s="3">
        <v>112.78557692307693</v>
      </c>
      <c r="W1507" s="3">
        <v>0.24809999999999999</v>
      </c>
      <c r="X1507" s="3">
        <v>4850.2309500000001</v>
      </c>
      <c r="Y1507" vm="25">
        <v>0.51900000000000002</v>
      </c>
      <c r="Z1507" s="3">
        <v>9403.3094999999994</v>
      </c>
      <c r="AA1507" t="s">
        <v>41</v>
      </c>
      <c r="AB1507">
        <v>1</v>
      </c>
      <c r="AC1507">
        <v>0.33</v>
      </c>
      <c r="AD1507" s="2" t="s">
        <v>42</v>
      </c>
      <c r="AE1507">
        <v>190</v>
      </c>
      <c r="AH1507">
        <v>20</v>
      </c>
      <c r="AJ1507">
        <v>5</v>
      </c>
      <c r="AK1507" t="s">
        <v>42</v>
      </c>
      <c r="AL1507">
        <f>IF(AND(EE_Data_2023[[#This Row],[Hire Date]]&gt;=EE_Data_2023[[#This Row],[Start of Month]],EE_Data_2023[[#This Row],[Hire Date]]&lt;=EE_Data_2023[[#This Row],[End of Month]]),1,0)</f>
        <v>0</v>
      </c>
      <c r="AM1507">
        <f>IF(AND(EE_Data_2023[[#This Row],[Exit Date]]&gt;=EE_Data_2023[[#This Row],[Start of Month]],EE_Data_2023[[#This Row],[Exit Date]]&lt;=EE_Data_2023[[#This Row],[End of Month]]),1,0)</f>
        <v>0</v>
      </c>
      <c r="AN1507">
        <f>EE_Data_2023[[#This Row],[Leave balance]]*EE_Data_2023[[#This Row],[Hr_Rate]]</f>
        <v>21429.259615384617</v>
      </c>
    </row>
    <row r="1508" spans="1:40" x14ac:dyDescent="0.3">
      <c r="A1508" s="1" t="s">
        <v>1928</v>
      </c>
      <c r="B1508" s="8">
        <v>44958</v>
      </c>
      <c r="C1508" s="8">
        <v>44985</v>
      </c>
      <c r="D1508">
        <v>2023</v>
      </c>
      <c r="E1508" t="s">
        <v>59</v>
      </c>
      <c r="F1508" t="s">
        <v>60</v>
      </c>
      <c r="G1508" t="s">
        <v>33</v>
      </c>
      <c r="H1508" t="s">
        <v>1513</v>
      </c>
      <c r="I1508" t="s">
        <v>1514</v>
      </c>
      <c r="J1508" t="s">
        <v>406</v>
      </c>
      <c r="K1508" t="s">
        <v>37</v>
      </c>
      <c r="L1508" t="s">
        <v>49</v>
      </c>
      <c r="M1508" t="s">
        <v>60</v>
      </c>
      <c r="N1508" t="s">
        <v>72</v>
      </c>
      <c r="O1508" t="s">
        <v>40</v>
      </c>
      <c r="P1508">
        <v>48</v>
      </c>
      <c r="Q1508" s="2">
        <v>37298</v>
      </c>
      <c r="R1508" s="2"/>
      <c r="S1508">
        <v>24</v>
      </c>
      <c r="T1508" s="3">
        <v>43080</v>
      </c>
      <c r="U1508" s="3">
        <v>3590</v>
      </c>
      <c r="V1508" s="3">
        <v>34.519230769230766</v>
      </c>
      <c r="W1508" s="3">
        <v>0.22140000000000001</v>
      </c>
      <c r="X1508" s="3">
        <v>794.82600000000002</v>
      </c>
      <c r="Y1508" vm="4">
        <v>0.40799999999999997</v>
      </c>
      <c r="Z1508" s="3">
        <v>2125.2800000000002</v>
      </c>
      <c r="AA1508" t="s">
        <v>64</v>
      </c>
      <c r="AB1508">
        <v>4.6844999999999999</v>
      </c>
      <c r="AC1508">
        <v>0</v>
      </c>
      <c r="AD1508" s="2" t="s">
        <v>42</v>
      </c>
      <c r="AE1508">
        <v>387</v>
      </c>
      <c r="AH1508">
        <v>20</v>
      </c>
      <c r="AI1508">
        <v>243</v>
      </c>
      <c r="AK1508" t="s">
        <v>42</v>
      </c>
      <c r="AL1508">
        <f>IF(AND(EE_Data_2023[[#This Row],[Hire Date]]&gt;=EE_Data_2023[[#This Row],[Start of Month]],EE_Data_2023[[#This Row],[Hire Date]]&lt;=EE_Data_2023[[#This Row],[End of Month]]),1,0)</f>
        <v>0</v>
      </c>
      <c r="AM1508">
        <f>IF(AND(EE_Data_2023[[#This Row],[Exit Date]]&gt;=EE_Data_2023[[#This Row],[Start of Month]],EE_Data_2023[[#This Row],[Exit Date]]&lt;=EE_Data_2023[[#This Row],[End of Month]]),1,0)</f>
        <v>0</v>
      </c>
      <c r="AN1508">
        <f>EE_Data_2023[[#This Row],[Leave balance]]*EE_Data_2023[[#This Row],[Hr_Rate]]</f>
        <v>13358.942307692307</v>
      </c>
    </row>
    <row r="1509" spans="1:40" x14ac:dyDescent="0.3">
      <c r="A1509" s="1" t="s">
        <v>1928</v>
      </c>
      <c r="B1509" s="8">
        <v>44958</v>
      </c>
      <c r="C1509" s="8">
        <v>44985</v>
      </c>
      <c r="D1509">
        <v>2023</v>
      </c>
      <c r="E1509" t="s">
        <v>65</v>
      </c>
      <c r="F1509" t="s">
        <v>66</v>
      </c>
      <c r="G1509" t="s">
        <v>33</v>
      </c>
      <c r="H1509" t="s">
        <v>1515</v>
      </c>
      <c r="I1509" t="s">
        <v>1516</v>
      </c>
      <c r="J1509" t="s">
        <v>93</v>
      </c>
      <c r="K1509" t="s">
        <v>48</v>
      </c>
      <c r="L1509" t="s">
        <v>49</v>
      </c>
      <c r="M1509" t="s">
        <v>66</v>
      </c>
      <c r="N1509" t="s">
        <v>72</v>
      </c>
      <c r="O1509" t="s">
        <v>40</v>
      </c>
      <c r="P1509">
        <v>44</v>
      </c>
      <c r="Q1509" s="2">
        <v>40274</v>
      </c>
      <c r="R1509" s="2"/>
      <c r="S1509">
        <v>24</v>
      </c>
      <c r="T1509" s="3">
        <v>142878</v>
      </c>
      <c r="U1509" s="3">
        <v>11906.5</v>
      </c>
      <c r="V1509" s="3">
        <v>114.48557692307692</v>
      </c>
      <c r="W1509" s="3">
        <v>0.23749999999999999</v>
      </c>
      <c r="X1509" s="3">
        <v>2827.7937499999998</v>
      </c>
      <c r="Y1509" vm="5">
        <v>0.39799999999999996</v>
      </c>
      <c r="Z1509" s="3">
        <v>7167.7130000000006</v>
      </c>
      <c r="AA1509" t="s">
        <v>41</v>
      </c>
      <c r="AB1509">
        <v>1</v>
      </c>
      <c r="AC1509">
        <v>0.12</v>
      </c>
      <c r="AD1509" s="2" t="s">
        <v>42</v>
      </c>
      <c r="AE1509">
        <v>85</v>
      </c>
      <c r="AH1509">
        <v>20</v>
      </c>
      <c r="AK1509" t="s">
        <v>42</v>
      </c>
      <c r="AL1509">
        <f>IF(AND(EE_Data_2023[[#This Row],[Hire Date]]&gt;=EE_Data_2023[[#This Row],[Start of Month]],EE_Data_2023[[#This Row],[Hire Date]]&lt;=EE_Data_2023[[#This Row],[End of Month]]),1,0)</f>
        <v>0</v>
      </c>
      <c r="AM1509">
        <f>IF(AND(EE_Data_2023[[#This Row],[Exit Date]]&gt;=EE_Data_2023[[#This Row],[Start of Month]],EE_Data_2023[[#This Row],[Exit Date]]&lt;=EE_Data_2023[[#This Row],[End of Month]]),1,0)</f>
        <v>0</v>
      </c>
      <c r="AN1509">
        <f>EE_Data_2023[[#This Row],[Leave balance]]*EE_Data_2023[[#This Row],[Hr_Rate]]</f>
        <v>9731.274038461539</v>
      </c>
    </row>
    <row r="1510" spans="1:40" x14ac:dyDescent="0.3">
      <c r="A1510" s="1" t="s">
        <v>1928</v>
      </c>
      <c r="B1510" s="8">
        <v>44958</v>
      </c>
      <c r="C1510" s="8">
        <v>44985</v>
      </c>
      <c r="D1510">
        <v>2023</v>
      </c>
      <c r="E1510" t="s">
        <v>43</v>
      </c>
      <c r="F1510" t="s">
        <v>44</v>
      </c>
      <c r="G1510" t="s">
        <v>1919</v>
      </c>
      <c r="H1510" t="s">
        <v>1517</v>
      </c>
      <c r="I1510" t="s">
        <v>1518</v>
      </c>
      <c r="J1510" t="s">
        <v>47</v>
      </c>
      <c r="K1510" t="s">
        <v>99</v>
      </c>
      <c r="L1510" t="s">
        <v>38</v>
      </c>
      <c r="M1510" t="s">
        <v>44</v>
      </c>
      <c r="N1510" t="s">
        <v>72</v>
      </c>
      <c r="O1510" t="s">
        <v>40</v>
      </c>
      <c r="P1510">
        <v>52</v>
      </c>
      <c r="Q1510" s="2">
        <v>39018</v>
      </c>
      <c r="R1510" s="2"/>
      <c r="S1510">
        <v>40</v>
      </c>
      <c r="T1510" s="3">
        <v>187992</v>
      </c>
      <c r="U1510" s="3">
        <v>15666</v>
      </c>
      <c r="V1510" s="3">
        <v>90.380769230769232</v>
      </c>
      <c r="W1510" s="3">
        <v>0.17</v>
      </c>
      <c r="X1510" s="3">
        <v>2663.2200000000003</v>
      </c>
      <c r="Y1510" vm="2">
        <v>0.21</v>
      </c>
      <c r="Z1510" s="3">
        <v>12376.14</v>
      </c>
      <c r="AA1510" t="s">
        <v>51</v>
      </c>
      <c r="AB1510">
        <v>1.4280999999999999</v>
      </c>
      <c r="AC1510">
        <v>0.28000000000000003</v>
      </c>
      <c r="AD1510" s="2" t="s">
        <v>42</v>
      </c>
      <c r="AE1510">
        <v>285</v>
      </c>
      <c r="AH1510">
        <v>20</v>
      </c>
      <c r="AJ1510">
        <v>4</v>
      </c>
      <c r="AK1510" t="s">
        <v>42</v>
      </c>
      <c r="AL1510">
        <f>IF(AND(EE_Data_2023[[#This Row],[Hire Date]]&gt;=EE_Data_2023[[#This Row],[Start of Month]],EE_Data_2023[[#This Row],[Hire Date]]&lt;=EE_Data_2023[[#This Row],[End of Month]]),1,0)</f>
        <v>0</v>
      </c>
      <c r="AM1510">
        <f>IF(AND(EE_Data_2023[[#This Row],[Exit Date]]&gt;=EE_Data_2023[[#This Row],[Start of Month]],EE_Data_2023[[#This Row],[Exit Date]]&lt;=EE_Data_2023[[#This Row],[End of Month]]),1,0)</f>
        <v>0</v>
      </c>
      <c r="AN1510">
        <f>EE_Data_2023[[#This Row],[Leave balance]]*EE_Data_2023[[#This Row],[Hr_Rate]]</f>
        <v>25758.51923076923</v>
      </c>
    </row>
    <row r="1511" spans="1:40" x14ac:dyDescent="0.3">
      <c r="A1511" s="1" t="s">
        <v>1928</v>
      </c>
      <c r="B1511" s="8">
        <v>44958</v>
      </c>
      <c r="C1511" s="8">
        <v>44985</v>
      </c>
      <c r="D1511">
        <v>2023</v>
      </c>
      <c r="E1511" t="s">
        <v>31</v>
      </c>
      <c r="F1511" t="s">
        <v>32</v>
      </c>
      <c r="G1511" t="s">
        <v>33</v>
      </c>
      <c r="H1511" t="s">
        <v>1519</v>
      </c>
      <c r="I1511" t="s">
        <v>1520</v>
      </c>
      <c r="J1511" t="s">
        <v>115</v>
      </c>
      <c r="K1511" t="s">
        <v>94</v>
      </c>
      <c r="L1511" t="s">
        <v>49</v>
      </c>
      <c r="M1511" t="s">
        <v>32</v>
      </c>
      <c r="N1511" t="s">
        <v>72</v>
      </c>
      <c r="O1511" t="s">
        <v>50</v>
      </c>
      <c r="P1511">
        <v>45</v>
      </c>
      <c r="Q1511" s="2">
        <v>43521</v>
      </c>
      <c r="R1511" s="2"/>
      <c r="S1511">
        <v>24</v>
      </c>
      <c r="T1511" s="3">
        <v>249801</v>
      </c>
      <c r="U1511" s="3">
        <v>20816.75</v>
      </c>
      <c r="V1511" s="3">
        <v>200.16105769230771</v>
      </c>
      <c r="W1511" s="3">
        <v>0.20760000000000001</v>
      </c>
      <c r="X1511" s="3">
        <v>4321.5573000000004</v>
      </c>
      <c r="Y1511" vm="1">
        <v>0.36599999999999999</v>
      </c>
      <c r="Z1511" s="3">
        <v>13197.819500000001</v>
      </c>
      <c r="AA1511" t="s">
        <v>41</v>
      </c>
      <c r="AB1511">
        <v>1</v>
      </c>
      <c r="AC1511">
        <v>0.39</v>
      </c>
      <c r="AD1511" s="2" t="s">
        <v>42</v>
      </c>
      <c r="AE1511">
        <v>196</v>
      </c>
      <c r="AH1511">
        <v>20</v>
      </c>
      <c r="AK1511" t="s">
        <v>42</v>
      </c>
      <c r="AL1511">
        <f>IF(AND(EE_Data_2023[[#This Row],[Hire Date]]&gt;=EE_Data_2023[[#This Row],[Start of Month]],EE_Data_2023[[#This Row],[Hire Date]]&lt;=EE_Data_2023[[#This Row],[End of Month]]),1,0)</f>
        <v>0</v>
      </c>
      <c r="AM1511">
        <f>IF(AND(EE_Data_2023[[#This Row],[Exit Date]]&gt;=EE_Data_2023[[#This Row],[Start of Month]],EE_Data_2023[[#This Row],[Exit Date]]&lt;=EE_Data_2023[[#This Row],[End of Month]]),1,0)</f>
        <v>0</v>
      </c>
      <c r="AN1511">
        <f>EE_Data_2023[[#This Row],[Leave balance]]*EE_Data_2023[[#This Row],[Hr_Rate]]</f>
        <v>39231.567307692312</v>
      </c>
    </row>
    <row r="1512" spans="1:40" x14ac:dyDescent="0.3">
      <c r="A1512" s="1" t="s">
        <v>1928</v>
      </c>
      <c r="B1512" s="8">
        <v>44958</v>
      </c>
      <c r="C1512" s="8">
        <v>44985</v>
      </c>
      <c r="D1512">
        <v>2023</v>
      </c>
      <c r="E1512" t="s">
        <v>322</v>
      </c>
      <c r="F1512" t="s">
        <v>323</v>
      </c>
      <c r="G1512" t="s">
        <v>1919</v>
      </c>
      <c r="H1512" t="s">
        <v>1521</v>
      </c>
      <c r="I1512" t="s">
        <v>1522</v>
      </c>
      <c r="J1512" t="s">
        <v>547</v>
      </c>
      <c r="K1512" t="s">
        <v>37</v>
      </c>
      <c r="L1512" t="s">
        <v>71</v>
      </c>
      <c r="M1512" t="s">
        <v>323</v>
      </c>
      <c r="N1512" t="s">
        <v>72</v>
      </c>
      <c r="O1512" t="s">
        <v>40</v>
      </c>
      <c r="P1512">
        <v>39</v>
      </c>
      <c r="Q1512" s="2">
        <v>42664</v>
      </c>
      <c r="R1512" s="2"/>
      <c r="S1512">
        <v>40</v>
      </c>
      <c r="T1512" s="3">
        <v>84297</v>
      </c>
      <c r="U1512" s="3">
        <v>7024.75</v>
      </c>
      <c r="V1512" s="3">
        <v>40.527403846153845</v>
      </c>
      <c r="W1512" s="3">
        <v>0.15490000000000001</v>
      </c>
      <c r="X1512" s="3">
        <v>1088.133775</v>
      </c>
      <c r="Y1512" vm="33">
        <v>0.46700000000000003</v>
      </c>
      <c r="Z1512" s="3">
        <v>3744.19175</v>
      </c>
      <c r="AA1512" t="s">
        <v>326</v>
      </c>
      <c r="AB1512">
        <v>143.86000000000001</v>
      </c>
      <c r="AC1512">
        <v>0</v>
      </c>
      <c r="AD1512" s="2" t="s">
        <v>42</v>
      </c>
      <c r="AE1512">
        <v>276</v>
      </c>
      <c r="AH1512">
        <v>20</v>
      </c>
      <c r="AJ1512">
        <v>5</v>
      </c>
      <c r="AK1512" t="s">
        <v>42</v>
      </c>
      <c r="AL1512">
        <f>IF(AND(EE_Data_2023[[#This Row],[Hire Date]]&gt;=EE_Data_2023[[#This Row],[Start of Month]],EE_Data_2023[[#This Row],[Hire Date]]&lt;=EE_Data_2023[[#This Row],[End of Month]]),1,0)</f>
        <v>0</v>
      </c>
      <c r="AM1512">
        <f>IF(AND(EE_Data_2023[[#This Row],[Exit Date]]&gt;=EE_Data_2023[[#This Row],[Start of Month]],EE_Data_2023[[#This Row],[Exit Date]]&lt;=EE_Data_2023[[#This Row],[End of Month]]),1,0)</f>
        <v>0</v>
      </c>
      <c r="AN1512">
        <f>EE_Data_2023[[#This Row],[Leave balance]]*EE_Data_2023[[#This Row],[Hr_Rate]]</f>
        <v>11185.563461538461</v>
      </c>
    </row>
    <row r="1513" spans="1:40" x14ac:dyDescent="0.3">
      <c r="A1513" s="1" t="s">
        <v>1928</v>
      </c>
      <c r="B1513" s="8">
        <v>44958</v>
      </c>
      <c r="C1513" s="8">
        <v>44985</v>
      </c>
      <c r="D1513">
        <v>2023</v>
      </c>
      <c r="E1513" t="s">
        <v>180</v>
      </c>
      <c r="F1513" t="s">
        <v>181</v>
      </c>
      <c r="G1513" t="s">
        <v>33</v>
      </c>
      <c r="H1513" t="s">
        <v>260</v>
      </c>
      <c r="I1513" t="s">
        <v>1523</v>
      </c>
      <c r="J1513" t="s">
        <v>115</v>
      </c>
      <c r="K1513" t="s">
        <v>83</v>
      </c>
      <c r="L1513" t="s">
        <v>49</v>
      </c>
      <c r="M1513" t="s">
        <v>181</v>
      </c>
      <c r="N1513" t="s">
        <v>72</v>
      </c>
      <c r="O1513" t="s">
        <v>40</v>
      </c>
      <c r="P1513">
        <v>41</v>
      </c>
      <c r="Q1513" s="2">
        <v>41503</v>
      </c>
      <c r="R1513" s="2"/>
      <c r="S1513">
        <v>24</v>
      </c>
      <c r="T1513" s="3">
        <v>235619</v>
      </c>
      <c r="U1513" s="3">
        <v>19634.916666666668</v>
      </c>
      <c r="V1513" s="3">
        <v>188.79727564102564</v>
      </c>
      <c r="W1513" s="3">
        <v>0.31420000000000003</v>
      </c>
      <c r="X1513" s="3">
        <v>6169.2908166666675</v>
      </c>
      <c r="Y1513" vm="22">
        <v>0.49099999999999999</v>
      </c>
      <c r="Z1513" s="3">
        <v>9994.1725833333348</v>
      </c>
      <c r="AA1513" t="s">
        <v>184</v>
      </c>
      <c r="AB1513">
        <v>11.300800000000001</v>
      </c>
      <c r="AC1513">
        <v>0.3</v>
      </c>
      <c r="AD1513" s="2" t="s">
        <v>42</v>
      </c>
      <c r="AE1513">
        <v>151</v>
      </c>
      <c r="AH1513">
        <v>20</v>
      </c>
      <c r="AK1513" t="s">
        <v>42</v>
      </c>
      <c r="AL1513">
        <f>IF(AND(EE_Data_2023[[#This Row],[Hire Date]]&gt;=EE_Data_2023[[#This Row],[Start of Month]],EE_Data_2023[[#This Row],[Hire Date]]&lt;=EE_Data_2023[[#This Row],[End of Month]]),1,0)</f>
        <v>0</v>
      </c>
      <c r="AM1513">
        <f>IF(AND(EE_Data_2023[[#This Row],[Exit Date]]&gt;=EE_Data_2023[[#This Row],[Start of Month]],EE_Data_2023[[#This Row],[Exit Date]]&lt;=EE_Data_2023[[#This Row],[End of Month]]),1,0)</f>
        <v>0</v>
      </c>
      <c r="AN1513">
        <f>EE_Data_2023[[#This Row],[Leave balance]]*EE_Data_2023[[#This Row],[Hr_Rate]]</f>
        <v>28508.388621794871</v>
      </c>
    </row>
    <row r="1514" spans="1:40" x14ac:dyDescent="0.3">
      <c r="A1514" s="1" t="s">
        <v>1928</v>
      </c>
      <c r="B1514" s="8">
        <v>44958</v>
      </c>
      <c r="C1514" s="8">
        <v>44985</v>
      </c>
      <c r="D1514">
        <v>2023</v>
      </c>
      <c r="E1514" t="s">
        <v>139</v>
      </c>
      <c r="F1514" t="s">
        <v>140</v>
      </c>
      <c r="G1514" t="s">
        <v>33</v>
      </c>
      <c r="H1514" t="s">
        <v>1524</v>
      </c>
      <c r="I1514" t="s">
        <v>1525</v>
      </c>
      <c r="J1514" t="s">
        <v>47</v>
      </c>
      <c r="K1514" t="s">
        <v>99</v>
      </c>
      <c r="L1514" t="s">
        <v>49</v>
      </c>
      <c r="M1514" t="s">
        <v>140</v>
      </c>
      <c r="N1514" t="s">
        <v>39</v>
      </c>
      <c r="O1514" t="s">
        <v>40</v>
      </c>
      <c r="P1514">
        <v>40</v>
      </c>
      <c r="Q1514" s="2">
        <v>43868</v>
      </c>
      <c r="R1514" s="2">
        <v>44963</v>
      </c>
      <c r="S1514">
        <v>24</v>
      </c>
      <c r="T1514" s="3">
        <v>187187</v>
      </c>
      <c r="U1514" s="3">
        <v>15598.916666666666</v>
      </c>
      <c r="V1514" s="3">
        <v>149.98958333333334</v>
      </c>
      <c r="W1514" s="3">
        <v>0.19879999999999998</v>
      </c>
      <c r="X1514" s="3">
        <v>3101.0646333333329</v>
      </c>
      <c r="Y1514" vm="16">
        <v>0.48799999999999999</v>
      </c>
      <c r="Z1514" s="3">
        <v>7986.6453333333329</v>
      </c>
      <c r="AA1514" t="s">
        <v>41</v>
      </c>
      <c r="AB1514">
        <v>1</v>
      </c>
      <c r="AC1514">
        <v>0.18</v>
      </c>
      <c r="AD1514" s="2" t="s">
        <v>42</v>
      </c>
      <c r="AE1514">
        <v>342</v>
      </c>
      <c r="AH1514">
        <v>20</v>
      </c>
      <c r="AK1514" t="s">
        <v>1810</v>
      </c>
      <c r="AL1514">
        <f>IF(AND(EE_Data_2023[[#This Row],[Hire Date]]&gt;=EE_Data_2023[[#This Row],[Start of Month]],EE_Data_2023[[#This Row],[Hire Date]]&lt;=EE_Data_2023[[#This Row],[End of Month]]),1,0)</f>
        <v>0</v>
      </c>
      <c r="AM1514">
        <f>IF(AND(EE_Data_2023[[#This Row],[Exit Date]]&gt;=EE_Data_2023[[#This Row],[Start of Month]],EE_Data_2023[[#This Row],[Exit Date]]&lt;=EE_Data_2023[[#This Row],[End of Month]]),1,0)</f>
        <v>0</v>
      </c>
      <c r="AN1514">
        <f>EE_Data_2023[[#This Row],[Leave balance]]*EE_Data_2023[[#This Row],[Hr_Rate]]</f>
        <v>51296.4375</v>
      </c>
    </row>
    <row r="1515" spans="1:40" x14ac:dyDescent="0.3">
      <c r="A1515" s="1" t="s">
        <v>1928</v>
      </c>
      <c r="B1515" s="8">
        <v>44958</v>
      </c>
      <c r="C1515" s="8">
        <v>44985</v>
      </c>
      <c r="D1515">
        <v>2023</v>
      </c>
      <c r="E1515" t="s">
        <v>43</v>
      </c>
      <c r="F1515" t="s">
        <v>44</v>
      </c>
      <c r="G1515" t="s">
        <v>1919</v>
      </c>
      <c r="H1515" t="s">
        <v>1526</v>
      </c>
      <c r="I1515" t="s">
        <v>1527</v>
      </c>
      <c r="J1515" t="s">
        <v>63</v>
      </c>
      <c r="K1515" t="s">
        <v>83</v>
      </c>
      <c r="L1515" t="s">
        <v>49</v>
      </c>
      <c r="M1515" t="s">
        <v>44</v>
      </c>
      <c r="N1515" t="s">
        <v>72</v>
      </c>
      <c r="O1515" t="s">
        <v>40</v>
      </c>
      <c r="P1515">
        <v>54</v>
      </c>
      <c r="Q1515" s="2">
        <v>42494</v>
      </c>
      <c r="R1515" s="2"/>
      <c r="S1515">
        <v>40</v>
      </c>
      <c r="T1515" s="3">
        <v>93668</v>
      </c>
      <c r="U1515" s="3">
        <v>7805.666666666667</v>
      </c>
      <c r="V1515" s="3">
        <v>45.032692307692308</v>
      </c>
      <c r="W1515" s="3">
        <v>0.17</v>
      </c>
      <c r="X1515" s="3">
        <v>1326.9633333333334</v>
      </c>
      <c r="Y1515" vm="2">
        <v>0.21</v>
      </c>
      <c r="Z1515" s="3">
        <v>6166.4766666666674</v>
      </c>
      <c r="AA1515" t="s">
        <v>51</v>
      </c>
      <c r="AB1515">
        <v>1.4280999999999999</v>
      </c>
      <c r="AC1515">
        <v>0</v>
      </c>
      <c r="AD1515" s="2" t="s">
        <v>42</v>
      </c>
      <c r="AE1515">
        <v>27</v>
      </c>
      <c r="AH1515">
        <v>20</v>
      </c>
      <c r="AJ1515">
        <v>16</v>
      </c>
      <c r="AK1515" t="s">
        <v>42</v>
      </c>
      <c r="AL1515">
        <f>IF(AND(EE_Data_2023[[#This Row],[Hire Date]]&gt;=EE_Data_2023[[#This Row],[Start of Month]],EE_Data_2023[[#This Row],[Hire Date]]&lt;=EE_Data_2023[[#This Row],[End of Month]]),1,0)</f>
        <v>0</v>
      </c>
      <c r="AM1515">
        <f>IF(AND(EE_Data_2023[[#This Row],[Exit Date]]&gt;=EE_Data_2023[[#This Row],[Start of Month]],EE_Data_2023[[#This Row],[Exit Date]]&lt;=EE_Data_2023[[#This Row],[End of Month]]),1,0)</f>
        <v>0</v>
      </c>
      <c r="AN1515">
        <f>EE_Data_2023[[#This Row],[Leave balance]]*EE_Data_2023[[#This Row],[Hr_Rate]]</f>
        <v>1215.8826923076924</v>
      </c>
    </row>
    <row r="1516" spans="1:40" x14ac:dyDescent="0.3">
      <c r="A1516" s="1" t="s">
        <v>1928</v>
      </c>
      <c r="B1516" s="8">
        <v>44958</v>
      </c>
      <c r="C1516" s="8">
        <v>44985</v>
      </c>
      <c r="D1516">
        <v>2023</v>
      </c>
      <c r="E1516" t="s">
        <v>920</v>
      </c>
      <c r="F1516" t="s">
        <v>921</v>
      </c>
      <c r="G1516" t="s">
        <v>33</v>
      </c>
      <c r="H1516" t="s">
        <v>1528</v>
      </c>
      <c r="I1516" t="s">
        <v>1529</v>
      </c>
      <c r="J1516" t="s">
        <v>367</v>
      </c>
      <c r="K1516" t="s">
        <v>37</v>
      </c>
      <c r="L1516" t="s">
        <v>71</v>
      </c>
      <c r="M1516" t="s">
        <v>921</v>
      </c>
      <c r="N1516" t="s">
        <v>72</v>
      </c>
      <c r="O1516" t="s">
        <v>40</v>
      </c>
      <c r="P1516">
        <v>57</v>
      </c>
      <c r="Q1516" s="2">
        <v>37798</v>
      </c>
      <c r="R1516" s="2"/>
      <c r="S1516">
        <v>32</v>
      </c>
      <c r="T1516" s="3">
        <v>63318</v>
      </c>
      <c r="U1516" s="3">
        <v>5276.5</v>
      </c>
      <c r="V1516" s="3">
        <v>38.051682692307693</v>
      </c>
      <c r="W1516" s="3">
        <v>0.3</v>
      </c>
      <c r="X1516" s="3">
        <v>1582.95</v>
      </c>
      <c r="Y1516" vm="43">
        <v>0.59099999999999997</v>
      </c>
      <c r="Z1516" s="3">
        <v>2158.0885000000003</v>
      </c>
      <c r="AA1516" t="s">
        <v>41</v>
      </c>
      <c r="AB1516">
        <v>1</v>
      </c>
      <c r="AC1516">
        <v>0</v>
      </c>
      <c r="AD1516" s="2" t="s">
        <v>42</v>
      </c>
      <c r="AE1516">
        <v>219</v>
      </c>
      <c r="AF1516">
        <v>1</v>
      </c>
      <c r="AG1516" t="s">
        <v>1811</v>
      </c>
      <c r="AH1516">
        <v>20</v>
      </c>
      <c r="AK1516" t="s">
        <v>42</v>
      </c>
      <c r="AL1516">
        <f>IF(AND(EE_Data_2023[[#This Row],[Hire Date]]&gt;=EE_Data_2023[[#This Row],[Start of Month]],EE_Data_2023[[#This Row],[Hire Date]]&lt;=EE_Data_2023[[#This Row],[End of Month]]),1,0)</f>
        <v>0</v>
      </c>
      <c r="AM1516">
        <f>IF(AND(EE_Data_2023[[#This Row],[Exit Date]]&gt;=EE_Data_2023[[#This Row],[Start of Month]],EE_Data_2023[[#This Row],[Exit Date]]&lt;=EE_Data_2023[[#This Row],[End of Month]]),1,0)</f>
        <v>0</v>
      </c>
      <c r="AN1516">
        <f>EE_Data_2023[[#This Row],[Leave balance]]*EE_Data_2023[[#This Row],[Hr_Rate]]</f>
        <v>8333.3185096153848</v>
      </c>
    </row>
    <row r="1517" spans="1:40" x14ac:dyDescent="0.3">
      <c r="A1517" s="1" t="s">
        <v>1928</v>
      </c>
      <c r="B1517" s="8">
        <v>44958</v>
      </c>
      <c r="C1517" s="8">
        <v>44985</v>
      </c>
      <c r="D1517">
        <v>2023</v>
      </c>
      <c r="E1517" t="s">
        <v>721</v>
      </c>
      <c r="F1517" t="s">
        <v>722</v>
      </c>
      <c r="G1517" t="s">
        <v>54</v>
      </c>
      <c r="H1517" t="s">
        <v>1530</v>
      </c>
      <c r="I1517" t="s">
        <v>1531</v>
      </c>
      <c r="J1517" t="s">
        <v>63</v>
      </c>
      <c r="K1517" t="s">
        <v>116</v>
      </c>
      <c r="L1517" t="s">
        <v>38</v>
      </c>
      <c r="M1517" t="s">
        <v>722</v>
      </c>
      <c r="N1517" t="s">
        <v>72</v>
      </c>
      <c r="O1517" t="s">
        <v>40</v>
      </c>
      <c r="P1517">
        <v>63</v>
      </c>
      <c r="Q1517" s="2">
        <v>42778</v>
      </c>
      <c r="R1517" s="2"/>
      <c r="S1517">
        <v>40</v>
      </c>
      <c r="T1517" s="3">
        <v>77629</v>
      </c>
      <c r="U1517" s="3">
        <v>6469.083333333333</v>
      </c>
      <c r="V1517" s="3">
        <v>37.32163461538461</v>
      </c>
      <c r="W1517" s="3">
        <v>0.1</v>
      </c>
      <c r="X1517" s="3">
        <v>646.9083333333333</v>
      </c>
      <c r="Y1517" vm="42">
        <v>0.34799999999999998</v>
      </c>
      <c r="Z1517" s="3">
        <v>4217.842333333334</v>
      </c>
      <c r="AA1517" t="s">
        <v>725</v>
      </c>
      <c r="AB1517">
        <v>486.12</v>
      </c>
      <c r="AC1517">
        <v>0</v>
      </c>
      <c r="AD1517" s="2" t="s">
        <v>42</v>
      </c>
      <c r="AE1517">
        <v>93</v>
      </c>
      <c r="AH1517">
        <v>20</v>
      </c>
      <c r="AI1517">
        <v>445</v>
      </c>
      <c r="AJ1517">
        <v>3</v>
      </c>
      <c r="AK1517" t="s">
        <v>42</v>
      </c>
      <c r="AL1517">
        <f>IF(AND(EE_Data_2023[[#This Row],[Hire Date]]&gt;=EE_Data_2023[[#This Row],[Start of Month]],EE_Data_2023[[#This Row],[Hire Date]]&lt;=EE_Data_2023[[#This Row],[End of Month]]),1,0)</f>
        <v>0</v>
      </c>
      <c r="AM1517">
        <f>IF(AND(EE_Data_2023[[#This Row],[Exit Date]]&gt;=EE_Data_2023[[#This Row],[Start of Month]],EE_Data_2023[[#This Row],[Exit Date]]&lt;=EE_Data_2023[[#This Row],[End of Month]]),1,0)</f>
        <v>0</v>
      </c>
      <c r="AN1517">
        <f>EE_Data_2023[[#This Row],[Leave balance]]*EE_Data_2023[[#This Row],[Hr_Rate]]</f>
        <v>3470.9120192307687</v>
      </c>
    </row>
    <row r="1518" spans="1:40" x14ac:dyDescent="0.3">
      <c r="A1518" s="1" t="s">
        <v>1928</v>
      </c>
      <c r="B1518" s="8">
        <v>44958</v>
      </c>
      <c r="C1518" s="8">
        <v>44985</v>
      </c>
      <c r="D1518">
        <v>2023</v>
      </c>
      <c r="E1518" t="s">
        <v>262</v>
      </c>
      <c r="F1518" t="s">
        <v>263</v>
      </c>
      <c r="G1518" t="s">
        <v>33</v>
      </c>
      <c r="H1518" t="s">
        <v>1532</v>
      </c>
      <c r="I1518" t="s">
        <v>1533</v>
      </c>
      <c r="J1518" t="s">
        <v>93</v>
      </c>
      <c r="K1518" t="s">
        <v>94</v>
      </c>
      <c r="L1518" t="s">
        <v>38</v>
      </c>
      <c r="M1518" t="s">
        <v>263</v>
      </c>
      <c r="N1518" t="s">
        <v>72</v>
      </c>
      <c r="O1518" t="s">
        <v>40</v>
      </c>
      <c r="P1518">
        <v>62</v>
      </c>
      <c r="Q1518" s="2">
        <v>43061</v>
      </c>
      <c r="R1518" s="2"/>
      <c r="S1518">
        <v>40</v>
      </c>
      <c r="T1518" s="3">
        <v>138808</v>
      </c>
      <c r="U1518" s="3">
        <v>11567.333333333334</v>
      </c>
      <c r="V1518" s="3">
        <v>66.734615384615381</v>
      </c>
      <c r="W1518" s="3">
        <v>0.22</v>
      </c>
      <c r="X1518" s="3">
        <v>2544.8133333333335</v>
      </c>
      <c r="Y1518" vm="28">
        <v>0.45200000000000001</v>
      </c>
      <c r="Z1518" s="3">
        <v>6338.8986666666669</v>
      </c>
      <c r="AA1518" t="s">
        <v>267</v>
      </c>
      <c r="AB1518">
        <v>39.026600000000002</v>
      </c>
      <c r="AC1518">
        <v>0.15</v>
      </c>
      <c r="AD1518" s="2" t="s">
        <v>42</v>
      </c>
      <c r="AE1518">
        <v>345</v>
      </c>
      <c r="AH1518">
        <v>20</v>
      </c>
      <c r="AJ1518">
        <v>14</v>
      </c>
      <c r="AK1518" t="s">
        <v>42</v>
      </c>
      <c r="AL1518">
        <f>IF(AND(EE_Data_2023[[#This Row],[Hire Date]]&gt;=EE_Data_2023[[#This Row],[Start of Month]],EE_Data_2023[[#This Row],[Hire Date]]&lt;=EE_Data_2023[[#This Row],[End of Month]]),1,0)</f>
        <v>0</v>
      </c>
      <c r="AM1518">
        <f>IF(AND(EE_Data_2023[[#This Row],[Exit Date]]&gt;=EE_Data_2023[[#This Row],[Start of Month]],EE_Data_2023[[#This Row],[Exit Date]]&lt;=EE_Data_2023[[#This Row],[End of Month]]),1,0)</f>
        <v>0</v>
      </c>
      <c r="AN1518">
        <f>EE_Data_2023[[#This Row],[Leave balance]]*EE_Data_2023[[#This Row],[Hr_Rate]]</f>
        <v>23023.442307692305</v>
      </c>
    </row>
    <row r="1519" spans="1:40" x14ac:dyDescent="0.3">
      <c r="A1519" s="1" t="s">
        <v>1928</v>
      </c>
      <c r="B1519" s="8">
        <v>44958</v>
      </c>
      <c r="C1519" s="8">
        <v>44985</v>
      </c>
      <c r="D1519">
        <v>2023</v>
      </c>
      <c r="E1519" t="s">
        <v>31</v>
      </c>
      <c r="F1519" t="s">
        <v>32</v>
      </c>
      <c r="G1519" t="s">
        <v>33</v>
      </c>
      <c r="H1519" t="s">
        <v>1534</v>
      </c>
      <c r="I1519" t="s">
        <v>1535</v>
      </c>
      <c r="J1519" t="s">
        <v>187</v>
      </c>
      <c r="K1519" t="s">
        <v>37</v>
      </c>
      <c r="L1519" t="s">
        <v>108</v>
      </c>
      <c r="M1519" t="s">
        <v>32</v>
      </c>
      <c r="N1519" t="s">
        <v>72</v>
      </c>
      <c r="O1519" t="s">
        <v>50</v>
      </c>
      <c r="P1519">
        <v>49</v>
      </c>
      <c r="Q1519" s="2">
        <v>41703</v>
      </c>
      <c r="R1519" s="2"/>
      <c r="S1519">
        <v>40</v>
      </c>
      <c r="T1519" s="3">
        <v>88777</v>
      </c>
      <c r="U1519" s="3">
        <v>7398.083333333333</v>
      </c>
      <c r="V1519" s="3">
        <v>42.681249999999999</v>
      </c>
      <c r="W1519" s="3">
        <v>0.20760000000000001</v>
      </c>
      <c r="X1519" s="3">
        <v>1535.8421000000001</v>
      </c>
      <c r="Y1519" vm="1">
        <v>0.36599999999999999</v>
      </c>
      <c r="Z1519" s="3">
        <v>4690.3848333333335</v>
      </c>
      <c r="AA1519" t="s">
        <v>41</v>
      </c>
      <c r="AB1519">
        <v>1</v>
      </c>
      <c r="AC1519">
        <v>0</v>
      </c>
      <c r="AD1519" s="2" t="s">
        <v>42</v>
      </c>
      <c r="AE1519">
        <v>384</v>
      </c>
      <c r="AH1519">
        <v>20</v>
      </c>
      <c r="AI1519">
        <v>367</v>
      </c>
      <c r="AJ1519">
        <v>9</v>
      </c>
      <c r="AK1519" t="s">
        <v>42</v>
      </c>
      <c r="AL1519">
        <f>IF(AND(EE_Data_2023[[#This Row],[Hire Date]]&gt;=EE_Data_2023[[#This Row],[Start of Month]],EE_Data_2023[[#This Row],[Hire Date]]&lt;=EE_Data_2023[[#This Row],[End of Month]]),1,0)</f>
        <v>0</v>
      </c>
      <c r="AM1519">
        <f>IF(AND(EE_Data_2023[[#This Row],[Exit Date]]&gt;=EE_Data_2023[[#This Row],[Start of Month]],EE_Data_2023[[#This Row],[Exit Date]]&lt;=EE_Data_2023[[#This Row],[End of Month]]),1,0)</f>
        <v>0</v>
      </c>
      <c r="AN1519">
        <f>EE_Data_2023[[#This Row],[Leave balance]]*EE_Data_2023[[#This Row],[Hr_Rate]]</f>
        <v>16389.599999999999</v>
      </c>
    </row>
    <row r="1520" spans="1:40" x14ac:dyDescent="0.3">
      <c r="A1520" s="1" t="s">
        <v>1928</v>
      </c>
      <c r="B1520" s="8">
        <v>44958</v>
      </c>
      <c r="C1520" s="8">
        <v>44985</v>
      </c>
      <c r="D1520">
        <v>2023</v>
      </c>
      <c r="E1520" t="s">
        <v>351</v>
      </c>
      <c r="F1520" t="s">
        <v>352</v>
      </c>
      <c r="G1520" t="s">
        <v>54</v>
      </c>
      <c r="H1520" t="s">
        <v>1536</v>
      </c>
      <c r="I1520" t="s">
        <v>1537</v>
      </c>
      <c r="J1520" t="s">
        <v>47</v>
      </c>
      <c r="K1520" t="s">
        <v>83</v>
      </c>
      <c r="L1520" t="s">
        <v>71</v>
      </c>
      <c r="M1520" t="s">
        <v>352</v>
      </c>
      <c r="N1520" t="s">
        <v>72</v>
      </c>
      <c r="O1520" t="s">
        <v>50</v>
      </c>
      <c r="P1520">
        <v>60</v>
      </c>
      <c r="Q1520" s="2">
        <v>38121</v>
      </c>
      <c r="R1520" s="2"/>
      <c r="S1520">
        <v>40</v>
      </c>
      <c r="T1520" s="3">
        <v>186378</v>
      </c>
      <c r="U1520" s="3">
        <v>15531.5</v>
      </c>
      <c r="V1520" s="3">
        <v>89.604807692307688</v>
      </c>
      <c r="W1520" s="3">
        <v>0.13</v>
      </c>
      <c r="X1520" s="3">
        <v>2019.095</v>
      </c>
      <c r="Y1520" vm="14">
        <v>0.55399999999999994</v>
      </c>
      <c r="Z1520" s="3">
        <v>6927.0490000000009</v>
      </c>
      <c r="AA1520" t="s">
        <v>355</v>
      </c>
      <c r="AB1520">
        <v>12.6816</v>
      </c>
      <c r="AC1520">
        <v>0.26</v>
      </c>
      <c r="AD1520" s="2" t="s">
        <v>42</v>
      </c>
      <c r="AE1520">
        <v>67</v>
      </c>
      <c r="AH1520">
        <v>20</v>
      </c>
      <c r="AJ1520">
        <v>4</v>
      </c>
      <c r="AK1520" t="s">
        <v>42</v>
      </c>
      <c r="AL1520">
        <f>IF(AND(EE_Data_2023[[#This Row],[Hire Date]]&gt;=EE_Data_2023[[#This Row],[Start of Month]],EE_Data_2023[[#This Row],[Hire Date]]&lt;=EE_Data_2023[[#This Row],[End of Month]]),1,0)</f>
        <v>0</v>
      </c>
      <c r="AM1520">
        <f>IF(AND(EE_Data_2023[[#This Row],[Exit Date]]&gt;=EE_Data_2023[[#This Row],[Start of Month]],EE_Data_2023[[#This Row],[Exit Date]]&lt;=EE_Data_2023[[#This Row],[End of Month]]),1,0)</f>
        <v>0</v>
      </c>
      <c r="AN1520">
        <f>EE_Data_2023[[#This Row],[Leave balance]]*EE_Data_2023[[#This Row],[Hr_Rate]]</f>
        <v>6003.5221153846151</v>
      </c>
    </row>
    <row r="1521" spans="1:40" x14ac:dyDescent="0.3">
      <c r="A1521" s="1" t="s">
        <v>1928</v>
      </c>
      <c r="B1521" s="8">
        <v>44958</v>
      </c>
      <c r="C1521" s="8">
        <v>44985</v>
      </c>
      <c r="D1521">
        <v>2023</v>
      </c>
      <c r="E1521" t="s">
        <v>920</v>
      </c>
      <c r="F1521" t="s">
        <v>921</v>
      </c>
      <c r="G1521" t="s">
        <v>33</v>
      </c>
      <c r="H1521" t="s">
        <v>1538</v>
      </c>
      <c r="I1521" t="s">
        <v>1539</v>
      </c>
      <c r="J1521" t="s">
        <v>158</v>
      </c>
      <c r="K1521" t="s">
        <v>99</v>
      </c>
      <c r="L1521" t="s">
        <v>108</v>
      </c>
      <c r="M1521" t="s">
        <v>921</v>
      </c>
      <c r="N1521" t="s">
        <v>72</v>
      </c>
      <c r="O1521" t="s">
        <v>50</v>
      </c>
      <c r="P1521">
        <v>45</v>
      </c>
      <c r="Q1521" s="2">
        <v>42117</v>
      </c>
      <c r="R1521" s="2"/>
      <c r="S1521">
        <v>24</v>
      </c>
      <c r="T1521" s="3">
        <v>60017</v>
      </c>
      <c r="U1521" s="3">
        <v>5001.416666666667</v>
      </c>
      <c r="V1521" s="3">
        <v>48.090544871794869</v>
      </c>
      <c r="W1521" s="3">
        <v>0.3</v>
      </c>
      <c r="X1521" s="3">
        <v>1500.425</v>
      </c>
      <c r="Y1521" vm="43">
        <v>0.59099999999999997</v>
      </c>
      <c r="Z1521" s="3">
        <v>2045.5794166666669</v>
      </c>
      <c r="AA1521" t="s">
        <v>41</v>
      </c>
      <c r="AB1521">
        <v>1</v>
      </c>
      <c r="AC1521">
        <v>0</v>
      </c>
      <c r="AD1521" s="2" t="s">
        <v>42</v>
      </c>
      <c r="AE1521">
        <v>114</v>
      </c>
      <c r="AH1521">
        <v>20</v>
      </c>
      <c r="AK1521" t="s">
        <v>42</v>
      </c>
      <c r="AL1521">
        <f>IF(AND(EE_Data_2023[[#This Row],[Hire Date]]&gt;=EE_Data_2023[[#This Row],[Start of Month]],EE_Data_2023[[#This Row],[Hire Date]]&lt;=EE_Data_2023[[#This Row],[End of Month]]),1,0)</f>
        <v>0</v>
      </c>
      <c r="AM1521">
        <f>IF(AND(EE_Data_2023[[#This Row],[Exit Date]]&gt;=EE_Data_2023[[#This Row],[Start of Month]],EE_Data_2023[[#This Row],[Exit Date]]&lt;=EE_Data_2023[[#This Row],[End of Month]]),1,0)</f>
        <v>0</v>
      </c>
      <c r="AN1521">
        <f>EE_Data_2023[[#This Row],[Leave balance]]*EE_Data_2023[[#This Row],[Hr_Rate]]</f>
        <v>5482.3221153846152</v>
      </c>
    </row>
    <row r="1522" spans="1:40" x14ac:dyDescent="0.3">
      <c r="A1522" s="1" t="s">
        <v>1928</v>
      </c>
      <c r="B1522" s="8">
        <v>44958</v>
      </c>
      <c r="C1522" s="8">
        <v>44985</v>
      </c>
      <c r="D1522">
        <v>2023</v>
      </c>
      <c r="E1522" t="s">
        <v>193</v>
      </c>
      <c r="F1522" t="s">
        <v>194</v>
      </c>
      <c r="G1522" t="s">
        <v>33</v>
      </c>
      <c r="H1522" t="s">
        <v>1540</v>
      </c>
      <c r="I1522" t="s">
        <v>1541</v>
      </c>
      <c r="J1522" t="s">
        <v>93</v>
      </c>
      <c r="K1522" t="s">
        <v>70</v>
      </c>
      <c r="L1522" t="s">
        <v>49</v>
      </c>
      <c r="M1522" t="s">
        <v>194</v>
      </c>
      <c r="N1522" t="s">
        <v>72</v>
      </c>
      <c r="O1522" t="s">
        <v>50</v>
      </c>
      <c r="P1522">
        <v>45</v>
      </c>
      <c r="Q1522" s="2">
        <v>43305</v>
      </c>
      <c r="R1522" s="2"/>
      <c r="S1522">
        <v>40</v>
      </c>
      <c r="T1522" s="3">
        <v>148991</v>
      </c>
      <c r="U1522" s="3">
        <v>12415.916666666666</v>
      </c>
      <c r="V1522" s="3">
        <v>71.63028846153847</v>
      </c>
      <c r="W1522" s="3">
        <v>6.3500000000000001E-2</v>
      </c>
      <c r="X1522" s="3">
        <v>788.41070833333333</v>
      </c>
      <c r="Y1522" vm="24">
        <v>0.31900000000000001</v>
      </c>
      <c r="Z1522" s="3">
        <v>8455.2392499999987</v>
      </c>
      <c r="AA1522" t="s">
        <v>197</v>
      </c>
      <c r="AB1522">
        <v>149.69999999999999</v>
      </c>
      <c r="AC1522">
        <v>0.12</v>
      </c>
      <c r="AD1522" s="2" t="s">
        <v>42</v>
      </c>
      <c r="AE1522">
        <v>301</v>
      </c>
      <c r="AH1522">
        <v>20</v>
      </c>
      <c r="AJ1522">
        <v>17</v>
      </c>
      <c r="AK1522" t="s">
        <v>42</v>
      </c>
      <c r="AL1522">
        <f>IF(AND(EE_Data_2023[[#This Row],[Hire Date]]&gt;=EE_Data_2023[[#This Row],[Start of Month]],EE_Data_2023[[#This Row],[Hire Date]]&lt;=EE_Data_2023[[#This Row],[End of Month]]),1,0)</f>
        <v>0</v>
      </c>
      <c r="AM1522">
        <f>IF(AND(EE_Data_2023[[#This Row],[Exit Date]]&gt;=EE_Data_2023[[#This Row],[Start of Month]],EE_Data_2023[[#This Row],[Exit Date]]&lt;=EE_Data_2023[[#This Row],[End of Month]]),1,0)</f>
        <v>0</v>
      </c>
      <c r="AN1522">
        <f>EE_Data_2023[[#This Row],[Leave balance]]*EE_Data_2023[[#This Row],[Hr_Rate]]</f>
        <v>21560.716826923079</v>
      </c>
    </row>
    <row r="1523" spans="1:40" x14ac:dyDescent="0.3">
      <c r="A1523" s="1" t="s">
        <v>1928</v>
      </c>
      <c r="B1523" s="8">
        <v>44958</v>
      </c>
      <c r="C1523" s="8">
        <v>44985</v>
      </c>
      <c r="D1523">
        <v>2023</v>
      </c>
      <c r="E1523" t="s">
        <v>390</v>
      </c>
      <c r="F1523" t="s">
        <v>391</v>
      </c>
      <c r="G1523" t="s">
        <v>33</v>
      </c>
      <c r="H1523" t="s">
        <v>1542</v>
      </c>
      <c r="I1523" t="s">
        <v>1543</v>
      </c>
      <c r="J1523" t="s">
        <v>237</v>
      </c>
      <c r="K1523" t="s">
        <v>99</v>
      </c>
      <c r="L1523" t="s">
        <v>49</v>
      </c>
      <c r="M1523" t="s">
        <v>391</v>
      </c>
      <c r="N1523" t="s">
        <v>72</v>
      </c>
      <c r="O1523" t="s">
        <v>50</v>
      </c>
      <c r="P1523">
        <v>52</v>
      </c>
      <c r="Q1523" s="2">
        <v>39532</v>
      </c>
      <c r="R1523" s="2"/>
      <c r="S1523">
        <v>40</v>
      </c>
      <c r="T1523" s="3">
        <v>97398</v>
      </c>
      <c r="U1523" s="3">
        <v>8116.5</v>
      </c>
      <c r="V1523" s="3">
        <v>46.825961538461534</v>
      </c>
      <c r="W1523" s="3">
        <v>0.1105</v>
      </c>
      <c r="X1523" s="3">
        <v>896.87324999999998</v>
      </c>
      <c r="Y1523" vm="37">
        <v>0.26100000000000001</v>
      </c>
      <c r="Z1523" s="3">
        <v>5998.0934999999999</v>
      </c>
      <c r="AA1523" t="s">
        <v>41</v>
      </c>
      <c r="AB1523">
        <v>1</v>
      </c>
      <c r="AC1523">
        <v>0</v>
      </c>
      <c r="AD1523" s="2" t="s">
        <v>42</v>
      </c>
      <c r="AE1523">
        <v>190</v>
      </c>
      <c r="AH1523">
        <v>20</v>
      </c>
      <c r="AJ1523">
        <v>19</v>
      </c>
      <c r="AK1523" t="s">
        <v>42</v>
      </c>
      <c r="AL1523">
        <f>IF(AND(EE_Data_2023[[#This Row],[Hire Date]]&gt;=EE_Data_2023[[#This Row],[Start of Month]],EE_Data_2023[[#This Row],[Hire Date]]&lt;=EE_Data_2023[[#This Row],[End of Month]]),1,0)</f>
        <v>0</v>
      </c>
      <c r="AM1523">
        <f>IF(AND(EE_Data_2023[[#This Row],[Exit Date]]&gt;=EE_Data_2023[[#This Row],[Start of Month]],EE_Data_2023[[#This Row],[Exit Date]]&lt;=EE_Data_2023[[#This Row],[End of Month]]),1,0)</f>
        <v>0</v>
      </c>
      <c r="AN1523">
        <f>EE_Data_2023[[#This Row],[Leave balance]]*EE_Data_2023[[#This Row],[Hr_Rate]]</f>
        <v>8896.9326923076915</v>
      </c>
    </row>
    <row r="1524" spans="1:40" x14ac:dyDescent="0.3">
      <c r="A1524" s="1" t="s">
        <v>1928</v>
      </c>
      <c r="B1524" s="8">
        <v>44958</v>
      </c>
      <c r="C1524" s="8">
        <v>44985</v>
      </c>
      <c r="D1524">
        <v>2023</v>
      </c>
      <c r="E1524" t="s">
        <v>73</v>
      </c>
      <c r="F1524" t="s">
        <v>74</v>
      </c>
      <c r="G1524" t="s">
        <v>1916</v>
      </c>
      <c r="H1524" t="s">
        <v>1544</v>
      </c>
      <c r="I1524" t="s">
        <v>1545</v>
      </c>
      <c r="J1524" t="s">
        <v>321</v>
      </c>
      <c r="K1524" t="s">
        <v>94</v>
      </c>
      <c r="L1524" t="s">
        <v>38</v>
      </c>
      <c r="M1524" t="s">
        <v>74</v>
      </c>
      <c r="N1524" t="s">
        <v>72</v>
      </c>
      <c r="O1524" t="s">
        <v>50</v>
      </c>
      <c r="P1524">
        <v>63</v>
      </c>
      <c r="Q1524" s="2">
        <v>39204</v>
      </c>
      <c r="R1524" s="2"/>
      <c r="S1524">
        <v>24</v>
      </c>
      <c r="T1524" s="3">
        <v>72805</v>
      </c>
      <c r="U1524" s="3">
        <v>6067.083333333333</v>
      </c>
      <c r="V1524" s="3">
        <v>58.337339743589745</v>
      </c>
      <c r="W1524" s="3">
        <v>0.28999999999999998</v>
      </c>
      <c r="X1524" s="3">
        <v>1759.4541666666664</v>
      </c>
      <c r="Y1524" vm="6">
        <v>0.65099999999999991</v>
      </c>
      <c r="Z1524" s="3">
        <v>2117.4120833333336</v>
      </c>
      <c r="AA1524" t="s">
        <v>78</v>
      </c>
      <c r="AB1524">
        <v>5.4378000000000002</v>
      </c>
      <c r="AC1524">
        <v>0</v>
      </c>
      <c r="AD1524" s="2" t="s">
        <v>42</v>
      </c>
      <c r="AE1524">
        <v>259</v>
      </c>
      <c r="AH1524">
        <v>20</v>
      </c>
      <c r="AK1524" t="s">
        <v>42</v>
      </c>
      <c r="AL1524">
        <f>IF(AND(EE_Data_2023[[#This Row],[Hire Date]]&gt;=EE_Data_2023[[#This Row],[Start of Month]],EE_Data_2023[[#This Row],[Hire Date]]&lt;=EE_Data_2023[[#This Row],[End of Month]]),1,0)</f>
        <v>0</v>
      </c>
      <c r="AM1524">
        <f>IF(AND(EE_Data_2023[[#This Row],[Exit Date]]&gt;=EE_Data_2023[[#This Row],[Start of Month]],EE_Data_2023[[#This Row],[Exit Date]]&lt;=EE_Data_2023[[#This Row],[End of Month]]),1,0)</f>
        <v>0</v>
      </c>
      <c r="AN1524">
        <f>EE_Data_2023[[#This Row],[Leave balance]]*EE_Data_2023[[#This Row],[Hr_Rate]]</f>
        <v>15109.370993589744</v>
      </c>
    </row>
    <row r="1525" spans="1:40" x14ac:dyDescent="0.3">
      <c r="A1525" s="1" t="s">
        <v>1928</v>
      </c>
      <c r="B1525" s="8">
        <v>44958</v>
      </c>
      <c r="C1525" s="8">
        <v>44985</v>
      </c>
      <c r="D1525">
        <v>2023</v>
      </c>
      <c r="E1525" t="s">
        <v>346</v>
      </c>
      <c r="F1525" t="s">
        <v>347</v>
      </c>
      <c r="G1525" t="s">
        <v>54</v>
      </c>
      <c r="H1525" t="s">
        <v>1546</v>
      </c>
      <c r="I1525" t="s">
        <v>1547</v>
      </c>
      <c r="J1525" t="s">
        <v>362</v>
      </c>
      <c r="K1525" t="s">
        <v>70</v>
      </c>
      <c r="L1525" t="s">
        <v>108</v>
      </c>
      <c r="M1525" t="s">
        <v>347</v>
      </c>
      <c r="N1525" t="s">
        <v>39</v>
      </c>
      <c r="O1525" t="s">
        <v>50</v>
      </c>
      <c r="P1525">
        <v>46</v>
      </c>
      <c r="Q1525" s="2">
        <v>44213</v>
      </c>
      <c r="R1525" s="2">
        <v>44943</v>
      </c>
      <c r="S1525">
        <v>40</v>
      </c>
      <c r="T1525" s="3">
        <v>72131</v>
      </c>
      <c r="U1525" s="3">
        <v>6010.916666666667</v>
      </c>
      <c r="V1525" s="3">
        <v>34.67836538461539</v>
      </c>
      <c r="W1525" s="3">
        <v>0.2109</v>
      </c>
      <c r="X1525" s="3">
        <v>1267.7023250000002</v>
      </c>
      <c r="Y1525" vm="34">
        <v>0.45799999999999996</v>
      </c>
      <c r="Z1525" s="3">
        <v>3257.9168333333337</v>
      </c>
      <c r="AA1525" t="s">
        <v>350</v>
      </c>
      <c r="AB1525">
        <v>11.0573</v>
      </c>
      <c r="AC1525">
        <v>0</v>
      </c>
      <c r="AD1525" s="2" t="s">
        <v>42</v>
      </c>
      <c r="AE1525">
        <v>278</v>
      </c>
      <c r="AH1525">
        <v>20</v>
      </c>
      <c r="AJ1525">
        <v>7</v>
      </c>
      <c r="AK1525" t="s">
        <v>1810</v>
      </c>
      <c r="AL1525">
        <f>IF(AND(EE_Data_2023[[#This Row],[Hire Date]]&gt;=EE_Data_2023[[#This Row],[Start of Month]],EE_Data_2023[[#This Row],[Hire Date]]&lt;=EE_Data_2023[[#This Row],[End of Month]]),1,0)</f>
        <v>0</v>
      </c>
      <c r="AM1525">
        <f>IF(AND(EE_Data_2023[[#This Row],[Exit Date]]&gt;=EE_Data_2023[[#This Row],[Start of Month]],EE_Data_2023[[#This Row],[Exit Date]]&lt;=EE_Data_2023[[#This Row],[End of Month]]),1,0)</f>
        <v>0</v>
      </c>
      <c r="AN1525">
        <f>EE_Data_2023[[#This Row],[Leave balance]]*EE_Data_2023[[#This Row],[Hr_Rate]]</f>
        <v>9640.5855769230784</v>
      </c>
    </row>
    <row r="1526" spans="1:40" x14ac:dyDescent="0.3">
      <c r="A1526" s="1" t="s">
        <v>1928</v>
      </c>
      <c r="B1526" s="8">
        <v>44958</v>
      </c>
      <c r="C1526" s="8">
        <v>44985</v>
      </c>
      <c r="D1526">
        <v>2023</v>
      </c>
      <c r="E1526" t="s">
        <v>59</v>
      </c>
      <c r="F1526" t="s">
        <v>60</v>
      </c>
      <c r="G1526" t="s">
        <v>33</v>
      </c>
      <c r="H1526" t="s">
        <v>1548</v>
      </c>
      <c r="I1526" t="s">
        <v>1549</v>
      </c>
      <c r="J1526" t="s">
        <v>77</v>
      </c>
      <c r="K1526" t="s">
        <v>94</v>
      </c>
      <c r="L1526" t="s">
        <v>38</v>
      </c>
      <c r="M1526" t="s">
        <v>60</v>
      </c>
      <c r="N1526" t="s">
        <v>72</v>
      </c>
      <c r="O1526" t="s">
        <v>40</v>
      </c>
      <c r="P1526">
        <v>64</v>
      </c>
      <c r="Q1526" s="2">
        <v>44556</v>
      </c>
      <c r="R1526" s="2"/>
      <c r="S1526">
        <v>24</v>
      </c>
      <c r="T1526" s="3">
        <v>104668</v>
      </c>
      <c r="U1526" s="3">
        <v>8722.3333333333339</v>
      </c>
      <c r="V1526" s="3">
        <v>83.868589743589737</v>
      </c>
      <c r="W1526" s="3">
        <v>0.22140000000000001</v>
      </c>
      <c r="X1526" s="3">
        <v>1931.1246000000003</v>
      </c>
      <c r="Y1526" vm="4">
        <v>0.40799999999999997</v>
      </c>
      <c r="Z1526" s="3">
        <v>5163.6213333333344</v>
      </c>
      <c r="AA1526" t="s">
        <v>64</v>
      </c>
      <c r="AB1526">
        <v>4.6844999999999999</v>
      </c>
      <c r="AC1526">
        <v>0.08</v>
      </c>
      <c r="AD1526" s="2" t="s">
        <v>42</v>
      </c>
      <c r="AE1526">
        <v>100</v>
      </c>
      <c r="AH1526">
        <v>20</v>
      </c>
      <c r="AI1526">
        <v>641</v>
      </c>
      <c r="AK1526" t="s">
        <v>42</v>
      </c>
      <c r="AL1526">
        <f>IF(AND(EE_Data_2023[[#This Row],[Hire Date]]&gt;=EE_Data_2023[[#This Row],[Start of Month]],EE_Data_2023[[#This Row],[Hire Date]]&lt;=EE_Data_2023[[#This Row],[End of Month]]),1,0)</f>
        <v>0</v>
      </c>
      <c r="AM1526">
        <f>IF(AND(EE_Data_2023[[#This Row],[Exit Date]]&gt;=EE_Data_2023[[#This Row],[Start of Month]],EE_Data_2023[[#This Row],[Exit Date]]&lt;=EE_Data_2023[[#This Row],[End of Month]]),1,0)</f>
        <v>0</v>
      </c>
      <c r="AN1526">
        <f>EE_Data_2023[[#This Row],[Leave balance]]*EE_Data_2023[[#This Row],[Hr_Rate]]</f>
        <v>8386.8589743589746</v>
      </c>
    </row>
    <row r="1527" spans="1:40" x14ac:dyDescent="0.3">
      <c r="A1527" s="1" t="s">
        <v>1928</v>
      </c>
      <c r="B1527" s="8">
        <v>44958</v>
      </c>
      <c r="C1527" s="8">
        <v>44985</v>
      </c>
      <c r="D1527">
        <v>2023</v>
      </c>
      <c r="E1527" t="s">
        <v>180</v>
      </c>
      <c r="F1527" t="s">
        <v>181</v>
      </c>
      <c r="G1527" t="s">
        <v>33</v>
      </c>
      <c r="H1527" t="s">
        <v>1550</v>
      </c>
      <c r="I1527" t="s">
        <v>1551</v>
      </c>
      <c r="J1527" t="s">
        <v>63</v>
      </c>
      <c r="K1527" t="s">
        <v>70</v>
      </c>
      <c r="L1527" t="s">
        <v>38</v>
      </c>
      <c r="M1527" t="s">
        <v>181</v>
      </c>
      <c r="N1527" t="s">
        <v>72</v>
      </c>
      <c r="O1527" t="s">
        <v>50</v>
      </c>
      <c r="P1527">
        <v>53</v>
      </c>
      <c r="Q1527" s="2">
        <v>42952</v>
      </c>
      <c r="R1527" s="2"/>
      <c r="S1527">
        <v>24</v>
      </c>
      <c r="T1527" s="3">
        <v>89769</v>
      </c>
      <c r="U1527" s="3">
        <v>7480.75</v>
      </c>
      <c r="V1527" s="3">
        <v>71.930288461538467</v>
      </c>
      <c r="W1527" s="3">
        <v>0.31420000000000003</v>
      </c>
      <c r="X1527" s="3">
        <v>2350.4516500000004</v>
      </c>
      <c r="Y1527" vm="22">
        <v>0.49099999999999999</v>
      </c>
      <c r="Z1527" s="3">
        <v>3807.7017500000002</v>
      </c>
      <c r="AA1527" t="s">
        <v>184</v>
      </c>
      <c r="AB1527">
        <v>11.300800000000001</v>
      </c>
      <c r="AC1527">
        <v>0</v>
      </c>
      <c r="AD1527" s="2" t="s">
        <v>42</v>
      </c>
      <c r="AE1527">
        <v>367</v>
      </c>
      <c r="AH1527">
        <v>20</v>
      </c>
      <c r="AK1527" t="s">
        <v>42</v>
      </c>
      <c r="AL1527">
        <f>IF(AND(EE_Data_2023[[#This Row],[Hire Date]]&gt;=EE_Data_2023[[#This Row],[Start of Month]],EE_Data_2023[[#This Row],[Hire Date]]&lt;=EE_Data_2023[[#This Row],[End of Month]]),1,0)</f>
        <v>0</v>
      </c>
      <c r="AM1527">
        <f>IF(AND(EE_Data_2023[[#This Row],[Exit Date]]&gt;=EE_Data_2023[[#This Row],[Start of Month]],EE_Data_2023[[#This Row],[Exit Date]]&lt;=EE_Data_2023[[#This Row],[End of Month]]),1,0)</f>
        <v>0</v>
      </c>
      <c r="AN1527">
        <f>EE_Data_2023[[#This Row],[Leave balance]]*EE_Data_2023[[#This Row],[Hr_Rate]]</f>
        <v>26398.415865384617</v>
      </c>
    </row>
    <row r="1528" spans="1:40" x14ac:dyDescent="0.3">
      <c r="A1528" s="1" t="s">
        <v>1928</v>
      </c>
      <c r="B1528" s="8">
        <v>44958</v>
      </c>
      <c r="C1528" s="8">
        <v>44985</v>
      </c>
      <c r="D1528">
        <v>2023</v>
      </c>
      <c r="E1528" t="s">
        <v>278</v>
      </c>
      <c r="F1528" t="s">
        <v>279</v>
      </c>
      <c r="G1528" t="s">
        <v>33</v>
      </c>
      <c r="H1528" t="s">
        <v>1552</v>
      </c>
      <c r="I1528" t="s">
        <v>1553</v>
      </c>
      <c r="J1528" t="s">
        <v>77</v>
      </c>
      <c r="K1528" t="s">
        <v>70</v>
      </c>
      <c r="L1528" t="s">
        <v>71</v>
      </c>
      <c r="M1528" t="s">
        <v>279</v>
      </c>
      <c r="N1528" t="s">
        <v>72</v>
      </c>
      <c r="O1528" t="s">
        <v>50</v>
      </c>
      <c r="P1528">
        <v>27</v>
      </c>
      <c r="Q1528" s="2">
        <v>43358</v>
      </c>
      <c r="R1528" s="2"/>
      <c r="S1528">
        <v>24</v>
      </c>
      <c r="T1528" s="3">
        <v>127616</v>
      </c>
      <c r="U1528" s="3">
        <v>10634.666666666666</v>
      </c>
      <c r="V1528" s="3">
        <v>102.25641025641026</v>
      </c>
      <c r="W1528" s="3">
        <v>0.13800000000000001</v>
      </c>
      <c r="X1528" s="3">
        <v>1467.5840000000001</v>
      </c>
      <c r="Y1528" vm="29">
        <v>0.30599999999999999</v>
      </c>
      <c r="Z1528" s="3">
        <v>7380.4586666666664</v>
      </c>
      <c r="AA1528" t="s">
        <v>282</v>
      </c>
      <c r="AB1528">
        <v>0.88870000000000005</v>
      </c>
      <c r="AC1528">
        <v>7.0000000000000007E-2</v>
      </c>
      <c r="AD1528" s="2" t="s">
        <v>42</v>
      </c>
      <c r="AE1528">
        <v>317</v>
      </c>
      <c r="AH1528">
        <v>20</v>
      </c>
      <c r="AK1528" t="s">
        <v>42</v>
      </c>
      <c r="AL1528">
        <f>IF(AND(EE_Data_2023[[#This Row],[Hire Date]]&gt;=EE_Data_2023[[#This Row],[Start of Month]],EE_Data_2023[[#This Row],[Hire Date]]&lt;=EE_Data_2023[[#This Row],[End of Month]]),1,0)</f>
        <v>0</v>
      </c>
      <c r="AM1528">
        <f>IF(AND(EE_Data_2023[[#This Row],[Exit Date]]&gt;=EE_Data_2023[[#This Row],[Start of Month]],EE_Data_2023[[#This Row],[Exit Date]]&lt;=EE_Data_2023[[#This Row],[End of Month]]),1,0)</f>
        <v>0</v>
      </c>
      <c r="AN1528">
        <f>EE_Data_2023[[#This Row],[Leave balance]]*EE_Data_2023[[#This Row],[Hr_Rate]]</f>
        <v>32415.282051282054</v>
      </c>
    </row>
    <row r="1529" spans="1:40" x14ac:dyDescent="0.3">
      <c r="A1529" s="1" t="s">
        <v>1928</v>
      </c>
      <c r="B1529" s="8">
        <v>44958</v>
      </c>
      <c r="C1529" s="8">
        <v>44985</v>
      </c>
      <c r="D1529">
        <v>2023</v>
      </c>
      <c r="E1529" t="s">
        <v>1554</v>
      </c>
      <c r="F1529" t="s">
        <v>1555</v>
      </c>
      <c r="G1529" t="s">
        <v>33</v>
      </c>
      <c r="H1529" t="s">
        <v>1340</v>
      </c>
      <c r="I1529" t="s">
        <v>1556</v>
      </c>
      <c r="J1529" t="s">
        <v>77</v>
      </c>
      <c r="K1529" t="s">
        <v>94</v>
      </c>
      <c r="L1529" t="s">
        <v>71</v>
      </c>
      <c r="M1529" t="s">
        <v>1555</v>
      </c>
      <c r="N1529" t="s">
        <v>72</v>
      </c>
      <c r="O1529" t="s">
        <v>40</v>
      </c>
      <c r="P1529">
        <v>45</v>
      </c>
      <c r="Q1529" s="2">
        <v>41099</v>
      </c>
      <c r="R1529" s="2"/>
      <c r="S1529">
        <v>32</v>
      </c>
      <c r="T1529" s="3">
        <v>109883</v>
      </c>
      <c r="U1529" s="3">
        <v>9156.9166666666661</v>
      </c>
      <c r="V1529" s="3">
        <v>66.035456730769226</v>
      </c>
      <c r="W1529" s="3">
        <v>0.06</v>
      </c>
      <c r="X1529" s="3">
        <v>549.41499999999996</v>
      </c>
      <c r="Y1529" vm="45">
        <v>0.28800000000000003</v>
      </c>
      <c r="Z1529" s="3">
        <v>6519.7246666666661</v>
      </c>
      <c r="AA1529" t="s">
        <v>1557</v>
      </c>
      <c r="AB1529">
        <v>0.99060000000000004</v>
      </c>
      <c r="AC1529">
        <v>7.0000000000000007E-2</v>
      </c>
      <c r="AD1529" s="2" t="s">
        <v>42</v>
      </c>
      <c r="AE1529">
        <v>106</v>
      </c>
      <c r="AH1529">
        <v>20</v>
      </c>
      <c r="AK1529" t="s">
        <v>42</v>
      </c>
      <c r="AL1529">
        <f>IF(AND(EE_Data_2023[[#This Row],[Hire Date]]&gt;=EE_Data_2023[[#This Row],[Start of Month]],EE_Data_2023[[#This Row],[Hire Date]]&lt;=EE_Data_2023[[#This Row],[End of Month]]),1,0)</f>
        <v>0</v>
      </c>
      <c r="AM1529">
        <f>IF(AND(EE_Data_2023[[#This Row],[Exit Date]]&gt;=EE_Data_2023[[#This Row],[Start of Month]],EE_Data_2023[[#This Row],[Exit Date]]&lt;=EE_Data_2023[[#This Row],[End of Month]]),1,0)</f>
        <v>0</v>
      </c>
      <c r="AN1529">
        <f>EE_Data_2023[[#This Row],[Leave balance]]*EE_Data_2023[[#This Row],[Hr_Rate]]</f>
        <v>6999.7584134615381</v>
      </c>
    </row>
    <row r="1530" spans="1:40" x14ac:dyDescent="0.3">
      <c r="A1530" s="1" t="s">
        <v>1928</v>
      </c>
      <c r="B1530" s="8">
        <v>44958</v>
      </c>
      <c r="C1530" s="8">
        <v>44985</v>
      </c>
      <c r="D1530">
        <v>2023</v>
      </c>
      <c r="E1530" t="s">
        <v>123</v>
      </c>
      <c r="F1530" t="s">
        <v>124</v>
      </c>
      <c r="G1530" t="s">
        <v>33</v>
      </c>
      <c r="H1530" t="s">
        <v>1558</v>
      </c>
      <c r="I1530" t="s">
        <v>1559</v>
      </c>
      <c r="J1530" t="s">
        <v>247</v>
      </c>
      <c r="K1530" t="s">
        <v>94</v>
      </c>
      <c r="L1530" t="s">
        <v>38</v>
      </c>
      <c r="M1530" t="s">
        <v>124</v>
      </c>
      <c r="N1530" t="s">
        <v>72</v>
      </c>
      <c r="O1530" t="s">
        <v>50</v>
      </c>
      <c r="P1530">
        <v>25</v>
      </c>
      <c r="Q1530" s="2">
        <v>44270</v>
      </c>
      <c r="R1530" s="2"/>
      <c r="S1530">
        <v>24</v>
      </c>
      <c r="T1530" s="3">
        <v>47974</v>
      </c>
      <c r="U1530" s="3">
        <v>3997.8333333333335</v>
      </c>
      <c r="V1530" s="3">
        <v>38.440705128205131</v>
      </c>
      <c r="W1530" s="3">
        <v>2.2499999999999999E-2</v>
      </c>
      <c r="X1530" s="3">
        <v>89.951250000000002</v>
      </c>
      <c r="Y1530" vm="13">
        <v>0.2</v>
      </c>
      <c r="Z1530" s="3">
        <v>3198.2666666666669</v>
      </c>
      <c r="AA1530" t="s">
        <v>127</v>
      </c>
      <c r="AB1530">
        <v>4.9107000000000003</v>
      </c>
      <c r="AC1530">
        <v>0</v>
      </c>
      <c r="AD1530" s="2" t="s">
        <v>42</v>
      </c>
      <c r="AE1530">
        <v>192</v>
      </c>
      <c r="AH1530">
        <v>20</v>
      </c>
      <c r="AI1530">
        <v>365</v>
      </c>
      <c r="AK1530" t="s">
        <v>42</v>
      </c>
      <c r="AL1530">
        <f>IF(AND(EE_Data_2023[[#This Row],[Hire Date]]&gt;=EE_Data_2023[[#This Row],[Start of Month]],EE_Data_2023[[#This Row],[Hire Date]]&lt;=EE_Data_2023[[#This Row],[End of Month]]),1,0)</f>
        <v>0</v>
      </c>
      <c r="AM1530">
        <f>IF(AND(EE_Data_2023[[#This Row],[Exit Date]]&gt;=EE_Data_2023[[#This Row],[Start of Month]],EE_Data_2023[[#This Row],[Exit Date]]&lt;=EE_Data_2023[[#This Row],[End of Month]]),1,0)</f>
        <v>0</v>
      </c>
      <c r="AN1530">
        <f>EE_Data_2023[[#This Row],[Leave balance]]*EE_Data_2023[[#This Row],[Hr_Rate]]</f>
        <v>7380.6153846153848</v>
      </c>
    </row>
    <row r="1531" spans="1:40" x14ac:dyDescent="0.3">
      <c r="A1531" s="1" t="s">
        <v>1928</v>
      </c>
      <c r="B1531" s="8">
        <v>44958</v>
      </c>
      <c r="C1531" s="8">
        <v>44985</v>
      </c>
      <c r="D1531">
        <v>2023</v>
      </c>
      <c r="E1531" t="s">
        <v>390</v>
      </c>
      <c r="F1531" t="s">
        <v>391</v>
      </c>
      <c r="G1531" t="s">
        <v>33</v>
      </c>
      <c r="H1531" t="s">
        <v>1560</v>
      </c>
      <c r="I1531" t="s">
        <v>1561</v>
      </c>
      <c r="J1531" t="s">
        <v>93</v>
      </c>
      <c r="K1531" t="s">
        <v>37</v>
      </c>
      <c r="L1531" t="s">
        <v>49</v>
      </c>
      <c r="M1531" t="s">
        <v>391</v>
      </c>
      <c r="N1531" t="s">
        <v>72</v>
      </c>
      <c r="O1531" t="s">
        <v>50</v>
      </c>
      <c r="P1531">
        <v>43</v>
      </c>
      <c r="Q1531" s="2">
        <v>42090</v>
      </c>
      <c r="R1531" s="2"/>
      <c r="S1531">
        <v>24</v>
      </c>
      <c r="T1531" s="3">
        <v>120321</v>
      </c>
      <c r="U1531" s="3">
        <v>10026.75</v>
      </c>
      <c r="V1531" s="3">
        <v>96.411057692307693</v>
      </c>
      <c r="W1531" s="3">
        <v>0.1105</v>
      </c>
      <c r="X1531" s="3">
        <v>1107.9558750000001</v>
      </c>
      <c r="Y1531" vm="37">
        <v>0.26100000000000001</v>
      </c>
      <c r="Z1531" s="3">
        <v>7409.7682500000001</v>
      </c>
      <c r="AA1531" t="s">
        <v>41</v>
      </c>
      <c r="AB1531">
        <v>1</v>
      </c>
      <c r="AC1531">
        <v>0.12</v>
      </c>
      <c r="AD1531" s="2" t="s">
        <v>42</v>
      </c>
      <c r="AE1531">
        <v>116</v>
      </c>
      <c r="AH1531">
        <v>20</v>
      </c>
      <c r="AK1531" t="s">
        <v>42</v>
      </c>
      <c r="AL1531">
        <f>IF(AND(EE_Data_2023[[#This Row],[Hire Date]]&gt;=EE_Data_2023[[#This Row],[Start of Month]],EE_Data_2023[[#This Row],[Hire Date]]&lt;=EE_Data_2023[[#This Row],[End of Month]]),1,0)</f>
        <v>0</v>
      </c>
      <c r="AM1531">
        <f>IF(AND(EE_Data_2023[[#This Row],[Exit Date]]&gt;=EE_Data_2023[[#This Row],[Start of Month]],EE_Data_2023[[#This Row],[Exit Date]]&lt;=EE_Data_2023[[#This Row],[End of Month]]),1,0)</f>
        <v>0</v>
      </c>
      <c r="AN1531">
        <f>EE_Data_2023[[#This Row],[Leave balance]]*EE_Data_2023[[#This Row],[Hr_Rate]]</f>
        <v>11183.682692307693</v>
      </c>
    </row>
    <row r="1532" spans="1:40" x14ac:dyDescent="0.3">
      <c r="A1532" s="1" t="s">
        <v>1928</v>
      </c>
      <c r="B1532" s="8">
        <v>44958</v>
      </c>
      <c r="C1532" s="8">
        <v>44985</v>
      </c>
      <c r="D1532">
        <v>2023</v>
      </c>
      <c r="E1532" t="s">
        <v>79</v>
      </c>
      <c r="F1532" t="s">
        <v>80</v>
      </c>
      <c r="G1532" t="s">
        <v>33</v>
      </c>
      <c r="H1532" t="s">
        <v>1562</v>
      </c>
      <c r="I1532" t="s">
        <v>1563</v>
      </c>
      <c r="J1532" t="s">
        <v>171</v>
      </c>
      <c r="K1532" t="s">
        <v>37</v>
      </c>
      <c r="L1532" t="s">
        <v>38</v>
      </c>
      <c r="M1532" t="s">
        <v>80</v>
      </c>
      <c r="N1532" t="s">
        <v>72</v>
      </c>
      <c r="O1532" t="s">
        <v>50</v>
      </c>
      <c r="P1532">
        <v>61</v>
      </c>
      <c r="Q1532" s="2">
        <v>41861</v>
      </c>
      <c r="R1532" s="2"/>
      <c r="S1532">
        <v>32</v>
      </c>
      <c r="T1532" s="3">
        <v>57446</v>
      </c>
      <c r="U1532" s="3">
        <v>4787.166666666667</v>
      </c>
      <c r="V1532" s="3">
        <v>34.52283653846154</v>
      </c>
      <c r="W1532" s="3">
        <v>0.23190000000000002</v>
      </c>
      <c r="X1532" s="3">
        <v>1110.1439500000001</v>
      </c>
      <c r="Y1532" vm="7">
        <v>0.41200000000000003</v>
      </c>
      <c r="Z1532" s="3">
        <v>2814.8540000000003</v>
      </c>
      <c r="AA1532" t="s">
        <v>41</v>
      </c>
      <c r="AB1532">
        <v>1</v>
      </c>
      <c r="AC1532">
        <v>0</v>
      </c>
      <c r="AD1532" s="2" t="s">
        <v>42</v>
      </c>
      <c r="AE1532">
        <v>200</v>
      </c>
      <c r="AH1532">
        <v>20</v>
      </c>
      <c r="AK1532" t="s">
        <v>42</v>
      </c>
      <c r="AL1532">
        <f>IF(AND(EE_Data_2023[[#This Row],[Hire Date]]&gt;=EE_Data_2023[[#This Row],[Start of Month]],EE_Data_2023[[#This Row],[Hire Date]]&lt;=EE_Data_2023[[#This Row],[End of Month]]),1,0)</f>
        <v>0</v>
      </c>
      <c r="AM1532">
        <f>IF(AND(EE_Data_2023[[#This Row],[Exit Date]]&gt;=EE_Data_2023[[#This Row],[Start of Month]],EE_Data_2023[[#This Row],[Exit Date]]&lt;=EE_Data_2023[[#This Row],[End of Month]]),1,0)</f>
        <v>0</v>
      </c>
      <c r="AN1532">
        <f>EE_Data_2023[[#This Row],[Leave balance]]*EE_Data_2023[[#This Row],[Hr_Rate]]</f>
        <v>6904.5673076923076</v>
      </c>
    </row>
    <row r="1533" spans="1:40" x14ac:dyDescent="0.3">
      <c r="A1533" s="1" t="s">
        <v>1928</v>
      </c>
      <c r="B1533" s="8">
        <v>44958</v>
      </c>
      <c r="C1533" s="8">
        <v>44985</v>
      </c>
      <c r="D1533">
        <v>2023</v>
      </c>
      <c r="E1533" t="s">
        <v>1035</v>
      </c>
      <c r="F1533" t="s">
        <v>1036</v>
      </c>
      <c r="G1533" t="s">
        <v>1918</v>
      </c>
      <c r="H1533" t="s">
        <v>1564</v>
      </c>
      <c r="I1533" t="s">
        <v>1565</v>
      </c>
      <c r="J1533" t="s">
        <v>47</v>
      </c>
      <c r="K1533" t="s">
        <v>83</v>
      </c>
      <c r="L1533" t="s">
        <v>108</v>
      </c>
      <c r="M1533" t="s">
        <v>135</v>
      </c>
      <c r="N1533" t="s">
        <v>72</v>
      </c>
      <c r="O1533" t="s">
        <v>50</v>
      </c>
      <c r="P1533">
        <v>42</v>
      </c>
      <c r="Q1533" s="2">
        <v>39968</v>
      </c>
      <c r="R1533" s="2"/>
      <c r="S1533">
        <v>40</v>
      </c>
      <c r="T1533" s="3">
        <v>174099</v>
      </c>
      <c r="U1533" s="3">
        <v>14508.25</v>
      </c>
      <c r="V1533" s="3">
        <v>83.701442307692304</v>
      </c>
      <c r="W1533" s="3">
        <v>0.25</v>
      </c>
      <c r="X1533" s="3">
        <v>3627.0625</v>
      </c>
      <c r="Y1533" vm="15">
        <v>0.34600000000000003</v>
      </c>
      <c r="Z1533" s="3">
        <v>9488.3954999999987</v>
      </c>
      <c r="AA1533" t="s">
        <v>138</v>
      </c>
      <c r="AB1533">
        <v>1.7225999999999999</v>
      </c>
      <c r="AC1533">
        <v>0.26</v>
      </c>
      <c r="AD1533" s="2" t="s">
        <v>42</v>
      </c>
      <c r="AE1533">
        <v>213</v>
      </c>
      <c r="AH1533">
        <v>20</v>
      </c>
      <c r="AJ1533">
        <v>20</v>
      </c>
      <c r="AK1533" t="s">
        <v>42</v>
      </c>
      <c r="AL1533">
        <f>IF(AND(EE_Data_2023[[#This Row],[Hire Date]]&gt;=EE_Data_2023[[#This Row],[Start of Month]],EE_Data_2023[[#This Row],[Hire Date]]&lt;=EE_Data_2023[[#This Row],[End of Month]]),1,0)</f>
        <v>0</v>
      </c>
      <c r="AM1533">
        <f>IF(AND(EE_Data_2023[[#This Row],[Exit Date]]&gt;=EE_Data_2023[[#This Row],[Start of Month]],EE_Data_2023[[#This Row],[Exit Date]]&lt;=EE_Data_2023[[#This Row],[End of Month]]),1,0)</f>
        <v>0</v>
      </c>
      <c r="AN1533">
        <f>EE_Data_2023[[#This Row],[Leave balance]]*EE_Data_2023[[#This Row],[Hr_Rate]]</f>
        <v>17828.407211538462</v>
      </c>
    </row>
    <row r="1534" spans="1:40" x14ac:dyDescent="0.3">
      <c r="A1534" s="1" t="s">
        <v>1928</v>
      </c>
      <c r="B1534" s="8">
        <v>44958</v>
      </c>
      <c r="C1534" s="8">
        <v>44985</v>
      </c>
      <c r="D1534">
        <v>2023</v>
      </c>
      <c r="E1534" t="s">
        <v>502</v>
      </c>
      <c r="F1534" t="s">
        <v>120</v>
      </c>
      <c r="G1534" t="s">
        <v>1917</v>
      </c>
      <c r="H1534" t="s">
        <v>1566</v>
      </c>
      <c r="I1534" t="s">
        <v>1567</v>
      </c>
      <c r="J1534" t="s">
        <v>93</v>
      </c>
      <c r="K1534" t="s">
        <v>48</v>
      </c>
      <c r="L1534" t="s">
        <v>38</v>
      </c>
      <c r="M1534" t="s">
        <v>120</v>
      </c>
      <c r="N1534" t="s">
        <v>72</v>
      </c>
      <c r="O1534" t="s">
        <v>40</v>
      </c>
      <c r="P1534">
        <v>63</v>
      </c>
      <c r="Q1534" s="2">
        <v>37295</v>
      </c>
      <c r="R1534" s="2"/>
      <c r="S1534">
        <v>24</v>
      </c>
      <c r="T1534" s="3">
        <v>128703</v>
      </c>
      <c r="U1534" s="3">
        <v>10725.25</v>
      </c>
      <c r="V1534" s="3">
        <v>103.12740384615385</v>
      </c>
      <c r="W1534" s="3">
        <v>7.6499999999999999E-2</v>
      </c>
      <c r="X1534" s="3">
        <v>820.48162500000001</v>
      </c>
      <c r="Y1534" vm="1">
        <v>0.36599999999999999</v>
      </c>
      <c r="Z1534" s="3">
        <v>6799.8085000000001</v>
      </c>
      <c r="AA1534" t="s">
        <v>505</v>
      </c>
      <c r="AB1534">
        <v>1.0568</v>
      </c>
      <c r="AC1534">
        <v>0.13</v>
      </c>
      <c r="AD1534" s="2" t="s">
        <v>42</v>
      </c>
      <c r="AE1534">
        <v>335</v>
      </c>
      <c r="AH1534">
        <v>20</v>
      </c>
      <c r="AK1534" t="s">
        <v>42</v>
      </c>
      <c r="AL1534">
        <f>IF(AND(EE_Data_2023[[#This Row],[Hire Date]]&gt;=EE_Data_2023[[#This Row],[Start of Month]],EE_Data_2023[[#This Row],[Hire Date]]&lt;=EE_Data_2023[[#This Row],[End of Month]]),1,0)</f>
        <v>0</v>
      </c>
      <c r="AM1534">
        <f>IF(AND(EE_Data_2023[[#This Row],[Exit Date]]&gt;=EE_Data_2023[[#This Row],[Start of Month]],EE_Data_2023[[#This Row],[Exit Date]]&lt;=EE_Data_2023[[#This Row],[End of Month]]),1,0)</f>
        <v>0</v>
      </c>
      <c r="AN1534">
        <f>EE_Data_2023[[#This Row],[Leave balance]]*EE_Data_2023[[#This Row],[Hr_Rate]]</f>
        <v>34547.680288461539</v>
      </c>
    </row>
    <row r="1535" spans="1:40" x14ac:dyDescent="0.3">
      <c r="A1535" s="1" t="s">
        <v>1928</v>
      </c>
      <c r="B1535" s="8">
        <v>44958</v>
      </c>
      <c r="C1535" s="8">
        <v>44985</v>
      </c>
      <c r="D1535">
        <v>2023</v>
      </c>
      <c r="E1535" t="s">
        <v>502</v>
      </c>
      <c r="F1535" t="s">
        <v>120</v>
      </c>
      <c r="G1535" t="s">
        <v>1917</v>
      </c>
      <c r="H1535" t="s">
        <v>1568</v>
      </c>
      <c r="I1535" t="s">
        <v>1569</v>
      </c>
      <c r="J1535" t="s">
        <v>237</v>
      </c>
      <c r="K1535" t="s">
        <v>99</v>
      </c>
      <c r="L1535" t="s">
        <v>71</v>
      </c>
      <c r="M1535" t="s">
        <v>120</v>
      </c>
      <c r="N1535" t="s">
        <v>72</v>
      </c>
      <c r="O1535" t="s">
        <v>50</v>
      </c>
      <c r="P1535">
        <v>32</v>
      </c>
      <c r="Q1535" s="2">
        <v>42317</v>
      </c>
      <c r="R1535" s="2"/>
      <c r="S1535">
        <v>24</v>
      </c>
      <c r="T1535" s="3">
        <v>65247</v>
      </c>
      <c r="U1535" s="3">
        <v>5437.25</v>
      </c>
      <c r="V1535" s="3">
        <v>52.28125</v>
      </c>
      <c r="W1535" s="3">
        <v>7.6499999999999999E-2</v>
      </c>
      <c r="X1535" s="3">
        <v>415.94962499999997</v>
      </c>
      <c r="Y1535" vm="1">
        <v>0.36599999999999999</v>
      </c>
      <c r="Z1535" s="3">
        <v>3447.2165</v>
      </c>
      <c r="AA1535" t="s">
        <v>505</v>
      </c>
      <c r="AB1535">
        <v>1.0568</v>
      </c>
      <c r="AC1535">
        <v>0</v>
      </c>
      <c r="AD1535" s="2" t="s">
        <v>42</v>
      </c>
      <c r="AE1535">
        <v>338</v>
      </c>
      <c r="AH1535">
        <v>20</v>
      </c>
      <c r="AK1535" t="s">
        <v>42</v>
      </c>
      <c r="AL1535">
        <f>IF(AND(EE_Data_2023[[#This Row],[Hire Date]]&gt;=EE_Data_2023[[#This Row],[Start of Month]],EE_Data_2023[[#This Row],[Hire Date]]&lt;=EE_Data_2023[[#This Row],[End of Month]]),1,0)</f>
        <v>0</v>
      </c>
      <c r="AM1535">
        <f>IF(AND(EE_Data_2023[[#This Row],[Exit Date]]&gt;=EE_Data_2023[[#This Row],[Start of Month]],EE_Data_2023[[#This Row],[Exit Date]]&lt;=EE_Data_2023[[#This Row],[End of Month]]),1,0)</f>
        <v>0</v>
      </c>
      <c r="AN1535">
        <f>EE_Data_2023[[#This Row],[Leave balance]]*EE_Data_2023[[#This Row],[Hr_Rate]]</f>
        <v>17671.0625</v>
      </c>
    </row>
    <row r="1536" spans="1:40" x14ac:dyDescent="0.3">
      <c r="A1536" s="1" t="s">
        <v>1928</v>
      </c>
      <c r="B1536" s="8">
        <v>44958</v>
      </c>
      <c r="C1536" s="8">
        <v>44985</v>
      </c>
      <c r="D1536">
        <v>2023</v>
      </c>
      <c r="E1536" t="s">
        <v>128</v>
      </c>
      <c r="F1536" t="s">
        <v>129</v>
      </c>
      <c r="G1536" t="s">
        <v>33</v>
      </c>
      <c r="H1536" t="s">
        <v>1570</v>
      </c>
      <c r="I1536" t="s">
        <v>1571</v>
      </c>
      <c r="J1536" t="s">
        <v>158</v>
      </c>
      <c r="K1536" t="s">
        <v>99</v>
      </c>
      <c r="L1536" t="s">
        <v>108</v>
      </c>
      <c r="M1536" t="s">
        <v>129</v>
      </c>
      <c r="N1536" t="s">
        <v>72</v>
      </c>
      <c r="O1536" t="s">
        <v>40</v>
      </c>
      <c r="P1536">
        <v>27</v>
      </c>
      <c r="Q1536" s="2">
        <v>43371</v>
      </c>
      <c r="R1536" s="2"/>
      <c r="S1536">
        <v>24</v>
      </c>
      <c r="T1536" s="3">
        <v>64247</v>
      </c>
      <c r="U1536" s="3">
        <v>5353.916666666667</v>
      </c>
      <c r="V1536" s="3">
        <v>51.479967948717949</v>
      </c>
      <c r="W1536" s="3">
        <v>0.27500000000000002</v>
      </c>
      <c r="X1536" s="3">
        <v>1472.3270833333336</v>
      </c>
      <c r="Y1536" vm="14">
        <v>0.55399999999999994</v>
      </c>
      <c r="Z1536" s="3">
        <v>2387.846833333334</v>
      </c>
      <c r="AA1536" t="s">
        <v>41</v>
      </c>
      <c r="AB1536">
        <v>1</v>
      </c>
      <c r="AC1536">
        <v>0</v>
      </c>
      <c r="AD1536" s="2" t="s">
        <v>42</v>
      </c>
      <c r="AE1536">
        <v>264</v>
      </c>
      <c r="AH1536">
        <v>20</v>
      </c>
      <c r="AK1536" t="s">
        <v>42</v>
      </c>
      <c r="AL1536">
        <f>IF(AND(EE_Data_2023[[#This Row],[Hire Date]]&gt;=EE_Data_2023[[#This Row],[Start of Month]],EE_Data_2023[[#This Row],[Hire Date]]&lt;=EE_Data_2023[[#This Row],[End of Month]]),1,0)</f>
        <v>0</v>
      </c>
      <c r="AM1536">
        <f>IF(AND(EE_Data_2023[[#This Row],[Exit Date]]&gt;=EE_Data_2023[[#This Row],[Start of Month]],EE_Data_2023[[#This Row],[Exit Date]]&lt;=EE_Data_2023[[#This Row],[End of Month]]),1,0)</f>
        <v>0</v>
      </c>
      <c r="AN1536">
        <f>EE_Data_2023[[#This Row],[Leave balance]]*EE_Data_2023[[#This Row],[Hr_Rate]]</f>
        <v>13590.711538461539</v>
      </c>
    </row>
    <row r="1537" spans="1:40" x14ac:dyDescent="0.3">
      <c r="A1537" s="1" t="s">
        <v>1928</v>
      </c>
      <c r="B1537" s="8">
        <v>44958</v>
      </c>
      <c r="C1537" s="8">
        <v>44985</v>
      </c>
      <c r="D1537">
        <v>2023</v>
      </c>
      <c r="E1537" t="s">
        <v>920</v>
      </c>
      <c r="F1537" t="s">
        <v>921</v>
      </c>
      <c r="G1537" t="s">
        <v>33</v>
      </c>
      <c r="H1537" t="s">
        <v>1572</v>
      </c>
      <c r="I1537" t="s">
        <v>1573</v>
      </c>
      <c r="J1537" t="s">
        <v>77</v>
      </c>
      <c r="K1537" t="s">
        <v>94</v>
      </c>
      <c r="L1537" t="s">
        <v>108</v>
      </c>
      <c r="M1537" t="s">
        <v>921</v>
      </c>
      <c r="N1537" t="s">
        <v>72</v>
      </c>
      <c r="O1537" t="s">
        <v>50</v>
      </c>
      <c r="P1537">
        <v>33</v>
      </c>
      <c r="Q1537" s="2">
        <v>41071</v>
      </c>
      <c r="R1537" s="2"/>
      <c r="S1537">
        <v>40</v>
      </c>
      <c r="T1537" s="3">
        <v>118253</v>
      </c>
      <c r="U1537" s="3">
        <v>9854.4166666666661</v>
      </c>
      <c r="V1537" s="3">
        <v>56.852403846153848</v>
      </c>
      <c r="W1537" s="3">
        <v>0.3</v>
      </c>
      <c r="X1537" s="3">
        <v>2956.3249999999998</v>
      </c>
      <c r="Y1537" vm="43">
        <v>0.59099999999999997</v>
      </c>
      <c r="Z1537" s="3">
        <v>4030.4564166666669</v>
      </c>
      <c r="AA1537" t="s">
        <v>41</v>
      </c>
      <c r="AB1537">
        <v>1</v>
      </c>
      <c r="AC1537">
        <v>0.08</v>
      </c>
      <c r="AD1537" s="2" t="s">
        <v>42</v>
      </c>
      <c r="AE1537">
        <v>272</v>
      </c>
      <c r="AH1537">
        <v>20</v>
      </c>
      <c r="AJ1537">
        <v>13</v>
      </c>
      <c r="AK1537" t="s">
        <v>42</v>
      </c>
      <c r="AL1537">
        <f>IF(AND(EE_Data_2023[[#This Row],[Hire Date]]&gt;=EE_Data_2023[[#This Row],[Start of Month]],EE_Data_2023[[#This Row],[Hire Date]]&lt;=EE_Data_2023[[#This Row],[End of Month]]),1,0)</f>
        <v>0</v>
      </c>
      <c r="AM1537">
        <f>IF(AND(EE_Data_2023[[#This Row],[Exit Date]]&gt;=EE_Data_2023[[#This Row],[Start of Month]],EE_Data_2023[[#This Row],[Exit Date]]&lt;=EE_Data_2023[[#This Row],[End of Month]]),1,0)</f>
        <v>0</v>
      </c>
      <c r="AN1537">
        <f>EE_Data_2023[[#This Row],[Leave balance]]*EE_Data_2023[[#This Row],[Hr_Rate]]</f>
        <v>15463.853846153846</v>
      </c>
    </row>
    <row r="1538" spans="1:40" x14ac:dyDescent="0.3">
      <c r="A1538" s="1" t="s">
        <v>1928</v>
      </c>
      <c r="B1538" s="8">
        <v>44958</v>
      </c>
      <c r="C1538" s="8">
        <v>44985</v>
      </c>
      <c r="D1538">
        <v>2023</v>
      </c>
      <c r="E1538" t="s">
        <v>322</v>
      </c>
      <c r="F1538" t="s">
        <v>323</v>
      </c>
      <c r="G1538" t="s">
        <v>1919</v>
      </c>
      <c r="H1538" t="s">
        <v>1574</v>
      </c>
      <c r="I1538" t="s">
        <v>1575</v>
      </c>
      <c r="J1538" t="s">
        <v>115</v>
      </c>
      <c r="K1538" t="s">
        <v>99</v>
      </c>
      <c r="L1538" t="s">
        <v>38</v>
      </c>
      <c r="M1538" t="s">
        <v>323</v>
      </c>
      <c r="N1538" t="s">
        <v>72</v>
      </c>
      <c r="O1538" t="s">
        <v>50</v>
      </c>
      <c r="P1538">
        <v>45</v>
      </c>
      <c r="Q1538" s="2">
        <v>38057</v>
      </c>
      <c r="R1538" s="2"/>
      <c r="S1538">
        <v>40</v>
      </c>
      <c r="T1538" s="3">
        <v>109422</v>
      </c>
      <c r="U1538" s="3">
        <v>9118.5</v>
      </c>
      <c r="V1538" s="3">
        <v>52.606730769230772</v>
      </c>
      <c r="W1538" s="3">
        <v>0.15490000000000001</v>
      </c>
      <c r="X1538" s="3">
        <v>1412.4556500000001</v>
      </c>
      <c r="Y1538" vm="33">
        <v>0.46700000000000003</v>
      </c>
      <c r="Z1538" s="3">
        <v>4860.1605</v>
      </c>
      <c r="AA1538" t="s">
        <v>326</v>
      </c>
      <c r="AB1538">
        <v>143.86000000000001</v>
      </c>
      <c r="AC1538">
        <v>0</v>
      </c>
      <c r="AD1538" s="2" t="s">
        <v>42</v>
      </c>
      <c r="AE1538">
        <v>209</v>
      </c>
      <c r="AH1538">
        <v>20</v>
      </c>
      <c r="AJ1538">
        <v>2</v>
      </c>
      <c r="AK1538" t="s">
        <v>42</v>
      </c>
      <c r="AL1538">
        <f>IF(AND(EE_Data_2023[[#This Row],[Hire Date]]&gt;=EE_Data_2023[[#This Row],[Start of Month]],EE_Data_2023[[#This Row],[Hire Date]]&lt;=EE_Data_2023[[#This Row],[End of Month]]),1,0)</f>
        <v>0</v>
      </c>
      <c r="AM1538">
        <f>IF(AND(EE_Data_2023[[#This Row],[Exit Date]]&gt;=EE_Data_2023[[#This Row],[Start of Month]],EE_Data_2023[[#This Row],[Exit Date]]&lt;=EE_Data_2023[[#This Row],[End of Month]]),1,0)</f>
        <v>0</v>
      </c>
      <c r="AN1538">
        <f>EE_Data_2023[[#This Row],[Leave balance]]*EE_Data_2023[[#This Row],[Hr_Rate]]</f>
        <v>10994.806730769231</v>
      </c>
    </row>
    <row r="1539" spans="1:40" x14ac:dyDescent="0.3">
      <c r="A1539" s="1" t="s">
        <v>1928</v>
      </c>
      <c r="B1539" s="8">
        <v>44958</v>
      </c>
      <c r="C1539" s="8">
        <v>44985</v>
      </c>
      <c r="D1539">
        <v>2023</v>
      </c>
      <c r="E1539" t="s">
        <v>172</v>
      </c>
      <c r="F1539" t="s">
        <v>132</v>
      </c>
      <c r="G1539" t="s">
        <v>33</v>
      </c>
      <c r="H1539" t="s">
        <v>1576</v>
      </c>
      <c r="I1539" t="s">
        <v>1577</v>
      </c>
      <c r="J1539" t="s">
        <v>77</v>
      </c>
      <c r="K1539" t="s">
        <v>94</v>
      </c>
      <c r="L1539" t="s">
        <v>71</v>
      </c>
      <c r="M1539" t="s">
        <v>132</v>
      </c>
      <c r="N1539" t="s">
        <v>72</v>
      </c>
      <c r="O1539" t="s">
        <v>40</v>
      </c>
      <c r="P1539">
        <v>41</v>
      </c>
      <c r="Q1539" s="2">
        <v>43502</v>
      </c>
      <c r="R1539" s="2"/>
      <c r="S1539">
        <v>24</v>
      </c>
      <c r="T1539" s="3">
        <v>126950</v>
      </c>
      <c r="U1539" s="3">
        <v>10579.166666666666</v>
      </c>
      <c r="V1539" s="3">
        <v>101.72275641025641</v>
      </c>
      <c r="W1539" s="3">
        <v>0.45</v>
      </c>
      <c r="X1539" s="3">
        <v>4760.625</v>
      </c>
      <c r="Y1539" vm="21">
        <v>0.60699999999999998</v>
      </c>
      <c r="Z1539" s="3">
        <v>4157.6125000000002</v>
      </c>
      <c r="AA1539" t="s">
        <v>41</v>
      </c>
      <c r="AB1539">
        <v>1</v>
      </c>
      <c r="AC1539">
        <v>0.1</v>
      </c>
      <c r="AD1539" s="2" t="s">
        <v>42</v>
      </c>
      <c r="AE1539">
        <v>203</v>
      </c>
      <c r="AH1539">
        <v>20</v>
      </c>
      <c r="AK1539" t="s">
        <v>42</v>
      </c>
      <c r="AL1539">
        <f>IF(AND(EE_Data_2023[[#This Row],[Hire Date]]&gt;=EE_Data_2023[[#This Row],[Start of Month]],EE_Data_2023[[#This Row],[Hire Date]]&lt;=EE_Data_2023[[#This Row],[End of Month]]),1,0)</f>
        <v>0</v>
      </c>
      <c r="AM1539">
        <f>IF(AND(EE_Data_2023[[#This Row],[Exit Date]]&gt;=EE_Data_2023[[#This Row],[Start of Month]],EE_Data_2023[[#This Row],[Exit Date]]&lt;=EE_Data_2023[[#This Row],[End of Month]]),1,0)</f>
        <v>0</v>
      </c>
      <c r="AN1539">
        <f>EE_Data_2023[[#This Row],[Leave balance]]*EE_Data_2023[[#This Row],[Hr_Rate]]</f>
        <v>20649.719551282051</v>
      </c>
    </row>
    <row r="1540" spans="1:40" x14ac:dyDescent="0.3">
      <c r="A1540" s="1" t="s">
        <v>1928</v>
      </c>
      <c r="B1540" s="8">
        <v>44958</v>
      </c>
      <c r="C1540" s="8">
        <v>44985</v>
      </c>
      <c r="D1540">
        <v>2023</v>
      </c>
      <c r="E1540" t="s">
        <v>238</v>
      </c>
      <c r="F1540" t="s">
        <v>239</v>
      </c>
      <c r="G1540" t="s">
        <v>33</v>
      </c>
      <c r="H1540" t="s">
        <v>1578</v>
      </c>
      <c r="I1540" t="s">
        <v>1579</v>
      </c>
      <c r="J1540" t="s">
        <v>187</v>
      </c>
      <c r="K1540" t="s">
        <v>37</v>
      </c>
      <c r="L1540" t="s">
        <v>38</v>
      </c>
      <c r="M1540" t="s">
        <v>239</v>
      </c>
      <c r="N1540" t="s">
        <v>72</v>
      </c>
      <c r="O1540" t="s">
        <v>50</v>
      </c>
      <c r="P1540">
        <v>36</v>
      </c>
      <c r="Q1540" s="2">
        <v>41964</v>
      </c>
      <c r="R1540" s="2"/>
      <c r="S1540">
        <v>32</v>
      </c>
      <c r="T1540" s="3">
        <v>97500</v>
      </c>
      <c r="U1540" s="3">
        <v>8125</v>
      </c>
      <c r="V1540" s="3">
        <v>58.59375</v>
      </c>
      <c r="W1540" s="3">
        <v>0.16500000000000001</v>
      </c>
      <c r="X1540" s="3">
        <v>1340.625</v>
      </c>
      <c r="Y1540" vm="27">
        <v>0.20499999999999999</v>
      </c>
      <c r="Z1540" s="3">
        <v>6459.375</v>
      </c>
      <c r="AA1540" t="s">
        <v>41</v>
      </c>
      <c r="AB1540">
        <v>1</v>
      </c>
      <c r="AC1540">
        <v>0</v>
      </c>
      <c r="AD1540" s="2" t="s">
        <v>42</v>
      </c>
      <c r="AE1540">
        <v>61</v>
      </c>
      <c r="AH1540">
        <v>20</v>
      </c>
      <c r="AK1540" t="s">
        <v>42</v>
      </c>
      <c r="AL1540">
        <f>IF(AND(EE_Data_2023[[#This Row],[Hire Date]]&gt;=EE_Data_2023[[#This Row],[Start of Month]],EE_Data_2023[[#This Row],[Hire Date]]&lt;=EE_Data_2023[[#This Row],[End of Month]]),1,0)</f>
        <v>0</v>
      </c>
      <c r="AM1540">
        <f>IF(AND(EE_Data_2023[[#This Row],[Exit Date]]&gt;=EE_Data_2023[[#This Row],[Start of Month]],EE_Data_2023[[#This Row],[Exit Date]]&lt;=EE_Data_2023[[#This Row],[End of Month]]),1,0)</f>
        <v>0</v>
      </c>
      <c r="AN1540">
        <f>EE_Data_2023[[#This Row],[Leave balance]]*EE_Data_2023[[#This Row],[Hr_Rate]]</f>
        <v>3574.21875</v>
      </c>
    </row>
    <row r="1541" spans="1:40" x14ac:dyDescent="0.3">
      <c r="A1541" s="1" t="s">
        <v>1928</v>
      </c>
      <c r="B1541" s="8">
        <v>44958</v>
      </c>
      <c r="C1541" s="8">
        <v>44985</v>
      </c>
      <c r="D1541">
        <v>2023</v>
      </c>
      <c r="E1541" t="s">
        <v>79</v>
      </c>
      <c r="F1541" t="s">
        <v>80</v>
      </c>
      <c r="G1541" t="s">
        <v>33</v>
      </c>
      <c r="H1541" t="s">
        <v>1580</v>
      </c>
      <c r="I1541" t="s">
        <v>1581</v>
      </c>
      <c r="J1541" t="s">
        <v>171</v>
      </c>
      <c r="K1541" t="s">
        <v>37</v>
      </c>
      <c r="L1541" t="s">
        <v>38</v>
      </c>
      <c r="M1541" t="s">
        <v>80</v>
      </c>
      <c r="N1541" t="s">
        <v>39</v>
      </c>
      <c r="O1541" t="s">
        <v>40</v>
      </c>
      <c r="P1541">
        <v>25</v>
      </c>
      <c r="Q1541" s="2">
        <v>44213</v>
      </c>
      <c r="R1541" s="2">
        <v>44943</v>
      </c>
      <c r="S1541">
        <v>40</v>
      </c>
      <c r="T1541" s="3">
        <v>41844</v>
      </c>
      <c r="U1541" s="3">
        <v>3487</v>
      </c>
      <c r="V1541" s="3">
        <v>20.117307692307694</v>
      </c>
      <c r="W1541" s="3">
        <v>0.23190000000000002</v>
      </c>
      <c r="X1541" s="3">
        <v>808.63530000000003</v>
      </c>
      <c r="Y1541" vm="7">
        <v>0.41200000000000003</v>
      </c>
      <c r="Z1541" s="3">
        <v>2050.3559999999998</v>
      </c>
      <c r="AA1541" t="s">
        <v>41</v>
      </c>
      <c r="AB1541">
        <v>1</v>
      </c>
      <c r="AC1541">
        <v>0</v>
      </c>
      <c r="AD1541" s="2" t="s">
        <v>42</v>
      </c>
      <c r="AE1541">
        <v>398</v>
      </c>
      <c r="AH1541">
        <v>20</v>
      </c>
      <c r="AK1541" t="s">
        <v>1810</v>
      </c>
      <c r="AL1541">
        <f>IF(AND(EE_Data_2023[[#This Row],[Hire Date]]&gt;=EE_Data_2023[[#This Row],[Start of Month]],EE_Data_2023[[#This Row],[Hire Date]]&lt;=EE_Data_2023[[#This Row],[End of Month]]),1,0)</f>
        <v>0</v>
      </c>
      <c r="AM1541">
        <f>IF(AND(EE_Data_2023[[#This Row],[Exit Date]]&gt;=EE_Data_2023[[#This Row],[Start of Month]],EE_Data_2023[[#This Row],[Exit Date]]&lt;=EE_Data_2023[[#This Row],[End of Month]]),1,0)</f>
        <v>0</v>
      </c>
      <c r="AN1541">
        <f>EE_Data_2023[[#This Row],[Leave balance]]*EE_Data_2023[[#This Row],[Hr_Rate]]</f>
        <v>8006.6884615384624</v>
      </c>
    </row>
    <row r="1542" spans="1:40" x14ac:dyDescent="0.3">
      <c r="A1542" s="1" t="s">
        <v>1928</v>
      </c>
      <c r="B1542" s="8">
        <v>44958</v>
      </c>
      <c r="C1542" s="8">
        <v>44985</v>
      </c>
      <c r="D1542">
        <v>2023</v>
      </c>
      <c r="E1542" t="s">
        <v>128</v>
      </c>
      <c r="F1542" t="s">
        <v>129</v>
      </c>
      <c r="G1542" t="s">
        <v>33</v>
      </c>
      <c r="H1542" t="s">
        <v>1582</v>
      </c>
      <c r="I1542" t="s">
        <v>1583</v>
      </c>
      <c r="J1542" t="s">
        <v>177</v>
      </c>
      <c r="K1542" t="s">
        <v>83</v>
      </c>
      <c r="L1542" t="s">
        <v>108</v>
      </c>
      <c r="M1542" t="s">
        <v>129</v>
      </c>
      <c r="N1542" t="s">
        <v>72</v>
      </c>
      <c r="O1542" t="s">
        <v>40</v>
      </c>
      <c r="P1542">
        <v>43</v>
      </c>
      <c r="Q1542" s="2">
        <v>41680</v>
      </c>
      <c r="R1542" s="2"/>
      <c r="S1542">
        <v>40</v>
      </c>
      <c r="T1542" s="3">
        <v>58875</v>
      </c>
      <c r="U1542" s="3">
        <v>4906.25</v>
      </c>
      <c r="V1542" s="3">
        <v>28.305288461538463</v>
      </c>
      <c r="W1542" s="3">
        <v>0.27500000000000002</v>
      </c>
      <c r="X1542" s="3">
        <v>1349.21875</v>
      </c>
      <c r="Y1542" vm="14">
        <v>0.55399999999999994</v>
      </c>
      <c r="Z1542" s="3">
        <v>2188.1875000000005</v>
      </c>
      <c r="AA1542" t="s">
        <v>41</v>
      </c>
      <c r="AB1542">
        <v>1</v>
      </c>
      <c r="AC1542">
        <v>0</v>
      </c>
      <c r="AD1542" s="2" t="s">
        <v>42</v>
      </c>
      <c r="AE1542">
        <v>179</v>
      </c>
      <c r="AH1542">
        <v>20</v>
      </c>
      <c r="AK1542" t="s">
        <v>42</v>
      </c>
      <c r="AL1542">
        <f>IF(AND(EE_Data_2023[[#This Row],[Hire Date]]&gt;=EE_Data_2023[[#This Row],[Start of Month]],EE_Data_2023[[#This Row],[Hire Date]]&lt;=EE_Data_2023[[#This Row],[End of Month]]),1,0)</f>
        <v>0</v>
      </c>
      <c r="AM1542">
        <f>IF(AND(EE_Data_2023[[#This Row],[Exit Date]]&gt;=EE_Data_2023[[#This Row],[Start of Month]],EE_Data_2023[[#This Row],[Exit Date]]&lt;=EE_Data_2023[[#This Row],[End of Month]]),1,0)</f>
        <v>0</v>
      </c>
      <c r="AN1542">
        <f>EE_Data_2023[[#This Row],[Leave balance]]*EE_Data_2023[[#This Row],[Hr_Rate]]</f>
        <v>5066.6466346153848</v>
      </c>
    </row>
    <row r="1543" spans="1:40" x14ac:dyDescent="0.3">
      <c r="A1543" s="1" t="s">
        <v>1928</v>
      </c>
      <c r="B1543" s="8">
        <v>44958</v>
      </c>
      <c r="C1543" s="8">
        <v>44985</v>
      </c>
      <c r="D1543">
        <v>2023</v>
      </c>
      <c r="E1543" t="s">
        <v>188</v>
      </c>
      <c r="F1543" t="s">
        <v>189</v>
      </c>
      <c r="G1543" t="s">
        <v>33</v>
      </c>
      <c r="H1543" t="s">
        <v>1584</v>
      </c>
      <c r="I1543" t="s">
        <v>1276</v>
      </c>
      <c r="J1543" t="s">
        <v>362</v>
      </c>
      <c r="K1543" t="s">
        <v>70</v>
      </c>
      <c r="L1543" t="s">
        <v>49</v>
      </c>
      <c r="M1543" t="s">
        <v>189</v>
      </c>
      <c r="N1543" t="s">
        <v>39</v>
      </c>
      <c r="O1543" t="s">
        <v>50</v>
      </c>
      <c r="P1543">
        <v>60</v>
      </c>
      <c r="Q1543" s="2">
        <v>44772</v>
      </c>
      <c r="R1543" s="2">
        <v>45137</v>
      </c>
      <c r="S1543">
        <v>32</v>
      </c>
      <c r="T1543" s="3">
        <v>71677</v>
      </c>
      <c r="U1543" s="3">
        <v>5973.083333333333</v>
      </c>
      <c r="V1543" s="3">
        <v>43.075120192307693</v>
      </c>
      <c r="W1543" s="3">
        <v>0.14099999999999999</v>
      </c>
      <c r="X1543" s="3">
        <v>842.20474999999988</v>
      </c>
      <c r="Y1543" vm="23">
        <v>0.36200000000000004</v>
      </c>
      <c r="Z1543" s="3">
        <v>3810.827166666666</v>
      </c>
      <c r="AA1543" t="s">
        <v>192</v>
      </c>
      <c r="AB1543">
        <v>11.2597</v>
      </c>
      <c r="AC1543">
        <v>0</v>
      </c>
      <c r="AD1543" s="2" t="s">
        <v>42</v>
      </c>
      <c r="AE1543">
        <v>254</v>
      </c>
      <c r="AH1543">
        <v>20</v>
      </c>
      <c r="AK1543" t="s">
        <v>42</v>
      </c>
      <c r="AL1543">
        <f>IF(AND(EE_Data_2023[[#This Row],[Hire Date]]&gt;=EE_Data_2023[[#This Row],[Start of Month]],EE_Data_2023[[#This Row],[Hire Date]]&lt;=EE_Data_2023[[#This Row],[End of Month]]),1,0)</f>
        <v>0</v>
      </c>
      <c r="AM1543">
        <f>IF(AND(EE_Data_2023[[#This Row],[Exit Date]]&gt;=EE_Data_2023[[#This Row],[Start of Month]],EE_Data_2023[[#This Row],[Exit Date]]&lt;=EE_Data_2023[[#This Row],[End of Month]]),1,0)</f>
        <v>0</v>
      </c>
      <c r="AN1543">
        <f>EE_Data_2023[[#This Row],[Leave balance]]*EE_Data_2023[[#This Row],[Hr_Rate]]</f>
        <v>10941.080528846154</v>
      </c>
    </row>
    <row r="1544" spans="1:40" x14ac:dyDescent="0.3">
      <c r="A1544" s="1" t="s">
        <v>1928</v>
      </c>
      <c r="B1544" s="8">
        <v>44958</v>
      </c>
      <c r="C1544" s="8">
        <v>44985</v>
      </c>
      <c r="D1544">
        <v>2023</v>
      </c>
      <c r="E1544" t="s">
        <v>385</v>
      </c>
      <c r="F1544" t="s">
        <v>386</v>
      </c>
      <c r="G1544" t="s">
        <v>33</v>
      </c>
      <c r="H1544" t="s">
        <v>1585</v>
      </c>
      <c r="I1544" t="s">
        <v>1586</v>
      </c>
      <c r="J1544" t="s">
        <v>171</v>
      </c>
      <c r="K1544" t="s">
        <v>37</v>
      </c>
      <c r="L1544" t="s">
        <v>49</v>
      </c>
      <c r="M1544" t="s">
        <v>386</v>
      </c>
      <c r="N1544" t="s">
        <v>72</v>
      </c>
      <c r="O1544" t="s">
        <v>40</v>
      </c>
      <c r="P1544">
        <v>61</v>
      </c>
      <c r="Q1544" s="2">
        <v>36793</v>
      </c>
      <c r="R1544" s="2"/>
      <c r="S1544">
        <v>32</v>
      </c>
      <c r="T1544" s="3">
        <v>40063</v>
      </c>
      <c r="U1544" s="3">
        <v>3338.5833333333335</v>
      </c>
      <c r="V1544" s="3">
        <v>24.076322115384617</v>
      </c>
      <c r="W1544" s="3">
        <v>0.19020000000000001</v>
      </c>
      <c r="X1544" s="3">
        <v>634.99855000000002</v>
      </c>
      <c r="Y1544" vm="36">
        <v>0.28300000000000003</v>
      </c>
      <c r="Z1544" s="3">
        <v>2393.7642500000002</v>
      </c>
      <c r="AA1544" t="s">
        <v>389</v>
      </c>
      <c r="AB1544">
        <v>1.9574</v>
      </c>
      <c r="AC1544">
        <v>0</v>
      </c>
      <c r="AD1544" s="2" t="s">
        <v>42</v>
      </c>
      <c r="AE1544">
        <v>25</v>
      </c>
      <c r="AF1544">
        <v>1</v>
      </c>
      <c r="AG1544" t="s">
        <v>1811</v>
      </c>
      <c r="AH1544">
        <v>20</v>
      </c>
      <c r="AK1544" t="s">
        <v>42</v>
      </c>
      <c r="AL1544">
        <f>IF(AND(EE_Data_2023[[#This Row],[Hire Date]]&gt;=EE_Data_2023[[#This Row],[Start of Month]],EE_Data_2023[[#This Row],[Hire Date]]&lt;=EE_Data_2023[[#This Row],[End of Month]]),1,0)</f>
        <v>0</v>
      </c>
      <c r="AM1544">
        <f>IF(AND(EE_Data_2023[[#This Row],[Exit Date]]&gt;=EE_Data_2023[[#This Row],[Start of Month]],EE_Data_2023[[#This Row],[Exit Date]]&lt;=EE_Data_2023[[#This Row],[End of Month]]),1,0)</f>
        <v>0</v>
      </c>
      <c r="AN1544">
        <f>EE_Data_2023[[#This Row],[Leave balance]]*EE_Data_2023[[#This Row],[Hr_Rate]]</f>
        <v>601.90805288461547</v>
      </c>
    </row>
    <row r="1545" spans="1:40" x14ac:dyDescent="0.3">
      <c r="A1545" s="1" t="s">
        <v>1928</v>
      </c>
      <c r="B1545" s="8">
        <v>44958</v>
      </c>
      <c r="C1545" s="8">
        <v>44985</v>
      </c>
      <c r="D1545">
        <v>2023</v>
      </c>
      <c r="E1545" t="s">
        <v>110</v>
      </c>
      <c r="F1545" t="s">
        <v>111</v>
      </c>
      <c r="G1545" t="s">
        <v>112</v>
      </c>
      <c r="H1545" t="s">
        <v>1587</v>
      </c>
      <c r="I1545" t="s">
        <v>1588</v>
      </c>
      <c r="J1545" t="s">
        <v>171</v>
      </c>
      <c r="K1545" t="s">
        <v>37</v>
      </c>
      <c r="L1545" t="s">
        <v>38</v>
      </c>
      <c r="M1545" t="s">
        <v>111</v>
      </c>
      <c r="N1545" t="s">
        <v>72</v>
      </c>
      <c r="O1545" t="s">
        <v>50</v>
      </c>
      <c r="P1545">
        <v>55</v>
      </c>
      <c r="Q1545" s="2">
        <v>38107</v>
      </c>
      <c r="R1545" s="2"/>
      <c r="S1545">
        <v>40</v>
      </c>
      <c r="T1545" s="3">
        <v>40124</v>
      </c>
      <c r="U1545" s="3">
        <v>3343.6666666666665</v>
      </c>
      <c r="V1545" s="3">
        <v>19.290384615384617</v>
      </c>
      <c r="W1545" s="3">
        <v>0</v>
      </c>
      <c r="X1545" s="3">
        <v>0</v>
      </c>
      <c r="Y1545" vm="12">
        <v>0.113</v>
      </c>
      <c r="Z1545" s="3">
        <v>2965.8323333333333</v>
      </c>
      <c r="AA1545" t="s">
        <v>117</v>
      </c>
      <c r="AB1545">
        <v>3.8468</v>
      </c>
      <c r="AC1545">
        <v>0</v>
      </c>
      <c r="AD1545" s="2" t="s">
        <v>42</v>
      </c>
      <c r="AE1545">
        <v>43</v>
      </c>
      <c r="AH1545">
        <v>20</v>
      </c>
      <c r="AI1545">
        <v>154</v>
      </c>
      <c r="AJ1545">
        <v>8</v>
      </c>
      <c r="AK1545" t="s">
        <v>42</v>
      </c>
      <c r="AL1545">
        <f>IF(AND(EE_Data_2023[[#This Row],[Hire Date]]&gt;=EE_Data_2023[[#This Row],[Start of Month]],EE_Data_2023[[#This Row],[Hire Date]]&lt;=EE_Data_2023[[#This Row],[End of Month]]),1,0)</f>
        <v>0</v>
      </c>
      <c r="AM1545">
        <f>IF(AND(EE_Data_2023[[#This Row],[Exit Date]]&gt;=EE_Data_2023[[#This Row],[Start of Month]],EE_Data_2023[[#This Row],[Exit Date]]&lt;=EE_Data_2023[[#This Row],[End of Month]]),1,0)</f>
        <v>0</v>
      </c>
      <c r="AN1545">
        <f>EE_Data_2023[[#This Row],[Leave balance]]*EE_Data_2023[[#This Row],[Hr_Rate]]</f>
        <v>829.48653846153854</v>
      </c>
    </row>
    <row r="1546" spans="1:40" x14ac:dyDescent="0.3">
      <c r="A1546" s="1" t="s">
        <v>1928</v>
      </c>
      <c r="B1546" s="8">
        <v>44958</v>
      </c>
      <c r="C1546" s="8">
        <v>44985</v>
      </c>
      <c r="D1546">
        <v>2023</v>
      </c>
      <c r="E1546" t="s">
        <v>920</v>
      </c>
      <c r="F1546" t="s">
        <v>921</v>
      </c>
      <c r="G1546" t="s">
        <v>33</v>
      </c>
      <c r="H1546" t="s">
        <v>1589</v>
      </c>
      <c r="I1546" t="s">
        <v>1590</v>
      </c>
      <c r="J1546" t="s">
        <v>367</v>
      </c>
      <c r="K1546" t="s">
        <v>37</v>
      </c>
      <c r="L1546" t="s">
        <v>71</v>
      </c>
      <c r="M1546" t="s">
        <v>921</v>
      </c>
      <c r="N1546" t="s">
        <v>39</v>
      </c>
      <c r="O1546" t="s">
        <v>40</v>
      </c>
      <c r="P1546">
        <v>54</v>
      </c>
      <c r="Q1546" s="2">
        <v>44727</v>
      </c>
      <c r="R1546" s="2">
        <v>45092</v>
      </c>
      <c r="S1546">
        <v>32</v>
      </c>
      <c r="T1546" s="3">
        <v>95239</v>
      </c>
      <c r="U1546" s="3">
        <v>7936.583333333333</v>
      </c>
      <c r="V1546" s="3">
        <v>57.23497596153846</v>
      </c>
      <c r="W1546" s="3">
        <v>0.3</v>
      </c>
      <c r="X1546" s="3">
        <v>2380.9749999999999</v>
      </c>
      <c r="Y1546" vm="43">
        <v>0.59099999999999997</v>
      </c>
      <c r="Z1546" s="3">
        <v>3246.0625833333334</v>
      </c>
      <c r="AA1546" t="s">
        <v>41</v>
      </c>
      <c r="AB1546">
        <v>1</v>
      </c>
      <c r="AC1546">
        <v>0</v>
      </c>
      <c r="AD1546" s="2" t="s">
        <v>42</v>
      </c>
      <c r="AE1546">
        <v>354</v>
      </c>
      <c r="AH1546">
        <v>20</v>
      </c>
      <c r="AK1546" t="s">
        <v>42</v>
      </c>
      <c r="AL1546">
        <f>IF(AND(EE_Data_2023[[#This Row],[Hire Date]]&gt;=EE_Data_2023[[#This Row],[Start of Month]],EE_Data_2023[[#This Row],[Hire Date]]&lt;=EE_Data_2023[[#This Row],[End of Month]]),1,0)</f>
        <v>0</v>
      </c>
      <c r="AM1546">
        <f>IF(AND(EE_Data_2023[[#This Row],[Exit Date]]&gt;=EE_Data_2023[[#This Row],[Start of Month]],EE_Data_2023[[#This Row],[Exit Date]]&lt;=EE_Data_2023[[#This Row],[End of Month]]),1,0)</f>
        <v>0</v>
      </c>
      <c r="AN1546">
        <f>EE_Data_2023[[#This Row],[Leave balance]]*EE_Data_2023[[#This Row],[Hr_Rate]]</f>
        <v>20261.181490384613</v>
      </c>
    </row>
    <row r="1547" spans="1:40" x14ac:dyDescent="0.3">
      <c r="A1547" s="1" t="s">
        <v>1928</v>
      </c>
      <c r="B1547" s="8">
        <v>44958</v>
      </c>
      <c r="C1547" s="8">
        <v>44985</v>
      </c>
      <c r="D1547">
        <v>2023</v>
      </c>
      <c r="E1547" t="s">
        <v>346</v>
      </c>
      <c r="F1547" t="s">
        <v>347</v>
      </c>
      <c r="G1547" t="s">
        <v>54</v>
      </c>
      <c r="H1547" t="s">
        <v>1591</v>
      </c>
      <c r="I1547" t="s">
        <v>1346</v>
      </c>
      <c r="J1547" t="s">
        <v>341</v>
      </c>
      <c r="K1547" t="s">
        <v>99</v>
      </c>
      <c r="L1547" t="s">
        <v>38</v>
      </c>
      <c r="M1547" t="s">
        <v>347</v>
      </c>
      <c r="N1547" t="s">
        <v>72</v>
      </c>
      <c r="O1547" t="s">
        <v>50</v>
      </c>
      <c r="P1547">
        <v>29</v>
      </c>
      <c r="Q1547" s="2">
        <v>43778</v>
      </c>
      <c r="R1547" s="2"/>
      <c r="S1547">
        <v>40</v>
      </c>
      <c r="T1547" s="3">
        <v>75012</v>
      </c>
      <c r="U1547" s="3">
        <v>6251</v>
      </c>
      <c r="V1547" s="3">
        <v>36.063461538461539</v>
      </c>
      <c r="W1547" s="3">
        <v>0.2109</v>
      </c>
      <c r="X1547" s="3">
        <v>1318.3359</v>
      </c>
      <c r="Y1547" vm="34">
        <v>0.45799999999999996</v>
      </c>
      <c r="Z1547" s="3">
        <v>3388.0420000000004</v>
      </c>
      <c r="AA1547" t="s">
        <v>350</v>
      </c>
      <c r="AB1547">
        <v>11.0573</v>
      </c>
      <c r="AC1547">
        <v>0</v>
      </c>
      <c r="AD1547" s="2" t="s">
        <v>42</v>
      </c>
      <c r="AE1547">
        <v>66</v>
      </c>
      <c r="AF1547">
        <v>1</v>
      </c>
      <c r="AG1547" t="s">
        <v>1811</v>
      </c>
      <c r="AH1547">
        <v>20</v>
      </c>
      <c r="AI1547">
        <v>127</v>
      </c>
      <c r="AJ1547">
        <v>18</v>
      </c>
      <c r="AK1547" t="s">
        <v>42</v>
      </c>
      <c r="AL1547">
        <f>IF(AND(EE_Data_2023[[#This Row],[Hire Date]]&gt;=EE_Data_2023[[#This Row],[Start of Month]],EE_Data_2023[[#This Row],[Hire Date]]&lt;=EE_Data_2023[[#This Row],[End of Month]]),1,0)</f>
        <v>0</v>
      </c>
      <c r="AM1547">
        <f>IF(AND(EE_Data_2023[[#This Row],[Exit Date]]&gt;=EE_Data_2023[[#This Row],[Start of Month]],EE_Data_2023[[#This Row],[Exit Date]]&lt;=EE_Data_2023[[#This Row],[End of Month]]),1,0)</f>
        <v>0</v>
      </c>
      <c r="AN1547">
        <f>EE_Data_2023[[#This Row],[Leave balance]]*EE_Data_2023[[#This Row],[Hr_Rate]]</f>
        <v>2380.1884615384615</v>
      </c>
    </row>
    <row r="1548" spans="1:40" x14ac:dyDescent="0.3">
      <c r="A1548" s="1" t="s">
        <v>1928</v>
      </c>
      <c r="B1548" s="8">
        <v>44958</v>
      </c>
      <c r="C1548" s="8">
        <v>44985</v>
      </c>
      <c r="D1548">
        <v>2023</v>
      </c>
      <c r="E1548" t="s">
        <v>79</v>
      </c>
      <c r="F1548" t="s">
        <v>80</v>
      </c>
      <c r="G1548" t="s">
        <v>33</v>
      </c>
      <c r="H1548" t="s">
        <v>1592</v>
      </c>
      <c r="I1548" t="s">
        <v>1593</v>
      </c>
      <c r="J1548" t="s">
        <v>310</v>
      </c>
      <c r="K1548" t="s">
        <v>37</v>
      </c>
      <c r="L1548" t="s">
        <v>38</v>
      </c>
      <c r="M1548" t="s">
        <v>80</v>
      </c>
      <c r="N1548" t="s">
        <v>72</v>
      </c>
      <c r="O1548" t="s">
        <v>50</v>
      </c>
      <c r="P1548">
        <v>33</v>
      </c>
      <c r="Q1548" s="2">
        <v>41819</v>
      </c>
      <c r="R1548" s="2"/>
      <c r="S1548">
        <v>32</v>
      </c>
      <c r="T1548" s="3">
        <v>96366</v>
      </c>
      <c r="U1548" s="3">
        <v>8030.5</v>
      </c>
      <c r="V1548" s="3">
        <v>57.912259615384613</v>
      </c>
      <c r="W1548" s="3">
        <v>0.23190000000000002</v>
      </c>
      <c r="X1548" s="3">
        <v>1862.2729500000003</v>
      </c>
      <c r="Y1548" vm="7">
        <v>0.41200000000000003</v>
      </c>
      <c r="Z1548" s="3">
        <v>4721.9339999999993</v>
      </c>
      <c r="AA1548" t="s">
        <v>41</v>
      </c>
      <c r="AB1548">
        <v>1</v>
      </c>
      <c r="AC1548">
        <v>0</v>
      </c>
      <c r="AD1548" s="2" t="s">
        <v>42</v>
      </c>
      <c r="AE1548">
        <v>275</v>
      </c>
      <c r="AH1548">
        <v>20</v>
      </c>
      <c r="AK1548" t="s">
        <v>42</v>
      </c>
      <c r="AL1548">
        <f>IF(AND(EE_Data_2023[[#This Row],[Hire Date]]&gt;=EE_Data_2023[[#This Row],[Start of Month]],EE_Data_2023[[#This Row],[Hire Date]]&lt;=EE_Data_2023[[#This Row],[End of Month]]),1,0)</f>
        <v>0</v>
      </c>
      <c r="AM1548">
        <f>IF(AND(EE_Data_2023[[#This Row],[Exit Date]]&gt;=EE_Data_2023[[#This Row],[Start of Month]],EE_Data_2023[[#This Row],[Exit Date]]&lt;=EE_Data_2023[[#This Row],[End of Month]]),1,0)</f>
        <v>0</v>
      </c>
      <c r="AN1548">
        <f>EE_Data_2023[[#This Row],[Leave balance]]*EE_Data_2023[[#This Row],[Hr_Rate]]</f>
        <v>15925.87139423077</v>
      </c>
    </row>
    <row r="1549" spans="1:40" x14ac:dyDescent="0.3">
      <c r="A1549" s="1" t="s">
        <v>1928</v>
      </c>
      <c r="B1549" s="8">
        <v>44958</v>
      </c>
      <c r="C1549" s="8">
        <v>44985</v>
      </c>
      <c r="D1549">
        <v>2023</v>
      </c>
      <c r="E1549" t="s">
        <v>721</v>
      </c>
      <c r="F1549" t="s">
        <v>722</v>
      </c>
      <c r="G1549" t="s">
        <v>54</v>
      </c>
      <c r="H1549" t="s">
        <v>1594</v>
      </c>
      <c r="I1549" t="s">
        <v>1595</v>
      </c>
      <c r="J1549" t="s">
        <v>145</v>
      </c>
      <c r="K1549" t="s">
        <v>116</v>
      </c>
      <c r="L1549" t="s">
        <v>71</v>
      </c>
      <c r="M1549" t="s">
        <v>722</v>
      </c>
      <c r="N1549" t="s">
        <v>72</v>
      </c>
      <c r="O1549" t="s">
        <v>50</v>
      </c>
      <c r="P1549">
        <v>39</v>
      </c>
      <c r="Q1549" s="2">
        <v>41849</v>
      </c>
      <c r="R1549" s="2"/>
      <c r="S1549">
        <v>40</v>
      </c>
      <c r="T1549" s="3">
        <v>40897</v>
      </c>
      <c r="U1549" s="3">
        <v>3408.0833333333335</v>
      </c>
      <c r="V1549" s="3">
        <v>19.662019230769232</v>
      </c>
      <c r="W1549" s="3">
        <v>0.1</v>
      </c>
      <c r="X1549" s="3">
        <v>340.80833333333339</v>
      </c>
      <c r="Y1549" vm="42">
        <v>0.34799999999999998</v>
      </c>
      <c r="Z1549" s="3">
        <v>2222.0703333333336</v>
      </c>
      <c r="AA1549" t="s">
        <v>725</v>
      </c>
      <c r="AB1549">
        <v>486.12</v>
      </c>
      <c r="AC1549">
        <v>0</v>
      </c>
      <c r="AD1549" s="2" t="s">
        <v>42</v>
      </c>
      <c r="AE1549">
        <v>39</v>
      </c>
      <c r="AH1549">
        <v>20</v>
      </c>
      <c r="AJ1549">
        <v>5</v>
      </c>
      <c r="AK1549" t="s">
        <v>42</v>
      </c>
      <c r="AL1549">
        <f>IF(AND(EE_Data_2023[[#This Row],[Hire Date]]&gt;=EE_Data_2023[[#This Row],[Start of Month]],EE_Data_2023[[#This Row],[Hire Date]]&lt;=EE_Data_2023[[#This Row],[End of Month]]),1,0)</f>
        <v>0</v>
      </c>
      <c r="AM1549">
        <f>IF(AND(EE_Data_2023[[#This Row],[Exit Date]]&gt;=EE_Data_2023[[#This Row],[Start of Month]],EE_Data_2023[[#This Row],[Exit Date]]&lt;=EE_Data_2023[[#This Row],[End of Month]]),1,0)</f>
        <v>0</v>
      </c>
      <c r="AN1549">
        <f>EE_Data_2023[[#This Row],[Leave balance]]*EE_Data_2023[[#This Row],[Hr_Rate]]</f>
        <v>766.81875000000002</v>
      </c>
    </row>
    <row r="1550" spans="1:40" x14ac:dyDescent="0.3">
      <c r="A1550" s="1" t="s">
        <v>1928</v>
      </c>
      <c r="B1550" s="8">
        <v>44958</v>
      </c>
      <c r="C1550" s="8">
        <v>44985</v>
      </c>
      <c r="D1550">
        <v>2023</v>
      </c>
      <c r="E1550" t="s">
        <v>322</v>
      </c>
      <c r="F1550" t="s">
        <v>323</v>
      </c>
      <c r="G1550" t="s">
        <v>1919</v>
      </c>
      <c r="H1550" t="s">
        <v>1596</v>
      </c>
      <c r="I1550" t="s">
        <v>1597</v>
      </c>
      <c r="J1550" t="s">
        <v>77</v>
      </c>
      <c r="K1550" t="s">
        <v>48</v>
      </c>
      <c r="L1550" t="s">
        <v>108</v>
      </c>
      <c r="M1550" t="s">
        <v>323</v>
      </c>
      <c r="N1550" t="s">
        <v>72</v>
      </c>
      <c r="O1550" t="s">
        <v>50</v>
      </c>
      <c r="P1550">
        <v>37</v>
      </c>
      <c r="Q1550" s="2">
        <v>42605</v>
      </c>
      <c r="R1550" s="2"/>
      <c r="S1550">
        <v>40</v>
      </c>
      <c r="T1550" s="3">
        <v>124928</v>
      </c>
      <c r="U1550" s="3">
        <v>10410.666666666666</v>
      </c>
      <c r="V1550" s="3">
        <v>60.061538461538461</v>
      </c>
      <c r="W1550" s="3">
        <v>0.15490000000000001</v>
      </c>
      <c r="X1550" s="3">
        <v>1612.6122666666668</v>
      </c>
      <c r="Y1550" vm="33">
        <v>0.46700000000000003</v>
      </c>
      <c r="Z1550" s="3">
        <v>5548.8853333333327</v>
      </c>
      <c r="AA1550" t="s">
        <v>326</v>
      </c>
      <c r="AB1550">
        <v>143.86000000000001</v>
      </c>
      <c r="AC1550">
        <v>0.06</v>
      </c>
      <c r="AD1550" s="2" t="s">
        <v>42</v>
      </c>
      <c r="AE1550">
        <v>389</v>
      </c>
      <c r="AH1550">
        <v>20</v>
      </c>
      <c r="AJ1550">
        <v>5</v>
      </c>
      <c r="AK1550" t="s">
        <v>42</v>
      </c>
      <c r="AL1550">
        <f>IF(AND(EE_Data_2023[[#This Row],[Hire Date]]&gt;=EE_Data_2023[[#This Row],[Start of Month]],EE_Data_2023[[#This Row],[Hire Date]]&lt;=EE_Data_2023[[#This Row],[End of Month]]),1,0)</f>
        <v>0</v>
      </c>
      <c r="AM1550">
        <f>IF(AND(EE_Data_2023[[#This Row],[Exit Date]]&gt;=EE_Data_2023[[#This Row],[Start of Month]],EE_Data_2023[[#This Row],[Exit Date]]&lt;=EE_Data_2023[[#This Row],[End of Month]]),1,0)</f>
        <v>0</v>
      </c>
      <c r="AN1550">
        <f>EE_Data_2023[[#This Row],[Leave balance]]*EE_Data_2023[[#This Row],[Hr_Rate]]</f>
        <v>23363.938461538462</v>
      </c>
    </row>
    <row r="1551" spans="1:40" x14ac:dyDescent="0.3">
      <c r="A1551" s="1" t="s">
        <v>1928</v>
      </c>
      <c r="B1551" s="8">
        <v>44958</v>
      </c>
      <c r="C1551" s="8">
        <v>44985</v>
      </c>
      <c r="D1551">
        <v>2023</v>
      </c>
      <c r="E1551" t="s">
        <v>59</v>
      </c>
      <c r="F1551" t="s">
        <v>60</v>
      </c>
      <c r="G1551" t="s">
        <v>33</v>
      </c>
      <c r="H1551" t="s">
        <v>1598</v>
      </c>
      <c r="I1551" t="s">
        <v>1599</v>
      </c>
      <c r="J1551" t="s">
        <v>77</v>
      </c>
      <c r="K1551" t="s">
        <v>48</v>
      </c>
      <c r="L1551" t="s">
        <v>49</v>
      </c>
      <c r="M1551" t="s">
        <v>60</v>
      </c>
      <c r="N1551" t="s">
        <v>72</v>
      </c>
      <c r="O1551" t="s">
        <v>50</v>
      </c>
      <c r="P1551">
        <v>51</v>
      </c>
      <c r="Q1551" s="2">
        <v>41439</v>
      </c>
      <c r="R1551" s="2"/>
      <c r="S1551">
        <v>24</v>
      </c>
      <c r="T1551" s="3">
        <v>108221</v>
      </c>
      <c r="U1551" s="3">
        <v>9018.4166666666661</v>
      </c>
      <c r="V1551" s="3">
        <v>86.715544871794876</v>
      </c>
      <c r="W1551" s="3">
        <v>0.22140000000000001</v>
      </c>
      <c r="X1551" s="3">
        <v>1996.6774499999999</v>
      </c>
      <c r="Y1551" vm="4">
        <v>0.40799999999999997</v>
      </c>
      <c r="Z1551" s="3">
        <v>5338.9026666666668</v>
      </c>
      <c r="AA1551" t="s">
        <v>64</v>
      </c>
      <c r="AB1551">
        <v>4.6844999999999999</v>
      </c>
      <c r="AC1551">
        <v>0.05</v>
      </c>
      <c r="AD1551" s="2" t="s">
        <v>42</v>
      </c>
      <c r="AE1551">
        <v>151</v>
      </c>
      <c r="AH1551">
        <v>20</v>
      </c>
      <c r="AK1551" t="s">
        <v>42</v>
      </c>
      <c r="AL1551">
        <f>IF(AND(EE_Data_2023[[#This Row],[Hire Date]]&gt;=EE_Data_2023[[#This Row],[Start of Month]],EE_Data_2023[[#This Row],[Hire Date]]&lt;=EE_Data_2023[[#This Row],[End of Month]]),1,0)</f>
        <v>0</v>
      </c>
      <c r="AM1551">
        <f>IF(AND(EE_Data_2023[[#This Row],[Exit Date]]&gt;=EE_Data_2023[[#This Row],[Start of Month]],EE_Data_2023[[#This Row],[Exit Date]]&lt;=EE_Data_2023[[#This Row],[End of Month]]),1,0)</f>
        <v>0</v>
      </c>
      <c r="AN1551">
        <f>EE_Data_2023[[#This Row],[Leave balance]]*EE_Data_2023[[#This Row],[Hr_Rate]]</f>
        <v>13094.047275641025</v>
      </c>
    </row>
    <row r="1552" spans="1:40" x14ac:dyDescent="0.3">
      <c r="A1552" s="1" t="s">
        <v>1928</v>
      </c>
      <c r="B1552" s="8">
        <v>44958</v>
      </c>
      <c r="C1552" s="8">
        <v>44985</v>
      </c>
      <c r="D1552">
        <v>2023</v>
      </c>
      <c r="E1552" t="s">
        <v>110</v>
      </c>
      <c r="F1552" t="s">
        <v>111</v>
      </c>
      <c r="G1552" t="s">
        <v>112</v>
      </c>
      <c r="H1552" t="s">
        <v>587</v>
      </c>
      <c r="I1552" t="s">
        <v>1600</v>
      </c>
      <c r="J1552" t="s">
        <v>321</v>
      </c>
      <c r="K1552" t="s">
        <v>94</v>
      </c>
      <c r="L1552" t="s">
        <v>71</v>
      </c>
      <c r="M1552" t="s">
        <v>111</v>
      </c>
      <c r="N1552" t="s">
        <v>72</v>
      </c>
      <c r="O1552" t="s">
        <v>40</v>
      </c>
      <c r="P1552">
        <v>46</v>
      </c>
      <c r="Q1552" s="2">
        <v>39133</v>
      </c>
      <c r="R1552" s="2"/>
      <c r="S1552">
        <v>40</v>
      </c>
      <c r="T1552" s="3">
        <v>75579</v>
      </c>
      <c r="U1552" s="3">
        <v>6298.25</v>
      </c>
      <c r="V1552" s="3">
        <v>36.336057692307691</v>
      </c>
      <c r="W1552" s="3">
        <v>0</v>
      </c>
      <c r="X1552" s="3">
        <v>0</v>
      </c>
      <c r="Y1552" vm="12">
        <v>0.113</v>
      </c>
      <c r="Z1552" s="3">
        <v>5586.5477499999997</v>
      </c>
      <c r="AA1552" t="s">
        <v>117</v>
      </c>
      <c r="AB1552">
        <v>3.8468</v>
      </c>
      <c r="AC1552">
        <v>0</v>
      </c>
      <c r="AD1552" s="2" t="s">
        <v>42</v>
      </c>
      <c r="AE1552">
        <v>284</v>
      </c>
      <c r="AH1552">
        <v>20</v>
      </c>
      <c r="AI1552">
        <v>556</v>
      </c>
      <c r="AJ1552">
        <v>1</v>
      </c>
      <c r="AK1552" t="s">
        <v>42</v>
      </c>
      <c r="AL1552">
        <f>IF(AND(EE_Data_2023[[#This Row],[Hire Date]]&gt;=EE_Data_2023[[#This Row],[Start of Month]],EE_Data_2023[[#This Row],[Hire Date]]&lt;=EE_Data_2023[[#This Row],[End of Month]]),1,0)</f>
        <v>0</v>
      </c>
      <c r="AM1552">
        <f>IF(AND(EE_Data_2023[[#This Row],[Exit Date]]&gt;=EE_Data_2023[[#This Row],[Start of Month]],EE_Data_2023[[#This Row],[Exit Date]]&lt;=EE_Data_2023[[#This Row],[End of Month]]),1,0)</f>
        <v>0</v>
      </c>
      <c r="AN1552">
        <f>EE_Data_2023[[#This Row],[Leave balance]]*EE_Data_2023[[#This Row],[Hr_Rate]]</f>
        <v>10319.440384615384</v>
      </c>
    </row>
    <row r="1553" spans="1:40" x14ac:dyDescent="0.3">
      <c r="A1553" s="1" t="s">
        <v>1928</v>
      </c>
      <c r="B1553" s="8">
        <v>44958</v>
      </c>
      <c r="C1553" s="8">
        <v>44985</v>
      </c>
      <c r="D1553">
        <v>2023</v>
      </c>
      <c r="E1553" t="s">
        <v>79</v>
      </c>
      <c r="F1553" t="s">
        <v>80</v>
      </c>
      <c r="G1553" t="s">
        <v>33</v>
      </c>
      <c r="H1553" t="s">
        <v>1601</v>
      </c>
      <c r="I1553" t="s">
        <v>1602</v>
      </c>
      <c r="J1553" t="s">
        <v>93</v>
      </c>
      <c r="K1553" t="s">
        <v>94</v>
      </c>
      <c r="L1553" t="s">
        <v>38</v>
      </c>
      <c r="M1553" t="s">
        <v>80</v>
      </c>
      <c r="N1553" t="s">
        <v>72</v>
      </c>
      <c r="O1553" t="s">
        <v>40</v>
      </c>
      <c r="P1553">
        <v>41</v>
      </c>
      <c r="Q1553" s="2">
        <v>42365</v>
      </c>
      <c r="R1553" s="2"/>
      <c r="S1553">
        <v>32</v>
      </c>
      <c r="T1553" s="3">
        <v>129903</v>
      </c>
      <c r="U1553" s="3">
        <v>10825.25</v>
      </c>
      <c r="V1553" s="3">
        <v>78.066706730769226</v>
      </c>
      <c r="W1553" s="3">
        <v>0.23190000000000002</v>
      </c>
      <c r="X1553" s="3">
        <v>2510.3754750000003</v>
      </c>
      <c r="Y1553" vm="7">
        <v>0.41200000000000003</v>
      </c>
      <c r="Z1553" s="3">
        <v>6365.2469999999994</v>
      </c>
      <c r="AA1553" t="s">
        <v>41</v>
      </c>
      <c r="AB1553">
        <v>1</v>
      </c>
      <c r="AC1553">
        <v>0.13</v>
      </c>
      <c r="AD1553" s="2" t="s">
        <v>42</v>
      </c>
      <c r="AE1553">
        <v>41</v>
      </c>
      <c r="AH1553">
        <v>20</v>
      </c>
      <c r="AK1553" t="s">
        <v>42</v>
      </c>
      <c r="AL1553">
        <f>IF(AND(EE_Data_2023[[#This Row],[Hire Date]]&gt;=EE_Data_2023[[#This Row],[Start of Month]],EE_Data_2023[[#This Row],[Hire Date]]&lt;=EE_Data_2023[[#This Row],[End of Month]]),1,0)</f>
        <v>0</v>
      </c>
      <c r="AM1553">
        <f>IF(AND(EE_Data_2023[[#This Row],[Exit Date]]&gt;=EE_Data_2023[[#This Row],[Start of Month]],EE_Data_2023[[#This Row],[Exit Date]]&lt;=EE_Data_2023[[#This Row],[End of Month]]),1,0)</f>
        <v>0</v>
      </c>
      <c r="AN1553">
        <f>EE_Data_2023[[#This Row],[Leave balance]]*EE_Data_2023[[#This Row],[Hr_Rate]]</f>
        <v>3200.7349759615381</v>
      </c>
    </row>
    <row r="1554" spans="1:40" x14ac:dyDescent="0.3">
      <c r="A1554" s="1" t="s">
        <v>1928</v>
      </c>
      <c r="B1554" s="8">
        <v>44958</v>
      </c>
      <c r="C1554" s="8">
        <v>44985</v>
      </c>
      <c r="D1554">
        <v>2023</v>
      </c>
      <c r="E1554" t="s">
        <v>110</v>
      </c>
      <c r="F1554" t="s">
        <v>111</v>
      </c>
      <c r="G1554" t="s">
        <v>112</v>
      </c>
      <c r="H1554" t="s">
        <v>1603</v>
      </c>
      <c r="I1554" t="s">
        <v>1604</v>
      </c>
      <c r="J1554" t="s">
        <v>47</v>
      </c>
      <c r="K1554" t="s">
        <v>48</v>
      </c>
      <c r="L1554" t="s">
        <v>108</v>
      </c>
      <c r="M1554" t="s">
        <v>111</v>
      </c>
      <c r="N1554" t="s">
        <v>72</v>
      </c>
      <c r="O1554" t="s">
        <v>50</v>
      </c>
      <c r="P1554">
        <v>25</v>
      </c>
      <c r="Q1554" s="2">
        <v>44303</v>
      </c>
      <c r="R1554" s="2"/>
      <c r="S1554">
        <v>40</v>
      </c>
      <c r="T1554" s="3">
        <v>186870</v>
      </c>
      <c r="U1554" s="3">
        <v>15572.5</v>
      </c>
      <c r="V1554" s="3">
        <v>89.84134615384616</v>
      </c>
      <c r="W1554" s="3">
        <v>0</v>
      </c>
      <c r="X1554" s="3">
        <v>0</v>
      </c>
      <c r="Y1554" vm="12">
        <v>0.113</v>
      </c>
      <c r="Z1554" s="3">
        <v>13812.807499999999</v>
      </c>
      <c r="AA1554" t="s">
        <v>117</v>
      </c>
      <c r="AB1554">
        <v>3.8468</v>
      </c>
      <c r="AC1554">
        <v>0.2</v>
      </c>
      <c r="AD1554" s="2" t="s">
        <v>42</v>
      </c>
      <c r="AE1554">
        <v>103</v>
      </c>
      <c r="AH1554">
        <v>20</v>
      </c>
      <c r="AI1554">
        <v>555</v>
      </c>
      <c r="AJ1554">
        <v>14</v>
      </c>
      <c r="AK1554" t="s">
        <v>42</v>
      </c>
      <c r="AL1554">
        <f>IF(AND(EE_Data_2023[[#This Row],[Hire Date]]&gt;=EE_Data_2023[[#This Row],[Start of Month]],EE_Data_2023[[#This Row],[Hire Date]]&lt;=EE_Data_2023[[#This Row],[End of Month]]),1,0)</f>
        <v>0</v>
      </c>
      <c r="AM1554">
        <f>IF(AND(EE_Data_2023[[#This Row],[Exit Date]]&gt;=EE_Data_2023[[#This Row],[Start of Month]],EE_Data_2023[[#This Row],[Exit Date]]&lt;=EE_Data_2023[[#This Row],[End of Month]]),1,0)</f>
        <v>0</v>
      </c>
      <c r="AN1554">
        <f>EE_Data_2023[[#This Row],[Leave balance]]*EE_Data_2023[[#This Row],[Hr_Rate]]</f>
        <v>9253.6586538461543</v>
      </c>
    </row>
    <row r="1555" spans="1:40" x14ac:dyDescent="0.3">
      <c r="A1555" s="1" t="s">
        <v>1928</v>
      </c>
      <c r="B1555" s="8">
        <v>44958</v>
      </c>
      <c r="C1555" s="8">
        <v>44985</v>
      </c>
      <c r="D1555">
        <v>2023</v>
      </c>
      <c r="E1555" t="s">
        <v>1554</v>
      </c>
      <c r="F1555" t="s">
        <v>1555</v>
      </c>
      <c r="G1555" t="s">
        <v>33</v>
      </c>
      <c r="H1555" t="s">
        <v>1605</v>
      </c>
      <c r="I1555" t="s">
        <v>1606</v>
      </c>
      <c r="J1555" t="s">
        <v>177</v>
      </c>
      <c r="K1555" t="s">
        <v>70</v>
      </c>
      <c r="L1555" t="s">
        <v>108</v>
      </c>
      <c r="M1555" t="s">
        <v>1555</v>
      </c>
      <c r="N1555" t="s">
        <v>72</v>
      </c>
      <c r="O1555" t="s">
        <v>40</v>
      </c>
      <c r="P1555">
        <v>37</v>
      </c>
      <c r="Q1555" s="2">
        <v>40291</v>
      </c>
      <c r="R1555" s="2"/>
      <c r="S1555">
        <v>32</v>
      </c>
      <c r="T1555" s="3">
        <v>57531</v>
      </c>
      <c r="U1555" s="3">
        <v>4794.25</v>
      </c>
      <c r="V1555" s="3">
        <v>34.573918269230766</v>
      </c>
      <c r="W1555" s="3">
        <v>0.06</v>
      </c>
      <c r="X1555" s="3">
        <v>287.65499999999997</v>
      </c>
      <c r="Y1555" vm="45">
        <v>0.28800000000000003</v>
      </c>
      <c r="Z1555" s="3">
        <v>3413.5059999999999</v>
      </c>
      <c r="AA1555" t="s">
        <v>1557</v>
      </c>
      <c r="AB1555">
        <v>0.99060000000000004</v>
      </c>
      <c r="AC1555">
        <v>0</v>
      </c>
      <c r="AD1555" s="2" t="s">
        <v>42</v>
      </c>
      <c r="AE1555">
        <v>93</v>
      </c>
      <c r="AH1555">
        <v>20</v>
      </c>
      <c r="AI1555">
        <v>444</v>
      </c>
      <c r="AK1555" t="s">
        <v>42</v>
      </c>
      <c r="AL1555">
        <f>IF(AND(EE_Data_2023[[#This Row],[Hire Date]]&gt;=EE_Data_2023[[#This Row],[Start of Month]],EE_Data_2023[[#This Row],[Hire Date]]&lt;=EE_Data_2023[[#This Row],[End of Month]]),1,0)</f>
        <v>0</v>
      </c>
      <c r="AM1555">
        <f>IF(AND(EE_Data_2023[[#This Row],[Exit Date]]&gt;=EE_Data_2023[[#This Row],[Start of Month]],EE_Data_2023[[#This Row],[Exit Date]]&lt;=EE_Data_2023[[#This Row],[End of Month]]),1,0)</f>
        <v>0</v>
      </c>
      <c r="AN1555">
        <f>EE_Data_2023[[#This Row],[Leave balance]]*EE_Data_2023[[#This Row],[Hr_Rate]]</f>
        <v>3215.3743990384614</v>
      </c>
    </row>
    <row r="1556" spans="1:40" x14ac:dyDescent="0.3">
      <c r="A1556" s="1" t="s">
        <v>1928</v>
      </c>
      <c r="B1556" s="8">
        <v>44958</v>
      </c>
      <c r="C1556" s="8">
        <v>44985</v>
      </c>
      <c r="D1556">
        <v>2023</v>
      </c>
      <c r="E1556" t="s">
        <v>59</v>
      </c>
      <c r="F1556" t="s">
        <v>60</v>
      </c>
      <c r="G1556" t="s">
        <v>33</v>
      </c>
      <c r="H1556" t="s">
        <v>1607</v>
      </c>
      <c r="I1556" t="s">
        <v>1608</v>
      </c>
      <c r="J1556" t="s">
        <v>145</v>
      </c>
      <c r="K1556" t="s">
        <v>48</v>
      </c>
      <c r="L1556" t="s">
        <v>108</v>
      </c>
      <c r="M1556" t="s">
        <v>60</v>
      </c>
      <c r="N1556" t="s">
        <v>72</v>
      </c>
      <c r="O1556" t="s">
        <v>40</v>
      </c>
      <c r="P1556">
        <v>46</v>
      </c>
      <c r="Q1556" s="2">
        <v>40657</v>
      </c>
      <c r="R1556" s="2"/>
      <c r="S1556">
        <v>24</v>
      </c>
      <c r="T1556" s="3">
        <v>55894</v>
      </c>
      <c r="U1556" s="3">
        <v>4657.833333333333</v>
      </c>
      <c r="V1556" s="3">
        <v>44.786858974358978</v>
      </c>
      <c r="W1556" s="3">
        <v>0.22140000000000001</v>
      </c>
      <c r="X1556" s="3">
        <v>1031.2443000000001</v>
      </c>
      <c r="Y1556" vm="4">
        <v>0.40799999999999997</v>
      </c>
      <c r="Z1556" s="3">
        <v>2757.4373333333333</v>
      </c>
      <c r="AA1556" t="s">
        <v>64</v>
      </c>
      <c r="AB1556">
        <v>4.6844999999999999</v>
      </c>
      <c r="AC1556">
        <v>0</v>
      </c>
      <c r="AD1556" s="2" t="s">
        <v>42</v>
      </c>
      <c r="AE1556">
        <v>397</v>
      </c>
      <c r="AH1556">
        <v>20</v>
      </c>
      <c r="AK1556" t="s">
        <v>42</v>
      </c>
      <c r="AL1556">
        <f>IF(AND(EE_Data_2023[[#This Row],[Hire Date]]&gt;=EE_Data_2023[[#This Row],[Start of Month]],EE_Data_2023[[#This Row],[Hire Date]]&lt;=EE_Data_2023[[#This Row],[End of Month]]),1,0)</f>
        <v>0</v>
      </c>
      <c r="AM1556">
        <f>IF(AND(EE_Data_2023[[#This Row],[Exit Date]]&gt;=EE_Data_2023[[#This Row],[Start of Month]],EE_Data_2023[[#This Row],[Exit Date]]&lt;=EE_Data_2023[[#This Row],[End of Month]]),1,0)</f>
        <v>0</v>
      </c>
      <c r="AN1556">
        <f>EE_Data_2023[[#This Row],[Leave balance]]*EE_Data_2023[[#This Row],[Hr_Rate]]</f>
        <v>17780.383012820515</v>
      </c>
    </row>
    <row r="1557" spans="1:40" x14ac:dyDescent="0.3">
      <c r="A1557" s="1" t="s">
        <v>1928</v>
      </c>
      <c r="B1557" s="8">
        <v>44958</v>
      </c>
      <c r="C1557" s="8">
        <v>44985</v>
      </c>
      <c r="D1557">
        <v>2023</v>
      </c>
      <c r="E1557" t="s">
        <v>188</v>
      </c>
      <c r="F1557" t="s">
        <v>189</v>
      </c>
      <c r="G1557" t="s">
        <v>33</v>
      </c>
      <c r="H1557" t="s">
        <v>1609</v>
      </c>
      <c r="I1557" t="s">
        <v>1610</v>
      </c>
      <c r="J1557" t="s">
        <v>237</v>
      </c>
      <c r="K1557" t="s">
        <v>99</v>
      </c>
      <c r="L1557" t="s">
        <v>38</v>
      </c>
      <c r="M1557" t="s">
        <v>189</v>
      </c>
      <c r="N1557" t="s">
        <v>72</v>
      </c>
      <c r="O1557" t="s">
        <v>50</v>
      </c>
      <c r="P1557">
        <v>42</v>
      </c>
      <c r="Q1557" s="2">
        <v>41026</v>
      </c>
      <c r="R1557" s="2"/>
      <c r="S1557">
        <v>32</v>
      </c>
      <c r="T1557" s="3">
        <v>72903</v>
      </c>
      <c r="U1557" s="3">
        <v>6075.25</v>
      </c>
      <c r="V1557" s="3">
        <v>43.81189903846154</v>
      </c>
      <c r="W1557" s="3">
        <v>0.14099999999999999</v>
      </c>
      <c r="X1557" s="3">
        <v>856.61024999999995</v>
      </c>
      <c r="Y1557" vm="23">
        <v>0.36200000000000004</v>
      </c>
      <c r="Z1557" s="3">
        <v>3876.0094999999997</v>
      </c>
      <c r="AA1557" t="s">
        <v>192</v>
      </c>
      <c r="AB1557">
        <v>11.2597</v>
      </c>
      <c r="AC1557">
        <v>0</v>
      </c>
      <c r="AD1557" s="2" t="s">
        <v>42</v>
      </c>
      <c r="AE1557">
        <v>202</v>
      </c>
      <c r="AH1557">
        <v>20</v>
      </c>
      <c r="AI1557">
        <v>111</v>
      </c>
      <c r="AK1557" t="s">
        <v>42</v>
      </c>
      <c r="AL1557">
        <f>IF(AND(EE_Data_2023[[#This Row],[Hire Date]]&gt;=EE_Data_2023[[#This Row],[Start of Month]],EE_Data_2023[[#This Row],[Hire Date]]&lt;=EE_Data_2023[[#This Row],[End of Month]]),1,0)</f>
        <v>0</v>
      </c>
      <c r="AM1557">
        <f>IF(AND(EE_Data_2023[[#This Row],[Exit Date]]&gt;=EE_Data_2023[[#This Row],[Start of Month]],EE_Data_2023[[#This Row],[Exit Date]]&lt;=EE_Data_2023[[#This Row],[End of Month]]),1,0)</f>
        <v>0</v>
      </c>
      <c r="AN1557">
        <f>EE_Data_2023[[#This Row],[Leave balance]]*EE_Data_2023[[#This Row],[Hr_Rate]]</f>
        <v>8850.0036057692305</v>
      </c>
    </row>
    <row r="1558" spans="1:40" x14ac:dyDescent="0.3">
      <c r="A1558" s="1" t="s">
        <v>1928</v>
      </c>
      <c r="B1558" s="8">
        <v>44958</v>
      </c>
      <c r="C1558" s="8">
        <v>44985</v>
      </c>
      <c r="D1558">
        <v>2023</v>
      </c>
      <c r="E1558" t="s">
        <v>180</v>
      </c>
      <c r="F1558" t="s">
        <v>181</v>
      </c>
      <c r="G1558" t="s">
        <v>33</v>
      </c>
      <c r="H1558" t="s">
        <v>1611</v>
      </c>
      <c r="I1558" t="s">
        <v>1612</v>
      </c>
      <c r="J1558" t="s">
        <v>145</v>
      </c>
      <c r="K1558" t="s">
        <v>48</v>
      </c>
      <c r="L1558" t="s">
        <v>71</v>
      </c>
      <c r="M1558" t="s">
        <v>181</v>
      </c>
      <c r="N1558" t="s">
        <v>72</v>
      </c>
      <c r="O1558" t="s">
        <v>40</v>
      </c>
      <c r="P1558">
        <v>37</v>
      </c>
      <c r="Q1558" s="2">
        <v>42317</v>
      </c>
      <c r="R1558" s="2"/>
      <c r="S1558">
        <v>32</v>
      </c>
      <c r="T1558" s="3">
        <v>45369</v>
      </c>
      <c r="U1558" s="3">
        <v>3780.75</v>
      </c>
      <c r="V1558" s="3">
        <v>27.26502403846154</v>
      </c>
      <c r="W1558" s="3">
        <v>0.31420000000000003</v>
      </c>
      <c r="X1558" s="3">
        <v>1187.9116500000002</v>
      </c>
      <c r="Y1558" vm="22">
        <v>0.49099999999999999</v>
      </c>
      <c r="Z1558" s="3">
        <v>1924.40175</v>
      </c>
      <c r="AA1558" t="s">
        <v>184</v>
      </c>
      <c r="AB1558">
        <v>11.300800000000001</v>
      </c>
      <c r="AC1558">
        <v>0</v>
      </c>
      <c r="AD1558" s="2" t="s">
        <v>42</v>
      </c>
      <c r="AE1558">
        <v>173</v>
      </c>
      <c r="AF1558">
        <v>1</v>
      </c>
      <c r="AG1558" t="s">
        <v>1811</v>
      </c>
      <c r="AH1558">
        <v>20</v>
      </c>
      <c r="AK1558" t="s">
        <v>42</v>
      </c>
      <c r="AL1558">
        <f>IF(AND(EE_Data_2023[[#This Row],[Hire Date]]&gt;=EE_Data_2023[[#This Row],[Start of Month]],EE_Data_2023[[#This Row],[Hire Date]]&lt;=EE_Data_2023[[#This Row],[End of Month]]),1,0)</f>
        <v>0</v>
      </c>
      <c r="AM1558">
        <f>IF(AND(EE_Data_2023[[#This Row],[Exit Date]]&gt;=EE_Data_2023[[#This Row],[Start of Month]],EE_Data_2023[[#This Row],[Exit Date]]&lt;=EE_Data_2023[[#This Row],[End of Month]]),1,0)</f>
        <v>0</v>
      </c>
      <c r="AN1558">
        <f>EE_Data_2023[[#This Row],[Leave balance]]*EE_Data_2023[[#This Row],[Hr_Rate]]</f>
        <v>4716.8491586538466</v>
      </c>
    </row>
    <row r="1559" spans="1:40" x14ac:dyDescent="0.3">
      <c r="A1559" s="1" t="s">
        <v>1928</v>
      </c>
      <c r="B1559" s="8">
        <v>44958</v>
      </c>
      <c r="C1559" s="8">
        <v>44985</v>
      </c>
      <c r="D1559">
        <v>2023</v>
      </c>
      <c r="E1559" t="s">
        <v>200</v>
      </c>
      <c r="F1559" t="s">
        <v>201</v>
      </c>
      <c r="G1559" t="s">
        <v>33</v>
      </c>
      <c r="H1559" t="s">
        <v>1613</v>
      </c>
      <c r="I1559" t="s">
        <v>1614</v>
      </c>
      <c r="J1559" t="s">
        <v>77</v>
      </c>
      <c r="K1559" t="s">
        <v>48</v>
      </c>
      <c r="L1559" t="s">
        <v>49</v>
      </c>
      <c r="M1559" t="s">
        <v>201</v>
      </c>
      <c r="N1559" t="s">
        <v>72</v>
      </c>
      <c r="O1559" t="s">
        <v>40</v>
      </c>
      <c r="P1559">
        <v>60</v>
      </c>
      <c r="Q1559" s="2">
        <v>40344</v>
      </c>
      <c r="R1559" s="2"/>
      <c r="S1559">
        <v>32</v>
      </c>
      <c r="T1559" s="3">
        <v>106578</v>
      </c>
      <c r="U1559" s="3">
        <v>8881.5</v>
      </c>
      <c r="V1559" s="3">
        <v>64.04927884615384</v>
      </c>
      <c r="W1559" s="3">
        <v>0.24809999999999999</v>
      </c>
      <c r="X1559" s="3">
        <v>2203.5001499999998</v>
      </c>
      <c r="Y1559" vm="25">
        <v>0.51900000000000002</v>
      </c>
      <c r="Z1559" s="3">
        <v>4272.0014999999994</v>
      </c>
      <c r="AA1559" t="s">
        <v>41</v>
      </c>
      <c r="AB1559">
        <v>1</v>
      </c>
      <c r="AC1559">
        <v>0.09</v>
      </c>
      <c r="AD1559" s="2" t="s">
        <v>42</v>
      </c>
      <c r="AE1559">
        <v>26</v>
      </c>
      <c r="AH1559">
        <v>20</v>
      </c>
      <c r="AK1559" t="s">
        <v>42</v>
      </c>
      <c r="AL1559">
        <f>IF(AND(EE_Data_2023[[#This Row],[Hire Date]]&gt;=EE_Data_2023[[#This Row],[Start of Month]],EE_Data_2023[[#This Row],[Hire Date]]&lt;=EE_Data_2023[[#This Row],[End of Month]]),1,0)</f>
        <v>0</v>
      </c>
      <c r="AM1559">
        <f>IF(AND(EE_Data_2023[[#This Row],[Exit Date]]&gt;=EE_Data_2023[[#This Row],[Start of Month]],EE_Data_2023[[#This Row],[Exit Date]]&lt;=EE_Data_2023[[#This Row],[End of Month]]),1,0)</f>
        <v>0</v>
      </c>
      <c r="AN1559">
        <f>EE_Data_2023[[#This Row],[Leave balance]]*EE_Data_2023[[#This Row],[Hr_Rate]]</f>
        <v>1665.2812499999998</v>
      </c>
    </row>
    <row r="1560" spans="1:40" x14ac:dyDescent="0.3">
      <c r="A1560" s="1" t="s">
        <v>1928</v>
      </c>
      <c r="B1560" s="8">
        <v>44958</v>
      </c>
      <c r="C1560" s="8">
        <v>44985</v>
      </c>
      <c r="D1560">
        <v>2023</v>
      </c>
      <c r="E1560" t="s">
        <v>172</v>
      </c>
      <c r="F1560" t="s">
        <v>132</v>
      </c>
      <c r="G1560" t="s">
        <v>33</v>
      </c>
      <c r="H1560" t="s">
        <v>1615</v>
      </c>
      <c r="I1560" t="s">
        <v>1616</v>
      </c>
      <c r="J1560" t="s">
        <v>321</v>
      </c>
      <c r="K1560" t="s">
        <v>94</v>
      </c>
      <c r="L1560" t="s">
        <v>108</v>
      </c>
      <c r="M1560" t="s">
        <v>132</v>
      </c>
      <c r="N1560" t="s">
        <v>39</v>
      </c>
      <c r="O1560" t="s">
        <v>50</v>
      </c>
      <c r="P1560">
        <v>52</v>
      </c>
      <c r="Q1560" s="2">
        <v>44817</v>
      </c>
      <c r="R1560" s="2">
        <v>45182</v>
      </c>
      <c r="S1560">
        <v>24</v>
      </c>
      <c r="T1560" s="3">
        <v>92994</v>
      </c>
      <c r="U1560" s="3">
        <v>7749.5</v>
      </c>
      <c r="V1560" s="3">
        <v>74.51442307692308</v>
      </c>
      <c r="W1560" s="3">
        <v>8.3000000000000004E-2</v>
      </c>
      <c r="X1560" s="3">
        <v>643.20850000000007</v>
      </c>
      <c r="Y1560" vm="19">
        <v>0.22399999999999998</v>
      </c>
      <c r="Z1560" s="3">
        <v>6013.6120000000001</v>
      </c>
      <c r="AA1560" t="s">
        <v>41</v>
      </c>
      <c r="AB1560">
        <v>1</v>
      </c>
      <c r="AC1560">
        <v>0</v>
      </c>
      <c r="AD1560" s="2" t="s">
        <v>42</v>
      </c>
      <c r="AE1560">
        <v>58</v>
      </c>
      <c r="AH1560">
        <v>20</v>
      </c>
      <c r="AK1560" t="s">
        <v>42</v>
      </c>
      <c r="AL1560">
        <f>IF(AND(EE_Data_2023[[#This Row],[Hire Date]]&gt;=EE_Data_2023[[#This Row],[Start of Month]],EE_Data_2023[[#This Row],[Hire Date]]&lt;=EE_Data_2023[[#This Row],[End of Month]]),1,0)</f>
        <v>0</v>
      </c>
      <c r="AM1560">
        <f>IF(AND(EE_Data_2023[[#This Row],[Exit Date]]&gt;=EE_Data_2023[[#This Row],[Start of Month]],EE_Data_2023[[#This Row],[Exit Date]]&lt;=EE_Data_2023[[#This Row],[End of Month]]),1,0)</f>
        <v>0</v>
      </c>
      <c r="AN1560">
        <f>EE_Data_2023[[#This Row],[Leave balance]]*EE_Data_2023[[#This Row],[Hr_Rate]]</f>
        <v>4321.836538461539</v>
      </c>
    </row>
    <row r="1561" spans="1:40" x14ac:dyDescent="0.3">
      <c r="A1561" s="1" t="s">
        <v>1928</v>
      </c>
      <c r="B1561" s="8">
        <v>44958</v>
      </c>
      <c r="C1561" s="8">
        <v>44985</v>
      </c>
      <c r="D1561">
        <v>2023</v>
      </c>
      <c r="E1561" t="s">
        <v>278</v>
      </c>
      <c r="F1561" t="s">
        <v>279</v>
      </c>
      <c r="G1561" t="s">
        <v>33</v>
      </c>
      <c r="H1561" t="s">
        <v>1617</v>
      </c>
      <c r="I1561" t="s">
        <v>1618</v>
      </c>
      <c r="J1561" t="s">
        <v>63</v>
      </c>
      <c r="K1561" t="s">
        <v>70</v>
      </c>
      <c r="L1561" t="s">
        <v>49</v>
      </c>
      <c r="M1561" t="s">
        <v>279</v>
      </c>
      <c r="N1561" t="s">
        <v>39</v>
      </c>
      <c r="O1561" t="s">
        <v>40</v>
      </c>
      <c r="P1561">
        <v>59</v>
      </c>
      <c r="Q1561" s="2">
        <v>44633</v>
      </c>
      <c r="R1561" s="2">
        <v>44998</v>
      </c>
      <c r="S1561">
        <v>40</v>
      </c>
      <c r="T1561" s="3">
        <v>83685</v>
      </c>
      <c r="U1561" s="3">
        <v>6973.75</v>
      </c>
      <c r="V1561" s="3">
        <v>40.23317307692308</v>
      </c>
      <c r="W1561" s="3">
        <v>0.13800000000000001</v>
      </c>
      <c r="X1561" s="3">
        <v>962.37750000000005</v>
      </c>
      <c r="Y1561" vm="29">
        <v>0.30599999999999999</v>
      </c>
      <c r="Z1561" s="3">
        <v>4839.7825000000003</v>
      </c>
      <c r="AA1561" t="s">
        <v>282</v>
      </c>
      <c r="AB1561">
        <v>0.88870000000000005</v>
      </c>
      <c r="AC1561">
        <v>0</v>
      </c>
      <c r="AD1561" s="2" t="s">
        <v>42</v>
      </c>
      <c r="AE1561">
        <v>201</v>
      </c>
      <c r="AH1561">
        <v>20</v>
      </c>
      <c r="AJ1561">
        <v>17</v>
      </c>
      <c r="AK1561" t="s">
        <v>42</v>
      </c>
      <c r="AL1561">
        <f>IF(AND(EE_Data_2023[[#This Row],[Hire Date]]&gt;=EE_Data_2023[[#This Row],[Start of Month]],EE_Data_2023[[#This Row],[Hire Date]]&lt;=EE_Data_2023[[#This Row],[End of Month]]),1,0)</f>
        <v>0</v>
      </c>
      <c r="AM1561">
        <f>IF(AND(EE_Data_2023[[#This Row],[Exit Date]]&gt;=EE_Data_2023[[#This Row],[Start of Month]],EE_Data_2023[[#This Row],[Exit Date]]&lt;=EE_Data_2023[[#This Row],[End of Month]]),1,0)</f>
        <v>0</v>
      </c>
      <c r="AN1561">
        <f>EE_Data_2023[[#This Row],[Leave balance]]*EE_Data_2023[[#This Row],[Hr_Rate]]</f>
        <v>8086.867788461539</v>
      </c>
    </row>
    <row r="1562" spans="1:40" x14ac:dyDescent="0.3">
      <c r="A1562" s="1" t="s">
        <v>1928</v>
      </c>
      <c r="B1562" s="8">
        <v>44958</v>
      </c>
      <c r="C1562" s="8">
        <v>44985</v>
      </c>
      <c r="D1562">
        <v>2023</v>
      </c>
      <c r="E1562" t="s">
        <v>43</v>
      </c>
      <c r="F1562" t="s">
        <v>44</v>
      </c>
      <c r="G1562" t="s">
        <v>1919</v>
      </c>
      <c r="H1562" t="s">
        <v>370</v>
      </c>
      <c r="I1562" t="s">
        <v>1619</v>
      </c>
      <c r="J1562" t="s">
        <v>266</v>
      </c>
      <c r="K1562" t="s">
        <v>37</v>
      </c>
      <c r="L1562" t="s">
        <v>108</v>
      </c>
      <c r="M1562" t="s">
        <v>44</v>
      </c>
      <c r="N1562" t="s">
        <v>72</v>
      </c>
      <c r="O1562" t="s">
        <v>40</v>
      </c>
      <c r="P1562">
        <v>48</v>
      </c>
      <c r="Q1562" s="2">
        <v>40435</v>
      </c>
      <c r="R1562" s="2"/>
      <c r="S1562">
        <v>40</v>
      </c>
      <c r="T1562" s="3">
        <v>99335</v>
      </c>
      <c r="U1562" s="3">
        <v>8277.9166666666661</v>
      </c>
      <c r="V1562" s="3">
        <v>47.757211538461533</v>
      </c>
      <c r="W1562" s="3">
        <v>0.17</v>
      </c>
      <c r="X1562" s="3">
        <v>1407.2458333333334</v>
      </c>
      <c r="Y1562" vm="2">
        <v>0.21</v>
      </c>
      <c r="Z1562" s="3">
        <v>6539.5541666666668</v>
      </c>
      <c r="AA1562" t="s">
        <v>51</v>
      </c>
      <c r="AB1562">
        <v>1.4280999999999999</v>
      </c>
      <c r="AC1562">
        <v>0</v>
      </c>
      <c r="AD1562" s="2" t="s">
        <v>42</v>
      </c>
      <c r="AE1562">
        <v>31</v>
      </c>
      <c r="AH1562">
        <v>20</v>
      </c>
      <c r="AI1562">
        <v>433</v>
      </c>
      <c r="AJ1562">
        <v>2</v>
      </c>
      <c r="AK1562" t="s">
        <v>42</v>
      </c>
      <c r="AL1562">
        <f>IF(AND(EE_Data_2023[[#This Row],[Hire Date]]&gt;=EE_Data_2023[[#This Row],[Start of Month]],EE_Data_2023[[#This Row],[Hire Date]]&lt;=EE_Data_2023[[#This Row],[End of Month]]),1,0)</f>
        <v>0</v>
      </c>
      <c r="AM1562">
        <f>IF(AND(EE_Data_2023[[#This Row],[Exit Date]]&gt;=EE_Data_2023[[#This Row],[Start of Month]],EE_Data_2023[[#This Row],[Exit Date]]&lt;=EE_Data_2023[[#This Row],[End of Month]]),1,0)</f>
        <v>0</v>
      </c>
      <c r="AN1562">
        <f>EE_Data_2023[[#This Row],[Leave balance]]*EE_Data_2023[[#This Row],[Hr_Rate]]</f>
        <v>1480.4735576923076</v>
      </c>
    </row>
    <row r="1563" spans="1:40" x14ac:dyDescent="0.3">
      <c r="A1563" s="1" t="s">
        <v>1928</v>
      </c>
      <c r="B1563" s="8">
        <v>44958</v>
      </c>
      <c r="C1563" s="8">
        <v>44985</v>
      </c>
      <c r="D1563">
        <v>2023</v>
      </c>
      <c r="E1563" t="s">
        <v>100</v>
      </c>
      <c r="F1563" t="s">
        <v>101</v>
      </c>
      <c r="G1563" t="s">
        <v>33</v>
      </c>
      <c r="H1563" t="s">
        <v>1620</v>
      </c>
      <c r="I1563" t="s">
        <v>1621</v>
      </c>
      <c r="J1563" t="s">
        <v>93</v>
      </c>
      <c r="K1563" t="s">
        <v>94</v>
      </c>
      <c r="L1563" t="s">
        <v>38</v>
      </c>
      <c r="M1563" t="s">
        <v>101</v>
      </c>
      <c r="N1563" t="s">
        <v>72</v>
      </c>
      <c r="O1563" t="s">
        <v>40</v>
      </c>
      <c r="P1563">
        <v>42</v>
      </c>
      <c r="Q1563" s="2">
        <v>41382</v>
      </c>
      <c r="R1563" s="2"/>
      <c r="S1563">
        <v>40</v>
      </c>
      <c r="T1563" s="3">
        <v>131179</v>
      </c>
      <c r="U1563" s="3">
        <v>10931.583333333334</v>
      </c>
      <c r="V1563" s="3">
        <v>63.066826923076931</v>
      </c>
      <c r="W1563" s="3">
        <v>0.14990000000000001</v>
      </c>
      <c r="X1563" s="3">
        <v>1638.6443416666668</v>
      </c>
      <c r="Y1563" vm="10">
        <v>0.20399999999999999</v>
      </c>
      <c r="Z1563" s="3">
        <v>8701.5403333333343</v>
      </c>
      <c r="AA1563" t="s">
        <v>41</v>
      </c>
      <c r="AB1563">
        <v>1</v>
      </c>
      <c r="AC1563">
        <v>0.15</v>
      </c>
      <c r="AD1563" s="2" t="s">
        <v>42</v>
      </c>
      <c r="AE1563">
        <v>252</v>
      </c>
      <c r="AH1563">
        <v>20</v>
      </c>
      <c r="AJ1563">
        <v>4</v>
      </c>
      <c r="AK1563" t="s">
        <v>42</v>
      </c>
      <c r="AL1563">
        <f>IF(AND(EE_Data_2023[[#This Row],[Hire Date]]&gt;=EE_Data_2023[[#This Row],[Start of Month]],EE_Data_2023[[#This Row],[Hire Date]]&lt;=EE_Data_2023[[#This Row],[End of Month]]),1,0)</f>
        <v>0</v>
      </c>
      <c r="AM1563">
        <f>IF(AND(EE_Data_2023[[#This Row],[Exit Date]]&gt;=EE_Data_2023[[#This Row],[Start of Month]],EE_Data_2023[[#This Row],[Exit Date]]&lt;=EE_Data_2023[[#This Row],[End of Month]]),1,0)</f>
        <v>0</v>
      </c>
      <c r="AN1563">
        <f>EE_Data_2023[[#This Row],[Leave balance]]*EE_Data_2023[[#This Row],[Hr_Rate]]</f>
        <v>15892.840384615387</v>
      </c>
    </row>
    <row r="1564" spans="1:40" x14ac:dyDescent="0.3">
      <c r="A1564" s="1" t="s">
        <v>1928</v>
      </c>
      <c r="B1564" s="8">
        <v>44958</v>
      </c>
      <c r="C1564" s="8">
        <v>44985</v>
      </c>
      <c r="D1564">
        <v>2023</v>
      </c>
      <c r="E1564" t="s">
        <v>59</v>
      </c>
      <c r="F1564" t="s">
        <v>60</v>
      </c>
      <c r="G1564" t="s">
        <v>33</v>
      </c>
      <c r="H1564" t="s">
        <v>1622</v>
      </c>
      <c r="I1564" t="s">
        <v>1623</v>
      </c>
      <c r="J1564" t="s">
        <v>57</v>
      </c>
      <c r="K1564" t="s">
        <v>37</v>
      </c>
      <c r="L1564" t="s">
        <v>49</v>
      </c>
      <c r="M1564" t="s">
        <v>60</v>
      </c>
      <c r="N1564" t="s">
        <v>72</v>
      </c>
      <c r="O1564" t="s">
        <v>40</v>
      </c>
      <c r="P1564">
        <v>35</v>
      </c>
      <c r="Q1564" s="2">
        <v>42493</v>
      </c>
      <c r="R1564" s="2"/>
      <c r="S1564">
        <v>40</v>
      </c>
      <c r="T1564" s="3">
        <v>73899</v>
      </c>
      <c r="U1564" s="3">
        <v>6158.25</v>
      </c>
      <c r="V1564" s="3">
        <v>35.528365384615384</v>
      </c>
      <c r="W1564" s="3">
        <v>0.22140000000000001</v>
      </c>
      <c r="X1564" s="3">
        <v>1363.4365500000001</v>
      </c>
      <c r="Y1564" vm="4">
        <v>0.40799999999999997</v>
      </c>
      <c r="Z1564" s="3">
        <v>3645.6840000000002</v>
      </c>
      <c r="AA1564" t="s">
        <v>64</v>
      </c>
      <c r="AB1564">
        <v>4.6844999999999999</v>
      </c>
      <c r="AC1564">
        <v>0.05</v>
      </c>
      <c r="AD1564" s="2" t="s">
        <v>42</v>
      </c>
      <c r="AE1564">
        <v>137</v>
      </c>
      <c r="AH1564">
        <v>20</v>
      </c>
      <c r="AK1564" t="s">
        <v>42</v>
      </c>
      <c r="AL1564">
        <f>IF(AND(EE_Data_2023[[#This Row],[Hire Date]]&gt;=EE_Data_2023[[#This Row],[Start of Month]],EE_Data_2023[[#This Row],[Hire Date]]&lt;=EE_Data_2023[[#This Row],[End of Month]]),1,0)</f>
        <v>0</v>
      </c>
      <c r="AM1564">
        <f>IF(AND(EE_Data_2023[[#This Row],[Exit Date]]&gt;=EE_Data_2023[[#This Row],[Start of Month]],EE_Data_2023[[#This Row],[Exit Date]]&lt;=EE_Data_2023[[#This Row],[End of Month]]),1,0)</f>
        <v>0</v>
      </c>
      <c r="AN1564">
        <f>EE_Data_2023[[#This Row],[Leave balance]]*EE_Data_2023[[#This Row],[Hr_Rate]]</f>
        <v>4867.386057692308</v>
      </c>
    </row>
    <row r="1565" spans="1:40" x14ac:dyDescent="0.3">
      <c r="A1565" s="1" t="s">
        <v>1928</v>
      </c>
      <c r="B1565" s="8">
        <v>44958</v>
      </c>
      <c r="C1565" s="8">
        <v>44985</v>
      </c>
      <c r="D1565">
        <v>2023</v>
      </c>
      <c r="E1565" t="s">
        <v>424</v>
      </c>
      <c r="F1565" t="s">
        <v>425</v>
      </c>
      <c r="G1565" t="s">
        <v>54</v>
      </c>
      <c r="H1565" t="s">
        <v>1624</v>
      </c>
      <c r="I1565" t="s">
        <v>1625</v>
      </c>
      <c r="J1565" t="s">
        <v>115</v>
      </c>
      <c r="K1565" t="s">
        <v>83</v>
      </c>
      <c r="L1565" t="s">
        <v>38</v>
      </c>
      <c r="M1565" t="s">
        <v>425</v>
      </c>
      <c r="N1565" t="s">
        <v>72</v>
      </c>
      <c r="O1565" t="s">
        <v>40</v>
      </c>
      <c r="P1565">
        <v>64</v>
      </c>
      <c r="Q1565" s="2">
        <v>41362</v>
      </c>
      <c r="R1565" s="2"/>
      <c r="S1565">
        <v>40</v>
      </c>
      <c r="T1565" s="3">
        <v>252325</v>
      </c>
      <c r="U1565" s="3">
        <v>21027.083333333332</v>
      </c>
      <c r="V1565" s="3">
        <v>121.31009615384615</v>
      </c>
      <c r="W1565" s="3">
        <v>0.26</v>
      </c>
      <c r="X1565" s="3">
        <v>5467.041666666667</v>
      </c>
      <c r="Y1565" vm="39">
        <v>0.44400000000000001</v>
      </c>
      <c r="Z1565" s="3">
        <v>11691.058333333332</v>
      </c>
      <c r="AA1565" t="s">
        <v>428</v>
      </c>
      <c r="AB1565">
        <v>32.686700000000002</v>
      </c>
      <c r="AC1565">
        <v>0.4</v>
      </c>
      <c r="AD1565" s="2" t="s">
        <v>42</v>
      </c>
      <c r="AE1565">
        <v>52</v>
      </c>
      <c r="AH1565">
        <v>20</v>
      </c>
      <c r="AJ1565">
        <v>7</v>
      </c>
      <c r="AK1565" t="s">
        <v>42</v>
      </c>
      <c r="AL1565">
        <f>IF(AND(EE_Data_2023[[#This Row],[Hire Date]]&gt;=EE_Data_2023[[#This Row],[Start of Month]],EE_Data_2023[[#This Row],[Hire Date]]&lt;=EE_Data_2023[[#This Row],[End of Month]]),1,0)</f>
        <v>0</v>
      </c>
      <c r="AM1565">
        <f>IF(AND(EE_Data_2023[[#This Row],[Exit Date]]&gt;=EE_Data_2023[[#This Row],[Start of Month]],EE_Data_2023[[#This Row],[Exit Date]]&lt;=EE_Data_2023[[#This Row],[End of Month]]),1,0)</f>
        <v>0</v>
      </c>
      <c r="AN1565">
        <f>EE_Data_2023[[#This Row],[Leave balance]]*EE_Data_2023[[#This Row],[Hr_Rate]]</f>
        <v>6308.125</v>
      </c>
    </row>
    <row r="1566" spans="1:40" x14ac:dyDescent="0.3">
      <c r="A1566" s="1" t="s">
        <v>1928</v>
      </c>
      <c r="B1566" s="8">
        <v>44958</v>
      </c>
      <c r="C1566" s="8">
        <v>44985</v>
      </c>
      <c r="D1566">
        <v>2023</v>
      </c>
      <c r="E1566" t="s">
        <v>322</v>
      </c>
      <c r="F1566" t="s">
        <v>323</v>
      </c>
      <c r="G1566" t="s">
        <v>1919</v>
      </c>
      <c r="H1566" t="s">
        <v>1626</v>
      </c>
      <c r="I1566" t="s">
        <v>1627</v>
      </c>
      <c r="J1566" t="s">
        <v>177</v>
      </c>
      <c r="K1566" t="s">
        <v>48</v>
      </c>
      <c r="L1566" t="s">
        <v>108</v>
      </c>
      <c r="M1566" t="s">
        <v>323</v>
      </c>
      <c r="N1566" t="s">
        <v>72</v>
      </c>
      <c r="O1566" t="s">
        <v>50</v>
      </c>
      <c r="P1566">
        <v>30</v>
      </c>
      <c r="Q1566" s="2">
        <v>42068</v>
      </c>
      <c r="R1566" s="2"/>
      <c r="S1566">
        <v>40</v>
      </c>
      <c r="T1566" s="3">
        <v>52697</v>
      </c>
      <c r="U1566" s="3">
        <v>4391.416666666667</v>
      </c>
      <c r="V1566" s="3">
        <v>25.335096153846155</v>
      </c>
      <c r="W1566" s="3">
        <v>0.15490000000000001</v>
      </c>
      <c r="X1566" s="3">
        <v>680.23044166666671</v>
      </c>
      <c r="Y1566" vm="33">
        <v>0.46700000000000003</v>
      </c>
      <c r="Z1566" s="3">
        <v>2340.6250833333334</v>
      </c>
      <c r="AA1566" t="s">
        <v>326</v>
      </c>
      <c r="AB1566">
        <v>143.86000000000001</v>
      </c>
      <c r="AC1566">
        <v>0</v>
      </c>
      <c r="AD1566" s="2" t="s">
        <v>42</v>
      </c>
      <c r="AE1566">
        <v>150</v>
      </c>
      <c r="AH1566">
        <v>20</v>
      </c>
      <c r="AJ1566">
        <v>2</v>
      </c>
      <c r="AK1566" t="s">
        <v>42</v>
      </c>
      <c r="AL1566">
        <f>IF(AND(EE_Data_2023[[#This Row],[Hire Date]]&gt;=EE_Data_2023[[#This Row],[Start of Month]],EE_Data_2023[[#This Row],[Hire Date]]&lt;=EE_Data_2023[[#This Row],[End of Month]]),1,0)</f>
        <v>0</v>
      </c>
      <c r="AM1566">
        <f>IF(AND(EE_Data_2023[[#This Row],[Exit Date]]&gt;=EE_Data_2023[[#This Row],[Start of Month]],EE_Data_2023[[#This Row],[Exit Date]]&lt;=EE_Data_2023[[#This Row],[End of Month]]),1,0)</f>
        <v>0</v>
      </c>
      <c r="AN1566">
        <f>EE_Data_2023[[#This Row],[Leave balance]]*EE_Data_2023[[#This Row],[Hr_Rate]]</f>
        <v>3800.2644230769233</v>
      </c>
    </row>
    <row r="1567" spans="1:40" x14ac:dyDescent="0.3">
      <c r="A1567" s="1" t="s">
        <v>1928</v>
      </c>
      <c r="B1567" s="8">
        <v>44958</v>
      </c>
      <c r="C1567" s="8">
        <v>44985</v>
      </c>
      <c r="D1567">
        <v>2023</v>
      </c>
      <c r="E1567" t="s">
        <v>104</v>
      </c>
      <c r="F1567" t="s">
        <v>105</v>
      </c>
      <c r="G1567" t="s">
        <v>1919</v>
      </c>
      <c r="H1567" t="s">
        <v>1550</v>
      </c>
      <c r="I1567" t="s">
        <v>1628</v>
      </c>
      <c r="J1567" t="s">
        <v>115</v>
      </c>
      <c r="K1567" t="s">
        <v>99</v>
      </c>
      <c r="L1567" t="s">
        <v>49</v>
      </c>
      <c r="M1567" t="s">
        <v>105</v>
      </c>
      <c r="N1567" t="s">
        <v>72</v>
      </c>
      <c r="O1567" t="s">
        <v>50</v>
      </c>
      <c r="P1567">
        <v>29</v>
      </c>
      <c r="Q1567" s="2">
        <v>44099</v>
      </c>
      <c r="R1567" s="2"/>
      <c r="S1567">
        <v>40</v>
      </c>
      <c r="T1567" s="3">
        <v>123588</v>
      </c>
      <c r="U1567" s="3">
        <v>10299</v>
      </c>
      <c r="V1567" s="3">
        <v>59.417307692307688</v>
      </c>
      <c r="W1567" s="3">
        <v>5.74E-2</v>
      </c>
      <c r="X1567" s="3">
        <v>591.1626</v>
      </c>
      <c r="Y1567" vm="11">
        <v>0.30099999999999999</v>
      </c>
      <c r="Z1567" s="3">
        <v>7199.0010000000002</v>
      </c>
      <c r="AA1567" t="s">
        <v>109</v>
      </c>
      <c r="AB1567">
        <v>16295.86</v>
      </c>
      <c r="AC1567">
        <v>0</v>
      </c>
      <c r="AD1567" s="2" t="s">
        <v>42</v>
      </c>
      <c r="AE1567">
        <v>247</v>
      </c>
      <c r="AH1567">
        <v>20</v>
      </c>
      <c r="AI1567">
        <v>269</v>
      </c>
      <c r="AJ1567">
        <v>18</v>
      </c>
      <c r="AK1567" t="s">
        <v>42</v>
      </c>
      <c r="AL1567">
        <f>IF(AND(EE_Data_2023[[#This Row],[Hire Date]]&gt;=EE_Data_2023[[#This Row],[Start of Month]],EE_Data_2023[[#This Row],[Hire Date]]&lt;=EE_Data_2023[[#This Row],[End of Month]]),1,0)</f>
        <v>0</v>
      </c>
      <c r="AM1567">
        <f>IF(AND(EE_Data_2023[[#This Row],[Exit Date]]&gt;=EE_Data_2023[[#This Row],[Start of Month]],EE_Data_2023[[#This Row],[Exit Date]]&lt;=EE_Data_2023[[#This Row],[End of Month]]),1,0)</f>
        <v>0</v>
      </c>
      <c r="AN1567">
        <f>EE_Data_2023[[#This Row],[Leave balance]]*EE_Data_2023[[#This Row],[Hr_Rate]]</f>
        <v>14676.074999999999</v>
      </c>
    </row>
    <row r="1568" spans="1:40" x14ac:dyDescent="0.3">
      <c r="A1568" s="1" t="s">
        <v>1928</v>
      </c>
      <c r="B1568" s="8">
        <v>44958</v>
      </c>
      <c r="C1568" s="8">
        <v>44985</v>
      </c>
      <c r="D1568">
        <v>2023</v>
      </c>
      <c r="E1568" t="s">
        <v>31</v>
      </c>
      <c r="F1568" t="s">
        <v>32</v>
      </c>
      <c r="G1568" t="s">
        <v>33</v>
      </c>
      <c r="H1568" t="s">
        <v>1629</v>
      </c>
      <c r="I1568" t="s">
        <v>1630</v>
      </c>
      <c r="J1568" t="s">
        <v>115</v>
      </c>
      <c r="K1568" t="s">
        <v>83</v>
      </c>
      <c r="L1568" t="s">
        <v>71</v>
      </c>
      <c r="M1568" t="s">
        <v>32</v>
      </c>
      <c r="N1568" t="s">
        <v>72</v>
      </c>
      <c r="O1568" t="s">
        <v>50</v>
      </c>
      <c r="P1568">
        <v>47</v>
      </c>
      <c r="Q1568" s="2">
        <v>44556</v>
      </c>
      <c r="R1568" s="2"/>
      <c r="S1568">
        <v>24</v>
      </c>
      <c r="T1568" s="3">
        <v>243568</v>
      </c>
      <c r="U1568" s="3">
        <v>20297.333333333332</v>
      </c>
      <c r="V1568" s="3">
        <v>195.16666666666666</v>
      </c>
      <c r="W1568" s="3">
        <v>0.20760000000000001</v>
      </c>
      <c r="X1568" s="3">
        <v>4213.7263999999996</v>
      </c>
      <c r="Y1568" vm="1">
        <v>0.36599999999999999</v>
      </c>
      <c r="Z1568" s="3">
        <v>12868.509333333332</v>
      </c>
      <c r="AA1568" t="s">
        <v>41</v>
      </c>
      <c r="AB1568">
        <v>1</v>
      </c>
      <c r="AC1568">
        <v>0.33</v>
      </c>
      <c r="AD1568" s="2" t="s">
        <v>42</v>
      </c>
      <c r="AE1568">
        <v>246</v>
      </c>
      <c r="AH1568">
        <v>20</v>
      </c>
      <c r="AK1568" t="s">
        <v>42</v>
      </c>
      <c r="AL1568">
        <f>IF(AND(EE_Data_2023[[#This Row],[Hire Date]]&gt;=EE_Data_2023[[#This Row],[Start of Month]],EE_Data_2023[[#This Row],[Hire Date]]&lt;=EE_Data_2023[[#This Row],[End of Month]]),1,0)</f>
        <v>0</v>
      </c>
      <c r="AM1568">
        <f>IF(AND(EE_Data_2023[[#This Row],[Exit Date]]&gt;=EE_Data_2023[[#This Row],[Start of Month]],EE_Data_2023[[#This Row],[Exit Date]]&lt;=EE_Data_2023[[#This Row],[End of Month]]),1,0)</f>
        <v>0</v>
      </c>
      <c r="AN1568">
        <f>EE_Data_2023[[#This Row],[Leave balance]]*EE_Data_2023[[#This Row],[Hr_Rate]]</f>
        <v>48011</v>
      </c>
    </row>
    <row r="1569" spans="1:40" x14ac:dyDescent="0.3">
      <c r="A1569" s="1" t="s">
        <v>1928</v>
      </c>
      <c r="B1569" s="8">
        <v>44958</v>
      </c>
      <c r="C1569" s="8">
        <v>44985</v>
      </c>
      <c r="D1569">
        <v>2023</v>
      </c>
      <c r="E1569" t="s">
        <v>193</v>
      </c>
      <c r="F1569" t="s">
        <v>194</v>
      </c>
      <c r="G1569" t="s">
        <v>33</v>
      </c>
      <c r="H1569" t="s">
        <v>1273</v>
      </c>
      <c r="I1569" t="s">
        <v>1631</v>
      </c>
      <c r="J1569" t="s">
        <v>47</v>
      </c>
      <c r="K1569" t="s">
        <v>70</v>
      </c>
      <c r="L1569" t="s">
        <v>108</v>
      </c>
      <c r="M1569" t="s">
        <v>194</v>
      </c>
      <c r="N1569" t="s">
        <v>72</v>
      </c>
      <c r="O1569" t="s">
        <v>40</v>
      </c>
      <c r="P1569">
        <v>49</v>
      </c>
      <c r="Q1569" s="2">
        <v>37092</v>
      </c>
      <c r="R1569" s="2"/>
      <c r="S1569">
        <v>32</v>
      </c>
      <c r="T1569" s="3">
        <v>199176</v>
      </c>
      <c r="U1569" s="3">
        <v>16598</v>
      </c>
      <c r="V1569" s="3">
        <v>119.69711538461539</v>
      </c>
      <c r="W1569" s="3">
        <v>6.3500000000000001E-2</v>
      </c>
      <c r="X1569" s="3">
        <v>1053.973</v>
      </c>
      <c r="Y1569" vm="24">
        <v>0.31900000000000001</v>
      </c>
      <c r="Z1569" s="3">
        <v>11303.238000000001</v>
      </c>
      <c r="AA1569" t="s">
        <v>197</v>
      </c>
      <c r="AB1569">
        <v>149.69999999999999</v>
      </c>
      <c r="AC1569">
        <v>0.24</v>
      </c>
      <c r="AD1569" s="2" t="s">
        <v>42</v>
      </c>
      <c r="AE1569">
        <v>249</v>
      </c>
      <c r="AF1569">
        <v>1</v>
      </c>
      <c r="AG1569" t="s">
        <v>1811</v>
      </c>
      <c r="AH1569">
        <v>20</v>
      </c>
      <c r="AK1569" t="s">
        <v>42</v>
      </c>
      <c r="AL1569">
        <f>IF(AND(EE_Data_2023[[#This Row],[Hire Date]]&gt;=EE_Data_2023[[#This Row],[Start of Month]],EE_Data_2023[[#This Row],[Hire Date]]&lt;=EE_Data_2023[[#This Row],[End of Month]]),1,0)</f>
        <v>0</v>
      </c>
      <c r="AM1569">
        <f>IF(AND(EE_Data_2023[[#This Row],[Exit Date]]&gt;=EE_Data_2023[[#This Row],[Start of Month]],EE_Data_2023[[#This Row],[Exit Date]]&lt;=EE_Data_2023[[#This Row],[End of Month]]),1,0)</f>
        <v>0</v>
      </c>
      <c r="AN1569">
        <f>EE_Data_2023[[#This Row],[Leave balance]]*EE_Data_2023[[#This Row],[Hr_Rate]]</f>
        <v>29804.58173076923</v>
      </c>
    </row>
    <row r="1570" spans="1:40" x14ac:dyDescent="0.3">
      <c r="A1570" s="1" t="s">
        <v>1928</v>
      </c>
      <c r="B1570" s="8">
        <v>44958</v>
      </c>
      <c r="C1570" s="8">
        <v>44985</v>
      </c>
      <c r="D1570">
        <v>2023</v>
      </c>
      <c r="E1570" t="s">
        <v>65</v>
      </c>
      <c r="F1570" t="s">
        <v>66</v>
      </c>
      <c r="G1570" t="s">
        <v>33</v>
      </c>
      <c r="H1570" t="s">
        <v>218</v>
      </c>
      <c r="I1570" t="s">
        <v>1632</v>
      </c>
      <c r="J1570" t="s">
        <v>36</v>
      </c>
      <c r="K1570" t="s">
        <v>37</v>
      </c>
      <c r="L1570" t="s">
        <v>49</v>
      </c>
      <c r="M1570" t="s">
        <v>66</v>
      </c>
      <c r="N1570" t="s">
        <v>72</v>
      </c>
      <c r="O1570" t="s">
        <v>50</v>
      </c>
      <c r="P1570">
        <v>56</v>
      </c>
      <c r="Q1570" s="2">
        <v>44369</v>
      </c>
      <c r="R1570" s="2"/>
      <c r="S1570">
        <v>40</v>
      </c>
      <c r="T1570" s="3">
        <v>82806</v>
      </c>
      <c r="U1570" s="3">
        <v>6900.5</v>
      </c>
      <c r="V1570" s="3">
        <v>39.810576923076923</v>
      </c>
      <c r="W1570" s="3">
        <v>0.23749999999999999</v>
      </c>
      <c r="X1570" s="3">
        <v>1638.8687499999999</v>
      </c>
      <c r="Y1570" vm="5">
        <v>0.39799999999999996</v>
      </c>
      <c r="Z1570" s="3">
        <v>4154.1010000000006</v>
      </c>
      <c r="AA1570" t="s">
        <v>41</v>
      </c>
      <c r="AB1570">
        <v>1</v>
      </c>
      <c r="AC1570">
        <v>0</v>
      </c>
      <c r="AD1570" s="2" t="s">
        <v>42</v>
      </c>
      <c r="AE1570">
        <v>319</v>
      </c>
      <c r="AH1570">
        <v>20</v>
      </c>
      <c r="AJ1570">
        <v>17</v>
      </c>
      <c r="AK1570" t="s">
        <v>42</v>
      </c>
      <c r="AL1570">
        <f>IF(AND(EE_Data_2023[[#This Row],[Hire Date]]&gt;=EE_Data_2023[[#This Row],[Start of Month]],EE_Data_2023[[#This Row],[Hire Date]]&lt;=EE_Data_2023[[#This Row],[End of Month]]),1,0)</f>
        <v>0</v>
      </c>
      <c r="AM1570">
        <f>IF(AND(EE_Data_2023[[#This Row],[Exit Date]]&gt;=EE_Data_2023[[#This Row],[Start of Month]],EE_Data_2023[[#This Row],[Exit Date]]&lt;=EE_Data_2023[[#This Row],[End of Month]]),1,0)</f>
        <v>0</v>
      </c>
      <c r="AN1570">
        <f>EE_Data_2023[[#This Row],[Leave balance]]*EE_Data_2023[[#This Row],[Hr_Rate]]</f>
        <v>12699.574038461538</v>
      </c>
    </row>
    <row r="1571" spans="1:40" x14ac:dyDescent="0.3">
      <c r="A1571" s="1" t="s">
        <v>1928</v>
      </c>
      <c r="B1571" s="8">
        <v>44958</v>
      </c>
      <c r="C1571" s="8">
        <v>44985</v>
      </c>
      <c r="D1571">
        <v>2023</v>
      </c>
      <c r="E1571" t="s">
        <v>920</v>
      </c>
      <c r="F1571" t="s">
        <v>921</v>
      </c>
      <c r="G1571" t="s">
        <v>33</v>
      </c>
      <c r="H1571" t="s">
        <v>1633</v>
      </c>
      <c r="I1571" t="s">
        <v>1634</v>
      </c>
      <c r="J1571" t="s">
        <v>47</v>
      </c>
      <c r="K1571" t="s">
        <v>116</v>
      </c>
      <c r="L1571" t="s">
        <v>49</v>
      </c>
      <c r="M1571" t="s">
        <v>921</v>
      </c>
      <c r="N1571" t="s">
        <v>39</v>
      </c>
      <c r="O1571" t="s">
        <v>50</v>
      </c>
      <c r="P1571">
        <v>53</v>
      </c>
      <c r="Q1571" s="2">
        <v>44732</v>
      </c>
      <c r="R1571" s="2">
        <v>45097</v>
      </c>
      <c r="S1571">
        <v>40</v>
      </c>
      <c r="T1571" s="3">
        <v>164399</v>
      </c>
      <c r="U1571" s="3">
        <v>13699.916666666666</v>
      </c>
      <c r="V1571" s="3">
        <v>79.037980769230771</v>
      </c>
      <c r="W1571" s="3">
        <v>0.3</v>
      </c>
      <c r="X1571" s="3">
        <v>4109.9749999999995</v>
      </c>
      <c r="Y1571" vm="43">
        <v>0.59099999999999997</v>
      </c>
      <c r="Z1571" s="3">
        <v>5603.2659166666672</v>
      </c>
      <c r="AA1571" t="s">
        <v>41</v>
      </c>
      <c r="AB1571">
        <v>1</v>
      </c>
      <c r="AC1571">
        <v>0.25</v>
      </c>
      <c r="AD1571" s="2" t="s">
        <v>42</v>
      </c>
      <c r="AE1571">
        <v>263</v>
      </c>
      <c r="AH1571">
        <v>20</v>
      </c>
      <c r="AJ1571">
        <v>12</v>
      </c>
      <c r="AK1571" t="s">
        <v>42</v>
      </c>
      <c r="AL1571">
        <f>IF(AND(EE_Data_2023[[#This Row],[Hire Date]]&gt;=EE_Data_2023[[#This Row],[Start of Month]],EE_Data_2023[[#This Row],[Hire Date]]&lt;=EE_Data_2023[[#This Row],[End of Month]]),1,0)</f>
        <v>0</v>
      </c>
      <c r="AM1571">
        <f>IF(AND(EE_Data_2023[[#This Row],[Exit Date]]&gt;=EE_Data_2023[[#This Row],[Start of Month]],EE_Data_2023[[#This Row],[Exit Date]]&lt;=EE_Data_2023[[#This Row],[End of Month]]),1,0)</f>
        <v>0</v>
      </c>
      <c r="AN1571">
        <f>EE_Data_2023[[#This Row],[Leave balance]]*EE_Data_2023[[#This Row],[Hr_Rate]]</f>
        <v>20786.988942307693</v>
      </c>
    </row>
    <row r="1572" spans="1:40" x14ac:dyDescent="0.3">
      <c r="A1572" s="1" t="s">
        <v>1928</v>
      </c>
      <c r="B1572" s="8">
        <v>44958</v>
      </c>
      <c r="C1572" s="8">
        <v>44985</v>
      </c>
      <c r="D1572">
        <v>2023</v>
      </c>
      <c r="E1572" t="s">
        <v>506</v>
      </c>
      <c r="F1572" t="s">
        <v>507</v>
      </c>
      <c r="G1572" t="s">
        <v>1917</v>
      </c>
      <c r="H1572" t="s">
        <v>1635</v>
      </c>
      <c r="I1572" t="s">
        <v>1636</v>
      </c>
      <c r="J1572" t="s">
        <v>93</v>
      </c>
      <c r="K1572" t="s">
        <v>94</v>
      </c>
      <c r="L1572" t="s">
        <v>38</v>
      </c>
      <c r="M1572" t="s">
        <v>507</v>
      </c>
      <c r="N1572" t="s">
        <v>72</v>
      </c>
      <c r="O1572" t="s">
        <v>50</v>
      </c>
      <c r="P1572">
        <v>32</v>
      </c>
      <c r="Q1572" s="2">
        <v>42839</v>
      </c>
      <c r="R1572" s="2"/>
      <c r="S1572">
        <v>40</v>
      </c>
      <c r="T1572" s="3">
        <v>154956</v>
      </c>
      <c r="U1572" s="3">
        <v>12913</v>
      </c>
      <c r="V1572" s="3">
        <v>74.498076923076923</v>
      </c>
      <c r="W1572" s="3">
        <v>7.3700000000000002E-2</v>
      </c>
      <c r="X1572" s="3">
        <v>951.68810000000008</v>
      </c>
      <c r="Y1572" vm="40">
        <v>0.245</v>
      </c>
      <c r="Z1572" s="3">
        <v>9749.3150000000005</v>
      </c>
      <c r="AA1572" t="s">
        <v>510</v>
      </c>
      <c r="AB1572">
        <v>1.4572000000000001</v>
      </c>
      <c r="AC1572">
        <v>0.13</v>
      </c>
      <c r="AD1572" s="2" t="s">
        <v>42</v>
      </c>
      <c r="AE1572">
        <v>85</v>
      </c>
      <c r="AH1572">
        <v>20</v>
      </c>
      <c r="AJ1572">
        <v>7</v>
      </c>
      <c r="AK1572" t="s">
        <v>42</v>
      </c>
      <c r="AL1572">
        <f>IF(AND(EE_Data_2023[[#This Row],[Hire Date]]&gt;=EE_Data_2023[[#This Row],[Start of Month]],EE_Data_2023[[#This Row],[Hire Date]]&lt;=EE_Data_2023[[#This Row],[End of Month]]),1,0)</f>
        <v>0</v>
      </c>
      <c r="AM1572">
        <f>IF(AND(EE_Data_2023[[#This Row],[Exit Date]]&gt;=EE_Data_2023[[#This Row],[Start of Month]],EE_Data_2023[[#This Row],[Exit Date]]&lt;=EE_Data_2023[[#This Row],[End of Month]]),1,0)</f>
        <v>0</v>
      </c>
      <c r="AN1572">
        <f>EE_Data_2023[[#This Row],[Leave balance]]*EE_Data_2023[[#This Row],[Hr_Rate]]</f>
        <v>6332.3365384615381</v>
      </c>
    </row>
    <row r="1573" spans="1:40" x14ac:dyDescent="0.3">
      <c r="A1573" s="1" t="s">
        <v>1928</v>
      </c>
      <c r="B1573" s="8">
        <v>44958</v>
      </c>
      <c r="C1573" s="8">
        <v>44985</v>
      </c>
      <c r="D1573">
        <v>2023</v>
      </c>
      <c r="E1573" t="s">
        <v>123</v>
      </c>
      <c r="F1573" t="s">
        <v>124</v>
      </c>
      <c r="G1573" t="s">
        <v>33</v>
      </c>
      <c r="H1573" t="s">
        <v>1637</v>
      </c>
      <c r="I1573" t="s">
        <v>1638</v>
      </c>
      <c r="J1573" t="s">
        <v>47</v>
      </c>
      <c r="K1573" t="s">
        <v>70</v>
      </c>
      <c r="L1573" t="s">
        <v>71</v>
      </c>
      <c r="M1573" t="s">
        <v>124</v>
      </c>
      <c r="N1573" t="s">
        <v>39</v>
      </c>
      <c r="O1573" t="s">
        <v>40</v>
      </c>
      <c r="P1573">
        <v>52</v>
      </c>
      <c r="Q1573" s="2">
        <v>44099</v>
      </c>
      <c r="R1573" s="2">
        <v>45194</v>
      </c>
      <c r="S1573">
        <v>24</v>
      </c>
      <c r="T1573" s="3">
        <v>163143</v>
      </c>
      <c r="U1573" s="3">
        <v>13595.25</v>
      </c>
      <c r="V1573" s="3">
        <v>130.72355769230771</v>
      </c>
      <c r="W1573" s="3">
        <v>2.2499999999999999E-2</v>
      </c>
      <c r="X1573" s="3">
        <v>305.893125</v>
      </c>
      <c r="Y1573" vm="13">
        <v>0.2</v>
      </c>
      <c r="Z1573" s="3">
        <v>10876.2</v>
      </c>
      <c r="AA1573" t="s">
        <v>127</v>
      </c>
      <c r="AB1573">
        <v>4.9107000000000003</v>
      </c>
      <c r="AC1573">
        <v>0.28000000000000003</v>
      </c>
      <c r="AD1573" s="2" t="s">
        <v>42</v>
      </c>
      <c r="AE1573">
        <v>355</v>
      </c>
      <c r="AH1573">
        <v>20</v>
      </c>
      <c r="AK1573" t="s">
        <v>42</v>
      </c>
      <c r="AL1573">
        <f>IF(AND(EE_Data_2023[[#This Row],[Hire Date]]&gt;=EE_Data_2023[[#This Row],[Start of Month]],EE_Data_2023[[#This Row],[Hire Date]]&lt;=EE_Data_2023[[#This Row],[End of Month]]),1,0)</f>
        <v>0</v>
      </c>
      <c r="AM1573">
        <f>IF(AND(EE_Data_2023[[#This Row],[Exit Date]]&gt;=EE_Data_2023[[#This Row],[Start of Month]],EE_Data_2023[[#This Row],[Exit Date]]&lt;=EE_Data_2023[[#This Row],[End of Month]]),1,0)</f>
        <v>0</v>
      </c>
      <c r="AN1573">
        <f>EE_Data_2023[[#This Row],[Leave balance]]*EE_Data_2023[[#This Row],[Hr_Rate]]</f>
        <v>46406.862980769234</v>
      </c>
    </row>
    <row r="1574" spans="1:40" x14ac:dyDescent="0.3">
      <c r="A1574" s="1" t="s">
        <v>1928</v>
      </c>
      <c r="B1574" s="8">
        <v>44958</v>
      </c>
      <c r="C1574" s="8">
        <v>44985</v>
      </c>
      <c r="D1574">
        <v>2023</v>
      </c>
      <c r="E1574" t="s">
        <v>415</v>
      </c>
      <c r="F1574" t="s">
        <v>416</v>
      </c>
      <c r="G1574" t="s">
        <v>33</v>
      </c>
      <c r="H1574" t="s">
        <v>1639</v>
      </c>
      <c r="I1574" t="s">
        <v>1640</v>
      </c>
      <c r="J1574" t="s">
        <v>63</v>
      </c>
      <c r="K1574" t="s">
        <v>83</v>
      </c>
      <c r="L1574" t="s">
        <v>49</v>
      </c>
      <c r="M1574" t="s">
        <v>416</v>
      </c>
      <c r="N1574" t="s">
        <v>72</v>
      </c>
      <c r="O1574" t="s">
        <v>50</v>
      </c>
      <c r="P1574">
        <v>38</v>
      </c>
      <c r="Q1574" s="2">
        <v>44036</v>
      </c>
      <c r="R1574" s="2"/>
      <c r="S1574">
        <v>24</v>
      </c>
      <c r="T1574" s="3">
        <v>89390</v>
      </c>
      <c r="U1574" s="3">
        <v>7449.166666666667</v>
      </c>
      <c r="V1574" s="3">
        <v>71.626602564102555</v>
      </c>
      <c r="W1574" s="3">
        <v>0</v>
      </c>
      <c r="X1574" s="3">
        <v>0</v>
      </c>
      <c r="Y1574" vm="38">
        <v>0.23800000000000002</v>
      </c>
      <c r="Z1574" s="3">
        <v>5676.2650000000003</v>
      </c>
      <c r="AA1574" t="s">
        <v>419</v>
      </c>
      <c r="AB1574">
        <v>7.4398</v>
      </c>
      <c r="AC1574">
        <v>0</v>
      </c>
      <c r="AD1574" s="2" t="s">
        <v>42</v>
      </c>
      <c r="AE1574">
        <v>149</v>
      </c>
      <c r="AH1574">
        <v>20</v>
      </c>
      <c r="AK1574" t="s">
        <v>42</v>
      </c>
      <c r="AL1574">
        <f>IF(AND(EE_Data_2023[[#This Row],[Hire Date]]&gt;=EE_Data_2023[[#This Row],[Start of Month]],EE_Data_2023[[#This Row],[Hire Date]]&lt;=EE_Data_2023[[#This Row],[End of Month]]),1,0)</f>
        <v>0</v>
      </c>
      <c r="AM1574">
        <f>IF(AND(EE_Data_2023[[#This Row],[Exit Date]]&gt;=EE_Data_2023[[#This Row],[Start of Month]],EE_Data_2023[[#This Row],[Exit Date]]&lt;=EE_Data_2023[[#This Row],[End of Month]]),1,0)</f>
        <v>0</v>
      </c>
      <c r="AN1574">
        <f>EE_Data_2023[[#This Row],[Leave balance]]*EE_Data_2023[[#This Row],[Hr_Rate]]</f>
        <v>10672.363782051281</v>
      </c>
    </row>
    <row r="1575" spans="1:40" x14ac:dyDescent="0.3">
      <c r="A1575" s="1" t="s">
        <v>1928</v>
      </c>
      <c r="B1575" s="8">
        <v>44958</v>
      </c>
      <c r="C1575" s="8">
        <v>44985</v>
      </c>
      <c r="D1575">
        <v>2023</v>
      </c>
      <c r="E1575" t="s">
        <v>73</v>
      </c>
      <c r="F1575" t="s">
        <v>74</v>
      </c>
      <c r="G1575" t="s">
        <v>1916</v>
      </c>
      <c r="H1575" t="s">
        <v>1641</v>
      </c>
      <c r="I1575" t="s">
        <v>1642</v>
      </c>
      <c r="J1575" t="s">
        <v>310</v>
      </c>
      <c r="K1575" t="s">
        <v>37</v>
      </c>
      <c r="L1575" t="s">
        <v>38</v>
      </c>
      <c r="M1575" t="s">
        <v>74</v>
      </c>
      <c r="N1575" t="s">
        <v>72</v>
      </c>
      <c r="O1575" t="s">
        <v>40</v>
      </c>
      <c r="P1575">
        <v>41</v>
      </c>
      <c r="Q1575" s="2">
        <v>43013</v>
      </c>
      <c r="R1575" s="2"/>
      <c r="S1575">
        <v>32</v>
      </c>
      <c r="T1575" s="3">
        <v>67468</v>
      </c>
      <c r="U1575" s="3">
        <v>5622.333333333333</v>
      </c>
      <c r="V1575" s="3">
        <v>40.54567307692308</v>
      </c>
      <c r="W1575" s="3">
        <v>0.28999999999999998</v>
      </c>
      <c r="X1575" s="3">
        <v>1630.4766666666665</v>
      </c>
      <c r="Y1575" vm="6">
        <v>0.65099999999999991</v>
      </c>
      <c r="Z1575" s="3">
        <v>1962.1943333333338</v>
      </c>
      <c r="AA1575" t="s">
        <v>78</v>
      </c>
      <c r="AB1575">
        <v>5.4378000000000002</v>
      </c>
      <c r="AC1575">
        <v>0</v>
      </c>
      <c r="AD1575" s="2" t="s">
        <v>42</v>
      </c>
      <c r="AE1575">
        <v>79</v>
      </c>
      <c r="AH1575">
        <v>20</v>
      </c>
      <c r="AK1575" t="s">
        <v>42</v>
      </c>
      <c r="AL1575">
        <f>IF(AND(EE_Data_2023[[#This Row],[Hire Date]]&gt;=EE_Data_2023[[#This Row],[Start of Month]],EE_Data_2023[[#This Row],[Hire Date]]&lt;=EE_Data_2023[[#This Row],[End of Month]]),1,0)</f>
        <v>0</v>
      </c>
      <c r="AM1575">
        <f>IF(AND(EE_Data_2023[[#This Row],[Exit Date]]&gt;=EE_Data_2023[[#This Row],[Start of Month]],EE_Data_2023[[#This Row],[Exit Date]]&lt;=EE_Data_2023[[#This Row],[End of Month]]),1,0)</f>
        <v>0</v>
      </c>
      <c r="AN1575">
        <f>EE_Data_2023[[#This Row],[Leave balance]]*EE_Data_2023[[#This Row],[Hr_Rate]]</f>
        <v>3203.1081730769233</v>
      </c>
    </row>
    <row r="1576" spans="1:40" x14ac:dyDescent="0.3">
      <c r="A1576" s="1" t="s">
        <v>1928</v>
      </c>
      <c r="B1576" s="8">
        <v>44958</v>
      </c>
      <c r="C1576" s="8">
        <v>44985</v>
      </c>
      <c r="D1576">
        <v>2023</v>
      </c>
      <c r="E1576" t="s">
        <v>31</v>
      </c>
      <c r="F1576" t="s">
        <v>32</v>
      </c>
      <c r="G1576" t="s">
        <v>33</v>
      </c>
      <c r="H1576" t="s">
        <v>1643</v>
      </c>
      <c r="I1576" t="s">
        <v>1644</v>
      </c>
      <c r="J1576" t="s">
        <v>165</v>
      </c>
      <c r="K1576" t="s">
        <v>99</v>
      </c>
      <c r="L1576" t="s">
        <v>38</v>
      </c>
      <c r="M1576" t="s">
        <v>32</v>
      </c>
      <c r="N1576" t="s">
        <v>72</v>
      </c>
      <c r="O1576" t="s">
        <v>50</v>
      </c>
      <c r="P1576">
        <v>49</v>
      </c>
      <c r="Q1576" s="2">
        <v>42441</v>
      </c>
      <c r="R1576" s="2"/>
      <c r="S1576">
        <v>40</v>
      </c>
      <c r="T1576" s="3">
        <v>100810</v>
      </c>
      <c r="U1576" s="3">
        <v>8400.8333333333339</v>
      </c>
      <c r="V1576" s="3">
        <v>48.466346153846153</v>
      </c>
      <c r="W1576" s="3">
        <v>0.20760000000000001</v>
      </c>
      <c r="X1576" s="3">
        <v>1744.0130000000001</v>
      </c>
      <c r="Y1576" vm="1">
        <v>0.36599999999999999</v>
      </c>
      <c r="Z1576" s="3">
        <v>5326.128333333334</v>
      </c>
      <c r="AA1576" t="s">
        <v>41</v>
      </c>
      <c r="AB1576">
        <v>1</v>
      </c>
      <c r="AC1576">
        <v>0.12</v>
      </c>
      <c r="AD1576" s="2" t="s">
        <v>42</v>
      </c>
      <c r="AE1576">
        <v>309</v>
      </c>
      <c r="AH1576">
        <v>20</v>
      </c>
      <c r="AJ1576">
        <v>4</v>
      </c>
      <c r="AK1576" t="s">
        <v>42</v>
      </c>
      <c r="AL1576">
        <f>IF(AND(EE_Data_2023[[#This Row],[Hire Date]]&gt;=EE_Data_2023[[#This Row],[Start of Month]],EE_Data_2023[[#This Row],[Hire Date]]&lt;=EE_Data_2023[[#This Row],[End of Month]]),1,0)</f>
        <v>0</v>
      </c>
      <c r="AM1576">
        <f>IF(AND(EE_Data_2023[[#This Row],[Exit Date]]&gt;=EE_Data_2023[[#This Row],[Start of Month]],EE_Data_2023[[#This Row],[Exit Date]]&lt;=EE_Data_2023[[#This Row],[End of Month]]),1,0)</f>
        <v>0</v>
      </c>
      <c r="AN1576">
        <f>EE_Data_2023[[#This Row],[Leave balance]]*EE_Data_2023[[#This Row],[Hr_Rate]]</f>
        <v>14976.100961538461</v>
      </c>
    </row>
    <row r="1577" spans="1:40" x14ac:dyDescent="0.3">
      <c r="A1577" s="1" t="s">
        <v>1928</v>
      </c>
      <c r="B1577" s="8">
        <v>44958</v>
      </c>
      <c r="C1577" s="8">
        <v>44985</v>
      </c>
      <c r="D1577">
        <v>2023</v>
      </c>
      <c r="E1577" t="s">
        <v>322</v>
      </c>
      <c r="F1577" t="s">
        <v>323</v>
      </c>
      <c r="G1577" t="s">
        <v>1919</v>
      </c>
      <c r="H1577" t="s">
        <v>1645</v>
      </c>
      <c r="I1577" t="s">
        <v>1646</v>
      </c>
      <c r="J1577" t="s">
        <v>63</v>
      </c>
      <c r="K1577" t="s">
        <v>48</v>
      </c>
      <c r="L1577" t="s">
        <v>38</v>
      </c>
      <c r="M1577" t="s">
        <v>323</v>
      </c>
      <c r="N1577" t="s">
        <v>72</v>
      </c>
      <c r="O1577" t="s">
        <v>50</v>
      </c>
      <c r="P1577">
        <v>35</v>
      </c>
      <c r="Q1577" s="2">
        <v>43542</v>
      </c>
      <c r="R1577" s="2"/>
      <c r="S1577">
        <v>40</v>
      </c>
      <c r="T1577" s="3">
        <v>74779</v>
      </c>
      <c r="U1577" s="3">
        <v>6231.583333333333</v>
      </c>
      <c r="V1577" s="3">
        <v>35.951442307692311</v>
      </c>
      <c r="W1577" s="3">
        <v>0.15490000000000001</v>
      </c>
      <c r="X1577" s="3">
        <v>965.2722583333333</v>
      </c>
      <c r="Y1577" vm="33">
        <v>0.46700000000000003</v>
      </c>
      <c r="Z1577" s="3">
        <v>3321.4339166666664</v>
      </c>
      <c r="AA1577" t="s">
        <v>326</v>
      </c>
      <c r="AB1577">
        <v>143.86000000000001</v>
      </c>
      <c r="AC1577">
        <v>0</v>
      </c>
      <c r="AD1577" s="2" t="s">
        <v>42</v>
      </c>
      <c r="AE1577">
        <v>288</v>
      </c>
      <c r="AH1577">
        <v>20</v>
      </c>
      <c r="AJ1577">
        <v>3</v>
      </c>
      <c r="AK1577" t="s">
        <v>42</v>
      </c>
      <c r="AL1577">
        <f>IF(AND(EE_Data_2023[[#This Row],[Hire Date]]&gt;=EE_Data_2023[[#This Row],[Start of Month]],EE_Data_2023[[#This Row],[Hire Date]]&lt;=EE_Data_2023[[#This Row],[End of Month]]),1,0)</f>
        <v>0</v>
      </c>
      <c r="AM1577">
        <f>IF(AND(EE_Data_2023[[#This Row],[Exit Date]]&gt;=EE_Data_2023[[#This Row],[Start of Month]],EE_Data_2023[[#This Row],[Exit Date]]&lt;=EE_Data_2023[[#This Row],[End of Month]]),1,0)</f>
        <v>0</v>
      </c>
      <c r="AN1577">
        <f>EE_Data_2023[[#This Row],[Leave balance]]*EE_Data_2023[[#This Row],[Hr_Rate]]</f>
        <v>10354.015384615386</v>
      </c>
    </row>
    <row r="1578" spans="1:40" x14ac:dyDescent="0.3">
      <c r="A1578" s="1" t="s">
        <v>1928</v>
      </c>
      <c r="B1578" s="8">
        <v>44958</v>
      </c>
      <c r="C1578" s="8">
        <v>44985</v>
      </c>
      <c r="D1578">
        <v>2023</v>
      </c>
      <c r="E1578" t="s">
        <v>1554</v>
      </c>
      <c r="F1578" t="s">
        <v>1555</v>
      </c>
      <c r="G1578" t="s">
        <v>33</v>
      </c>
      <c r="H1578" t="s">
        <v>726</v>
      </c>
      <c r="I1578" t="s">
        <v>1647</v>
      </c>
      <c r="J1578" t="s">
        <v>47</v>
      </c>
      <c r="K1578" t="s">
        <v>37</v>
      </c>
      <c r="L1578" t="s">
        <v>71</v>
      </c>
      <c r="M1578" t="s">
        <v>1555</v>
      </c>
      <c r="N1578" t="s">
        <v>72</v>
      </c>
      <c r="O1578" t="s">
        <v>50</v>
      </c>
      <c r="P1578">
        <v>29</v>
      </c>
      <c r="Q1578" s="2">
        <v>43048</v>
      </c>
      <c r="R1578" s="2"/>
      <c r="S1578">
        <v>32</v>
      </c>
      <c r="T1578" s="3">
        <v>63985</v>
      </c>
      <c r="U1578" s="3">
        <v>5332.083333333333</v>
      </c>
      <c r="V1578" s="3">
        <v>38.45252403846154</v>
      </c>
      <c r="W1578" s="3">
        <v>0.06</v>
      </c>
      <c r="X1578" s="3">
        <v>319.92499999999995</v>
      </c>
      <c r="Y1578" vm="45">
        <v>0.28800000000000003</v>
      </c>
      <c r="Z1578" s="3">
        <v>3796.4433333333327</v>
      </c>
      <c r="AA1578" t="s">
        <v>1557</v>
      </c>
      <c r="AB1578">
        <v>0.99060000000000004</v>
      </c>
      <c r="AC1578">
        <v>0</v>
      </c>
      <c r="AD1578" s="2" t="s">
        <v>42</v>
      </c>
      <c r="AE1578">
        <v>141</v>
      </c>
      <c r="AH1578">
        <v>20</v>
      </c>
      <c r="AK1578" t="s">
        <v>42</v>
      </c>
      <c r="AL1578">
        <f>IF(AND(EE_Data_2023[[#This Row],[Hire Date]]&gt;=EE_Data_2023[[#This Row],[Start of Month]],EE_Data_2023[[#This Row],[Hire Date]]&lt;=EE_Data_2023[[#This Row],[End of Month]]),1,0)</f>
        <v>0</v>
      </c>
      <c r="AM1578">
        <f>IF(AND(EE_Data_2023[[#This Row],[Exit Date]]&gt;=EE_Data_2023[[#This Row],[Start of Month]],EE_Data_2023[[#This Row],[Exit Date]]&lt;=EE_Data_2023[[#This Row],[End of Month]]),1,0)</f>
        <v>0</v>
      </c>
      <c r="AN1578">
        <f>EE_Data_2023[[#This Row],[Leave balance]]*EE_Data_2023[[#This Row],[Hr_Rate]]</f>
        <v>5421.8058894230771</v>
      </c>
    </row>
    <row r="1579" spans="1:40" x14ac:dyDescent="0.3">
      <c r="A1579" s="1" t="s">
        <v>1928</v>
      </c>
      <c r="B1579" s="8">
        <v>44958</v>
      </c>
      <c r="C1579" s="8">
        <v>44985</v>
      </c>
      <c r="D1579">
        <v>2023</v>
      </c>
      <c r="E1579" t="s">
        <v>502</v>
      </c>
      <c r="F1579" t="s">
        <v>120</v>
      </c>
      <c r="G1579" t="s">
        <v>1917</v>
      </c>
      <c r="H1579" t="s">
        <v>1648</v>
      </c>
      <c r="I1579" t="s">
        <v>1649</v>
      </c>
      <c r="J1579" t="s">
        <v>452</v>
      </c>
      <c r="K1579" t="s">
        <v>37</v>
      </c>
      <c r="L1579" t="s">
        <v>38</v>
      </c>
      <c r="M1579" t="s">
        <v>120</v>
      </c>
      <c r="N1579" t="s">
        <v>72</v>
      </c>
      <c r="O1579" t="s">
        <v>50</v>
      </c>
      <c r="P1579">
        <v>64</v>
      </c>
      <c r="Q1579" s="2">
        <v>38176</v>
      </c>
      <c r="R1579" s="2"/>
      <c r="S1579">
        <v>32</v>
      </c>
      <c r="T1579" s="3">
        <v>77903</v>
      </c>
      <c r="U1579" s="3">
        <v>6491.916666666667</v>
      </c>
      <c r="V1579" s="3">
        <v>46.816706730769234</v>
      </c>
      <c r="W1579" s="3">
        <v>7.6499999999999999E-2</v>
      </c>
      <c r="X1579" s="3">
        <v>496.63162499999999</v>
      </c>
      <c r="Y1579" vm="1">
        <v>0.36599999999999999</v>
      </c>
      <c r="Z1579" s="3">
        <v>4115.8751666666667</v>
      </c>
      <c r="AA1579" t="s">
        <v>505</v>
      </c>
      <c r="AB1579">
        <v>1.0568</v>
      </c>
      <c r="AC1579">
        <v>0</v>
      </c>
      <c r="AD1579" s="2" t="s">
        <v>42</v>
      </c>
      <c r="AE1579">
        <v>249</v>
      </c>
      <c r="AH1579">
        <v>20</v>
      </c>
      <c r="AK1579" t="s">
        <v>42</v>
      </c>
      <c r="AL1579">
        <f>IF(AND(EE_Data_2023[[#This Row],[Hire Date]]&gt;=EE_Data_2023[[#This Row],[Start of Month]],EE_Data_2023[[#This Row],[Hire Date]]&lt;=EE_Data_2023[[#This Row],[End of Month]]),1,0)</f>
        <v>0</v>
      </c>
      <c r="AM1579">
        <f>IF(AND(EE_Data_2023[[#This Row],[Exit Date]]&gt;=EE_Data_2023[[#This Row],[Start of Month]],EE_Data_2023[[#This Row],[Exit Date]]&lt;=EE_Data_2023[[#This Row],[End of Month]]),1,0)</f>
        <v>0</v>
      </c>
      <c r="AN1579">
        <f>EE_Data_2023[[#This Row],[Leave balance]]*EE_Data_2023[[#This Row],[Hr_Rate]]</f>
        <v>11657.359975961539</v>
      </c>
    </row>
    <row r="1580" spans="1:40" x14ac:dyDescent="0.3">
      <c r="A1580" s="1" t="s">
        <v>1928</v>
      </c>
      <c r="B1580" s="8">
        <v>44958</v>
      </c>
      <c r="C1580" s="8">
        <v>44985</v>
      </c>
      <c r="D1580">
        <v>2023</v>
      </c>
      <c r="E1580" t="s">
        <v>1554</v>
      </c>
      <c r="F1580" t="s">
        <v>1555</v>
      </c>
      <c r="G1580" t="s">
        <v>33</v>
      </c>
      <c r="H1580" t="s">
        <v>1650</v>
      </c>
      <c r="I1580" t="s">
        <v>1651</v>
      </c>
      <c r="J1580" t="s">
        <v>47</v>
      </c>
      <c r="K1580" t="s">
        <v>116</v>
      </c>
      <c r="L1580" t="s">
        <v>71</v>
      </c>
      <c r="M1580" t="s">
        <v>1555</v>
      </c>
      <c r="N1580" t="s">
        <v>72</v>
      </c>
      <c r="O1580" t="s">
        <v>40</v>
      </c>
      <c r="P1580">
        <v>33</v>
      </c>
      <c r="Q1580" s="2">
        <v>42898</v>
      </c>
      <c r="R1580" s="2"/>
      <c r="S1580">
        <v>32</v>
      </c>
      <c r="T1580" s="3">
        <v>164396</v>
      </c>
      <c r="U1580" s="3">
        <v>13699.666666666666</v>
      </c>
      <c r="V1580" s="3">
        <v>98.79567307692308</v>
      </c>
      <c r="W1580" s="3">
        <v>0.06</v>
      </c>
      <c r="X1580" s="3">
        <v>821.9799999999999</v>
      </c>
      <c r="Y1580" vm="45">
        <v>0.28800000000000003</v>
      </c>
      <c r="Z1580" s="3">
        <v>9754.1626666666652</v>
      </c>
      <c r="AA1580" t="s">
        <v>1557</v>
      </c>
      <c r="AB1580">
        <v>0.99060000000000004</v>
      </c>
      <c r="AC1580">
        <v>0.28999999999999998</v>
      </c>
      <c r="AD1580" s="2" t="s">
        <v>42</v>
      </c>
      <c r="AE1580">
        <v>87</v>
      </c>
      <c r="AH1580">
        <v>20</v>
      </c>
      <c r="AK1580" t="s">
        <v>42</v>
      </c>
      <c r="AL1580">
        <f>IF(AND(EE_Data_2023[[#This Row],[Hire Date]]&gt;=EE_Data_2023[[#This Row],[Start of Month]],EE_Data_2023[[#This Row],[Hire Date]]&lt;=EE_Data_2023[[#This Row],[End of Month]]),1,0)</f>
        <v>0</v>
      </c>
      <c r="AM1580">
        <f>IF(AND(EE_Data_2023[[#This Row],[Exit Date]]&gt;=EE_Data_2023[[#This Row],[Start of Month]],EE_Data_2023[[#This Row],[Exit Date]]&lt;=EE_Data_2023[[#This Row],[End of Month]]),1,0)</f>
        <v>0</v>
      </c>
      <c r="AN1580">
        <f>EE_Data_2023[[#This Row],[Leave balance]]*EE_Data_2023[[#This Row],[Hr_Rate]]</f>
        <v>8595.2235576923085</v>
      </c>
    </row>
    <row r="1581" spans="1:40" x14ac:dyDescent="0.3">
      <c r="A1581" s="1" t="s">
        <v>1928</v>
      </c>
      <c r="B1581" s="8">
        <v>44958</v>
      </c>
      <c r="C1581" s="8">
        <v>44985</v>
      </c>
      <c r="D1581">
        <v>2023</v>
      </c>
      <c r="E1581" t="s">
        <v>502</v>
      </c>
      <c r="F1581" t="s">
        <v>120</v>
      </c>
      <c r="G1581" t="s">
        <v>1917</v>
      </c>
      <c r="H1581" t="s">
        <v>1652</v>
      </c>
      <c r="I1581" t="s">
        <v>1653</v>
      </c>
      <c r="J1581" t="s">
        <v>527</v>
      </c>
      <c r="K1581" t="s">
        <v>37</v>
      </c>
      <c r="L1581" t="s">
        <v>71</v>
      </c>
      <c r="M1581" t="s">
        <v>120</v>
      </c>
      <c r="N1581" t="s">
        <v>72</v>
      </c>
      <c r="O1581" t="s">
        <v>40</v>
      </c>
      <c r="P1581">
        <v>29</v>
      </c>
      <c r="Q1581" s="2">
        <v>44375</v>
      </c>
      <c r="R1581" s="2"/>
      <c r="S1581">
        <v>24</v>
      </c>
      <c r="T1581" s="3">
        <v>71234</v>
      </c>
      <c r="U1581" s="3">
        <v>5936.166666666667</v>
      </c>
      <c r="V1581" s="3">
        <v>57.078525641025642</v>
      </c>
      <c r="W1581" s="3">
        <v>7.6499999999999999E-2</v>
      </c>
      <c r="X1581" s="3">
        <v>454.11675000000002</v>
      </c>
      <c r="Y1581" vm="1">
        <v>0.36599999999999999</v>
      </c>
      <c r="Z1581" s="3">
        <v>3763.5296666666668</v>
      </c>
      <c r="AA1581" t="s">
        <v>505</v>
      </c>
      <c r="AB1581">
        <v>1.0568</v>
      </c>
      <c r="AC1581">
        <v>0</v>
      </c>
      <c r="AD1581" s="2" t="s">
        <v>42</v>
      </c>
      <c r="AE1581">
        <v>385</v>
      </c>
      <c r="AH1581">
        <v>20</v>
      </c>
      <c r="AK1581" t="s">
        <v>42</v>
      </c>
      <c r="AL1581">
        <f>IF(AND(EE_Data_2023[[#This Row],[Hire Date]]&gt;=EE_Data_2023[[#This Row],[Start of Month]],EE_Data_2023[[#This Row],[Hire Date]]&lt;=EE_Data_2023[[#This Row],[End of Month]]),1,0)</f>
        <v>0</v>
      </c>
      <c r="AM1581">
        <f>IF(AND(EE_Data_2023[[#This Row],[Exit Date]]&gt;=EE_Data_2023[[#This Row],[Start of Month]],EE_Data_2023[[#This Row],[Exit Date]]&lt;=EE_Data_2023[[#This Row],[End of Month]]),1,0)</f>
        <v>0</v>
      </c>
      <c r="AN1581">
        <f>EE_Data_2023[[#This Row],[Leave balance]]*EE_Data_2023[[#This Row],[Hr_Rate]]</f>
        <v>21975.232371794871</v>
      </c>
    </row>
    <row r="1582" spans="1:40" x14ac:dyDescent="0.3">
      <c r="A1582" s="1" t="s">
        <v>1928</v>
      </c>
      <c r="B1582" s="8">
        <v>44958</v>
      </c>
      <c r="C1582" s="8">
        <v>44985</v>
      </c>
      <c r="D1582">
        <v>2023</v>
      </c>
      <c r="E1582" t="s">
        <v>283</v>
      </c>
      <c r="F1582" t="s">
        <v>284</v>
      </c>
      <c r="G1582" t="s">
        <v>112</v>
      </c>
      <c r="H1582" t="s">
        <v>1654</v>
      </c>
      <c r="I1582" t="s">
        <v>1655</v>
      </c>
      <c r="J1582" t="s">
        <v>77</v>
      </c>
      <c r="K1582" t="s">
        <v>48</v>
      </c>
      <c r="L1582" t="s">
        <v>71</v>
      </c>
      <c r="M1582" t="s">
        <v>284</v>
      </c>
      <c r="N1582" t="s">
        <v>72</v>
      </c>
      <c r="O1582" t="s">
        <v>40</v>
      </c>
      <c r="P1582">
        <v>63</v>
      </c>
      <c r="Q1582" s="2">
        <v>38096</v>
      </c>
      <c r="R1582" s="2"/>
      <c r="S1582">
        <v>40</v>
      </c>
      <c r="T1582" s="3">
        <v>122487</v>
      </c>
      <c r="U1582" s="3">
        <v>10207.25</v>
      </c>
      <c r="V1582" s="3">
        <v>58.887980769230772</v>
      </c>
      <c r="W1582" s="3">
        <v>0</v>
      </c>
      <c r="X1582" s="3">
        <v>0</v>
      </c>
      <c r="Y1582" vm="30">
        <v>0.159</v>
      </c>
      <c r="Z1582" s="3">
        <v>8584.2972499999996</v>
      </c>
      <c r="AA1582" t="s">
        <v>287</v>
      </c>
      <c r="AB1582">
        <v>3.8807</v>
      </c>
      <c r="AC1582">
        <v>0.08</v>
      </c>
      <c r="AD1582" s="2" t="s">
        <v>42</v>
      </c>
      <c r="AE1582">
        <v>61</v>
      </c>
      <c r="AH1582">
        <v>20</v>
      </c>
      <c r="AJ1582">
        <v>14</v>
      </c>
      <c r="AK1582" t="s">
        <v>42</v>
      </c>
      <c r="AL1582">
        <f>IF(AND(EE_Data_2023[[#This Row],[Hire Date]]&gt;=EE_Data_2023[[#This Row],[Start of Month]],EE_Data_2023[[#This Row],[Hire Date]]&lt;=EE_Data_2023[[#This Row],[End of Month]]),1,0)</f>
        <v>0</v>
      </c>
      <c r="AM1582">
        <f>IF(AND(EE_Data_2023[[#This Row],[Exit Date]]&gt;=EE_Data_2023[[#This Row],[Start of Month]],EE_Data_2023[[#This Row],[Exit Date]]&lt;=EE_Data_2023[[#This Row],[End of Month]]),1,0)</f>
        <v>0</v>
      </c>
      <c r="AN1582">
        <f>EE_Data_2023[[#This Row],[Leave balance]]*EE_Data_2023[[#This Row],[Hr_Rate]]</f>
        <v>3592.1668269230772</v>
      </c>
    </row>
    <row r="1583" spans="1:40" x14ac:dyDescent="0.3">
      <c r="A1583" s="1" t="s">
        <v>1928</v>
      </c>
      <c r="B1583" s="8">
        <v>44958</v>
      </c>
      <c r="C1583" s="8">
        <v>44985</v>
      </c>
      <c r="D1583">
        <v>2023</v>
      </c>
      <c r="E1583" t="s">
        <v>303</v>
      </c>
      <c r="F1583" t="s">
        <v>304</v>
      </c>
      <c r="G1583" t="s">
        <v>112</v>
      </c>
      <c r="H1583" t="s">
        <v>1656</v>
      </c>
      <c r="I1583" t="s">
        <v>1657</v>
      </c>
      <c r="J1583" t="s">
        <v>77</v>
      </c>
      <c r="K1583" t="s">
        <v>94</v>
      </c>
      <c r="L1583" t="s">
        <v>49</v>
      </c>
      <c r="M1583" t="s">
        <v>304</v>
      </c>
      <c r="N1583" t="s">
        <v>72</v>
      </c>
      <c r="O1583" t="s">
        <v>50</v>
      </c>
      <c r="P1583">
        <v>32</v>
      </c>
      <c r="Q1583" s="2">
        <v>42738</v>
      </c>
      <c r="R1583" s="2"/>
      <c r="S1583">
        <v>40</v>
      </c>
      <c r="T1583" s="3">
        <v>101870</v>
      </c>
      <c r="U1583" s="3">
        <v>8489.1666666666661</v>
      </c>
      <c r="V1583" s="3">
        <v>48.975961538461533</v>
      </c>
      <c r="W1583" s="3">
        <v>7.5999999999999998E-2</v>
      </c>
      <c r="X1583" s="3">
        <v>645.17666666666662</v>
      </c>
      <c r="Y1583" vm="32">
        <v>0.253</v>
      </c>
      <c r="Z1583" s="3">
        <v>6341.4074999999993</v>
      </c>
      <c r="AA1583" t="s">
        <v>307</v>
      </c>
      <c r="AB1583">
        <v>3.7942999999999998</v>
      </c>
      <c r="AC1583">
        <v>0.1</v>
      </c>
      <c r="AD1583" s="2" t="s">
        <v>42</v>
      </c>
      <c r="AE1583">
        <v>152</v>
      </c>
      <c r="AH1583">
        <v>20</v>
      </c>
      <c r="AJ1583">
        <v>19</v>
      </c>
      <c r="AK1583" t="s">
        <v>42</v>
      </c>
      <c r="AL1583">
        <f>IF(AND(EE_Data_2023[[#This Row],[Hire Date]]&gt;=EE_Data_2023[[#This Row],[Start of Month]],EE_Data_2023[[#This Row],[Hire Date]]&lt;=EE_Data_2023[[#This Row],[End of Month]]),1,0)</f>
        <v>0</v>
      </c>
      <c r="AM1583">
        <f>IF(AND(EE_Data_2023[[#This Row],[Exit Date]]&gt;=EE_Data_2023[[#This Row],[Start of Month]],EE_Data_2023[[#This Row],[Exit Date]]&lt;=EE_Data_2023[[#This Row],[End of Month]]),1,0)</f>
        <v>0</v>
      </c>
      <c r="AN1583">
        <f>EE_Data_2023[[#This Row],[Leave balance]]*EE_Data_2023[[#This Row],[Hr_Rate]]</f>
        <v>7444.3461538461534</v>
      </c>
    </row>
    <row r="1584" spans="1:40" x14ac:dyDescent="0.3">
      <c r="A1584" s="1" t="s">
        <v>1928</v>
      </c>
      <c r="B1584" s="8">
        <v>44958</v>
      </c>
      <c r="C1584" s="8">
        <v>44985</v>
      </c>
      <c r="D1584">
        <v>2023</v>
      </c>
      <c r="E1584" t="s">
        <v>283</v>
      </c>
      <c r="F1584" t="s">
        <v>284</v>
      </c>
      <c r="G1584" t="s">
        <v>112</v>
      </c>
      <c r="H1584" t="s">
        <v>1658</v>
      </c>
      <c r="I1584" t="s">
        <v>1659</v>
      </c>
      <c r="J1584" t="s">
        <v>406</v>
      </c>
      <c r="K1584" t="s">
        <v>37</v>
      </c>
      <c r="L1584" t="s">
        <v>108</v>
      </c>
      <c r="M1584" t="s">
        <v>284</v>
      </c>
      <c r="N1584" t="s">
        <v>39</v>
      </c>
      <c r="O1584" t="s">
        <v>40</v>
      </c>
      <c r="P1584">
        <v>64</v>
      </c>
      <c r="Q1584" s="2">
        <v>44009</v>
      </c>
      <c r="R1584" s="2">
        <v>45104</v>
      </c>
      <c r="S1584">
        <v>40</v>
      </c>
      <c r="T1584" s="3">
        <v>40316</v>
      </c>
      <c r="U1584" s="3">
        <v>3359.6666666666665</v>
      </c>
      <c r="V1584" s="3">
        <v>19.382692307692306</v>
      </c>
      <c r="W1584" s="3">
        <v>0</v>
      </c>
      <c r="X1584" s="3">
        <v>0</v>
      </c>
      <c r="Y1584" vm="30">
        <v>0.159</v>
      </c>
      <c r="Z1584" s="3">
        <v>2825.4796666666666</v>
      </c>
      <c r="AA1584" t="s">
        <v>287</v>
      </c>
      <c r="AB1584">
        <v>3.8807</v>
      </c>
      <c r="AC1584">
        <v>0</v>
      </c>
      <c r="AD1584" s="2" t="s">
        <v>42</v>
      </c>
      <c r="AE1584">
        <v>223</v>
      </c>
      <c r="AH1584">
        <v>20</v>
      </c>
      <c r="AJ1584">
        <v>18</v>
      </c>
      <c r="AK1584" t="s">
        <v>42</v>
      </c>
      <c r="AL1584">
        <f>IF(AND(EE_Data_2023[[#This Row],[Hire Date]]&gt;=EE_Data_2023[[#This Row],[Start of Month]],EE_Data_2023[[#This Row],[Hire Date]]&lt;=EE_Data_2023[[#This Row],[End of Month]]),1,0)</f>
        <v>0</v>
      </c>
      <c r="AM1584">
        <f>IF(AND(EE_Data_2023[[#This Row],[Exit Date]]&gt;=EE_Data_2023[[#This Row],[Start of Month]],EE_Data_2023[[#This Row],[Exit Date]]&lt;=EE_Data_2023[[#This Row],[End of Month]]),1,0)</f>
        <v>0</v>
      </c>
      <c r="AN1584">
        <f>EE_Data_2023[[#This Row],[Leave balance]]*EE_Data_2023[[#This Row],[Hr_Rate]]</f>
        <v>4322.3403846153842</v>
      </c>
    </row>
    <row r="1585" spans="1:40" x14ac:dyDescent="0.3">
      <c r="A1585" s="1" t="s">
        <v>1928</v>
      </c>
      <c r="B1585" s="8">
        <v>44958</v>
      </c>
      <c r="C1585" s="8">
        <v>44985</v>
      </c>
      <c r="D1585">
        <v>2023</v>
      </c>
      <c r="E1585" t="s">
        <v>415</v>
      </c>
      <c r="F1585" t="s">
        <v>416</v>
      </c>
      <c r="G1585" t="s">
        <v>33</v>
      </c>
      <c r="H1585" t="s">
        <v>1660</v>
      </c>
      <c r="I1585" t="s">
        <v>1661</v>
      </c>
      <c r="J1585" t="s">
        <v>77</v>
      </c>
      <c r="K1585" t="s">
        <v>37</v>
      </c>
      <c r="L1585" t="s">
        <v>108</v>
      </c>
      <c r="M1585" t="s">
        <v>416</v>
      </c>
      <c r="N1585" t="s">
        <v>72</v>
      </c>
      <c r="O1585" t="s">
        <v>50</v>
      </c>
      <c r="P1585">
        <v>55</v>
      </c>
      <c r="Q1585" s="2">
        <v>38391</v>
      </c>
      <c r="R1585" s="2"/>
      <c r="S1585">
        <v>40</v>
      </c>
      <c r="T1585" s="3">
        <v>115145</v>
      </c>
      <c r="U1585" s="3">
        <v>9595.4166666666661</v>
      </c>
      <c r="V1585" s="3">
        <v>55.358173076923073</v>
      </c>
      <c r="W1585" s="3">
        <v>0</v>
      </c>
      <c r="X1585" s="3">
        <v>0</v>
      </c>
      <c r="Y1585" vm="38">
        <v>0.23800000000000002</v>
      </c>
      <c r="Z1585" s="3">
        <v>7311.7074999999995</v>
      </c>
      <c r="AA1585" t="s">
        <v>419</v>
      </c>
      <c r="AB1585">
        <v>7.4398</v>
      </c>
      <c r="AC1585">
        <v>0.05</v>
      </c>
      <c r="AD1585" s="2" t="s">
        <v>42</v>
      </c>
      <c r="AE1585">
        <v>207</v>
      </c>
      <c r="AH1585">
        <v>20</v>
      </c>
      <c r="AJ1585">
        <v>2</v>
      </c>
      <c r="AK1585" t="s">
        <v>42</v>
      </c>
      <c r="AL1585">
        <f>IF(AND(EE_Data_2023[[#This Row],[Hire Date]]&gt;=EE_Data_2023[[#This Row],[Start of Month]],EE_Data_2023[[#This Row],[Hire Date]]&lt;=EE_Data_2023[[#This Row],[End of Month]]),1,0)</f>
        <v>0</v>
      </c>
      <c r="AM1585">
        <f>IF(AND(EE_Data_2023[[#This Row],[Exit Date]]&gt;=EE_Data_2023[[#This Row],[Start of Month]],EE_Data_2023[[#This Row],[Exit Date]]&lt;=EE_Data_2023[[#This Row],[End of Month]]),1,0)</f>
        <v>0</v>
      </c>
      <c r="AN1585">
        <f>EE_Data_2023[[#This Row],[Leave balance]]*EE_Data_2023[[#This Row],[Hr_Rate]]</f>
        <v>11459.141826923076</v>
      </c>
    </row>
    <row r="1586" spans="1:40" x14ac:dyDescent="0.3">
      <c r="A1586" s="1" t="s">
        <v>1928</v>
      </c>
      <c r="B1586" s="8">
        <v>44958</v>
      </c>
      <c r="C1586" s="8">
        <v>44985</v>
      </c>
      <c r="D1586">
        <v>2023</v>
      </c>
      <c r="E1586" t="s">
        <v>31</v>
      </c>
      <c r="F1586" t="s">
        <v>32</v>
      </c>
      <c r="G1586" t="s">
        <v>33</v>
      </c>
      <c r="H1586" t="s">
        <v>1662</v>
      </c>
      <c r="I1586" t="s">
        <v>1663</v>
      </c>
      <c r="J1586" t="s">
        <v>266</v>
      </c>
      <c r="K1586" t="s">
        <v>37</v>
      </c>
      <c r="L1586" t="s">
        <v>38</v>
      </c>
      <c r="M1586" t="s">
        <v>32</v>
      </c>
      <c r="N1586" t="s">
        <v>72</v>
      </c>
      <c r="O1586" t="s">
        <v>50</v>
      </c>
      <c r="P1586">
        <v>43</v>
      </c>
      <c r="Q1586" s="2">
        <v>39885</v>
      </c>
      <c r="R1586" s="2"/>
      <c r="S1586">
        <v>32</v>
      </c>
      <c r="T1586" s="3">
        <v>62335</v>
      </c>
      <c r="U1586" s="3">
        <v>5194.583333333333</v>
      </c>
      <c r="V1586" s="3">
        <v>37.4609375</v>
      </c>
      <c r="W1586" s="3">
        <v>0.20760000000000001</v>
      </c>
      <c r="X1586" s="3">
        <v>1078.3955000000001</v>
      </c>
      <c r="Y1586" vm="1">
        <v>0.36599999999999999</v>
      </c>
      <c r="Z1586" s="3">
        <v>3293.3658333333333</v>
      </c>
      <c r="AA1586" t="s">
        <v>41</v>
      </c>
      <c r="AB1586">
        <v>1</v>
      </c>
      <c r="AC1586">
        <v>0</v>
      </c>
      <c r="AD1586" s="2" t="s">
        <v>42</v>
      </c>
      <c r="AE1586">
        <v>55</v>
      </c>
      <c r="AH1586">
        <v>20</v>
      </c>
      <c r="AK1586" t="s">
        <v>42</v>
      </c>
      <c r="AL1586">
        <f>IF(AND(EE_Data_2023[[#This Row],[Hire Date]]&gt;=EE_Data_2023[[#This Row],[Start of Month]],EE_Data_2023[[#This Row],[Hire Date]]&lt;=EE_Data_2023[[#This Row],[End of Month]]),1,0)</f>
        <v>0</v>
      </c>
      <c r="AM1586">
        <f>IF(AND(EE_Data_2023[[#This Row],[Exit Date]]&gt;=EE_Data_2023[[#This Row],[Start of Month]],EE_Data_2023[[#This Row],[Exit Date]]&lt;=EE_Data_2023[[#This Row],[End of Month]]),1,0)</f>
        <v>0</v>
      </c>
      <c r="AN1586">
        <f>EE_Data_2023[[#This Row],[Leave balance]]*EE_Data_2023[[#This Row],[Hr_Rate]]</f>
        <v>2060.3515625</v>
      </c>
    </row>
    <row r="1587" spans="1:40" x14ac:dyDescent="0.3">
      <c r="A1587" s="1" t="s">
        <v>1928</v>
      </c>
      <c r="B1587" s="8">
        <v>44958</v>
      </c>
      <c r="C1587" s="8">
        <v>44985</v>
      </c>
      <c r="D1587">
        <v>2023</v>
      </c>
      <c r="E1587" t="s">
        <v>172</v>
      </c>
      <c r="F1587" t="s">
        <v>132</v>
      </c>
      <c r="G1587" t="s">
        <v>33</v>
      </c>
      <c r="H1587" t="s">
        <v>1664</v>
      </c>
      <c r="I1587" t="s">
        <v>1665</v>
      </c>
      <c r="J1587" t="s">
        <v>145</v>
      </c>
      <c r="K1587" t="s">
        <v>48</v>
      </c>
      <c r="L1587" t="s">
        <v>38</v>
      </c>
      <c r="M1587" t="s">
        <v>132</v>
      </c>
      <c r="N1587" t="s">
        <v>72</v>
      </c>
      <c r="O1587" t="s">
        <v>40</v>
      </c>
      <c r="P1587">
        <v>56</v>
      </c>
      <c r="Q1587" s="2">
        <v>38847</v>
      </c>
      <c r="R1587" s="2"/>
      <c r="S1587">
        <v>24</v>
      </c>
      <c r="T1587" s="3">
        <v>41561</v>
      </c>
      <c r="U1587" s="3">
        <v>3463.4166666666665</v>
      </c>
      <c r="V1587" s="3">
        <v>33.302083333333336</v>
      </c>
      <c r="W1587" s="3">
        <v>0.45</v>
      </c>
      <c r="X1587" s="3">
        <v>1558.5374999999999</v>
      </c>
      <c r="Y1587" vm="21">
        <v>0.60699999999999998</v>
      </c>
      <c r="Z1587" s="3">
        <v>1361.12275</v>
      </c>
      <c r="AA1587" t="s">
        <v>41</v>
      </c>
      <c r="AB1587">
        <v>1</v>
      </c>
      <c r="AC1587">
        <v>0</v>
      </c>
      <c r="AD1587" s="2" t="s">
        <v>42</v>
      </c>
      <c r="AE1587">
        <v>298</v>
      </c>
      <c r="AH1587">
        <v>20</v>
      </c>
      <c r="AK1587" t="s">
        <v>42</v>
      </c>
      <c r="AL1587">
        <f>IF(AND(EE_Data_2023[[#This Row],[Hire Date]]&gt;=EE_Data_2023[[#This Row],[Start of Month]],EE_Data_2023[[#This Row],[Hire Date]]&lt;=EE_Data_2023[[#This Row],[End of Month]]),1,0)</f>
        <v>0</v>
      </c>
      <c r="AM1587">
        <f>IF(AND(EE_Data_2023[[#This Row],[Exit Date]]&gt;=EE_Data_2023[[#This Row],[Start of Month]],EE_Data_2023[[#This Row],[Exit Date]]&lt;=EE_Data_2023[[#This Row],[End of Month]]),1,0)</f>
        <v>0</v>
      </c>
      <c r="AN1587">
        <f>EE_Data_2023[[#This Row],[Leave balance]]*EE_Data_2023[[#This Row],[Hr_Rate]]</f>
        <v>9924.0208333333339</v>
      </c>
    </row>
    <row r="1588" spans="1:40" x14ac:dyDescent="0.3">
      <c r="A1588" s="1" t="s">
        <v>1928</v>
      </c>
      <c r="B1588" s="8">
        <v>44958</v>
      </c>
      <c r="C1588" s="8">
        <v>44985</v>
      </c>
      <c r="D1588">
        <v>2023</v>
      </c>
      <c r="E1588" t="s">
        <v>1035</v>
      </c>
      <c r="F1588" t="s">
        <v>1036</v>
      </c>
      <c r="G1588" t="s">
        <v>1918</v>
      </c>
      <c r="H1588" t="s">
        <v>1005</v>
      </c>
      <c r="I1588" t="s">
        <v>1666</v>
      </c>
      <c r="J1588" t="s">
        <v>36</v>
      </c>
      <c r="K1588" t="s">
        <v>37</v>
      </c>
      <c r="L1588" t="s">
        <v>38</v>
      </c>
      <c r="M1588" t="s">
        <v>1036</v>
      </c>
      <c r="N1588" t="s">
        <v>72</v>
      </c>
      <c r="O1588" t="s">
        <v>50</v>
      </c>
      <c r="P1588">
        <v>45</v>
      </c>
      <c r="Q1588" s="2">
        <v>37445</v>
      </c>
      <c r="R1588" s="2"/>
      <c r="S1588">
        <v>40</v>
      </c>
      <c r="T1588" s="3">
        <v>92655</v>
      </c>
      <c r="U1588" s="3">
        <v>7721.25</v>
      </c>
      <c r="V1588" s="3">
        <v>44.54567307692308</v>
      </c>
      <c r="W1588" s="3">
        <v>0.25</v>
      </c>
      <c r="X1588" s="3">
        <v>1930.3125</v>
      </c>
      <c r="Y1588" vm="44">
        <v>0.47399999999999998</v>
      </c>
      <c r="Z1588" s="3">
        <v>4061.3775000000001</v>
      </c>
      <c r="AA1588" t="s">
        <v>1039</v>
      </c>
      <c r="AB1588">
        <v>1.5972999999999999</v>
      </c>
      <c r="AC1588">
        <v>0</v>
      </c>
      <c r="AD1588" s="2" t="s">
        <v>42</v>
      </c>
      <c r="AE1588">
        <v>60</v>
      </c>
      <c r="AH1588">
        <v>20</v>
      </c>
      <c r="AJ1588">
        <v>15</v>
      </c>
      <c r="AK1588" t="s">
        <v>42</v>
      </c>
      <c r="AL1588">
        <f>IF(AND(EE_Data_2023[[#This Row],[Hire Date]]&gt;=EE_Data_2023[[#This Row],[Start of Month]],EE_Data_2023[[#This Row],[Hire Date]]&lt;=EE_Data_2023[[#This Row],[End of Month]]),1,0)</f>
        <v>0</v>
      </c>
      <c r="AM1588">
        <f>IF(AND(EE_Data_2023[[#This Row],[Exit Date]]&gt;=EE_Data_2023[[#This Row],[Start of Month]],EE_Data_2023[[#This Row],[Exit Date]]&lt;=EE_Data_2023[[#This Row],[End of Month]]),1,0)</f>
        <v>0</v>
      </c>
      <c r="AN1588">
        <f>EE_Data_2023[[#This Row],[Leave balance]]*EE_Data_2023[[#This Row],[Hr_Rate]]</f>
        <v>2672.7403846153848</v>
      </c>
    </row>
    <row r="1589" spans="1:40" x14ac:dyDescent="0.3">
      <c r="A1589" s="1" t="s">
        <v>1928</v>
      </c>
      <c r="B1589" s="8">
        <v>44958</v>
      </c>
      <c r="C1589" s="8">
        <v>44985</v>
      </c>
      <c r="D1589">
        <v>2023</v>
      </c>
      <c r="E1589" t="s">
        <v>84</v>
      </c>
      <c r="F1589" t="s">
        <v>85</v>
      </c>
      <c r="G1589" t="s">
        <v>1919</v>
      </c>
      <c r="H1589" t="s">
        <v>1519</v>
      </c>
      <c r="I1589" t="s">
        <v>1667</v>
      </c>
      <c r="J1589" t="s">
        <v>93</v>
      </c>
      <c r="K1589" t="s">
        <v>70</v>
      </c>
      <c r="L1589" t="s">
        <v>38</v>
      </c>
      <c r="M1589" t="s">
        <v>85</v>
      </c>
      <c r="N1589" t="s">
        <v>72</v>
      </c>
      <c r="O1589" t="s">
        <v>50</v>
      </c>
      <c r="P1589">
        <v>49</v>
      </c>
      <c r="Q1589" s="2">
        <v>44288</v>
      </c>
      <c r="R1589" s="2"/>
      <c r="S1589">
        <v>40</v>
      </c>
      <c r="T1589" s="3">
        <v>157057</v>
      </c>
      <c r="U1589" s="3">
        <v>13088.083333333334</v>
      </c>
      <c r="V1589" s="3">
        <v>75.508173076923072</v>
      </c>
      <c r="W1589" s="3">
        <v>0.25</v>
      </c>
      <c r="X1589" s="3">
        <v>3272.0208333333335</v>
      </c>
      <c r="Y1589" vm="8">
        <v>0.21899999999999997</v>
      </c>
      <c r="Z1589" s="3">
        <v>10221.793083333334</v>
      </c>
      <c r="AA1589" t="s">
        <v>88</v>
      </c>
      <c r="AB1589">
        <v>8.2957999999999998</v>
      </c>
      <c r="AC1589">
        <v>0.12</v>
      </c>
      <c r="AD1589" s="2" t="s">
        <v>42</v>
      </c>
      <c r="AE1589">
        <v>84</v>
      </c>
      <c r="AH1589">
        <v>20</v>
      </c>
      <c r="AJ1589">
        <v>3</v>
      </c>
      <c r="AK1589" t="s">
        <v>42</v>
      </c>
      <c r="AL1589">
        <f>IF(AND(EE_Data_2023[[#This Row],[Hire Date]]&gt;=EE_Data_2023[[#This Row],[Start of Month]],EE_Data_2023[[#This Row],[Hire Date]]&lt;=EE_Data_2023[[#This Row],[End of Month]]),1,0)</f>
        <v>0</v>
      </c>
      <c r="AM1589">
        <f>IF(AND(EE_Data_2023[[#This Row],[Exit Date]]&gt;=EE_Data_2023[[#This Row],[Start of Month]],EE_Data_2023[[#This Row],[Exit Date]]&lt;=EE_Data_2023[[#This Row],[End of Month]]),1,0)</f>
        <v>0</v>
      </c>
      <c r="AN1589">
        <f>EE_Data_2023[[#This Row],[Leave balance]]*EE_Data_2023[[#This Row],[Hr_Rate]]</f>
        <v>6342.6865384615376</v>
      </c>
    </row>
    <row r="1590" spans="1:40" x14ac:dyDescent="0.3">
      <c r="A1590" s="1" t="s">
        <v>1928</v>
      </c>
      <c r="B1590" s="8">
        <v>44958</v>
      </c>
      <c r="C1590" s="8">
        <v>44985</v>
      </c>
      <c r="D1590">
        <v>2023</v>
      </c>
      <c r="E1590" t="s">
        <v>920</v>
      </c>
      <c r="F1590" t="s">
        <v>921</v>
      </c>
      <c r="G1590" t="s">
        <v>33</v>
      </c>
      <c r="H1590" t="s">
        <v>1668</v>
      </c>
      <c r="I1590" t="s">
        <v>1669</v>
      </c>
      <c r="J1590" t="s">
        <v>187</v>
      </c>
      <c r="K1590" t="s">
        <v>37</v>
      </c>
      <c r="L1590" t="s">
        <v>49</v>
      </c>
      <c r="M1590" t="s">
        <v>921</v>
      </c>
      <c r="N1590" t="s">
        <v>72</v>
      </c>
      <c r="O1590" t="s">
        <v>50</v>
      </c>
      <c r="P1590">
        <v>61</v>
      </c>
      <c r="Q1590" s="2">
        <v>38392</v>
      </c>
      <c r="R1590" s="2"/>
      <c r="S1590">
        <v>32</v>
      </c>
      <c r="T1590" s="3">
        <v>64462</v>
      </c>
      <c r="U1590" s="3">
        <v>5371.833333333333</v>
      </c>
      <c r="V1590" s="3">
        <v>38.739182692307693</v>
      </c>
      <c r="W1590" s="3">
        <v>0.3</v>
      </c>
      <c r="X1590" s="3">
        <v>1611.55</v>
      </c>
      <c r="Y1590" vm="43">
        <v>0.59099999999999997</v>
      </c>
      <c r="Z1590" s="3">
        <v>2197.0798333333332</v>
      </c>
      <c r="AA1590" t="s">
        <v>41</v>
      </c>
      <c r="AB1590">
        <v>1</v>
      </c>
      <c r="AC1590">
        <v>0</v>
      </c>
      <c r="AD1590" s="2" t="s">
        <v>42</v>
      </c>
      <c r="AE1590">
        <v>101</v>
      </c>
      <c r="AH1590">
        <v>20</v>
      </c>
      <c r="AK1590" t="s">
        <v>42</v>
      </c>
      <c r="AL1590">
        <f>IF(AND(EE_Data_2023[[#This Row],[Hire Date]]&gt;=EE_Data_2023[[#This Row],[Start of Month]],EE_Data_2023[[#This Row],[Hire Date]]&lt;=EE_Data_2023[[#This Row],[End of Month]]),1,0)</f>
        <v>0</v>
      </c>
      <c r="AM1590">
        <f>IF(AND(EE_Data_2023[[#This Row],[Exit Date]]&gt;=EE_Data_2023[[#This Row],[Start of Month]],EE_Data_2023[[#This Row],[Exit Date]]&lt;=EE_Data_2023[[#This Row],[End of Month]]),1,0)</f>
        <v>0</v>
      </c>
      <c r="AN1590">
        <f>EE_Data_2023[[#This Row],[Leave balance]]*EE_Data_2023[[#This Row],[Hr_Rate]]</f>
        <v>3912.6574519230771</v>
      </c>
    </row>
    <row r="1591" spans="1:40" x14ac:dyDescent="0.3">
      <c r="A1591" s="1" t="s">
        <v>1928</v>
      </c>
      <c r="B1591" s="8">
        <v>44958</v>
      </c>
      <c r="C1591" s="8">
        <v>44985</v>
      </c>
      <c r="D1591">
        <v>2023</v>
      </c>
      <c r="E1591" t="s">
        <v>59</v>
      </c>
      <c r="F1591" t="s">
        <v>60</v>
      </c>
      <c r="G1591" t="s">
        <v>33</v>
      </c>
      <c r="H1591" t="s">
        <v>1670</v>
      </c>
      <c r="I1591" t="s">
        <v>1671</v>
      </c>
      <c r="J1591" t="s">
        <v>158</v>
      </c>
      <c r="K1591" t="s">
        <v>99</v>
      </c>
      <c r="L1591" t="s">
        <v>71</v>
      </c>
      <c r="M1591" t="s">
        <v>60</v>
      </c>
      <c r="N1591" t="s">
        <v>72</v>
      </c>
      <c r="O1591" t="s">
        <v>50</v>
      </c>
      <c r="P1591">
        <v>41</v>
      </c>
      <c r="Q1591" s="2">
        <v>38632</v>
      </c>
      <c r="R1591" s="2"/>
      <c r="S1591">
        <v>24</v>
      </c>
      <c r="T1591" s="3">
        <v>79352</v>
      </c>
      <c r="U1591" s="3">
        <v>6612.666666666667</v>
      </c>
      <c r="V1591" s="3">
        <v>63.583333333333336</v>
      </c>
      <c r="W1591" s="3">
        <v>0.22140000000000001</v>
      </c>
      <c r="X1591" s="3">
        <v>1464.0444000000002</v>
      </c>
      <c r="Y1591" vm="4">
        <v>0.40799999999999997</v>
      </c>
      <c r="Z1591" s="3">
        <v>3914.6986666666671</v>
      </c>
      <c r="AA1591" t="s">
        <v>64</v>
      </c>
      <c r="AB1591">
        <v>4.6844999999999999</v>
      </c>
      <c r="AC1591">
        <v>0</v>
      </c>
      <c r="AD1591" s="2" t="s">
        <v>42</v>
      </c>
      <c r="AE1591">
        <v>51</v>
      </c>
      <c r="AH1591">
        <v>20</v>
      </c>
      <c r="AK1591" t="s">
        <v>42</v>
      </c>
      <c r="AL1591">
        <f>IF(AND(EE_Data_2023[[#This Row],[Hire Date]]&gt;=EE_Data_2023[[#This Row],[Start of Month]],EE_Data_2023[[#This Row],[Hire Date]]&lt;=EE_Data_2023[[#This Row],[End of Month]]),1,0)</f>
        <v>0</v>
      </c>
      <c r="AM1591">
        <f>IF(AND(EE_Data_2023[[#This Row],[Exit Date]]&gt;=EE_Data_2023[[#This Row],[Start of Month]],EE_Data_2023[[#This Row],[Exit Date]]&lt;=EE_Data_2023[[#This Row],[End of Month]]),1,0)</f>
        <v>0</v>
      </c>
      <c r="AN1591">
        <f>EE_Data_2023[[#This Row],[Leave balance]]*EE_Data_2023[[#This Row],[Hr_Rate]]</f>
        <v>3242.75</v>
      </c>
    </row>
    <row r="1592" spans="1:40" x14ac:dyDescent="0.3">
      <c r="A1592" s="1" t="s">
        <v>1928</v>
      </c>
      <c r="B1592" s="8">
        <v>44958</v>
      </c>
      <c r="C1592" s="8">
        <v>44985</v>
      </c>
      <c r="D1592">
        <v>2023</v>
      </c>
      <c r="E1592" t="s">
        <v>188</v>
      </c>
      <c r="F1592" t="s">
        <v>189</v>
      </c>
      <c r="G1592" t="s">
        <v>33</v>
      </c>
      <c r="H1592" t="s">
        <v>1672</v>
      </c>
      <c r="I1592" t="s">
        <v>1673</v>
      </c>
      <c r="J1592" t="s">
        <v>93</v>
      </c>
      <c r="K1592" t="s">
        <v>116</v>
      </c>
      <c r="L1592" t="s">
        <v>49</v>
      </c>
      <c r="M1592" t="s">
        <v>189</v>
      </c>
      <c r="N1592" t="s">
        <v>72</v>
      </c>
      <c r="O1592" t="s">
        <v>50</v>
      </c>
      <c r="P1592">
        <v>55</v>
      </c>
      <c r="Q1592" s="2">
        <v>36977</v>
      </c>
      <c r="R1592" s="2"/>
      <c r="S1592">
        <v>40</v>
      </c>
      <c r="T1592" s="3">
        <v>157812</v>
      </c>
      <c r="U1592" s="3">
        <v>13151</v>
      </c>
      <c r="V1592" s="3">
        <v>75.871153846153845</v>
      </c>
      <c r="W1592" s="3">
        <v>0.14099999999999999</v>
      </c>
      <c r="X1592" s="3">
        <v>1854.2909999999997</v>
      </c>
      <c r="Y1592" vm="23">
        <v>0.36200000000000004</v>
      </c>
      <c r="Z1592" s="3">
        <v>8390.3379999999997</v>
      </c>
      <c r="AA1592" t="s">
        <v>192</v>
      </c>
      <c r="AB1592">
        <v>11.2597</v>
      </c>
      <c r="AC1592">
        <v>0.11</v>
      </c>
      <c r="AD1592" s="2" t="s">
        <v>42</v>
      </c>
      <c r="AE1592">
        <v>280</v>
      </c>
      <c r="AH1592">
        <v>20</v>
      </c>
      <c r="AI1592">
        <v>341</v>
      </c>
      <c r="AJ1592">
        <v>11</v>
      </c>
      <c r="AK1592" t="s">
        <v>42</v>
      </c>
      <c r="AL1592">
        <f>IF(AND(EE_Data_2023[[#This Row],[Hire Date]]&gt;=EE_Data_2023[[#This Row],[Start of Month]],EE_Data_2023[[#This Row],[Hire Date]]&lt;=EE_Data_2023[[#This Row],[End of Month]]),1,0)</f>
        <v>0</v>
      </c>
      <c r="AM1592">
        <f>IF(AND(EE_Data_2023[[#This Row],[Exit Date]]&gt;=EE_Data_2023[[#This Row],[Start of Month]],EE_Data_2023[[#This Row],[Exit Date]]&lt;=EE_Data_2023[[#This Row],[End of Month]]),1,0)</f>
        <v>0</v>
      </c>
      <c r="AN1592">
        <f>EE_Data_2023[[#This Row],[Leave balance]]*EE_Data_2023[[#This Row],[Hr_Rate]]</f>
        <v>21243.923076923078</v>
      </c>
    </row>
    <row r="1593" spans="1:40" x14ac:dyDescent="0.3">
      <c r="A1593" s="1" t="s">
        <v>1928</v>
      </c>
      <c r="B1593" s="8">
        <v>44958</v>
      </c>
      <c r="C1593" s="8">
        <v>44985</v>
      </c>
      <c r="D1593">
        <v>2023</v>
      </c>
      <c r="E1593" t="s">
        <v>110</v>
      </c>
      <c r="F1593" t="s">
        <v>111</v>
      </c>
      <c r="G1593" t="s">
        <v>112</v>
      </c>
      <c r="H1593" t="s">
        <v>1674</v>
      </c>
      <c r="I1593" t="s">
        <v>1675</v>
      </c>
      <c r="J1593" t="s">
        <v>158</v>
      </c>
      <c r="K1593" t="s">
        <v>99</v>
      </c>
      <c r="L1593" t="s">
        <v>71</v>
      </c>
      <c r="M1593" t="s">
        <v>111</v>
      </c>
      <c r="N1593" t="s">
        <v>72</v>
      </c>
      <c r="O1593" t="s">
        <v>40</v>
      </c>
      <c r="P1593">
        <v>27</v>
      </c>
      <c r="Q1593" s="2">
        <v>43354</v>
      </c>
      <c r="R1593" s="2"/>
      <c r="S1593">
        <v>40</v>
      </c>
      <c r="T1593" s="3">
        <v>80745</v>
      </c>
      <c r="U1593" s="3">
        <v>6728.75</v>
      </c>
      <c r="V1593" s="3">
        <v>38.819711538461533</v>
      </c>
      <c r="W1593" s="3">
        <v>0</v>
      </c>
      <c r="X1593" s="3">
        <v>0</v>
      </c>
      <c r="Y1593" vm="12">
        <v>0.113</v>
      </c>
      <c r="Z1593" s="3">
        <v>5968.4012499999999</v>
      </c>
      <c r="AA1593" t="s">
        <v>117</v>
      </c>
      <c r="AB1593">
        <v>3.8468</v>
      </c>
      <c r="AC1593">
        <v>0</v>
      </c>
      <c r="AD1593" s="2" t="s">
        <v>42</v>
      </c>
      <c r="AE1593">
        <v>231</v>
      </c>
      <c r="AH1593">
        <v>20</v>
      </c>
      <c r="AJ1593">
        <v>19</v>
      </c>
      <c r="AK1593" t="s">
        <v>42</v>
      </c>
      <c r="AL1593">
        <f>IF(AND(EE_Data_2023[[#This Row],[Hire Date]]&gt;=EE_Data_2023[[#This Row],[Start of Month]],EE_Data_2023[[#This Row],[Hire Date]]&lt;=EE_Data_2023[[#This Row],[End of Month]]),1,0)</f>
        <v>0</v>
      </c>
      <c r="AM1593">
        <f>IF(AND(EE_Data_2023[[#This Row],[Exit Date]]&gt;=EE_Data_2023[[#This Row],[Start of Month]],EE_Data_2023[[#This Row],[Exit Date]]&lt;=EE_Data_2023[[#This Row],[End of Month]]),1,0)</f>
        <v>0</v>
      </c>
      <c r="AN1593">
        <f>EE_Data_2023[[#This Row],[Leave balance]]*EE_Data_2023[[#This Row],[Hr_Rate]]</f>
        <v>8967.3533653846134</v>
      </c>
    </row>
    <row r="1594" spans="1:40" x14ac:dyDescent="0.3">
      <c r="A1594" s="1" t="s">
        <v>1928</v>
      </c>
      <c r="B1594" s="8">
        <v>44958</v>
      </c>
      <c r="C1594" s="8">
        <v>44985</v>
      </c>
      <c r="D1594">
        <v>2023</v>
      </c>
      <c r="E1594" t="s">
        <v>128</v>
      </c>
      <c r="F1594" t="s">
        <v>129</v>
      </c>
      <c r="G1594" t="s">
        <v>33</v>
      </c>
      <c r="H1594" t="s">
        <v>1676</v>
      </c>
      <c r="I1594" t="s">
        <v>1677</v>
      </c>
      <c r="J1594" t="s">
        <v>165</v>
      </c>
      <c r="K1594" t="s">
        <v>99</v>
      </c>
      <c r="L1594" t="s">
        <v>108</v>
      </c>
      <c r="M1594" t="s">
        <v>129</v>
      </c>
      <c r="N1594" t="s">
        <v>72</v>
      </c>
      <c r="O1594" t="s">
        <v>40</v>
      </c>
      <c r="P1594">
        <v>56</v>
      </c>
      <c r="Q1594" s="2">
        <v>43363</v>
      </c>
      <c r="R1594" s="2"/>
      <c r="S1594">
        <v>32</v>
      </c>
      <c r="T1594" s="3">
        <v>78938</v>
      </c>
      <c r="U1594" s="3">
        <v>6578.166666666667</v>
      </c>
      <c r="V1594" s="3">
        <v>47.43870192307692</v>
      </c>
      <c r="W1594" s="3">
        <v>0.27500000000000002</v>
      </c>
      <c r="X1594" s="3">
        <v>1808.9958333333336</v>
      </c>
      <c r="Y1594" vm="14">
        <v>0.55399999999999994</v>
      </c>
      <c r="Z1594" s="3">
        <v>2933.8623333333339</v>
      </c>
      <c r="AA1594" t="s">
        <v>41</v>
      </c>
      <c r="AB1594">
        <v>1</v>
      </c>
      <c r="AC1594">
        <v>0.14000000000000001</v>
      </c>
      <c r="AD1594" s="2" t="s">
        <v>42</v>
      </c>
      <c r="AE1594">
        <v>29</v>
      </c>
      <c r="AH1594">
        <v>20</v>
      </c>
      <c r="AK1594" t="s">
        <v>42</v>
      </c>
      <c r="AL1594">
        <f>IF(AND(EE_Data_2023[[#This Row],[Hire Date]]&gt;=EE_Data_2023[[#This Row],[Start of Month]],EE_Data_2023[[#This Row],[Hire Date]]&lt;=EE_Data_2023[[#This Row],[End of Month]]),1,0)</f>
        <v>0</v>
      </c>
      <c r="AM1594">
        <f>IF(AND(EE_Data_2023[[#This Row],[Exit Date]]&gt;=EE_Data_2023[[#This Row],[Start of Month]],EE_Data_2023[[#This Row],[Exit Date]]&lt;=EE_Data_2023[[#This Row],[End of Month]]),1,0)</f>
        <v>0</v>
      </c>
      <c r="AN1594">
        <f>EE_Data_2023[[#This Row],[Leave balance]]*EE_Data_2023[[#This Row],[Hr_Rate]]</f>
        <v>1375.7223557692307</v>
      </c>
    </row>
    <row r="1595" spans="1:40" x14ac:dyDescent="0.3">
      <c r="A1595" s="1" t="s">
        <v>1928</v>
      </c>
      <c r="B1595" s="8">
        <v>44958</v>
      </c>
      <c r="C1595" s="8">
        <v>44985</v>
      </c>
      <c r="D1595">
        <v>2023</v>
      </c>
      <c r="E1595" t="s">
        <v>65</v>
      </c>
      <c r="F1595" t="s">
        <v>66</v>
      </c>
      <c r="G1595" t="s">
        <v>33</v>
      </c>
      <c r="H1595" t="s">
        <v>1678</v>
      </c>
      <c r="I1595" t="s">
        <v>1679</v>
      </c>
      <c r="J1595" t="s">
        <v>115</v>
      </c>
      <c r="K1595" t="s">
        <v>99</v>
      </c>
      <c r="L1595" t="s">
        <v>71</v>
      </c>
      <c r="M1595" t="s">
        <v>66</v>
      </c>
      <c r="N1595" t="s">
        <v>72</v>
      </c>
      <c r="O1595" t="s">
        <v>40</v>
      </c>
      <c r="P1595">
        <v>59</v>
      </c>
      <c r="Q1595" s="2">
        <v>39701</v>
      </c>
      <c r="R1595" s="2"/>
      <c r="S1595">
        <v>24</v>
      </c>
      <c r="T1595" s="3">
        <v>96313</v>
      </c>
      <c r="U1595" s="3">
        <v>8026.083333333333</v>
      </c>
      <c r="V1595" s="3">
        <v>77.173878205128204</v>
      </c>
      <c r="W1595" s="3">
        <v>0.23749999999999999</v>
      </c>
      <c r="X1595" s="3">
        <v>1906.1947916666666</v>
      </c>
      <c r="Y1595" vm="5">
        <v>0.39799999999999996</v>
      </c>
      <c r="Z1595" s="3">
        <v>4831.7021666666669</v>
      </c>
      <c r="AA1595" t="s">
        <v>41</v>
      </c>
      <c r="AB1595">
        <v>1</v>
      </c>
      <c r="AC1595">
        <v>0</v>
      </c>
      <c r="AD1595" s="2" t="s">
        <v>42</v>
      </c>
      <c r="AE1595">
        <v>25</v>
      </c>
      <c r="AH1595">
        <v>20</v>
      </c>
      <c r="AI1595">
        <v>416</v>
      </c>
      <c r="AK1595" t="s">
        <v>42</v>
      </c>
      <c r="AL1595">
        <f>IF(AND(EE_Data_2023[[#This Row],[Hire Date]]&gt;=EE_Data_2023[[#This Row],[Start of Month]],EE_Data_2023[[#This Row],[Hire Date]]&lt;=EE_Data_2023[[#This Row],[End of Month]]),1,0)</f>
        <v>0</v>
      </c>
      <c r="AM1595">
        <f>IF(AND(EE_Data_2023[[#This Row],[Exit Date]]&gt;=EE_Data_2023[[#This Row],[Start of Month]],EE_Data_2023[[#This Row],[Exit Date]]&lt;=EE_Data_2023[[#This Row],[End of Month]]),1,0)</f>
        <v>0</v>
      </c>
      <c r="AN1595">
        <f>EE_Data_2023[[#This Row],[Leave balance]]*EE_Data_2023[[#This Row],[Hr_Rate]]</f>
        <v>1929.3469551282051</v>
      </c>
    </row>
    <row r="1596" spans="1:40" x14ac:dyDescent="0.3">
      <c r="A1596" s="1" t="s">
        <v>1928</v>
      </c>
      <c r="B1596" s="8">
        <v>44958</v>
      </c>
      <c r="C1596" s="8">
        <v>44985</v>
      </c>
      <c r="D1596">
        <v>2023</v>
      </c>
      <c r="E1596" t="s">
        <v>303</v>
      </c>
      <c r="F1596" t="s">
        <v>304</v>
      </c>
      <c r="G1596" t="s">
        <v>112</v>
      </c>
      <c r="H1596" t="s">
        <v>1680</v>
      </c>
      <c r="I1596" t="s">
        <v>1681</v>
      </c>
      <c r="J1596" t="s">
        <v>47</v>
      </c>
      <c r="K1596" t="s">
        <v>99</v>
      </c>
      <c r="L1596" t="s">
        <v>49</v>
      </c>
      <c r="M1596" t="s">
        <v>304</v>
      </c>
      <c r="N1596" t="s">
        <v>72</v>
      </c>
      <c r="O1596" t="s">
        <v>40</v>
      </c>
      <c r="P1596">
        <v>45</v>
      </c>
      <c r="Q1596" s="2">
        <v>40511</v>
      </c>
      <c r="R1596" s="2"/>
      <c r="S1596">
        <v>40</v>
      </c>
      <c r="T1596" s="3">
        <v>153767</v>
      </c>
      <c r="U1596" s="3">
        <v>12813.916666666666</v>
      </c>
      <c r="V1596" s="3">
        <v>73.926442307692312</v>
      </c>
      <c r="W1596" s="3">
        <v>7.5999999999999998E-2</v>
      </c>
      <c r="X1596" s="3">
        <v>973.85766666666655</v>
      </c>
      <c r="Y1596" vm="32">
        <v>0.253</v>
      </c>
      <c r="Z1596" s="3">
        <v>9571.99575</v>
      </c>
      <c r="AA1596" t="s">
        <v>307</v>
      </c>
      <c r="AB1596">
        <v>3.7942999999999998</v>
      </c>
      <c r="AC1596">
        <v>0.27</v>
      </c>
      <c r="AD1596" s="2" t="s">
        <v>42</v>
      </c>
      <c r="AE1596">
        <v>220</v>
      </c>
      <c r="AH1596">
        <v>20</v>
      </c>
      <c r="AJ1596">
        <v>14</v>
      </c>
      <c r="AK1596" t="s">
        <v>42</v>
      </c>
      <c r="AL1596">
        <f>IF(AND(EE_Data_2023[[#This Row],[Hire Date]]&gt;=EE_Data_2023[[#This Row],[Start of Month]],EE_Data_2023[[#This Row],[Hire Date]]&lt;=EE_Data_2023[[#This Row],[End of Month]]),1,0)</f>
        <v>0</v>
      </c>
      <c r="AM1596">
        <f>IF(AND(EE_Data_2023[[#This Row],[Exit Date]]&gt;=EE_Data_2023[[#This Row],[Start of Month]],EE_Data_2023[[#This Row],[Exit Date]]&lt;=EE_Data_2023[[#This Row],[End of Month]]),1,0)</f>
        <v>0</v>
      </c>
      <c r="AN1596">
        <f>EE_Data_2023[[#This Row],[Leave balance]]*EE_Data_2023[[#This Row],[Hr_Rate]]</f>
        <v>16263.817307692309</v>
      </c>
    </row>
    <row r="1597" spans="1:40" x14ac:dyDescent="0.3">
      <c r="A1597" s="1" t="s">
        <v>1928</v>
      </c>
      <c r="B1597" s="8">
        <v>44958</v>
      </c>
      <c r="C1597" s="8">
        <v>44985</v>
      </c>
      <c r="D1597">
        <v>2023</v>
      </c>
      <c r="E1597" t="s">
        <v>79</v>
      </c>
      <c r="F1597" t="s">
        <v>80</v>
      </c>
      <c r="G1597" t="s">
        <v>33</v>
      </c>
      <c r="H1597" t="s">
        <v>1373</v>
      </c>
      <c r="I1597" t="s">
        <v>1682</v>
      </c>
      <c r="J1597" t="s">
        <v>77</v>
      </c>
      <c r="K1597" t="s">
        <v>116</v>
      </c>
      <c r="L1597" t="s">
        <v>108</v>
      </c>
      <c r="M1597" t="s">
        <v>80</v>
      </c>
      <c r="N1597" t="s">
        <v>72</v>
      </c>
      <c r="O1597" t="s">
        <v>50</v>
      </c>
      <c r="P1597">
        <v>42</v>
      </c>
      <c r="Q1597" s="2">
        <v>42266</v>
      </c>
      <c r="R1597" s="2"/>
      <c r="S1597">
        <v>24</v>
      </c>
      <c r="T1597" s="3">
        <v>103423</v>
      </c>
      <c r="U1597" s="3">
        <v>8618.5833333333339</v>
      </c>
      <c r="V1597" s="3">
        <v>82.870993589743591</v>
      </c>
      <c r="W1597" s="3">
        <v>0.23190000000000002</v>
      </c>
      <c r="X1597" s="3">
        <v>1998.6494750000004</v>
      </c>
      <c r="Y1597" vm="7">
        <v>0.41200000000000003</v>
      </c>
      <c r="Z1597" s="3">
        <v>5067.7269999999999</v>
      </c>
      <c r="AA1597" t="s">
        <v>41</v>
      </c>
      <c r="AB1597">
        <v>1</v>
      </c>
      <c r="AC1597">
        <v>0.06</v>
      </c>
      <c r="AD1597" s="2" t="s">
        <v>42</v>
      </c>
      <c r="AE1597">
        <v>290</v>
      </c>
      <c r="AH1597">
        <v>20</v>
      </c>
      <c r="AI1597">
        <v>225</v>
      </c>
      <c r="AK1597" t="s">
        <v>42</v>
      </c>
      <c r="AL1597">
        <f>IF(AND(EE_Data_2023[[#This Row],[Hire Date]]&gt;=EE_Data_2023[[#This Row],[Start of Month]],EE_Data_2023[[#This Row],[Hire Date]]&lt;=EE_Data_2023[[#This Row],[End of Month]]),1,0)</f>
        <v>0</v>
      </c>
      <c r="AM1597">
        <f>IF(AND(EE_Data_2023[[#This Row],[Exit Date]]&gt;=EE_Data_2023[[#This Row],[Start of Month]],EE_Data_2023[[#This Row],[Exit Date]]&lt;=EE_Data_2023[[#This Row],[End of Month]]),1,0)</f>
        <v>0</v>
      </c>
      <c r="AN1597">
        <f>EE_Data_2023[[#This Row],[Leave balance]]*EE_Data_2023[[#This Row],[Hr_Rate]]</f>
        <v>24032.588141025641</v>
      </c>
    </row>
    <row r="1598" spans="1:40" x14ac:dyDescent="0.3">
      <c r="A1598" s="1" t="s">
        <v>1928</v>
      </c>
      <c r="B1598" s="8">
        <v>44958</v>
      </c>
      <c r="C1598" s="8">
        <v>44985</v>
      </c>
      <c r="D1598">
        <v>2023</v>
      </c>
      <c r="E1598" t="s">
        <v>79</v>
      </c>
      <c r="F1598" t="s">
        <v>80</v>
      </c>
      <c r="G1598" t="s">
        <v>33</v>
      </c>
      <c r="H1598" t="s">
        <v>1683</v>
      </c>
      <c r="I1598" t="s">
        <v>1684</v>
      </c>
      <c r="J1598" t="s">
        <v>98</v>
      </c>
      <c r="K1598" t="s">
        <v>99</v>
      </c>
      <c r="L1598" t="s">
        <v>71</v>
      </c>
      <c r="M1598" t="s">
        <v>80</v>
      </c>
      <c r="N1598" t="s">
        <v>72</v>
      </c>
      <c r="O1598" t="s">
        <v>50</v>
      </c>
      <c r="P1598">
        <v>25</v>
      </c>
      <c r="Q1598" s="2">
        <v>44370</v>
      </c>
      <c r="R1598" s="2"/>
      <c r="S1598">
        <v>40</v>
      </c>
      <c r="T1598" s="3">
        <v>86464</v>
      </c>
      <c r="U1598" s="3">
        <v>7205.333333333333</v>
      </c>
      <c r="V1598" s="3">
        <v>41.569230769230771</v>
      </c>
      <c r="W1598" s="3">
        <v>0.23190000000000002</v>
      </c>
      <c r="X1598" s="3">
        <v>1670.9168000000002</v>
      </c>
      <c r="Y1598" vm="7">
        <v>0.41200000000000003</v>
      </c>
      <c r="Z1598" s="3">
        <v>4236.735999999999</v>
      </c>
      <c r="AA1598" t="s">
        <v>41</v>
      </c>
      <c r="AB1598">
        <v>1</v>
      </c>
      <c r="AC1598">
        <v>0</v>
      </c>
      <c r="AD1598" s="2" t="s">
        <v>42</v>
      </c>
      <c r="AE1598">
        <v>360</v>
      </c>
      <c r="AH1598">
        <v>20</v>
      </c>
      <c r="AI1598">
        <v>238</v>
      </c>
      <c r="AJ1598">
        <v>7</v>
      </c>
      <c r="AK1598" t="s">
        <v>42</v>
      </c>
      <c r="AL1598">
        <f>IF(AND(EE_Data_2023[[#This Row],[Hire Date]]&gt;=EE_Data_2023[[#This Row],[Start of Month]],EE_Data_2023[[#This Row],[Hire Date]]&lt;=EE_Data_2023[[#This Row],[End of Month]]),1,0)</f>
        <v>0</v>
      </c>
      <c r="AM1598">
        <f>IF(AND(EE_Data_2023[[#This Row],[Exit Date]]&gt;=EE_Data_2023[[#This Row],[Start of Month]],EE_Data_2023[[#This Row],[Exit Date]]&lt;=EE_Data_2023[[#This Row],[End of Month]]),1,0)</f>
        <v>0</v>
      </c>
      <c r="AN1598">
        <f>EE_Data_2023[[#This Row],[Leave balance]]*EE_Data_2023[[#This Row],[Hr_Rate]]</f>
        <v>14964.923076923078</v>
      </c>
    </row>
    <row r="1599" spans="1:40" x14ac:dyDescent="0.3">
      <c r="A1599" s="1" t="s">
        <v>1928</v>
      </c>
      <c r="B1599" s="8">
        <v>44958</v>
      </c>
      <c r="C1599" s="8">
        <v>44985</v>
      </c>
      <c r="D1599">
        <v>2023</v>
      </c>
      <c r="E1599" t="s">
        <v>146</v>
      </c>
      <c r="F1599" t="s">
        <v>147</v>
      </c>
      <c r="G1599" t="s">
        <v>1919</v>
      </c>
      <c r="H1599" t="s">
        <v>1685</v>
      </c>
      <c r="I1599" t="s">
        <v>1686</v>
      </c>
      <c r="J1599" t="s">
        <v>98</v>
      </c>
      <c r="K1599" t="s">
        <v>99</v>
      </c>
      <c r="L1599" t="s">
        <v>71</v>
      </c>
      <c r="M1599" t="s">
        <v>147</v>
      </c>
      <c r="N1599" t="s">
        <v>72</v>
      </c>
      <c r="O1599" t="s">
        <v>50</v>
      </c>
      <c r="P1599">
        <v>29</v>
      </c>
      <c r="Q1599" s="2">
        <v>43114</v>
      </c>
      <c r="R1599" s="2"/>
      <c r="S1599">
        <v>40</v>
      </c>
      <c r="T1599" s="3">
        <v>80516</v>
      </c>
      <c r="U1599" s="3">
        <v>6709.666666666667</v>
      </c>
      <c r="V1599" s="3">
        <v>38.70961538461539</v>
      </c>
      <c r="W1599" s="3">
        <v>0.12</v>
      </c>
      <c r="X1599" s="3">
        <v>805.16</v>
      </c>
      <c r="Y1599" vm="17">
        <v>0.49700000000000005</v>
      </c>
      <c r="Z1599" s="3">
        <v>3374.9623333333329</v>
      </c>
      <c r="AA1599" t="s">
        <v>150</v>
      </c>
      <c r="AB1599">
        <v>86.649000000000001</v>
      </c>
      <c r="AC1599">
        <v>0</v>
      </c>
      <c r="AD1599" s="2" t="s">
        <v>42</v>
      </c>
      <c r="AE1599">
        <v>158</v>
      </c>
      <c r="AH1599">
        <v>20</v>
      </c>
      <c r="AJ1599">
        <v>20</v>
      </c>
      <c r="AK1599" t="s">
        <v>42</v>
      </c>
      <c r="AL1599">
        <f>IF(AND(EE_Data_2023[[#This Row],[Hire Date]]&gt;=EE_Data_2023[[#This Row],[Start of Month]],EE_Data_2023[[#This Row],[Hire Date]]&lt;=EE_Data_2023[[#This Row],[End of Month]]),1,0)</f>
        <v>0</v>
      </c>
      <c r="AM1599">
        <f>IF(AND(EE_Data_2023[[#This Row],[Exit Date]]&gt;=EE_Data_2023[[#This Row],[Start of Month]],EE_Data_2023[[#This Row],[Exit Date]]&lt;=EE_Data_2023[[#This Row],[End of Month]]),1,0)</f>
        <v>0</v>
      </c>
      <c r="AN1599">
        <f>EE_Data_2023[[#This Row],[Leave balance]]*EE_Data_2023[[#This Row],[Hr_Rate]]</f>
        <v>6116.1192307692318</v>
      </c>
    </row>
    <row r="1600" spans="1:40" x14ac:dyDescent="0.3">
      <c r="A1600" s="1" t="s">
        <v>1928</v>
      </c>
      <c r="B1600" s="8">
        <v>44958</v>
      </c>
      <c r="C1600" s="8">
        <v>44985</v>
      </c>
      <c r="D1600">
        <v>2023</v>
      </c>
      <c r="E1600" t="s">
        <v>351</v>
      </c>
      <c r="F1600" t="s">
        <v>352</v>
      </c>
      <c r="G1600" t="s">
        <v>54</v>
      </c>
      <c r="H1600" t="s">
        <v>1687</v>
      </c>
      <c r="I1600" t="s">
        <v>1688</v>
      </c>
      <c r="J1600" t="s">
        <v>77</v>
      </c>
      <c r="K1600" t="s">
        <v>94</v>
      </c>
      <c r="L1600" t="s">
        <v>49</v>
      </c>
      <c r="M1600" t="s">
        <v>352</v>
      </c>
      <c r="N1600" t="s">
        <v>72</v>
      </c>
      <c r="O1600" t="s">
        <v>50</v>
      </c>
      <c r="P1600">
        <v>33</v>
      </c>
      <c r="Q1600" s="2">
        <v>41507</v>
      </c>
      <c r="R1600" s="2"/>
      <c r="S1600">
        <v>40</v>
      </c>
      <c r="T1600" s="3">
        <v>105390</v>
      </c>
      <c r="U1600" s="3">
        <v>8782.5</v>
      </c>
      <c r="V1600" s="3">
        <v>50.668269230769234</v>
      </c>
      <c r="W1600" s="3">
        <v>0.13</v>
      </c>
      <c r="X1600" s="3">
        <v>1141.7250000000001</v>
      </c>
      <c r="Y1600" vm="14">
        <v>0.55399999999999994</v>
      </c>
      <c r="Z1600" s="3">
        <v>3916.9950000000008</v>
      </c>
      <c r="AA1600" t="s">
        <v>355</v>
      </c>
      <c r="AB1600">
        <v>12.6816</v>
      </c>
      <c r="AC1600">
        <v>0.06</v>
      </c>
      <c r="AD1600" s="2" t="s">
        <v>42</v>
      </c>
      <c r="AE1600">
        <v>327</v>
      </c>
      <c r="AH1600">
        <v>20</v>
      </c>
      <c r="AJ1600">
        <v>4</v>
      </c>
      <c r="AK1600" t="s">
        <v>42</v>
      </c>
      <c r="AL1600">
        <f>IF(AND(EE_Data_2023[[#This Row],[Hire Date]]&gt;=EE_Data_2023[[#This Row],[Start of Month]],EE_Data_2023[[#This Row],[Hire Date]]&lt;=EE_Data_2023[[#This Row],[End of Month]]),1,0)</f>
        <v>0</v>
      </c>
      <c r="AM1600">
        <f>IF(AND(EE_Data_2023[[#This Row],[Exit Date]]&gt;=EE_Data_2023[[#This Row],[Start of Month]],EE_Data_2023[[#This Row],[Exit Date]]&lt;=EE_Data_2023[[#This Row],[End of Month]]),1,0)</f>
        <v>0</v>
      </c>
      <c r="AN1600">
        <f>EE_Data_2023[[#This Row],[Leave balance]]*EE_Data_2023[[#This Row],[Hr_Rate]]</f>
        <v>16568.524038461539</v>
      </c>
    </row>
    <row r="1601" spans="1:40" x14ac:dyDescent="0.3">
      <c r="A1601" s="1" t="s">
        <v>1928</v>
      </c>
      <c r="B1601" s="8">
        <v>44958</v>
      </c>
      <c r="C1601" s="8">
        <v>44985</v>
      </c>
      <c r="D1601">
        <v>2023</v>
      </c>
      <c r="E1601" t="s">
        <v>920</v>
      </c>
      <c r="F1601" t="s">
        <v>921</v>
      </c>
      <c r="G1601" t="s">
        <v>33</v>
      </c>
      <c r="H1601" t="s">
        <v>1689</v>
      </c>
      <c r="I1601" t="s">
        <v>1690</v>
      </c>
      <c r="J1601" t="s">
        <v>266</v>
      </c>
      <c r="K1601" t="s">
        <v>37</v>
      </c>
      <c r="L1601" t="s">
        <v>38</v>
      </c>
      <c r="M1601" t="s">
        <v>921</v>
      </c>
      <c r="N1601" t="s">
        <v>72</v>
      </c>
      <c r="O1601" t="s">
        <v>50</v>
      </c>
      <c r="P1601">
        <v>50</v>
      </c>
      <c r="Q1601" s="2">
        <v>44445</v>
      </c>
      <c r="R1601" s="2"/>
      <c r="S1601">
        <v>40</v>
      </c>
      <c r="T1601" s="3">
        <v>83418</v>
      </c>
      <c r="U1601" s="3">
        <v>6951.5</v>
      </c>
      <c r="V1601" s="3">
        <v>40.104807692307688</v>
      </c>
      <c r="W1601" s="3">
        <v>0.3</v>
      </c>
      <c r="X1601" s="3">
        <v>2085.4499999999998</v>
      </c>
      <c r="Y1601" vm="43">
        <v>0.59099999999999997</v>
      </c>
      <c r="Z1601" s="3">
        <v>2843.1635000000006</v>
      </c>
      <c r="AA1601" t="s">
        <v>41</v>
      </c>
      <c r="AB1601">
        <v>1</v>
      </c>
      <c r="AC1601">
        <v>0</v>
      </c>
      <c r="AD1601" s="2" t="s">
        <v>42</v>
      </c>
      <c r="AE1601">
        <v>357</v>
      </c>
      <c r="AF1601">
        <v>1</v>
      </c>
      <c r="AG1601" t="s">
        <v>1811</v>
      </c>
      <c r="AH1601">
        <v>20</v>
      </c>
      <c r="AJ1601">
        <v>9</v>
      </c>
      <c r="AK1601" t="s">
        <v>42</v>
      </c>
      <c r="AL1601">
        <f>IF(AND(EE_Data_2023[[#This Row],[Hire Date]]&gt;=EE_Data_2023[[#This Row],[Start of Month]],EE_Data_2023[[#This Row],[Hire Date]]&lt;=EE_Data_2023[[#This Row],[End of Month]]),1,0)</f>
        <v>0</v>
      </c>
      <c r="AM1601">
        <f>IF(AND(EE_Data_2023[[#This Row],[Exit Date]]&gt;=EE_Data_2023[[#This Row],[Start of Month]],EE_Data_2023[[#This Row],[Exit Date]]&lt;=EE_Data_2023[[#This Row],[End of Month]]),1,0)</f>
        <v>0</v>
      </c>
      <c r="AN1601">
        <f>EE_Data_2023[[#This Row],[Leave balance]]*EE_Data_2023[[#This Row],[Hr_Rate]]</f>
        <v>14317.416346153845</v>
      </c>
    </row>
    <row r="1602" spans="1:40" x14ac:dyDescent="0.3">
      <c r="A1602" s="1" t="s">
        <v>1928</v>
      </c>
      <c r="B1602" s="8">
        <v>44958</v>
      </c>
      <c r="C1602" s="8">
        <v>44985</v>
      </c>
      <c r="D1602">
        <v>2023</v>
      </c>
      <c r="E1602" t="s">
        <v>506</v>
      </c>
      <c r="F1602" t="s">
        <v>507</v>
      </c>
      <c r="G1602" t="s">
        <v>1917</v>
      </c>
      <c r="H1602" t="s">
        <v>1691</v>
      </c>
      <c r="I1602" t="s">
        <v>1692</v>
      </c>
      <c r="J1602" t="s">
        <v>452</v>
      </c>
      <c r="K1602" t="s">
        <v>37</v>
      </c>
      <c r="L1602" t="s">
        <v>49</v>
      </c>
      <c r="M1602" t="s">
        <v>507</v>
      </c>
      <c r="N1602" t="s">
        <v>72</v>
      </c>
      <c r="O1602" t="s">
        <v>50</v>
      </c>
      <c r="P1602">
        <v>45</v>
      </c>
      <c r="Q1602" s="2">
        <v>43042</v>
      </c>
      <c r="R1602" s="2"/>
      <c r="S1602">
        <v>24</v>
      </c>
      <c r="T1602" s="3">
        <v>66660</v>
      </c>
      <c r="U1602" s="3">
        <v>5555</v>
      </c>
      <c r="V1602" s="3">
        <v>53.41346153846154</v>
      </c>
      <c r="W1602" s="3">
        <v>7.3700000000000002E-2</v>
      </c>
      <c r="X1602" s="3">
        <v>409.40350000000001</v>
      </c>
      <c r="Y1602" vm="40">
        <v>0.245</v>
      </c>
      <c r="Z1602" s="3">
        <v>4194.0249999999996</v>
      </c>
      <c r="AA1602" t="s">
        <v>510</v>
      </c>
      <c r="AB1602">
        <v>1.4572000000000001</v>
      </c>
      <c r="AC1602">
        <v>0</v>
      </c>
      <c r="AD1602" s="2" t="s">
        <v>42</v>
      </c>
      <c r="AE1602">
        <v>378</v>
      </c>
      <c r="AH1602">
        <v>20</v>
      </c>
      <c r="AK1602" t="s">
        <v>42</v>
      </c>
      <c r="AL1602">
        <f>IF(AND(EE_Data_2023[[#This Row],[Hire Date]]&gt;=EE_Data_2023[[#This Row],[Start of Month]],EE_Data_2023[[#This Row],[Hire Date]]&lt;=EE_Data_2023[[#This Row],[End of Month]]),1,0)</f>
        <v>0</v>
      </c>
      <c r="AM1602">
        <f>IF(AND(EE_Data_2023[[#This Row],[Exit Date]]&gt;=EE_Data_2023[[#This Row],[Start of Month]],EE_Data_2023[[#This Row],[Exit Date]]&lt;=EE_Data_2023[[#This Row],[End of Month]]),1,0)</f>
        <v>0</v>
      </c>
      <c r="AN1602">
        <f>EE_Data_2023[[#This Row],[Leave balance]]*EE_Data_2023[[#This Row],[Hr_Rate]]</f>
        <v>20190.288461538461</v>
      </c>
    </row>
    <row r="1603" spans="1:40" x14ac:dyDescent="0.3">
      <c r="A1603" s="1" t="s">
        <v>1928</v>
      </c>
      <c r="B1603" s="8">
        <v>44958</v>
      </c>
      <c r="C1603" s="8">
        <v>44985</v>
      </c>
      <c r="D1603">
        <v>2023</v>
      </c>
      <c r="E1603" t="s">
        <v>161</v>
      </c>
      <c r="F1603" t="s">
        <v>162</v>
      </c>
      <c r="G1603" t="s">
        <v>54</v>
      </c>
      <c r="H1603" t="s">
        <v>1693</v>
      </c>
      <c r="I1603" t="s">
        <v>1694</v>
      </c>
      <c r="J1603" t="s">
        <v>77</v>
      </c>
      <c r="K1603" t="s">
        <v>94</v>
      </c>
      <c r="L1603" t="s">
        <v>49</v>
      </c>
      <c r="M1603" t="s">
        <v>162</v>
      </c>
      <c r="N1603" t="s">
        <v>72</v>
      </c>
      <c r="O1603" t="s">
        <v>40</v>
      </c>
      <c r="P1603">
        <v>59</v>
      </c>
      <c r="Q1603" s="2">
        <v>42165</v>
      </c>
      <c r="R1603" s="2"/>
      <c r="S1603">
        <v>40</v>
      </c>
      <c r="T1603" s="3">
        <v>101985</v>
      </c>
      <c r="U1603" s="3">
        <v>8498.75</v>
      </c>
      <c r="V1603" s="3">
        <v>49.03125</v>
      </c>
      <c r="W1603" s="3">
        <v>0</v>
      </c>
      <c r="X1603" s="3">
        <v>0</v>
      </c>
      <c r="Y1603" vm="20">
        <v>0.29199999999999998</v>
      </c>
      <c r="Z1603" s="3">
        <v>6017.1149999999998</v>
      </c>
      <c r="AA1603" t="s">
        <v>166</v>
      </c>
      <c r="AB1603">
        <v>19.621099999999998</v>
      </c>
      <c r="AC1603">
        <v>7.0000000000000007E-2</v>
      </c>
      <c r="AD1603" s="2" t="s">
        <v>42</v>
      </c>
      <c r="AE1603">
        <v>212</v>
      </c>
      <c r="AH1603">
        <v>20</v>
      </c>
      <c r="AJ1603">
        <v>9</v>
      </c>
      <c r="AK1603" t="s">
        <v>42</v>
      </c>
      <c r="AL1603">
        <f>IF(AND(EE_Data_2023[[#This Row],[Hire Date]]&gt;=EE_Data_2023[[#This Row],[Start of Month]],EE_Data_2023[[#This Row],[Hire Date]]&lt;=EE_Data_2023[[#This Row],[End of Month]]),1,0)</f>
        <v>0</v>
      </c>
      <c r="AM1603">
        <f>IF(AND(EE_Data_2023[[#This Row],[Exit Date]]&gt;=EE_Data_2023[[#This Row],[Start of Month]],EE_Data_2023[[#This Row],[Exit Date]]&lt;=EE_Data_2023[[#This Row],[End of Month]]),1,0)</f>
        <v>0</v>
      </c>
      <c r="AN1603">
        <f>EE_Data_2023[[#This Row],[Leave balance]]*EE_Data_2023[[#This Row],[Hr_Rate]]</f>
        <v>10394.625</v>
      </c>
    </row>
    <row r="1604" spans="1:40" x14ac:dyDescent="0.3">
      <c r="A1604" s="1" t="s">
        <v>1928</v>
      </c>
      <c r="B1604" s="8">
        <v>44958</v>
      </c>
      <c r="C1604" s="8">
        <v>44985</v>
      </c>
      <c r="D1604">
        <v>2023</v>
      </c>
      <c r="E1604" t="s">
        <v>139</v>
      </c>
      <c r="F1604" t="s">
        <v>140</v>
      </c>
      <c r="G1604" t="s">
        <v>33</v>
      </c>
      <c r="H1604" t="s">
        <v>1695</v>
      </c>
      <c r="I1604" t="s">
        <v>1696</v>
      </c>
      <c r="J1604" t="s">
        <v>115</v>
      </c>
      <c r="K1604" t="s">
        <v>48</v>
      </c>
      <c r="L1604" t="s">
        <v>71</v>
      </c>
      <c r="M1604" t="s">
        <v>140</v>
      </c>
      <c r="N1604" t="s">
        <v>72</v>
      </c>
      <c r="O1604" t="s">
        <v>40</v>
      </c>
      <c r="P1604">
        <v>29</v>
      </c>
      <c r="Q1604" s="2">
        <v>43439</v>
      </c>
      <c r="R1604" s="2"/>
      <c r="S1604">
        <v>32</v>
      </c>
      <c r="T1604" s="3">
        <v>199504</v>
      </c>
      <c r="U1604" s="3">
        <v>16625.333333333332</v>
      </c>
      <c r="V1604" s="3">
        <v>119.89423076923077</v>
      </c>
      <c r="W1604" s="3">
        <v>0.19879999999999998</v>
      </c>
      <c r="X1604" s="3">
        <v>3305.116266666666</v>
      </c>
      <c r="Y1604" vm="16">
        <v>0.48799999999999999</v>
      </c>
      <c r="Z1604" s="3">
        <v>8512.1706666666651</v>
      </c>
      <c r="AA1604" t="s">
        <v>41</v>
      </c>
      <c r="AB1604">
        <v>1</v>
      </c>
      <c r="AC1604">
        <v>0.3</v>
      </c>
      <c r="AD1604" s="2" t="s">
        <v>42</v>
      </c>
      <c r="AE1604">
        <v>78</v>
      </c>
      <c r="AH1604">
        <v>20</v>
      </c>
      <c r="AK1604" t="s">
        <v>42</v>
      </c>
      <c r="AL1604">
        <f>IF(AND(EE_Data_2023[[#This Row],[Hire Date]]&gt;=EE_Data_2023[[#This Row],[Start of Month]],EE_Data_2023[[#This Row],[Hire Date]]&lt;=EE_Data_2023[[#This Row],[End of Month]]),1,0)</f>
        <v>0</v>
      </c>
      <c r="AM1604">
        <f>IF(AND(EE_Data_2023[[#This Row],[Exit Date]]&gt;=EE_Data_2023[[#This Row],[Start of Month]],EE_Data_2023[[#This Row],[Exit Date]]&lt;=EE_Data_2023[[#This Row],[End of Month]]),1,0)</f>
        <v>0</v>
      </c>
      <c r="AN1604">
        <f>EE_Data_2023[[#This Row],[Leave balance]]*EE_Data_2023[[#This Row],[Hr_Rate]]</f>
        <v>9351.75</v>
      </c>
    </row>
    <row r="1605" spans="1:40" x14ac:dyDescent="0.3">
      <c r="A1605" s="1" t="s">
        <v>1928</v>
      </c>
      <c r="B1605" s="8">
        <v>44958</v>
      </c>
      <c r="C1605" s="8">
        <v>44985</v>
      </c>
      <c r="D1605">
        <v>2023</v>
      </c>
      <c r="E1605" t="s">
        <v>278</v>
      </c>
      <c r="F1605" t="s">
        <v>279</v>
      </c>
      <c r="G1605" t="s">
        <v>33</v>
      </c>
      <c r="H1605" t="s">
        <v>348</v>
      </c>
      <c r="I1605" t="s">
        <v>1697</v>
      </c>
      <c r="J1605" t="s">
        <v>247</v>
      </c>
      <c r="K1605" t="s">
        <v>94</v>
      </c>
      <c r="L1605" t="s">
        <v>49</v>
      </c>
      <c r="M1605" t="s">
        <v>279</v>
      </c>
      <c r="N1605" t="s">
        <v>72</v>
      </c>
      <c r="O1605" t="s">
        <v>40</v>
      </c>
      <c r="P1605">
        <v>58</v>
      </c>
      <c r="Q1605" s="2">
        <v>41810</v>
      </c>
      <c r="R1605" s="2"/>
      <c r="S1605">
        <v>24</v>
      </c>
      <c r="T1605" s="3">
        <v>41728</v>
      </c>
      <c r="U1605" s="3">
        <v>3477.3333333333335</v>
      </c>
      <c r="V1605" s="3">
        <v>33.435897435897438</v>
      </c>
      <c r="W1605" s="3">
        <v>0.13800000000000001</v>
      </c>
      <c r="X1605" s="3">
        <v>479.87200000000007</v>
      </c>
      <c r="Y1605" vm="29">
        <v>0.30599999999999999</v>
      </c>
      <c r="Z1605" s="3">
        <v>2413.2693333333336</v>
      </c>
      <c r="AA1605" t="s">
        <v>282</v>
      </c>
      <c r="AB1605">
        <v>0.88870000000000005</v>
      </c>
      <c r="AC1605">
        <v>0</v>
      </c>
      <c r="AD1605" s="2" t="s">
        <v>42</v>
      </c>
      <c r="AE1605">
        <v>362</v>
      </c>
      <c r="AH1605">
        <v>20</v>
      </c>
      <c r="AK1605" t="s">
        <v>42</v>
      </c>
      <c r="AL1605">
        <f>IF(AND(EE_Data_2023[[#This Row],[Hire Date]]&gt;=EE_Data_2023[[#This Row],[Start of Month]],EE_Data_2023[[#This Row],[Hire Date]]&lt;=EE_Data_2023[[#This Row],[End of Month]]),1,0)</f>
        <v>0</v>
      </c>
      <c r="AM1605">
        <f>IF(AND(EE_Data_2023[[#This Row],[Exit Date]]&gt;=EE_Data_2023[[#This Row],[Start of Month]],EE_Data_2023[[#This Row],[Exit Date]]&lt;=EE_Data_2023[[#This Row],[End of Month]]),1,0)</f>
        <v>0</v>
      </c>
      <c r="AN1605">
        <f>EE_Data_2023[[#This Row],[Leave balance]]*EE_Data_2023[[#This Row],[Hr_Rate]]</f>
        <v>12103.794871794873</v>
      </c>
    </row>
    <row r="1606" spans="1:40" x14ac:dyDescent="0.3">
      <c r="A1606" s="1" t="s">
        <v>1928</v>
      </c>
      <c r="B1606" s="8">
        <v>44958</v>
      </c>
      <c r="C1606" s="8">
        <v>44985</v>
      </c>
      <c r="D1606">
        <v>2023</v>
      </c>
      <c r="E1606" t="s">
        <v>920</v>
      </c>
      <c r="F1606" t="s">
        <v>921</v>
      </c>
      <c r="G1606" t="s">
        <v>33</v>
      </c>
      <c r="H1606" t="s">
        <v>1698</v>
      </c>
      <c r="I1606" t="s">
        <v>1699</v>
      </c>
      <c r="J1606" t="s">
        <v>63</v>
      </c>
      <c r="K1606" t="s">
        <v>83</v>
      </c>
      <c r="L1606" t="s">
        <v>49</v>
      </c>
      <c r="M1606" t="s">
        <v>921</v>
      </c>
      <c r="N1606" t="s">
        <v>72</v>
      </c>
      <c r="O1606" t="s">
        <v>40</v>
      </c>
      <c r="P1606">
        <v>62</v>
      </c>
      <c r="Q1606" s="2">
        <v>40591</v>
      </c>
      <c r="R1606" s="2"/>
      <c r="S1606">
        <v>40</v>
      </c>
      <c r="T1606" s="3">
        <v>94422</v>
      </c>
      <c r="U1606" s="3">
        <v>7868.5</v>
      </c>
      <c r="V1606" s="3">
        <v>45.395192307692312</v>
      </c>
      <c r="W1606" s="3">
        <v>0.3</v>
      </c>
      <c r="X1606" s="3">
        <v>2360.5499999999997</v>
      </c>
      <c r="Y1606" vm="43">
        <v>0.59099999999999997</v>
      </c>
      <c r="Z1606" s="3">
        <v>3218.2165000000005</v>
      </c>
      <c r="AA1606" t="s">
        <v>41</v>
      </c>
      <c r="AB1606">
        <v>1</v>
      </c>
      <c r="AC1606">
        <v>0</v>
      </c>
      <c r="AD1606" s="2" t="s">
        <v>42</v>
      </c>
      <c r="AE1606">
        <v>125</v>
      </c>
      <c r="AH1606">
        <v>20</v>
      </c>
      <c r="AI1606">
        <v>217</v>
      </c>
      <c r="AJ1606">
        <v>2</v>
      </c>
      <c r="AK1606" t="s">
        <v>42</v>
      </c>
      <c r="AL1606">
        <f>IF(AND(EE_Data_2023[[#This Row],[Hire Date]]&gt;=EE_Data_2023[[#This Row],[Start of Month]],EE_Data_2023[[#This Row],[Hire Date]]&lt;=EE_Data_2023[[#This Row],[End of Month]]),1,0)</f>
        <v>0</v>
      </c>
      <c r="AM1606">
        <f>IF(AND(EE_Data_2023[[#This Row],[Exit Date]]&gt;=EE_Data_2023[[#This Row],[Start of Month]],EE_Data_2023[[#This Row],[Exit Date]]&lt;=EE_Data_2023[[#This Row],[End of Month]]),1,0)</f>
        <v>0</v>
      </c>
      <c r="AN1606">
        <f>EE_Data_2023[[#This Row],[Leave balance]]*EE_Data_2023[[#This Row],[Hr_Rate]]</f>
        <v>5674.399038461539</v>
      </c>
    </row>
    <row r="1607" spans="1:40" x14ac:dyDescent="0.3">
      <c r="A1607" s="1" t="s">
        <v>1928</v>
      </c>
      <c r="B1607" s="8">
        <v>44958</v>
      </c>
      <c r="C1607" s="8">
        <v>44985</v>
      </c>
      <c r="D1607">
        <v>2023</v>
      </c>
      <c r="E1607" t="s">
        <v>161</v>
      </c>
      <c r="F1607" t="s">
        <v>162</v>
      </c>
      <c r="G1607" t="s">
        <v>54</v>
      </c>
      <c r="H1607" t="s">
        <v>1700</v>
      </c>
      <c r="I1607" t="s">
        <v>1701</v>
      </c>
      <c r="J1607" t="s">
        <v>47</v>
      </c>
      <c r="K1607" t="s">
        <v>70</v>
      </c>
      <c r="L1607" t="s">
        <v>71</v>
      </c>
      <c r="M1607" t="s">
        <v>162</v>
      </c>
      <c r="N1607" t="s">
        <v>72</v>
      </c>
      <c r="O1607" t="s">
        <v>40</v>
      </c>
      <c r="P1607">
        <v>31</v>
      </c>
      <c r="Q1607" s="2">
        <v>42184</v>
      </c>
      <c r="R1607" s="2"/>
      <c r="S1607">
        <v>40</v>
      </c>
      <c r="T1607" s="3">
        <v>191026</v>
      </c>
      <c r="U1607" s="3">
        <v>15918.833333333334</v>
      </c>
      <c r="V1607" s="3">
        <v>91.839423076923069</v>
      </c>
      <c r="W1607" s="3">
        <v>0</v>
      </c>
      <c r="X1607" s="3">
        <v>0</v>
      </c>
      <c r="Y1607" vm="20">
        <v>0.29199999999999998</v>
      </c>
      <c r="Z1607" s="3">
        <v>11270.534</v>
      </c>
      <c r="AA1607" t="s">
        <v>166</v>
      </c>
      <c r="AB1607">
        <v>19.621099999999998</v>
      </c>
      <c r="AC1607">
        <v>0.16</v>
      </c>
      <c r="AD1607" s="2" t="s">
        <v>42</v>
      </c>
      <c r="AE1607">
        <v>138</v>
      </c>
      <c r="AH1607">
        <v>20</v>
      </c>
      <c r="AJ1607">
        <v>12</v>
      </c>
      <c r="AK1607" t="s">
        <v>42</v>
      </c>
      <c r="AL1607">
        <f>IF(AND(EE_Data_2023[[#This Row],[Hire Date]]&gt;=EE_Data_2023[[#This Row],[Start of Month]],EE_Data_2023[[#This Row],[Hire Date]]&lt;=EE_Data_2023[[#This Row],[End of Month]]),1,0)</f>
        <v>0</v>
      </c>
      <c r="AM1607">
        <f>IF(AND(EE_Data_2023[[#This Row],[Exit Date]]&gt;=EE_Data_2023[[#This Row],[Start of Month]],EE_Data_2023[[#This Row],[Exit Date]]&lt;=EE_Data_2023[[#This Row],[End of Month]]),1,0)</f>
        <v>0</v>
      </c>
      <c r="AN1607">
        <f>EE_Data_2023[[#This Row],[Leave balance]]*EE_Data_2023[[#This Row],[Hr_Rate]]</f>
        <v>12673.840384615383</v>
      </c>
    </row>
    <row r="1608" spans="1:40" x14ac:dyDescent="0.3">
      <c r="A1608" s="1" t="s">
        <v>1928</v>
      </c>
      <c r="B1608" s="8">
        <v>44958</v>
      </c>
      <c r="C1608" s="8">
        <v>44985</v>
      </c>
      <c r="D1608">
        <v>2023</v>
      </c>
      <c r="E1608" t="s">
        <v>283</v>
      </c>
      <c r="F1608" t="s">
        <v>284</v>
      </c>
      <c r="G1608" t="s">
        <v>112</v>
      </c>
      <c r="H1608" t="s">
        <v>1702</v>
      </c>
      <c r="I1608" t="s">
        <v>1703</v>
      </c>
      <c r="J1608" t="s">
        <v>115</v>
      </c>
      <c r="K1608" t="s">
        <v>37</v>
      </c>
      <c r="L1608" t="s">
        <v>108</v>
      </c>
      <c r="M1608" t="s">
        <v>284</v>
      </c>
      <c r="N1608" t="s">
        <v>72</v>
      </c>
      <c r="O1608" t="s">
        <v>40</v>
      </c>
      <c r="P1608">
        <v>42</v>
      </c>
      <c r="Q1608" s="2">
        <v>40511</v>
      </c>
      <c r="R1608" s="2"/>
      <c r="S1608">
        <v>40</v>
      </c>
      <c r="T1608" s="3">
        <v>186725</v>
      </c>
      <c r="U1608" s="3">
        <v>15560.416666666666</v>
      </c>
      <c r="V1608" s="3">
        <v>89.771634615384613</v>
      </c>
      <c r="W1608" s="3">
        <v>0</v>
      </c>
      <c r="X1608" s="3">
        <v>0</v>
      </c>
      <c r="Y1608" vm="30">
        <v>0.159</v>
      </c>
      <c r="Z1608" s="3">
        <v>13086.310416666667</v>
      </c>
      <c r="AA1608" t="s">
        <v>287</v>
      </c>
      <c r="AB1608">
        <v>3.8807</v>
      </c>
      <c r="AC1608">
        <v>0.32</v>
      </c>
      <c r="AD1608" s="2" t="s">
        <v>42</v>
      </c>
      <c r="AE1608">
        <v>188</v>
      </c>
      <c r="AH1608">
        <v>20</v>
      </c>
      <c r="AJ1608">
        <v>7</v>
      </c>
      <c r="AK1608" t="s">
        <v>42</v>
      </c>
      <c r="AL1608">
        <f>IF(AND(EE_Data_2023[[#This Row],[Hire Date]]&gt;=EE_Data_2023[[#This Row],[Start of Month]],EE_Data_2023[[#This Row],[Hire Date]]&lt;=EE_Data_2023[[#This Row],[End of Month]]),1,0)</f>
        <v>0</v>
      </c>
      <c r="AM1608">
        <f>IF(AND(EE_Data_2023[[#This Row],[Exit Date]]&gt;=EE_Data_2023[[#This Row],[Start of Month]],EE_Data_2023[[#This Row],[Exit Date]]&lt;=EE_Data_2023[[#This Row],[End of Month]]),1,0)</f>
        <v>0</v>
      </c>
      <c r="AN1608">
        <f>EE_Data_2023[[#This Row],[Leave balance]]*EE_Data_2023[[#This Row],[Hr_Rate]]</f>
        <v>16877.067307692309</v>
      </c>
    </row>
    <row r="1609" spans="1:40" x14ac:dyDescent="0.3">
      <c r="A1609" s="1" t="s">
        <v>1928</v>
      </c>
      <c r="B1609" s="8">
        <v>44958</v>
      </c>
      <c r="C1609" s="8">
        <v>44985</v>
      </c>
      <c r="D1609">
        <v>2023</v>
      </c>
      <c r="E1609" t="s">
        <v>303</v>
      </c>
      <c r="F1609" t="s">
        <v>304</v>
      </c>
      <c r="G1609" t="s">
        <v>112</v>
      </c>
      <c r="H1609" t="s">
        <v>1704</v>
      </c>
      <c r="I1609" t="s">
        <v>1705</v>
      </c>
      <c r="J1609" t="s">
        <v>247</v>
      </c>
      <c r="K1609" t="s">
        <v>94</v>
      </c>
      <c r="L1609" t="s">
        <v>108</v>
      </c>
      <c r="M1609" t="s">
        <v>304</v>
      </c>
      <c r="N1609" t="s">
        <v>72</v>
      </c>
      <c r="O1609" t="s">
        <v>50</v>
      </c>
      <c r="P1609">
        <v>56</v>
      </c>
      <c r="Q1609" s="2">
        <v>40045</v>
      </c>
      <c r="R1609" s="2"/>
      <c r="S1609">
        <v>40</v>
      </c>
      <c r="T1609" s="3">
        <v>52800</v>
      </c>
      <c r="U1609" s="3">
        <v>4400</v>
      </c>
      <c r="V1609" s="3">
        <v>25.384615384615383</v>
      </c>
      <c r="W1609" s="3">
        <v>7.5999999999999998E-2</v>
      </c>
      <c r="X1609" s="3">
        <v>334.4</v>
      </c>
      <c r="Y1609" vm="32">
        <v>0.253</v>
      </c>
      <c r="Z1609" s="3">
        <v>3286.8</v>
      </c>
      <c r="AA1609" t="s">
        <v>307</v>
      </c>
      <c r="AB1609">
        <v>3.7942999999999998</v>
      </c>
      <c r="AC1609">
        <v>0</v>
      </c>
      <c r="AD1609" s="2" t="s">
        <v>42</v>
      </c>
      <c r="AE1609">
        <v>335</v>
      </c>
      <c r="AH1609">
        <v>20</v>
      </c>
      <c r="AJ1609">
        <v>10</v>
      </c>
      <c r="AK1609" t="s">
        <v>42</v>
      </c>
      <c r="AL1609">
        <f>IF(AND(EE_Data_2023[[#This Row],[Hire Date]]&gt;=EE_Data_2023[[#This Row],[Start of Month]],EE_Data_2023[[#This Row],[Hire Date]]&lt;=EE_Data_2023[[#This Row],[End of Month]]),1,0)</f>
        <v>0</v>
      </c>
      <c r="AM1609">
        <f>IF(AND(EE_Data_2023[[#This Row],[Exit Date]]&gt;=EE_Data_2023[[#This Row],[Start of Month]],EE_Data_2023[[#This Row],[Exit Date]]&lt;=EE_Data_2023[[#This Row],[End of Month]]),1,0)</f>
        <v>0</v>
      </c>
      <c r="AN1609">
        <f>EE_Data_2023[[#This Row],[Leave balance]]*EE_Data_2023[[#This Row],[Hr_Rate]]</f>
        <v>8503.8461538461543</v>
      </c>
    </row>
    <row r="1610" spans="1:40" x14ac:dyDescent="0.3">
      <c r="A1610" s="1" t="s">
        <v>1928</v>
      </c>
      <c r="B1610" s="8">
        <v>44958</v>
      </c>
      <c r="C1610" s="8">
        <v>44985</v>
      </c>
      <c r="D1610">
        <v>2023</v>
      </c>
      <c r="E1610" t="s">
        <v>920</v>
      </c>
      <c r="F1610" t="s">
        <v>921</v>
      </c>
      <c r="G1610" t="s">
        <v>33</v>
      </c>
      <c r="H1610" t="s">
        <v>1706</v>
      </c>
      <c r="I1610" t="s">
        <v>1707</v>
      </c>
      <c r="J1610" t="s">
        <v>115</v>
      </c>
      <c r="K1610" t="s">
        <v>99</v>
      </c>
      <c r="L1610" t="s">
        <v>49</v>
      </c>
      <c r="M1610" t="s">
        <v>921</v>
      </c>
      <c r="N1610" t="s">
        <v>72</v>
      </c>
      <c r="O1610" t="s">
        <v>40</v>
      </c>
      <c r="P1610">
        <v>54</v>
      </c>
      <c r="Q1610" s="2">
        <v>40517</v>
      </c>
      <c r="R1610" s="2"/>
      <c r="S1610">
        <v>40</v>
      </c>
      <c r="T1610" s="3">
        <v>113982</v>
      </c>
      <c r="U1610" s="3">
        <v>9498.5</v>
      </c>
      <c r="V1610" s="3">
        <v>54.799038461538466</v>
      </c>
      <c r="W1610" s="3">
        <v>0.3</v>
      </c>
      <c r="X1610" s="3">
        <v>2849.5499999999997</v>
      </c>
      <c r="Y1610" vm="43">
        <v>0.59099999999999997</v>
      </c>
      <c r="Z1610" s="3">
        <v>3884.8865000000005</v>
      </c>
      <c r="AA1610" t="s">
        <v>41</v>
      </c>
      <c r="AB1610">
        <v>1</v>
      </c>
      <c r="AC1610">
        <v>0</v>
      </c>
      <c r="AD1610" s="2" t="s">
        <v>42</v>
      </c>
      <c r="AE1610">
        <v>247</v>
      </c>
      <c r="AH1610">
        <v>20</v>
      </c>
      <c r="AJ1610">
        <v>8</v>
      </c>
      <c r="AK1610" t="s">
        <v>42</v>
      </c>
      <c r="AL1610">
        <f>IF(AND(EE_Data_2023[[#This Row],[Hire Date]]&gt;=EE_Data_2023[[#This Row],[Start of Month]],EE_Data_2023[[#This Row],[Hire Date]]&lt;=EE_Data_2023[[#This Row],[End of Month]]),1,0)</f>
        <v>0</v>
      </c>
      <c r="AM1610">
        <f>IF(AND(EE_Data_2023[[#This Row],[Exit Date]]&gt;=EE_Data_2023[[#This Row],[Start of Month]],EE_Data_2023[[#This Row],[Exit Date]]&lt;=EE_Data_2023[[#This Row],[End of Month]]),1,0)</f>
        <v>0</v>
      </c>
      <c r="AN1610">
        <f>EE_Data_2023[[#This Row],[Leave balance]]*EE_Data_2023[[#This Row],[Hr_Rate]]</f>
        <v>13535.362500000001</v>
      </c>
    </row>
    <row r="1611" spans="1:40" x14ac:dyDescent="0.3">
      <c r="A1611" s="1" t="s">
        <v>1928</v>
      </c>
      <c r="B1611" s="8">
        <v>44958</v>
      </c>
      <c r="C1611" s="8">
        <v>44985</v>
      </c>
      <c r="D1611">
        <v>2023</v>
      </c>
      <c r="E1611" t="s">
        <v>89</v>
      </c>
      <c r="F1611" t="s">
        <v>90</v>
      </c>
      <c r="G1611" t="s">
        <v>54</v>
      </c>
      <c r="H1611" t="s">
        <v>1708</v>
      </c>
      <c r="I1611" t="s">
        <v>1709</v>
      </c>
      <c r="J1611" t="s">
        <v>69</v>
      </c>
      <c r="K1611" t="s">
        <v>70</v>
      </c>
      <c r="L1611" t="s">
        <v>108</v>
      </c>
      <c r="M1611" t="s">
        <v>90</v>
      </c>
      <c r="N1611" t="s">
        <v>39</v>
      </c>
      <c r="O1611" t="s">
        <v>50</v>
      </c>
      <c r="P1611">
        <v>54</v>
      </c>
      <c r="Q1611" s="2">
        <v>44271</v>
      </c>
      <c r="R1611" s="2">
        <v>45001</v>
      </c>
      <c r="S1611">
        <v>40</v>
      </c>
      <c r="T1611" s="3">
        <v>56239</v>
      </c>
      <c r="U1611" s="3">
        <v>4686.583333333333</v>
      </c>
      <c r="V1611" s="3">
        <v>27.037980769230767</v>
      </c>
      <c r="W1611" s="3">
        <v>0</v>
      </c>
      <c r="X1611" s="3">
        <v>0</v>
      </c>
      <c r="Y1611" vm="9">
        <v>0.37200000000000005</v>
      </c>
      <c r="Z1611" s="3">
        <v>2943.1743333333329</v>
      </c>
      <c r="AA1611" t="s">
        <v>95</v>
      </c>
      <c r="AB1611">
        <v>136.33000000000001</v>
      </c>
      <c r="AC1611">
        <v>0</v>
      </c>
      <c r="AD1611" s="2" t="s">
        <v>42</v>
      </c>
      <c r="AE1611">
        <v>107</v>
      </c>
      <c r="AH1611">
        <v>20</v>
      </c>
      <c r="AJ1611">
        <v>16</v>
      </c>
      <c r="AK1611" t="s">
        <v>42</v>
      </c>
      <c r="AL1611">
        <f>IF(AND(EE_Data_2023[[#This Row],[Hire Date]]&gt;=EE_Data_2023[[#This Row],[Start of Month]],EE_Data_2023[[#This Row],[Hire Date]]&lt;=EE_Data_2023[[#This Row],[End of Month]]),1,0)</f>
        <v>0</v>
      </c>
      <c r="AM1611">
        <f>IF(AND(EE_Data_2023[[#This Row],[Exit Date]]&gt;=EE_Data_2023[[#This Row],[Start of Month]],EE_Data_2023[[#This Row],[Exit Date]]&lt;=EE_Data_2023[[#This Row],[End of Month]]),1,0)</f>
        <v>0</v>
      </c>
      <c r="AN1611">
        <f>EE_Data_2023[[#This Row],[Leave balance]]*EE_Data_2023[[#This Row],[Hr_Rate]]</f>
        <v>2893.0639423076923</v>
      </c>
    </row>
    <row r="1612" spans="1:40" x14ac:dyDescent="0.3">
      <c r="A1612" s="1" t="s">
        <v>1928</v>
      </c>
      <c r="B1612" s="8">
        <v>44958</v>
      </c>
      <c r="C1612" s="8">
        <v>44985</v>
      </c>
      <c r="D1612">
        <v>2023</v>
      </c>
      <c r="E1612" t="s">
        <v>79</v>
      </c>
      <c r="F1612" t="s">
        <v>80</v>
      </c>
      <c r="G1612" t="s">
        <v>33</v>
      </c>
      <c r="H1612" t="s">
        <v>498</v>
      </c>
      <c r="I1612" t="s">
        <v>1710</v>
      </c>
      <c r="J1612" t="s">
        <v>145</v>
      </c>
      <c r="K1612" t="s">
        <v>70</v>
      </c>
      <c r="L1612" t="s">
        <v>38</v>
      </c>
      <c r="M1612" t="s">
        <v>80</v>
      </c>
      <c r="N1612" t="s">
        <v>39</v>
      </c>
      <c r="O1612" t="s">
        <v>40</v>
      </c>
      <c r="P1612">
        <v>26</v>
      </c>
      <c r="Q1612" s="2">
        <v>44257</v>
      </c>
      <c r="R1612" s="2">
        <v>44987</v>
      </c>
      <c r="S1612">
        <v>32</v>
      </c>
      <c r="T1612" s="3">
        <v>44732</v>
      </c>
      <c r="U1612" s="3">
        <v>3727.6666666666665</v>
      </c>
      <c r="V1612" s="3">
        <v>26.88221153846154</v>
      </c>
      <c r="W1612" s="3">
        <v>0.23190000000000002</v>
      </c>
      <c r="X1612" s="3">
        <v>864.44590000000005</v>
      </c>
      <c r="Y1612" vm="7">
        <v>0.41200000000000003</v>
      </c>
      <c r="Z1612" s="3">
        <v>2191.8679999999995</v>
      </c>
      <c r="AA1612" t="s">
        <v>41</v>
      </c>
      <c r="AB1612">
        <v>1</v>
      </c>
      <c r="AC1612">
        <v>0</v>
      </c>
      <c r="AD1612" s="2" t="s">
        <v>42</v>
      </c>
      <c r="AE1612">
        <v>221</v>
      </c>
      <c r="AH1612">
        <v>20</v>
      </c>
      <c r="AK1612" t="s">
        <v>42</v>
      </c>
      <c r="AL1612">
        <f>IF(AND(EE_Data_2023[[#This Row],[Hire Date]]&gt;=EE_Data_2023[[#This Row],[Start of Month]],EE_Data_2023[[#This Row],[Hire Date]]&lt;=EE_Data_2023[[#This Row],[End of Month]]),1,0)</f>
        <v>0</v>
      </c>
      <c r="AM1612">
        <f>IF(AND(EE_Data_2023[[#This Row],[Exit Date]]&gt;=EE_Data_2023[[#This Row],[Start of Month]],EE_Data_2023[[#This Row],[Exit Date]]&lt;=EE_Data_2023[[#This Row],[End of Month]]),1,0)</f>
        <v>0</v>
      </c>
      <c r="AN1612">
        <f>EE_Data_2023[[#This Row],[Leave balance]]*EE_Data_2023[[#This Row],[Hr_Rate]]</f>
        <v>5940.96875</v>
      </c>
    </row>
    <row r="1613" spans="1:40" x14ac:dyDescent="0.3">
      <c r="A1613" s="1" t="s">
        <v>1928</v>
      </c>
      <c r="B1613" s="8">
        <v>44958</v>
      </c>
      <c r="C1613" s="8">
        <v>44985</v>
      </c>
      <c r="D1613">
        <v>2023</v>
      </c>
      <c r="E1613" t="s">
        <v>161</v>
      </c>
      <c r="F1613" t="s">
        <v>162</v>
      </c>
      <c r="G1613" t="s">
        <v>54</v>
      </c>
      <c r="H1613" t="s">
        <v>1711</v>
      </c>
      <c r="I1613" t="s">
        <v>1712</v>
      </c>
      <c r="J1613" t="s">
        <v>47</v>
      </c>
      <c r="K1613" t="s">
        <v>116</v>
      </c>
      <c r="L1613" t="s">
        <v>71</v>
      </c>
      <c r="M1613" t="s">
        <v>162</v>
      </c>
      <c r="N1613" t="s">
        <v>72</v>
      </c>
      <c r="O1613" t="s">
        <v>40</v>
      </c>
      <c r="P1613">
        <v>49</v>
      </c>
      <c r="Q1613" s="2">
        <v>41816</v>
      </c>
      <c r="R1613" s="2"/>
      <c r="S1613">
        <v>40</v>
      </c>
      <c r="T1613" s="3">
        <v>153961</v>
      </c>
      <c r="U1613" s="3">
        <v>12830.083333333334</v>
      </c>
      <c r="V1613" s="3">
        <v>74.019711538461536</v>
      </c>
      <c r="W1613" s="3">
        <v>0</v>
      </c>
      <c r="X1613" s="3">
        <v>0</v>
      </c>
      <c r="Y1613" vm="20">
        <v>0.29199999999999998</v>
      </c>
      <c r="Z1613" s="3">
        <v>9083.6990000000005</v>
      </c>
      <c r="AA1613" t="s">
        <v>166</v>
      </c>
      <c r="AB1613">
        <v>19.621099999999998</v>
      </c>
      <c r="AC1613">
        <v>0.25</v>
      </c>
      <c r="AD1613" s="2" t="s">
        <v>42</v>
      </c>
      <c r="AE1613">
        <v>202</v>
      </c>
      <c r="AH1613">
        <v>20</v>
      </c>
      <c r="AJ1613">
        <v>17</v>
      </c>
      <c r="AK1613" t="s">
        <v>42</v>
      </c>
      <c r="AL1613">
        <f>IF(AND(EE_Data_2023[[#This Row],[Hire Date]]&gt;=EE_Data_2023[[#This Row],[Start of Month]],EE_Data_2023[[#This Row],[Hire Date]]&lt;=EE_Data_2023[[#This Row],[End of Month]]),1,0)</f>
        <v>0</v>
      </c>
      <c r="AM1613">
        <f>IF(AND(EE_Data_2023[[#This Row],[Exit Date]]&gt;=EE_Data_2023[[#This Row],[Start of Month]],EE_Data_2023[[#This Row],[Exit Date]]&lt;=EE_Data_2023[[#This Row],[End of Month]]),1,0)</f>
        <v>0</v>
      </c>
      <c r="AN1613">
        <f>EE_Data_2023[[#This Row],[Leave balance]]*EE_Data_2023[[#This Row],[Hr_Rate]]</f>
        <v>14951.98173076923</v>
      </c>
    </row>
    <row r="1614" spans="1:40" x14ac:dyDescent="0.3">
      <c r="A1614" s="1" t="s">
        <v>1928</v>
      </c>
      <c r="B1614" s="8">
        <v>44958</v>
      </c>
      <c r="C1614" s="8">
        <v>44985</v>
      </c>
      <c r="D1614">
        <v>2023</v>
      </c>
      <c r="E1614" t="s">
        <v>346</v>
      </c>
      <c r="F1614" t="s">
        <v>347</v>
      </c>
      <c r="G1614" t="s">
        <v>54</v>
      </c>
      <c r="H1614" t="s">
        <v>1257</v>
      </c>
      <c r="I1614" t="s">
        <v>1713</v>
      </c>
      <c r="J1614" t="s">
        <v>310</v>
      </c>
      <c r="K1614" t="s">
        <v>37</v>
      </c>
      <c r="L1614" t="s">
        <v>49</v>
      </c>
      <c r="M1614" t="s">
        <v>347</v>
      </c>
      <c r="N1614" t="s">
        <v>72</v>
      </c>
      <c r="O1614" t="s">
        <v>50</v>
      </c>
      <c r="P1614">
        <v>45</v>
      </c>
      <c r="Q1614" s="2">
        <v>39069</v>
      </c>
      <c r="R1614" s="2"/>
      <c r="S1614">
        <v>40</v>
      </c>
      <c r="T1614" s="3">
        <v>68337</v>
      </c>
      <c r="U1614" s="3">
        <v>5694.75</v>
      </c>
      <c r="V1614" s="3">
        <v>32.854326923076925</v>
      </c>
      <c r="W1614" s="3">
        <v>0.2109</v>
      </c>
      <c r="X1614" s="3">
        <v>1201.0227749999999</v>
      </c>
      <c r="Y1614" vm="34">
        <v>0.45799999999999996</v>
      </c>
      <c r="Z1614" s="3">
        <v>3086.5545000000002</v>
      </c>
      <c r="AA1614" t="s">
        <v>350</v>
      </c>
      <c r="AB1614">
        <v>11.0573</v>
      </c>
      <c r="AC1614">
        <v>0</v>
      </c>
      <c r="AD1614" s="2" t="s">
        <v>42</v>
      </c>
      <c r="AE1614">
        <v>190</v>
      </c>
      <c r="AH1614">
        <v>20</v>
      </c>
      <c r="AJ1614">
        <v>13</v>
      </c>
      <c r="AK1614" t="s">
        <v>42</v>
      </c>
      <c r="AL1614">
        <f>IF(AND(EE_Data_2023[[#This Row],[Hire Date]]&gt;=EE_Data_2023[[#This Row],[Start of Month]],EE_Data_2023[[#This Row],[Hire Date]]&lt;=EE_Data_2023[[#This Row],[End of Month]]),1,0)</f>
        <v>0</v>
      </c>
      <c r="AM1614">
        <f>IF(AND(EE_Data_2023[[#This Row],[Exit Date]]&gt;=EE_Data_2023[[#This Row],[Start of Month]],EE_Data_2023[[#This Row],[Exit Date]]&lt;=EE_Data_2023[[#This Row],[End of Month]]),1,0)</f>
        <v>0</v>
      </c>
      <c r="AN1614">
        <f>EE_Data_2023[[#This Row],[Leave balance]]*EE_Data_2023[[#This Row],[Hr_Rate]]</f>
        <v>6242.3221153846162</v>
      </c>
    </row>
    <row r="1615" spans="1:40" x14ac:dyDescent="0.3">
      <c r="A1615" s="1" t="s">
        <v>1928</v>
      </c>
      <c r="B1615" s="8">
        <v>44958</v>
      </c>
      <c r="C1615" s="8">
        <v>44985</v>
      </c>
      <c r="D1615">
        <v>2023</v>
      </c>
      <c r="E1615" t="s">
        <v>180</v>
      </c>
      <c r="F1615" t="s">
        <v>181</v>
      </c>
      <c r="G1615" t="s">
        <v>33</v>
      </c>
      <c r="H1615" t="s">
        <v>1714</v>
      </c>
      <c r="I1615" t="s">
        <v>1715</v>
      </c>
      <c r="J1615" t="s">
        <v>93</v>
      </c>
      <c r="K1615" t="s">
        <v>94</v>
      </c>
      <c r="L1615" t="s">
        <v>71</v>
      </c>
      <c r="M1615" t="s">
        <v>181</v>
      </c>
      <c r="N1615" t="s">
        <v>72</v>
      </c>
      <c r="O1615" t="s">
        <v>40</v>
      </c>
      <c r="P1615">
        <v>45</v>
      </c>
      <c r="Q1615" s="2">
        <v>40305</v>
      </c>
      <c r="R1615" s="2"/>
      <c r="S1615">
        <v>32</v>
      </c>
      <c r="T1615" s="3">
        <v>145093</v>
      </c>
      <c r="U1615" s="3">
        <v>12091.083333333334</v>
      </c>
      <c r="V1615" s="3">
        <v>87.1953125</v>
      </c>
      <c r="W1615" s="3">
        <v>0.31420000000000003</v>
      </c>
      <c r="X1615" s="3">
        <v>3799.018383333334</v>
      </c>
      <c r="Y1615" vm="22">
        <v>0.49099999999999999</v>
      </c>
      <c r="Z1615" s="3">
        <v>6154.3614166666666</v>
      </c>
      <c r="AA1615" t="s">
        <v>184</v>
      </c>
      <c r="AB1615">
        <v>11.300800000000001</v>
      </c>
      <c r="AC1615">
        <v>0.12</v>
      </c>
      <c r="AD1615" s="2" t="s">
        <v>42</v>
      </c>
      <c r="AE1615">
        <v>46</v>
      </c>
      <c r="AH1615">
        <v>20</v>
      </c>
      <c r="AK1615" t="s">
        <v>42</v>
      </c>
      <c r="AL1615">
        <f>IF(AND(EE_Data_2023[[#This Row],[Hire Date]]&gt;=EE_Data_2023[[#This Row],[Start of Month]],EE_Data_2023[[#This Row],[Hire Date]]&lt;=EE_Data_2023[[#This Row],[End of Month]]),1,0)</f>
        <v>0</v>
      </c>
      <c r="AM1615">
        <f>IF(AND(EE_Data_2023[[#This Row],[Exit Date]]&gt;=EE_Data_2023[[#This Row],[Start of Month]],EE_Data_2023[[#This Row],[Exit Date]]&lt;=EE_Data_2023[[#This Row],[End of Month]]),1,0)</f>
        <v>0</v>
      </c>
      <c r="AN1615">
        <f>EE_Data_2023[[#This Row],[Leave balance]]*EE_Data_2023[[#This Row],[Hr_Rate]]</f>
        <v>4010.984375</v>
      </c>
    </row>
    <row r="1616" spans="1:40" x14ac:dyDescent="0.3">
      <c r="A1616" s="1" t="s">
        <v>1928</v>
      </c>
      <c r="B1616" s="8">
        <v>44958</v>
      </c>
      <c r="C1616" s="8">
        <v>44985</v>
      </c>
      <c r="D1616">
        <v>2023</v>
      </c>
      <c r="E1616" t="s">
        <v>52</v>
      </c>
      <c r="F1616" t="s">
        <v>53</v>
      </c>
      <c r="G1616" t="s">
        <v>54</v>
      </c>
      <c r="H1616" t="s">
        <v>1716</v>
      </c>
      <c r="I1616" t="s">
        <v>1717</v>
      </c>
      <c r="J1616" t="s">
        <v>527</v>
      </c>
      <c r="K1616" t="s">
        <v>37</v>
      </c>
      <c r="L1616" t="s">
        <v>49</v>
      </c>
      <c r="M1616" t="s">
        <v>53</v>
      </c>
      <c r="N1616" t="s">
        <v>72</v>
      </c>
      <c r="O1616" t="s">
        <v>50</v>
      </c>
      <c r="P1616">
        <v>26</v>
      </c>
      <c r="Q1616" s="2">
        <v>44266</v>
      </c>
      <c r="R1616" s="2"/>
      <c r="S1616">
        <v>40</v>
      </c>
      <c r="T1616" s="3">
        <v>74170</v>
      </c>
      <c r="U1616" s="3">
        <v>6180.833333333333</v>
      </c>
      <c r="V1616" s="3">
        <v>35.658653846153847</v>
      </c>
      <c r="W1616" s="3">
        <v>0.25</v>
      </c>
      <c r="X1616" s="3">
        <v>1545.2083333333333</v>
      </c>
      <c r="Y1616" vm="3">
        <v>0.501</v>
      </c>
      <c r="Z1616" s="3">
        <v>3084.2358333333332</v>
      </c>
      <c r="AA1616" t="s">
        <v>58</v>
      </c>
      <c r="AB1616">
        <v>657.27</v>
      </c>
      <c r="AC1616">
        <v>0</v>
      </c>
      <c r="AD1616" s="2" t="s">
        <v>42</v>
      </c>
      <c r="AE1616">
        <v>95</v>
      </c>
      <c r="AH1616">
        <v>20</v>
      </c>
      <c r="AJ1616">
        <v>3</v>
      </c>
      <c r="AK1616" t="s">
        <v>42</v>
      </c>
      <c r="AL1616">
        <f>IF(AND(EE_Data_2023[[#This Row],[Hire Date]]&gt;=EE_Data_2023[[#This Row],[Start of Month]],EE_Data_2023[[#This Row],[Hire Date]]&lt;=EE_Data_2023[[#This Row],[End of Month]]),1,0)</f>
        <v>0</v>
      </c>
      <c r="AM1616">
        <f>IF(AND(EE_Data_2023[[#This Row],[Exit Date]]&gt;=EE_Data_2023[[#This Row],[Start of Month]],EE_Data_2023[[#This Row],[Exit Date]]&lt;=EE_Data_2023[[#This Row],[End of Month]]),1,0)</f>
        <v>0</v>
      </c>
      <c r="AN1616">
        <f>EE_Data_2023[[#This Row],[Leave balance]]*EE_Data_2023[[#This Row],[Hr_Rate]]</f>
        <v>3387.5721153846152</v>
      </c>
    </row>
    <row r="1617" spans="1:40" x14ac:dyDescent="0.3">
      <c r="A1617" s="1" t="s">
        <v>1928</v>
      </c>
      <c r="B1617" s="8">
        <v>44958</v>
      </c>
      <c r="C1617" s="8">
        <v>44985</v>
      </c>
      <c r="D1617">
        <v>2023</v>
      </c>
      <c r="E1617" t="s">
        <v>278</v>
      </c>
      <c r="F1617" t="s">
        <v>279</v>
      </c>
      <c r="G1617" t="s">
        <v>33</v>
      </c>
      <c r="H1617" t="s">
        <v>1718</v>
      </c>
      <c r="I1617" t="s">
        <v>1719</v>
      </c>
      <c r="J1617" t="s">
        <v>237</v>
      </c>
      <c r="K1617" t="s">
        <v>99</v>
      </c>
      <c r="L1617" t="s">
        <v>108</v>
      </c>
      <c r="M1617" t="s">
        <v>279</v>
      </c>
      <c r="N1617" t="s">
        <v>72</v>
      </c>
      <c r="O1617" t="s">
        <v>40</v>
      </c>
      <c r="P1617">
        <v>59</v>
      </c>
      <c r="Q1617" s="2">
        <v>44284</v>
      </c>
      <c r="R1617" s="2"/>
      <c r="S1617">
        <v>40</v>
      </c>
      <c r="T1617" s="3">
        <v>62605</v>
      </c>
      <c r="U1617" s="3">
        <v>5217.083333333333</v>
      </c>
      <c r="V1617" s="3">
        <v>30.09855769230769</v>
      </c>
      <c r="W1617" s="3">
        <v>0.13800000000000001</v>
      </c>
      <c r="X1617" s="3">
        <v>719.95749999999998</v>
      </c>
      <c r="Y1617" vm="29">
        <v>0.30599999999999999</v>
      </c>
      <c r="Z1617" s="3">
        <v>3620.6558333333332</v>
      </c>
      <c r="AA1617" t="s">
        <v>282</v>
      </c>
      <c r="AB1617">
        <v>0.88870000000000005</v>
      </c>
      <c r="AC1617">
        <v>0</v>
      </c>
      <c r="AD1617" s="2" t="s">
        <v>42</v>
      </c>
      <c r="AE1617">
        <v>372</v>
      </c>
      <c r="AH1617">
        <v>20</v>
      </c>
      <c r="AJ1617">
        <v>18</v>
      </c>
      <c r="AK1617" t="s">
        <v>42</v>
      </c>
      <c r="AL1617">
        <f>IF(AND(EE_Data_2023[[#This Row],[Hire Date]]&gt;=EE_Data_2023[[#This Row],[Start of Month]],EE_Data_2023[[#This Row],[Hire Date]]&lt;=EE_Data_2023[[#This Row],[End of Month]]),1,0)</f>
        <v>0</v>
      </c>
      <c r="AM1617">
        <f>IF(AND(EE_Data_2023[[#This Row],[Exit Date]]&gt;=EE_Data_2023[[#This Row],[Start of Month]],EE_Data_2023[[#This Row],[Exit Date]]&lt;=EE_Data_2023[[#This Row],[End of Month]]),1,0)</f>
        <v>0</v>
      </c>
      <c r="AN1617">
        <f>EE_Data_2023[[#This Row],[Leave balance]]*EE_Data_2023[[#This Row],[Hr_Rate]]</f>
        <v>11196.663461538461</v>
      </c>
    </row>
    <row r="1618" spans="1:40" x14ac:dyDescent="0.3">
      <c r="A1618" s="1" t="s">
        <v>1928</v>
      </c>
      <c r="B1618" s="8">
        <v>44958</v>
      </c>
      <c r="C1618" s="8">
        <v>44985</v>
      </c>
      <c r="D1618">
        <v>2023</v>
      </c>
      <c r="E1618" t="s">
        <v>79</v>
      </c>
      <c r="F1618" t="s">
        <v>80</v>
      </c>
      <c r="G1618" t="s">
        <v>33</v>
      </c>
      <c r="H1618" t="s">
        <v>1720</v>
      </c>
      <c r="I1618" t="s">
        <v>1721</v>
      </c>
      <c r="J1618" t="s">
        <v>77</v>
      </c>
      <c r="K1618" t="s">
        <v>37</v>
      </c>
      <c r="L1618" t="s">
        <v>49</v>
      </c>
      <c r="M1618" t="s">
        <v>80</v>
      </c>
      <c r="N1618" t="s">
        <v>39</v>
      </c>
      <c r="O1618" t="s">
        <v>50</v>
      </c>
      <c r="P1618">
        <v>51</v>
      </c>
      <c r="Q1618" s="2">
        <v>43903</v>
      </c>
      <c r="R1618" s="2">
        <v>44998</v>
      </c>
      <c r="S1618">
        <v>32</v>
      </c>
      <c r="T1618" s="3">
        <v>107195</v>
      </c>
      <c r="U1618" s="3">
        <v>8932.9166666666661</v>
      </c>
      <c r="V1618" s="3">
        <v>64.420072115384613</v>
      </c>
      <c r="W1618" s="3">
        <v>0.23190000000000002</v>
      </c>
      <c r="X1618" s="3">
        <v>2071.5433750000002</v>
      </c>
      <c r="Y1618" vm="7">
        <v>0.41200000000000003</v>
      </c>
      <c r="Z1618" s="3">
        <v>5252.5549999999994</v>
      </c>
      <c r="AA1618" t="s">
        <v>41</v>
      </c>
      <c r="AB1618">
        <v>1</v>
      </c>
      <c r="AC1618">
        <v>0.09</v>
      </c>
      <c r="AD1618" s="2" t="s">
        <v>42</v>
      </c>
      <c r="AE1618">
        <v>233</v>
      </c>
      <c r="AH1618">
        <v>20</v>
      </c>
      <c r="AK1618" t="s">
        <v>42</v>
      </c>
      <c r="AL1618">
        <f>IF(AND(EE_Data_2023[[#This Row],[Hire Date]]&gt;=EE_Data_2023[[#This Row],[Start of Month]],EE_Data_2023[[#This Row],[Hire Date]]&lt;=EE_Data_2023[[#This Row],[End of Month]]),1,0)</f>
        <v>0</v>
      </c>
      <c r="AM1618">
        <f>IF(AND(EE_Data_2023[[#This Row],[Exit Date]]&gt;=EE_Data_2023[[#This Row],[Start of Month]],EE_Data_2023[[#This Row],[Exit Date]]&lt;=EE_Data_2023[[#This Row],[End of Month]]),1,0)</f>
        <v>0</v>
      </c>
      <c r="AN1618">
        <f>EE_Data_2023[[#This Row],[Leave balance]]*EE_Data_2023[[#This Row],[Hr_Rate]]</f>
        <v>15009.876802884615</v>
      </c>
    </row>
    <row r="1619" spans="1:40" x14ac:dyDescent="0.3">
      <c r="A1619" s="1" t="s">
        <v>1928</v>
      </c>
      <c r="B1619" s="8">
        <v>44958</v>
      </c>
      <c r="C1619" s="8">
        <v>44985</v>
      </c>
      <c r="D1619">
        <v>2023</v>
      </c>
      <c r="E1619" t="s">
        <v>385</v>
      </c>
      <c r="F1619" t="s">
        <v>386</v>
      </c>
      <c r="G1619" t="s">
        <v>33</v>
      </c>
      <c r="H1619" t="s">
        <v>1639</v>
      </c>
      <c r="I1619" t="s">
        <v>1722</v>
      </c>
      <c r="J1619" t="s">
        <v>93</v>
      </c>
      <c r="K1619" t="s">
        <v>116</v>
      </c>
      <c r="L1619" t="s">
        <v>49</v>
      </c>
      <c r="M1619" t="s">
        <v>386</v>
      </c>
      <c r="N1619" t="s">
        <v>72</v>
      </c>
      <c r="O1619" t="s">
        <v>40</v>
      </c>
      <c r="P1619">
        <v>45</v>
      </c>
      <c r="Q1619" s="2">
        <v>43111</v>
      </c>
      <c r="R1619" s="2"/>
      <c r="S1619">
        <v>32</v>
      </c>
      <c r="T1619" s="3">
        <v>127422</v>
      </c>
      <c r="U1619" s="3">
        <v>10618.5</v>
      </c>
      <c r="V1619" s="3">
        <v>76.57572115384616</v>
      </c>
      <c r="W1619" s="3">
        <v>0.19020000000000001</v>
      </c>
      <c r="X1619" s="3">
        <v>2019.6387</v>
      </c>
      <c r="Y1619" vm="36">
        <v>0.28300000000000003</v>
      </c>
      <c r="Z1619" s="3">
        <v>7613.4645</v>
      </c>
      <c r="AA1619" t="s">
        <v>389</v>
      </c>
      <c r="AB1619">
        <v>1.9574</v>
      </c>
      <c r="AC1619">
        <v>0.15</v>
      </c>
      <c r="AD1619" s="2" t="s">
        <v>42</v>
      </c>
      <c r="AE1619">
        <v>195</v>
      </c>
      <c r="AH1619">
        <v>20</v>
      </c>
      <c r="AK1619" t="s">
        <v>42</v>
      </c>
      <c r="AL1619">
        <f>IF(AND(EE_Data_2023[[#This Row],[Hire Date]]&gt;=EE_Data_2023[[#This Row],[Start of Month]],EE_Data_2023[[#This Row],[Hire Date]]&lt;=EE_Data_2023[[#This Row],[End of Month]]),1,0)</f>
        <v>0</v>
      </c>
      <c r="AM1619">
        <f>IF(AND(EE_Data_2023[[#This Row],[Exit Date]]&gt;=EE_Data_2023[[#This Row],[Start of Month]],EE_Data_2023[[#This Row],[Exit Date]]&lt;=EE_Data_2023[[#This Row],[End of Month]]),1,0)</f>
        <v>0</v>
      </c>
      <c r="AN1619">
        <f>EE_Data_2023[[#This Row],[Leave balance]]*EE_Data_2023[[#This Row],[Hr_Rate]]</f>
        <v>14932.265625000002</v>
      </c>
    </row>
    <row r="1620" spans="1:40" x14ac:dyDescent="0.3">
      <c r="A1620" s="1" t="s">
        <v>1928</v>
      </c>
      <c r="B1620" s="8">
        <v>44958</v>
      </c>
      <c r="C1620" s="8">
        <v>44985</v>
      </c>
      <c r="D1620">
        <v>2023</v>
      </c>
      <c r="E1620" t="s">
        <v>151</v>
      </c>
      <c r="F1620" t="s">
        <v>152</v>
      </c>
      <c r="G1620" t="s">
        <v>33</v>
      </c>
      <c r="H1620" t="s">
        <v>1723</v>
      </c>
      <c r="I1620" t="s">
        <v>1724</v>
      </c>
      <c r="J1620" t="s">
        <v>47</v>
      </c>
      <c r="K1620" t="s">
        <v>83</v>
      </c>
      <c r="L1620" t="s">
        <v>108</v>
      </c>
      <c r="M1620" t="s">
        <v>152</v>
      </c>
      <c r="N1620" t="s">
        <v>72</v>
      </c>
      <c r="O1620" t="s">
        <v>50</v>
      </c>
      <c r="P1620">
        <v>35</v>
      </c>
      <c r="Q1620" s="2">
        <v>42912</v>
      </c>
      <c r="R1620" s="2"/>
      <c r="S1620">
        <v>24</v>
      </c>
      <c r="T1620" s="3">
        <v>161269</v>
      </c>
      <c r="U1620" s="3">
        <v>13439.083333333334</v>
      </c>
      <c r="V1620" s="3">
        <v>129.22195512820511</v>
      </c>
      <c r="W1620" s="3">
        <v>0.21</v>
      </c>
      <c r="X1620" s="3">
        <v>2822.2075</v>
      </c>
      <c r="Y1620" vm="18">
        <v>0.379</v>
      </c>
      <c r="Z1620" s="3">
        <v>8345.6707500000011</v>
      </c>
      <c r="AA1620" t="s">
        <v>155</v>
      </c>
      <c r="AB1620">
        <v>378.97</v>
      </c>
      <c r="AC1620">
        <v>0.27</v>
      </c>
      <c r="AD1620" s="2" t="s">
        <v>42</v>
      </c>
      <c r="AE1620">
        <v>246</v>
      </c>
      <c r="AH1620">
        <v>20</v>
      </c>
      <c r="AI1620">
        <v>498</v>
      </c>
      <c r="AK1620" t="s">
        <v>42</v>
      </c>
      <c r="AL1620">
        <f>IF(AND(EE_Data_2023[[#This Row],[Hire Date]]&gt;=EE_Data_2023[[#This Row],[Start of Month]],EE_Data_2023[[#This Row],[Hire Date]]&lt;=EE_Data_2023[[#This Row],[End of Month]]),1,0)</f>
        <v>0</v>
      </c>
      <c r="AM1620">
        <f>IF(AND(EE_Data_2023[[#This Row],[Exit Date]]&gt;=EE_Data_2023[[#This Row],[Start of Month]],EE_Data_2023[[#This Row],[Exit Date]]&lt;=EE_Data_2023[[#This Row],[End of Month]]),1,0)</f>
        <v>0</v>
      </c>
      <c r="AN1620">
        <f>EE_Data_2023[[#This Row],[Leave balance]]*EE_Data_2023[[#This Row],[Hr_Rate]]</f>
        <v>31788.600961538457</v>
      </c>
    </row>
    <row r="1621" spans="1:40" x14ac:dyDescent="0.3">
      <c r="A1621" s="1" t="s">
        <v>1928</v>
      </c>
      <c r="B1621" s="8">
        <v>44958</v>
      </c>
      <c r="C1621" s="8">
        <v>44985</v>
      </c>
      <c r="D1621">
        <v>2023</v>
      </c>
      <c r="E1621" t="s">
        <v>920</v>
      </c>
      <c r="F1621" t="s">
        <v>921</v>
      </c>
      <c r="G1621" t="s">
        <v>33</v>
      </c>
      <c r="H1621" t="s">
        <v>1725</v>
      </c>
      <c r="I1621" t="s">
        <v>1726</v>
      </c>
      <c r="J1621" t="s">
        <v>115</v>
      </c>
      <c r="K1621" t="s">
        <v>116</v>
      </c>
      <c r="L1621" t="s">
        <v>71</v>
      </c>
      <c r="M1621" t="s">
        <v>921</v>
      </c>
      <c r="N1621" t="s">
        <v>72</v>
      </c>
      <c r="O1621" t="s">
        <v>50</v>
      </c>
      <c r="P1621">
        <v>32</v>
      </c>
      <c r="Q1621" s="2">
        <v>41675</v>
      </c>
      <c r="R1621" s="2"/>
      <c r="S1621">
        <v>32</v>
      </c>
      <c r="T1621" s="3">
        <v>203445</v>
      </c>
      <c r="U1621" s="3">
        <v>16953.75</v>
      </c>
      <c r="V1621" s="3">
        <v>122.26262019230769</v>
      </c>
      <c r="W1621" s="3">
        <v>0.3</v>
      </c>
      <c r="X1621" s="3">
        <v>5086.125</v>
      </c>
      <c r="Y1621" vm="43">
        <v>0.59099999999999997</v>
      </c>
      <c r="Z1621" s="3">
        <v>6934.0837499999998</v>
      </c>
      <c r="AA1621" t="s">
        <v>41</v>
      </c>
      <c r="AB1621">
        <v>1</v>
      </c>
      <c r="AC1621">
        <v>0.34</v>
      </c>
      <c r="AD1621" s="2" t="s">
        <v>42</v>
      </c>
      <c r="AE1621">
        <v>272</v>
      </c>
      <c r="AH1621">
        <v>20</v>
      </c>
      <c r="AK1621" t="s">
        <v>42</v>
      </c>
      <c r="AL1621">
        <f>IF(AND(EE_Data_2023[[#This Row],[Hire Date]]&gt;=EE_Data_2023[[#This Row],[Start of Month]],EE_Data_2023[[#This Row],[Hire Date]]&lt;=EE_Data_2023[[#This Row],[End of Month]]),1,0)</f>
        <v>0</v>
      </c>
      <c r="AM1621">
        <f>IF(AND(EE_Data_2023[[#This Row],[Exit Date]]&gt;=EE_Data_2023[[#This Row],[Start of Month]],EE_Data_2023[[#This Row],[Exit Date]]&lt;=EE_Data_2023[[#This Row],[End of Month]]),1,0)</f>
        <v>0</v>
      </c>
      <c r="AN1621">
        <f>EE_Data_2023[[#This Row],[Leave balance]]*EE_Data_2023[[#This Row],[Hr_Rate]]</f>
        <v>33255.432692307695</v>
      </c>
    </row>
    <row r="1622" spans="1:40" x14ac:dyDescent="0.3">
      <c r="A1622" s="1" t="s">
        <v>1928</v>
      </c>
      <c r="B1622" s="8">
        <v>44958</v>
      </c>
      <c r="C1622" s="8">
        <v>44985</v>
      </c>
      <c r="D1622">
        <v>2023</v>
      </c>
      <c r="E1622" t="s">
        <v>376</v>
      </c>
      <c r="F1622" t="s">
        <v>377</v>
      </c>
      <c r="G1622" t="s">
        <v>33</v>
      </c>
      <c r="H1622" t="s">
        <v>1727</v>
      </c>
      <c r="I1622" t="s">
        <v>1728</v>
      </c>
      <c r="J1622" t="s">
        <v>93</v>
      </c>
      <c r="K1622" t="s">
        <v>94</v>
      </c>
      <c r="L1622" t="s">
        <v>108</v>
      </c>
      <c r="M1622" t="s">
        <v>377</v>
      </c>
      <c r="N1622" t="s">
        <v>72</v>
      </c>
      <c r="O1622" t="s">
        <v>50</v>
      </c>
      <c r="P1622">
        <v>37</v>
      </c>
      <c r="Q1622" s="2">
        <v>40560</v>
      </c>
      <c r="R1622" s="2"/>
      <c r="S1622">
        <v>32</v>
      </c>
      <c r="T1622" s="3">
        <v>131353</v>
      </c>
      <c r="U1622" s="3">
        <v>10946.083333333334</v>
      </c>
      <c r="V1622" s="3">
        <v>78.938100961538467</v>
      </c>
      <c r="W1622" s="3">
        <v>0.33799999999999997</v>
      </c>
      <c r="X1622" s="3">
        <v>3699.7761666666665</v>
      </c>
      <c r="Y1622" vm="35">
        <v>0.46100000000000002</v>
      </c>
      <c r="Z1622" s="3">
        <v>5899.938916666667</v>
      </c>
      <c r="AA1622" t="s">
        <v>380</v>
      </c>
      <c r="AB1622">
        <v>23.619</v>
      </c>
      <c r="AC1622">
        <v>0.11</v>
      </c>
      <c r="AD1622" s="2" t="s">
        <v>42</v>
      </c>
      <c r="AE1622">
        <v>352</v>
      </c>
      <c r="AH1622">
        <v>20</v>
      </c>
      <c r="AI1622">
        <v>240</v>
      </c>
      <c r="AK1622" t="s">
        <v>42</v>
      </c>
      <c r="AL1622">
        <f>IF(AND(EE_Data_2023[[#This Row],[Hire Date]]&gt;=EE_Data_2023[[#This Row],[Start of Month]],EE_Data_2023[[#This Row],[Hire Date]]&lt;=EE_Data_2023[[#This Row],[End of Month]]),1,0)</f>
        <v>0</v>
      </c>
      <c r="AM1622">
        <f>IF(AND(EE_Data_2023[[#This Row],[Exit Date]]&gt;=EE_Data_2023[[#This Row],[Start of Month]],EE_Data_2023[[#This Row],[Exit Date]]&lt;=EE_Data_2023[[#This Row],[End of Month]]),1,0)</f>
        <v>0</v>
      </c>
      <c r="AN1622">
        <f>EE_Data_2023[[#This Row],[Leave balance]]*EE_Data_2023[[#This Row],[Hr_Rate]]</f>
        <v>27786.211538461539</v>
      </c>
    </row>
    <row r="1623" spans="1:40" x14ac:dyDescent="0.3">
      <c r="A1623" s="1" t="s">
        <v>1928</v>
      </c>
      <c r="B1623" s="8">
        <v>44958</v>
      </c>
      <c r="C1623" s="8">
        <v>44985</v>
      </c>
      <c r="D1623">
        <v>2023</v>
      </c>
      <c r="E1623" t="s">
        <v>920</v>
      </c>
      <c r="F1623" t="s">
        <v>921</v>
      </c>
      <c r="G1623" t="s">
        <v>33</v>
      </c>
      <c r="H1623" t="s">
        <v>1729</v>
      </c>
      <c r="I1623" t="s">
        <v>1730</v>
      </c>
      <c r="J1623" t="s">
        <v>547</v>
      </c>
      <c r="K1623" t="s">
        <v>37</v>
      </c>
      <c r="L1623" t="s">
        <v>38</v>
      </c>
      <c r="M1623" t="s">
        <v>921</v>
      </c>
      <c r="N1623" t="s">
        <v>72</v>
      </c>
      <c r="O1623" t="s">
        <v>40</v>
      </c>
      <c r="P1623">
        <v>45</v>
      </c>
      <c r="Q1623" s="2">
        <v>40253</v>
      </c>
      <c r="R1623" s="2"/>
      <c r="S1623">
        <v>40</v>
      </c>
      <c r="T1623" s="3">
        <v>88182</v>
      </c>
      <c r="U1623" s="3">
        <v>7348.5</v>
      </c>
      <c r="V1623" s="3">
        <v>42.395192307692312</v>
      </c>
      <c r="W1623" s="3">
        <v>0.3</v>
      </c>
      <c r="X1623" s="3">
        <v>2204.5499999999997</v>
      </c>
      <c r="Y1623" vm="43">
        <v>0.59099999999999997</v>
      </c>
      <c r="Z1623" s="3">
        <v>3005.5365000000002</v>
      </c>
      <c r="AA1623" t="s">
        <v>41</v>
      </c>
      <c r="AB1623">
        <v>1</v>
      </c>
      <c r="AC1623">
        <v>0</v>
      </c>
      <c r="AD1623" s="2" t="s">
        <v>42</v>
      </c>
      <c r="AE1623">
        <v>179</v>
      </c>
      <c r="AH1623">
        <v>20</v>
      </c>
      <c r="AI1623">
        <v>281</v>
      </c>
      <c r="AJ1623">
        <v>8</v>
      </c>
      <c r="AK1623" t="s">
        <v>42</v>
      </c>
      <c r="AL1623">
        <f>IF(AND(EE_Data_2023[[#This Row],[Hire Date]]&gt;=EE_Data_2023[[#This Row],[Start of Month]],EE_Data_2023[[#This Row],[Hire Date]]&lt;=EE_Data_2023[[#This Row],[End of Month]]),1,0)</f>
        <v>0</v>
      </c>
      <c r="AM1623">
        <f>IF(AND(EE_Data_2023[[#This Row],[Exit Date]]&gt;=EE_Data_2023[[#This Row],[Start of Month]],EE_Data_2023[[#This Row],[Exit Date]]&lt;=EE_Data_2023[[#This Row],[End of Month]]),1,0)</f>
        <v>0</v>
      </c>
      <c r="AN1623">
        <f>EE_Data_2023[[#This Row],[Leave balance]]*EE_Data_2023[[#This Row],[Hr_Rate]]</f>
        <v>7588.7394230769241</v>
      </c>
    </row>
    <row r="1624" spans="1:40" x14ac:dyDescent="0.3">
      <c r="A1624" s="1" t="s">
        <v>1928</v>
      </c>
      <c r="B1624" s="8">
        <v>44958</v>
      </c>
      <c r="C1624" s="8">
        <v>44985</v>
      </c>
      <c r="D1624">
        <v>2023</v>
      </c>
      <c r="E1624" t="s">
        <v>351</v>
      </c>
      <c r="F1624" t="s">
        <v>352</v>
      </c>
      <c r="G1624" t="s">
        <v>54</v>
      </c>
      <c r="H1624" t="s">
        <v>1731</v>
      </c>
      <c r="I1624" t="s">
        <v>1732</v>
      </c>
      <c r="J1624" t="s">
        <v>187</v>
      </c>
      <c r="K1624" t="s">
        <v>37</v>
      </c>
      <c r="L1624" t="s">
        <v>49</v>
      </c>
      <c r="M1624" t="s">
        <v>352</v>
      </c>
      <c r="N1624" t="s">
        <v>72</v>
      </c>
      <c r="O1624" t="s">
        <v>40</v>
      </c>
      <c r="P1624">
        <v>61</v>
      </c>
      <c r="Q1624" s="2">
        <v>43703</v>
      </c>
      <c r="R1624" s="2"/>
      <c r="S1624">
        <v>40</v>
      </c>
      <c r="T1624" s="3">
        <v>75780</v>
      </c>
      <c r="U1624" s="3">
        <v>6315</v>
      </c>
      <c r="V1624" s="3">
        <v>36.432692307692307</v>
      </c>
      <c r="W1624" s="3">
        <v>0.13</v>
      </c>
      <c r="X1624" s="3">
        <v>820.95</v>
      </c>
      <c r="Y1624" vm="14">
        <v>0.55399999999999994</v>
      </c>
      <c r="Z1624" s="3">
        <v>2816.4900000000002</v>
      </c>
      <c r="AA1624" t="s">
        <v>355</v>
      </c>
      <c r="AB1624">
        <v>12.6816</v>
      </c>
      <c r="AC1624">
        <v>0</v>
      </c>
      <c r="AD1624" s="2" t="s">
        <v>42</v>
      </c>
      <c r="AE1624">
        <v>329</v>
      </c>
      <c r="AH1624">
        <v>20</v>
      </c>
      <c r="AJ1624">
        <v>13</v>
      </c>
      <c r="AK1624" t="s">
        <v>42</v>
      </c>
      <c r="AL1624">
        <f>IF(AND(EE_Data_2023[[#This Row],[Hire Date]]&gt;=EE_Data_2023[[#This Row],[Start of Month]],EE_Data_2023[[#This Row],[Hire Date]]&lt;=EE_Data_2023[[#This Row],[End of Month]]),1,0)</f>
        <v>0</v>
      </c>
      <c r="AM1624">
        <f>IF(AND(EE_Data_2023[[#This Row],[Exit Date]]&gt;=EE_Data_2023[[#This Row],[Start of Month]],EE_Data_2023[[#This Row],[Exit Date]]&lt;=EE_Data_2023[[#This Row],[End of Month]]),1,0)</f>
        <v>0</v>
      </c>
      <c r="AN1624">
        <f>EE_Data_2023[[#This Row],[Leave balance]]*EE_Data_2023[[#This Row],[Hr_Rate]]</f>
        <v>11986.35576923077</v>
      </c>
    </row>
    <row r="1625" spans="1:40" x14ac:dyDescent="0.3">
      <c r="A1625" s="1" t="s">
        <v>1928</v>
      </c>
      <c r="B1625" s="8">
        <v>44958</v>
      </c>
      <c r="C1625" s="8">
        <v>44985</v>
      </c>
      <c r="D1625">
        <v>2023</v>
      </c>
      <c r="E1625" t="s">
        <v>262</v>
      </c>
      <c r="F1625" t="s">
        <v>263</v>
      </c>
      <c r="G1625" t="s">
        <v>33</v>
      </c>
      <c r="H1625" t="s">
        <v>1733</v>
      </c>
      <c r="I1625" t="s">
        <v>1734</v>
      </c>
      <c r="J1625" t="s">
        <v>177</v>
      </c>
      <c r="K1625" t="s">
        <v>70</v>
      </c>
      <c r="L1625" t="s">
        <v>108</v>
      </c>
      <c r="M1625" t="s">
        <v>263</v>
      </c>
      <c r="N1625" t="s">
        <v>72</v>
      </c>
      <c r="O1625" t="s">
        <v>50</v>
      </c>
      <c r="P1625">
        <v>45</v>
      </c>
      <c r="Q1625" s="2">
        <v>43557</v>
      </c>
      <c r="R1625" s="2"/>
      <c r="S1625">
        <v>32</v>
      </c>
      <c r="T1625" s="3">
        <v>52621</v>
      </c>
      <c r="U1625" s="3">
        <v>4385.083333333333</v>
      </c>
      <c r="V1625" s="3">
        <v>31.623197115384617</v>
      </c>
      <c r="W1625" s="3">
        <v>0.22</v>
      </c>
      <c r="X1625" s="3">
        <v>964.71833333333325</v>
      </c>
      <c r="Y1625" vm="28">
        <v>0.45200000000000001</v>
      </c>
      <c r="Z1625" s="3">
        <v>2403.0256666666664</v>
      </c>
      <c r="AA1625" t="s">
        <v>267</v>
      </c>
      <c r="AB1625">
        <v>39.026600000000002</v>
      </c>
      <c r="AC1625">
        <v>0</v>
      </c>
      <c r="AD1625" s="2" t="s">
        <v>42</v>
      </c>
      <c r="AE1625">
        <v>162</v>
      </c>
      <c r="AH1625">
        <v>20</v>
      </c>
      <c r="AK1625" t="s">
        <v>42</v>
      </c>
      <c r="AL1625">
        <f>IF(AND(EE_Data_2023[[#This Row],[Hire Date]]&gt;=EE_Data_2023[[#This Row],[Start of Month]],EE_Data_2023[[#This Row],[Hire Date]]&lt;=EE_Data_2023[[#This Row],[End of Month]]),1,0)</f>
        <v>0</v>
      </c>
      <c r="AM1625">
        <f>IF(AND(EE_Data_2023[[#This Row],[Exit Date]]&gt;=EE_Data_2023[[#This Row],[Start of Month]],EE_Data_2023[[#This Row],[Exit Date]]&lt;=EE_Data_2023[[#This Row],[End of Month]]),1,0)</f>
        <v>0</v>
      </c>
      <c r="AN1625">
        <f>EE_Data_2023[[#This Row],[Leave balance]]*EE_Data_2023[[#This Row],[Hr_Rate]]</f>
        <v>5122.9579326923076</v>
      </c>
    </row>
    <row r="1626" spans="1:40" x14ac:dyDescent="0.3">
      <c r="A1626" s="1" t="s">
        <v>1928</v>
      </c>
      <c r="B1626" s="8">
        <v>44958</v>
      </c>
      <c r="C1626" s="8">
        <v>44985</v>
      </c>
      <c r="D1626">
        <v>2023</v>
      </c>
      <c r="E1626" t="s">
        <v>151</v>
      </c>
      <c r="F1626" t="s">
        <v>152</v>
      </c>
      <c r="G1626" t="s">
        <v>33</v>
      </c>
      <c r="H1626" t="s">
        <v>1735</v>
      </c>
      <c r="I1626" t="s">
        <v>1736</v>
      </c>
      <c r="J1626" t="s">
        <v>266</v>
      </c>
      <c r="K1626" t="s">
        <v>37</v>
      </c>
      <c r="L1626" t="s">
        <v>71</v>
      </c>
      <c r="M1626" t="s">
        <v>152</v>
      </c>
      <c r="N1626" t="s">
        <v>72</v>
      </c>
      <c r="O1626" t="s">
        <v>40</v>
      </c>
      <c r="P1626">
        <v>30</v>
      </c>
      <c r="Q1626" s="2">
        <v>42777</v>
      </c>
      <c r="R1626" s="2"/>
      <c r="S1626">
        <v>32</v>
      </c>
      <c r="T1626" s="3">
        <v>92058</v>
      </c>
      <c r="U1626" s="3">
        <v>7671.5</v>
      </c>
      <c r="V1626" s="3">
        <v>55.323317307692307</v>
      </c>
      <c r="W1626" s="3">
        <v>0.21</v>
      </c>
      <c r="X1626" s="3">
        <v>1611.0149999999999</v>
      </c>
      <c r="Y1626" vm="18">
        <v>0.379</v>
      </c>
      <c r="Z1626" s="3">
        <v>4764.0015000000003</v>
      </c>
      <c r="AA1626" t="s">
        <v>155</v>
      </c>
      <c r="AB1626">
        <v>378.97</v>
      </c>
      <c r="AC1626">
        <v>0</v>
      </c>
      <c r="AD1626" s="2" t="s">
        <v>42</v>
      </c>
      <c r="AE1626">
        <v>56</v>
      </c>
      <c r="AH1626">
        <v>20</v>
      </c>
      <c r="AK1626" t="s">
        <v>42</v>
      </c>
      <c r="AL1626">
        <f>IF(AND(EE_Data_2023[[#This Row],[Hire Date]]&gt;=EE_Data_2023[[#This Row],[Start of Month]],EE_Data_2023[[#This Row],[Hire Date]]&lt;=EE_Data_2023[[#This Row],[End of Month]]),1,0)</f>
        <v>0</v>
      </c>
      <c r="AM1626">
        <f>IF(AND(EE_Data_2023[[#This Row],[Exit Date]]&gt;=EE_Data_2023[[#This Row],[Start of Month]],EE_Data_2023[[#This Row],[Exit Date]]&lt;=EE_Data_2023[[#This Row],[End of Month]]),1,0)</f>
        <v>0</v>
      </c>
      <c r="AN1626">
        <f>EE_Data_2023[[#This Row],[Leave balance]]*EE_Data_2023[[#This Row],[Hr_Rate]]</f>
        <v>3098.1057692307691</v>
      </c>
    </row>
    <row r="1627" spans="1:40" x14ac:dyDescent="0.3">
      <c r="A1627" s="1" t="s">
        <v>1928</v>
      </c>
      <c r="B1627" s="8">
        <v>44958</v>
      </c>
      <c r="C1627" s="8">
        <v>44985</v>
      </c>
      <c r="D1627">
        <v>2023</v>
      </c>
      <c r="E1627" t="s">
        <v>89</v>
      </c>
      <c r="F1627" t="s">
        <v>90</v>
      </c>
      <c r="G1627" t="s">
        <v>54</v>
      </c>
      <c r="H1627" t="s">
        <v>1737</v>
      </c>
      <c r="I1627" t="s">
        <v>1738</v>
      </c>
      <c r="J1627" t="s">
        <v>237</v>
      </c>
      <c r="K1627" t="s">
        <v>99</v>
      </c>
      <c r="L1627" t="s">
        <v>38</v>
      </c>
      <c r="M1627" t="s">
        <v>90</v>
      </c>
      <c r="N1627" t="s">
        <v>72</v>
      </c>
      <c r="O1627" t="s">
        <v>40</v>
      </c>
      <c r="P1627">
        <v>64</v>
      </c>
      <c r="Q1627" s="2">
        <v>43527</v>
      </c>
      <c r="R1627" s="2"/>
      <c r="S1627">
        <v>40</v>
      </c>
      <c r="T1627" s="3">
        <v>67114</v>
      </c>
      <c r="U1627" s="3">
        <v>5592.833333333333</v>
      </c>
      <c r="V1627" s="3">
        <v>32.266346153846158</v>
      </c>
      <c r="W1627" s="3">
        <v>0</v>
      </c>
      <c r="X1627" s="3">
        <v>0</v>
      </c>
      <c r="Y1627" vm="9">
        <v>0.37200000000000005</v>
      </c>
      <c r="Z1627" s="3">
        <v>3512.2993333333329</v>
      </c>
      <c r="AA1627" t="s">
        <v>95</v>
      </c>
      <c r="AB1627">
        <v>136.33000000000001</v>
      </c>
      <c r="AC1627">
        <v>0</v>
      </c>
      <c r="AD1627" s="2" t="s">
        <v>42</v>
      </c>
      <c r="AE1627">
        <v>389</v>
      </c>
      <c r="AH1627">
        <v>20</v>
      </c>
      <c r="AJ1627">
        <v>3</v>
      </c>
      <c r="AK1627" t="s">
        <v>42</v>
      </c>
      <c r="AL1627">
        <f>IF(AND(EE_Data_2023[[#This Row],[Hire Date]]&gt;=EE_Data_2023[[#This Row],[Start of Month]],EE_Data_2023[[#This Row],[Hire Date]]&lt;=EE_Data_2023[[#This Row],[End of Month]]),1,0)</f>
        <v>0</v>
      </c>
      <c r="AM1627">
        <f>IF(AND(EE_Data_2023[[#This Row],[Exit Date]]&gt;=EE_Data_2023[[#This Row],[Start of Month]],EE_Data_2023[[#This Row],[Exit Date]]&lt;=EE_Data_2023[[#This Row],[End of Month]]),1,0)</f>
        <v>0</v>
      </c>
      <c r="AN1627">
        <f>EE_Data_2023[[#This Row],[Leave balance]]*EE_Data_2023[[#This Row],[Hr_Rate]]</f>
        <v>12551.608653846155</v>
      </c>
    </row>
    <row r="1628" spans="1:40" x14ac:dyDescent="0.3">
      <c r="A1628" s="1" t="s">
        <v>1928</v>
      </c>
      <c r="B1628" s="8">
        <v>44958</v>
      </c>
      <c r="C1628" s="8">
        <v>44985</v>
      </c>
      <c r="D1628">
        <v>2023</v>
      </c>
      <c r="E1628" t="s">
        <v>721</v>
      </c>
      <c r="F1628" t="s">
        <v>722</v>
      </c>
      <c r="G1628" t="s">
        <v>54</v>
      </c>
      <c r="H1628" t="s">
        <v>1739</v>
      </c>
      <c r="I1628" t="s">
        <v>1740</v>
      </c>
      <c r="J1628" t="s">
        <v>177</v>
      </c>
      <c r="K1628" t="s">
        <v>48</v>
      </c>
      <c r="L1628" t="s">
        <v>108</v>
      </c>
      <c r="M1628" t="s">
        <v>722</v>
      </c>
      <c r="N1628" t="s">
        <v>39</v>
      </c>
      <c r="O1628" t="s">
        <v>50</v>
      </c>
      <c r="P1628">
        <v>25</v>
      </c>
      <c r="Q1628" s="2">
        <v>44024</v>
      </c>
      <c r="R1628" s="2">
        <v>45119</v>
      </c>
      <c r="S1628">
        <v>40</v>
      </c>
      <c r="T1628" s="3">
        <v>56565</v>
      </c>
      <c r="U1628" s="3">
        <v>4713.75</v>
      </c>
      <c r="V1628" s="3">
        <v>27.194711538461537</v>
      </c>
      <c r="W1628" s="3">
        <v>0.1</v>
      </c>
      <c r="X1628" s="3">
        <v>471.375</v>
      </c>
      <c r="Y1628" vm="42">
        <v>0.34799999999999998</v>
      </c>
      <c r="Z1628" s="3">
        <v>3073.3649999999998</v>
      </c>
      <c r="AA1628" t="s">
        <v>725</v>
      </c>
      <c r="AB1628">
        <v>486.12</v>
      </c>
      <c r="AC1628">
        <v>0</v>
      </c>
      <c r="AD1628" s="2" t="s">
        <v>42</v>
      </c>
      <c r="AE1628">
        <v>125</v>
      </c>
      <c r="AH1628">
        <v>20</v>
      </c>
      <c r="AJ1628">
        <v>10</v>
      </c>
      <c r="AK1628" t="s">
        <v>42</v>
      </c>
      <c r="AL1628">
        <f>IF(AND(EE_Data_2023[[#This Row],[Hire Date]]&gt;=EE_Data_2023[[#This Row],[Start of Month]],EE_Data_2023[[#This Row],[Hire Date]]&lt;=EE_Data_2023[[#This Row],[End of Month]]),1,0)</f>
        <v>0</v>
      </c>
      <c r="AM1628">
        <f>IF(AND(EE_Data_2023[[#This Row],[Exit Date]]&gt;=EE_Data_2023[[#This Row],[Start of Month]],EE_Data_2023[[#This Row],[Exit Date]]&lt;=EE_Data_2023[[#This Row],[End of Month]]),1,0)</f>
        <v>0</v>
      </c>
      <c r="AN1628">
        <f>EE_Data_2023[[#This Row],[Leave balance]]*EE_Data_2023[[#This Row],[Hr_Rate]]</f>
        <v>3399.3389423076919</v>
      </c>
    </row>
    <row r="1629" spans="1:40" x14ac:dyDescent="0.3">
      <c r="A1629" s="1" t="s">
        <v>1928</v>
      </c>
      <c r="B1629" s="8">
        <v>44958</v>
      </c>
      <c r="C1629" s="8">
        <v>44985</v>
      </c>
      <c r="D1629">
        <v>2023</v>
      </c>
      <c r="E1629" t="s">
        <v>79</v>
      </c>
      <c r="F1629" t="s">
        <v>80</v>
      </c>
      <c r="G1629" t="s">
        <v>33</v>
      </c>
      <c r="H1629" t="s">
        <v>1741</v>
      </c>
      <c r="I1629" t="s">
        <v>1742</v>
      </c>
      <c r="J1629" t="s">
        <v>226</v>
      </c>
      <c r="K1629" t="s">
        <v>94</v>
      </c>
      <c r="L1629" t="s">
        <v>38</v>
      </c>
      <c r="M1629" t="s">
        <v>80</v>
      </c>
      <c r="N1629" t="s">
        <v>72</v>
      </c>
      <c r="O1629" t="s">
        <v>50</v>
      </c>
      <c r="P1629">
        <v>61</v>
      </c>
      <c r="Q1629" s="2">
        <v>40683</v>
      </c>
      <c r="R1629" s="2"/>
      <c r="S1629">
        <v>40</v>
      </c>
      <c r="T1629" s="3">
        <v>64937</v>
      </c>
      <c r="U1629" s="3">
        <v>5411.416666666667</v>
      </c>
      <c r="V1629" s="3">
        <v>31.219711538461535</v>
      </c>
      <c r="W1629" s="3">
        <v>0.23190000000000002</v>
      </c>
      <c r="X1629" s="3">
        <v>1254.9075250000003</v>
      </c>
      <c r="Y1629" vm="7">
        <v>0.41200000000000003</v>
      </c>
      <c r="Z1629" s="3">
        <v>3181.913</v>
      </c>
      <c r="AA1629" t="s">
        <v>41</v>
      </c>
      <c r="AB1629">
        <v>1</v>
      </c>
      <c r="AC1629">
        <v>0</v>
      </c>
      <c r="AD1629" s="2" t="s">
        <v>42</v>
      </c>
      <c r="AE1629">
        <v>229</v>
      </c>
      <c r="AH1629">
        <v>20</v>
      </c>
      <c r="AJ1629">
        <v>17</v>
      </c>
      <c r="AK1629" t="s">
        <v>42</v>
      </c>
      <c r="AL1629">
        <f>IF(AND(EE_Data_2023[[#This Row],[Hire Date]]&gt;=EE_Data_2023[[#This Row],[Start of Month]],EE_Data_2023[[#This Row],[Hire Date]]&lt;=EE_Data_2023[[#This Row],[End of Month]]),1,0)</f>
        <v>0</v>
      </c>
      <c r="AM1629">
        <f>IF(AND(EE_Data_2023[[#This Row],[Exit Date]]&gt;=EE_Data_2023[[#This Row],[Start of Month]],EE_Data_2023[[#This Row],[Exit Date]]&lt;=EE_Data_2023[[#This Row],[End of Month]]),1,0)</f>
        <v>0</v>
      </c>
      <c r="AN1629">
        <f>EE_Data_2023[[#This Row],[Leave balance]]*EE_Data_2023[[#This Row],[Hr_Rate]]</f>
        <v>7149.3139423076918</v>
      </c>
    </row>
    <row r="1630" spans="1:40" x14ac:dyDescent="0.3">
      <c r="A1630" s="1" t="s">
        <v>1928</v>
      </c>
      <c r="B1630" s="8">
        <v>44958</v>
      </c>
      <c r="C1630" s="8">
        <v>44985</v>
      </c>
      <c r="D1630">
        <v>2023</v>
      </c>
      <c r="E1630" t="s">
        <v>278</v>
      </c>
      <c r="F1630" t="s">
        <v>279</v>
      </c>
      <c r="G1630" t="s">
        <v>33</v>
      </c>
      <c r="H1630" t="s">
        <v>1743</v>
      </c>
      <c r="I1630" t="s">
        <v>1744</v>
      </c>
      <c r="J1630" t="s">
        <v>77</v>
      </c>
      <c r="K1630" t="s">
        <v>116</v>
      </c>
      <c r="L1630" t="s">
        <v>38</v>
      </c>
      <c r="M1630" t="s">
        <v>279</v>
      </c>
      <c r="N1630" t="s">
        <v>72</v>
      </c>
      <c r="O1630" t="s">
        <v>50</v>
      </c>
      <c r="P1630">
        <v>65</v>
      </c>
      <c r="Q1630" s="2">
        <v>38967</v>
      </c>
      <c r="R1630" s="2"/>
      <c r="S1630">
        <v>24</v>
      </c>
      <c r="T1630" s="3">
        <v>127626</v>
      </c>
      <c r="U1630" s="3">
        <v>10635.5</v>
      </c>
      <c r="V1630" s="3">
        <v>102.26442307692308</v>
      </c>
      <c r="W1630" s="3">
        <v>0.13800000000000001</v>
      </c>
      <c r="X1630" s="3">
        <v>1467.6990000000001</v>
      </c>
      <c r="Y1630" vm="29">
        <v>0.30599999999999999</v>
      </c>
      <c r="Z1630" s="3">
        <v>7381.0370000000003</v>
      </c>
      <c r="AA1630" t="s">
        <v>282</v>
      </c>
      <c r="AB1630">
        <v>0.88870000000000005</v>
      </c>
      <c r="AC1630">
        <v>0.1</v>
      </c>
      <c r="AD1630" s="2" t="s">
        <v>42</v>
      </c>
      <c r="AE1630">
        <v>307</v>
      </c>
      <c r="AH1630">
        <v>20</v>
      </c>
      <c r="AI1630">
        <v>447</v>
      </c>
      <c r="AK1630" t="s">
        <v>42</v>
      </c>
      <c r="AL1630">
        <f>IF(AND(EE_Data_2023[[#This Row],[Hire Date]]&gt;=EE_Data_2023[[#This Row],[Start of Month]],EE_Data_2023[[#This Row],[Hire Date]]&lt;=EE_Data_2023[[#This Row],[End of Month]]),1,0)</f>
        <v>0</v>
      </c>
      <c r="AM1630">
        <f>IF(AND(EE_Data_2023[[#This Row],[Exit Date]]&gt;=EE_Data_2023[[#This Row],[Start of Month]],EE_Data_2023[[#This Row],[Exit Date]]&lt;=EE_Data_2023[[#This Row],[End of Month]]),1,0)</f>
        <v>0</v>
      </c>
      <c r="AN1630">
        <f>EE_Data_2023[[#This Row],[Leave balance]]*EE_Data_2023[[#This Row],[Hr_Rate]]</f>
        <v>31395.177884615387</v>
      </c>
    </row>
    <row r="1631" spans="1:40" x14ac:dyDescent="0.3">
      <c r="A1631" s="1" t="s">
        <v>1928</v>
      </c>
      <c r="B1631" s="8">
        <v>44958</v>
      </c>
      <c r="C1631" s="8">
        <v>44985</v>
      </c>
      <c r="D1631">
        <v>2023</v>
      </c>
      <c r="E1631" t="s">
        <v>502</v>
      </c>
      <c r="F1631" t="s">
        <v>120</v>
      </c>
      <c r="G1631" t="s">
        <v>1917</v>
      </c>
      <c r="H1631" t="s">
        <v>1745</v>
      </c>
      <c r="I1631" t="s">
        <v>1746</v>
      </c>
      <c r="J1631" t="s">
        <v>310</v>
      </c>
      <c r="K1631" t="s">
        <v>37</v>
      </c>
      <c r="L1631" t="s">
        <v>71</v>
      </c>
      <c r="M1631" t="s">
        <v>120</v>
      </c>
      <c r="N1631" t="s">
        <v>72</v>
      </c>
      <c r="O1631" t="s">
        <v>40</v>
      </c>
      <c r="P1631">
        <v>61</v>
      </c>
      <c r="Q1631" s="2">
        <v>38013</v>
      </c>
      <c r="R1631" s="2"/>
      <c r="S1631">
        <v>32</v>
      </c>
      <c r="T1631" s="3">
        <v>88478</v>
      </c>
      <c r="U1631" s="3">
        <v>7373.166666666667</v>
      </c>
      <c r="V1631" s="3">
        <v>53.171875</v>
      </c>
      <c r="W1631" s="3">
        <v>7.6499999999999999E-2</v>
      </c>
      <c r="X1631" s="3">
        <v>564.04724999999996</v>
      </c>
      <c r="Y1631" vm="1">
        <v>0.36599999999999999</v>
      </c>
      <c r="Z1631" s="3">
        <v>4674.5876666666663</v>
      </c>
      <c r="AA1631" t="s">
        <v>505</v>
      </c>
      <c r="AB1631">
        <v>1.0568</v>
      </c>
      <c r="AC1631">
        <v>0</v>
      </c>
      <c r="AD1631" s="2" t="s">
        <v>42</v>
      </c>
      <c r="AE1631">
        <v>130</v>
      </c>
      <c r="AH1631">
        <v>20</v>
      </c>
      <c r="AK1631" t="s">
        <v>42</v>
      </c>
      <c r="AL1631">
        <f>IF(AND(EE_Data_2023[[#This Row],[Hire Date]]&gt;=EE_Data_2023[[#This Row],[Start of Month]],EE_Data_2023[[#This Row],[Hire Date]]&lt;=EE_Data_2023[[#This Row],[End of Month]]),1,0)</f>
        <v>0</v>
      </c>
      <c r="AM1631">
        <f>IF(AND(EE_Data_2023[[#This Row],[Exit Date]]&gt;=EE_Data_2023[[#This Row],[Start of Month]],EE_Data_2023[[#This Row],[Exit Date]]&lt;=EE_Data_2023[[#This Row],[End of Month]]),1,0)</f>
        <v>0</v>
      </c>
      <c r="AN1631">
        <f>EE_Data_2023[[#This Row],[Leave balance]]*EE_Data_2023[[#This Row],[Hr_Rate]]</f>
        <v>6912.34375</v>
      </c>
    </row>
    <row r="1632" spans="1:40" x14ac:dyDescent="0.3">
      <c r="A1632" s="1" t="s">
        <v>1928</v>
      </c>
      <c r="B1632" s="8">
        <v>44958</v>
      </c>
      <c r="C1632" s="8">
        <v>44985</v>
      </c>
      <c r="D1632">
        <v>2023</v>
      </c>
      <c r="E1632" t="s">
        <v>151</v>
      </c>
      <c r="F1632" t="s">
        <v>152</v>
      </c>
      <c r="G1632" t="s">
        <v>33</v>
      </c>
      <c r="H1632" t="s">
        <v>1747</v>
      </c>
      <c r="I1632" t="s">
        <v>1748</v>
      </c>
      <c r="J1632" t="s">
        <v>57</v>
      </c>
      <c r="K1632" t="s">
        <v>37</v>
      </c>
      <c r="L1632" t="s">
        <v>49</v>
      </c>
      <c r="M1632" t="s">
        <v>152</v>
      </c>
      <c r="N1632" t="s">
        <v>72</v>
      </c>
      <c r="O1632" t="s">
        <v>50</v>
      </c>
      <c r="P1632">
        <v>48</v>
      </c>
      <c r="Q1632" s="2">
        <v>41749</v>
      </c>
      <c r="R1632" s="2"/>
      <c r="S1632">
        <v>32</v>
      </c>
      <c r="T1632" s="3">
        <v>91679</v>
      </c>
      <c r="U1632" s="3">
        <v>7639.916666666667</v>
      </c>
      <c r="V1632" s="3">
        <v>55.095552884615387</v>
      </c>
      <c r="W1632" s="3">
        <v>0.21</v>
      </c>
      <c r="X1632" s="3">
        <v>1604.3824999999999</v>
      </c>
      <c r="Y1632" vm="18">
        <v>0.379</v>
      </c>
      <c r="Z1632" s="3">
        <v>4744.38825</v>
      </c>
      <c r="AA1632" t="s">
        <v>155</v>
      </c>
      <c r="AB1632">
        <v>378.97</v>
      </c>
      <c r="AC1632">
        <v>7.0000000000000007E-2</v>
      </c>
      <c r="AD1632" s="2" t="s">
        <v>42</v>
      </c>
      <c r="AE1632">
        <v>393</v>
      </c>
      <c r="AH1632">
        <v>20</v>
      </c>
      <c r="AI1632">
        <v>638</v>
      </c>
      <c r="AK1632" t="s">
        <v>42</v>
      </c>
      <c r="AL1632">
        <f>IF(AND(EE_Data_2023[[#This Row],[Hire Date]]&gt;=EE_Data_2023[[#This Row],[Start of Month]],EE_Data_2023[[#This Row],[Hire Date]]&lt;=EE_Data_2023[[#This Row],[End of Month]]),1,0)</f>
        <v>0</v>
      </c>
      <c r="AM1632">
        <f>IF(AND(EE_Data_2023[[#This Row],[Exit Date]]&gt;=EE_Data_2023[[#This Row],[Start of Month]],EE_Data_2023[[#This Row],[Exit Date]]&lt;=EE_Data_2023[[#This Row],[End of Month]]),1,0)</f>
        <v>0</v>
      </c>
      <c r="AN1632">
        <f>EE_Data_2023[[#This Row],[Leave balance]]*EE_Data_2023[[#This Row],[Hr_Rate]]</f>
        <v>21652.552283653848</v>
      </c>
    </row>
    <row r="1633" spans="1:40" x14ac:dyDescent="0.3">
      <c r="A1633" s="1" t="s">
        <v>1928</v>
      </c>
      <c r="B1633" s="8">
        <v>44958</v>
      </c>
      <c r="C1633" s="8">
        <v>44985</v>
      </c>
      <c r="D1633">
        <v>2023</v>
      </c>
      <c r="E1633" t="s">
        <v>84</v>
      </c>
      <c r="F1633" t="s">
        <v>85</v>
      </c>
      <c r="G1633" t="s">
        <v>1919</v>
      </c>
      <c r="H1633" t="s">
        <v>1749</v>
      </c>
      <c r="I1633" t="s">
        <v>1750</v>
      </c>
      <c r="J1633" t="s">
        <v>47</v>
      </c>
      <c r="K1633" t="s">
        <v>70</v>
      </c>
      <c r="L1633" t="s">
        <v>71</v>
      </c>
      <c r="M1633" t="s">
        <v>85</v>
      </c>
      <c r="N1633" t="s">
        <v>72</v>
      </c>
      <c r="O1633" t="s">
        <v>40</v>
      </c>
      <c r="P1633">
        <v>58</v>
      </c>
      <c r="Q1633" s="2">
        <v>44274</v>
      </c>
      <c r="R1633" s="2"/>
      <c r="S1633">
        <v>40</v>
      </c>
      <c r="T1633" s="3">
        <v>202248</v>
      </c>
      <c r="U1633" s="3">
        <v>16854</v>
      </c>
      <c r="V1633" s="3">
        <v>97.234615384615381</v>
      </c>
      <c r="W1633" s="3">
        <v>0.25</v>
      </c>
      <c r="X1633" s="3">
        <v>4213.5</v>
      </c>
      <c r="Y1633" vm="8">
        <v>0.21899999999999997</v>
      </c>
      <c r="Z1633" s="3">
        <v>13162.974</v>
      </c>
      <c r="AA1633" t="s">
        <v>88</v>
      </c>
      <c r="AB1633">
        <v>8.2957999999999998</v>
      </c>
      <c r="AC1633">
        <v>0.16</v>
      </c>
      <c r="AD1633" s="2" t="s">
        <v>42</v>
      </c>
      <c r="AE1633">
        <v>287</v>
      </c>
      <c r="AH1633">
        <v>20</v>
      </c>
      <c r="AJ1633">
        <v>1</v>
      </c>
      <c r="AK1633" t="s">
        <v>42</v>
      </c>
      <c r="AL1633">
        <f>IF(AND(EE_Data_2023[[#This Row],[Hire Date]]&gt;=EE_Data_2023[[#This Row],[Start of Month]],EE_Data_2023[[#This Row],[Hire Date]]&lt;=EE_Data_2023[[#This Row],[End of Month]]),1,0)</f>
        <v>0</v>
      </c>
      <c r="AM1633">
        <f>IF(AND(EE_Data_2023[[#This Row],[Exit Date]]&gt;=EE_Data_2023[[#This Row],[Start of Month]],EE_Data_2023[[#This Row],[Exit Date]]&lt;=EE_Data_2023[[#This Row],[End of Month]]),1,0)</f>
        <v>0</v>
      </c>
      <c r="AN1633">
        <f>EE_Data_2023[[#This Row],[Leave balance]]*EE_Data_2023[[#This Row],[Hr_Rate]]</f>
        <v>27906.334615384614</v>
      </c>
    </row>
    <row r="1634" spans="1:40" x14ac:dyDescent="0.3">
      <c r="A1634" s="1" t="s">
        <v>1928</v>
      </c>
      <c r="B1634" s="8">
        <v>44958</v>
      </c>
      <c r="C1634" s="8">
        <v>44985</v>
      </c>
      <c r="D1634">
        <v>2023</v>
      </c>
      <c r="E1634" t="s">
        <v>506</v>
      </c>
      <c r="F1634" t="s">
        <v>507</v>
      </c>
      <c r="G1634" t="s">
        <v>1917</v>
      </c>
      <c r="H1634" t="s">
        <v>1751</v>
      </c>
      <c r="I1634" t="s">
        <v>1752</v>
      </c>
      <c r="J1634" t="s">
        <v>47</v>
      </c>
      <c r="K1634" t="s">
        <v>37</v>
      </c>
      <c r="L1634" t="s">
        <v>38</v>
      </c>
      <c r="M1634" t="s">
        <v>507</v>
      </c>
      <c r="N1634" t="s">
        <v>72</v>
      </c>
      <c r="O1634" t="s">
        <v>40</v>
      </c>
      <c r="P1634">
        <v>34</v>
      </c>
      <c r="Q1634" s="2">
        <v>43414</v>
      </c>
      <c r="R1634" s="2"/>
      <c r="S1634">
        <v>32</v>
      </c>
      <c r="T1634" s="3">
        <v>61944</v>
      </c>
      <c r="U1634" s="3">
        <v>5162</v>
      </c>
      <c r="V1634" s="3">
        <v>37.22596153846154</v>
      </c>
      <c r="W1634" s="3">
        <v>7.3700000000000002E-2</v>
      </c>
      <c r="X1634" s="3">
        <v>380.43940000000003</v>
      </c>
      <c r="Y1634" vm="40">
        <v>0.245</v>
      </c>
      <c r="Z1634" s="3">
        <v>3897.31</v>
      </c>
      <c r="AA1634" t="s">
        <v>510</v>
      </c>
      <c r="AB1634">
        <v>1.4572000000000001</v>
      </c>
      <c r="AC1634">
        <v>0</v>
      </c>
      <c r="AD1634" s="2" t="s">
        <v>42</v>
      </c>
      <c r="AE1634">
        <v>239</v>
      </c>
      <c r="AH1634">
        <v>20</v>
      </c>
      <c r="AK1634" t="s">
        <v>42</v>
      </c>
      <c r="AL1634">
        <f>IF(AND(EE_Data_2023[[#This Row],[Hire Date]]&gt;=EE_Data_2023[[#This Row],[Start of Month]],EE_Data_2023[[#This Row],[Hire Date]]&lt;=EE_Data_2023[[#This Row],[End of Month]]),1,0)</f>
        <v>0</v>
      </c>
      <c r="AM1634">
        <f>IF(AND(EE_Data_2023[[#This Row],[Exit Date]]&gt;=EE_Data_2023[[#This Row],[Start of Month]],EE_Data_2023[[#This Row],[Exit Date]]&lt;=EE_Data_2023[[#This Row],[End of Month]]),1,0)</f>
        <v>0</v>
      </c>
      <c r="AN1634">
        <f>EE_Data_2023[[#This Row],[Leave balance]]*EE_Data_2023[[#This Row],[Hr_Rate]]</f>
        <v>8897.0048076923085</v>
      </c>
    </row>
    <row r="1635" spans="1:40" x14ac:dyDescent="0.3">
      <c r="A1635" s="1" t="s">
        <v>1928</v>
      </c>
      <c r="B1635" s="8">
        <v>44958</v>
      </c>
      <c r="C1635" s="8">
        <v>44985</v>
      </c>
      <c r="D1635">
        <v>2023</v>
      </c>
      <c r="E1635" t="s">
        <v>322</v>
      </c>
      <c r="F1635" t="s">
        <v>323</v>
      </c>
      <c r="G1635" t="s">
        <v>1919</v>
      </c>
      <c r="H1635" t="s">
        <v>1753</v>
      </c>
      <c r="I1635" t="s">
        <v>1754</v>
      </c>
      <c r="J1635" t="s">
        <v>93</v>
      </c>
      <c r="K1635" t="s">
        <v>70</v>
      </c>
      <c r="L1635" t="s">
        <v>49</v>
      </c>
      <c r="M1635" t="s">
        <v>323</v>
      </c>
      <c r="N1635" t="s">
        <v>72</v>
      </c>
      <c r="O1635" t="s">
        <v>50</v>
      </c>
      <c r="P1635">
        <v>30</v>
      </c>
      <c r="Q1635" s="2">
        <v>42960</v>
      </c>
      <c r="R1635" s="2"/>
      <c r="S1635">
        <v>40</v>
      </c>
      <c r="T1635" s="3">
        <v>154624</v>
      </c>
      <c r="U1635" s="3">
        <v>12885.333333333334</v>
      </c>
      <c r="V1635" s="3">
        <v>74.33846153846153</v>
      </c>
      <c r="W1635" s="3">
        <v>0.15490000000000001</v>
      </c>
      <c r="X1635" s="3">
        <v>1995.9381333333336</v>
      </c>
      <c r="Y1635" vm="33">
        <v>0.46700000000000003</v>
      </c>
      <c r="Z1635" s="3">
        <v>6867.8826666666664</v>
      </c>
      <c r="AA1635" t="s">
        <v>326</v>
      </c>
      <c r="AB1635">
        <v>143.86000000000001</v>
      </c>
      <c r="AC1635">
        <v>0.15</v>
      </c>
      <c r="AD1635" s="2" t="s">
        <v>42</v>
      </c>
      <c r="AE1635">
        <v>233</v>
      </c>
      <c r="AH1635">
        <v>20</v>
      </c>
      <c r="AJ1635">
        <v>13</v>
      </c>
      <c r="AK1635" t="s">
        <v>42</v>
      </c>
      <c r="AL1635">
        <f>IF(AND(EE_Data_2023[[#This Row],[Hire Date]]&gt;=EE_Data_2023[[#This Row],[Start of Month]],EE_Data_2023[[#This Row],[Hire Date]]&lt;=EE_Data_2023[[#This Row],[End of Month]]),1,0)</f>
        <v>0</v>
      </c>
      <c r="AM1635">
        <f>IF(AND(EE_Data_2023[[#This Row],[Exit Date]]&gt;=EE_Data_2023[[#This Row],[Start of Month]],EE_Data_2023[[#This Row],[Exit Date]]&lt;=EE_Data_2023[[#This Row],[End of Month]]),1,0)</f>
        <v>0</v>
      </c>
      <c r="AN1635">
        <f>EE_Data_2023[[#This Row],[Leave balance]]*EE_Data_2023[[#This Row],[Hr_Rate]]</f>
        <v>17320.861538461537</v>
      </c>
    </row>
    <row r="1636" spans="1:40" x14ac:dyDescent="0.3">
      <c r="A1636" s="1" t="s">
        <v>1928</v>
      </c>
      <c r="B1636" s="8">
        <v>44958</v>
      </c>
      <c r="C1636" s="8">
        <v>44985</v>
      </c>
      <c r="D1636">
        <v>2023</v>
      </c>
      <c r="E1636" t="s">
        <v>84</v>
      </c>
      <c r="F1636" t="s">
        <v>85</v>
      </c>
      <c r="G1636" t="s">
        <v>1919</v>
      </c>
      <c r="H1636" t="s">
        <v>1755</v>
      </c>
      <c r="I1636" t="s">
        <v>1756</v>
      </c>
      <c r="J1636" t="s">
        <v>63</v>
      </c>
      <c r="K1636" t="s">
        <v>83</v>
      </c>
      <c r="L1636" t="s">
        <v>108</v>
      </c>
      <c r="M1636" t="s">
        <v>85</v>
      </c>
      <c r="N1636" t="s">
        <v>72</v>
      </c>
      <c r="O1636" t="s">
        <v>40</v>
      </c>
      <c r="P1636">
        <v>50</v>
      </c>
      <c r="Q1636" s="2">
        <v>40109</v>
      </c>
      <c r="R1636" s="2"/>
      <c r="S1636">
        <v>40</v>
      </c>
      <c r="T1636" s="3">
        <v>79447</v>
      </c>
      <c r="U1636" s="3">
        <v>6620.583333333333</v>
      </c>
      <c r="V1636" s="3">
        <v>38.195673076923079</v>
      </c>
      <c r="W1636" s="3">
        <v>0.25</v>
      </c>
      <c r="X1636" s="3">
        <v>1655.1458333333333</v>
      </c>
      <c r="Y1636" vm="8">
        <v>0.21899999999999997</v>
      </c>
      <c r="Z1636" s="3">
        <v>5170.6755833333336</v>
      </c>
      <c r="AA1636" t="s">
        <v>88</v>
      </c>
      <c r="AB1636">
        <v>8.2957999999999998</v>
      </c>
      <c r="AC1636">
        <v>0</v>
      </c>
      <c r="AD1636" s="2" t="s">
        <v>42</v>
      </c>
      <c r="AE1636">
        <v>75</v>
      </c>
      <c r="AH1636">
        <v>20</v>
      </c>
      <c r="AI1636">
        <v>377</v>
      </c>
      <c r="AJ1636">
        <v>3</v>
      </c>
      <c r="AK1636" t="s">
        <v>42</v>
      </c>
      <c r="AL1636">
        <f>IF(AND(EE_Data_2023[[#This Row],[Hire Date]]&gt;=EE_Data_2023[[#This Row],[Start of Month]],EE_Data_2023[[#This Row],[Hire Date]]&lt;=EE_Data_2023[[#This Row],[End of Month]]),1,0)</f>
        <v>0</v>
      </c>
      <c r="AM1636">
        <f>IF(AND(EE_Data_2023[[#This Row],[Exit Date]]&gt;=EE_Data_2023[[#This Row],[Start of Month]],EE_Data_2023[[#This Row],[Exit Date]]&lt;=EE_Data_2023[[#This Row],[End of Month]]),1,0)</f>
        <v>0</v>
      </c>
      <c r="AN1636">
        <f>EE_Data_2023[[#This Row],[Leave balance]]*EE_Data_2023[[#This Row],[Hr_Rate]]</f>
        <v>2864.6754807692309</v>
      </c>
    </row>
    <row r="1637" spans="1:40" x14ac:dyDescent="0.3">
      <c r="A1637" s="1" t="s">
        <v>1928</v>
      </c>
      <c r="B1637" s="8">
        <v>44958</v>
      </c>
      <c r="C1637" s="8">
        <v>44985</v>
      </c>
      <c r="D1637">
        <v>2023</v>
      </c>
      <c r="E1637" t="s">
        <v>172</v>
      </c>
      <c r="F1637" t="s">
        <v>132</v>
      </c>
      <c r="G1637" t="s">
        <v>33</v>
      </c>
      <c r="H1637" t="s">
        <v>1757</v>
      </c>
      <c r="I1637" t="s">
        <v>1758</v>
      </c>
      <c r="J1637" t="s">
        <v>63</v>
      </c>
      <c r="K1637" t="s">
        <v>70</v>
      </c>
      <c r="L1637" t="s">
        <v>38</v>
      </c>
      <c r="M1637" t="s">
        <v>132</v>
      </c>
      <c r="N1637" t="s">
        <v>39</v>
      </c>
      <c r="O1637" t="s">
        <v>40</v>
      </c>
      <c r="P1637">
        <v>51</v>
      </c>
      <c r="Q1637" s="2">
        <v>44618</v>
      </c>
      <c r="R1637" s="2">
        <v>44983</v>
      </c>
      <c r="S1637">
        <v>40</v>
      </c>
      <c r="T1637" s="3">
        <v>71111</v>
      </c>
      <c r="U1637" s="3">
        <v>5925.916666666667</v>
      </c>
      <c r="V1637" s="3">
        <v>34.187980769230769</v>
      </c>
      <c r="W1637" s="3">
        <v>0.45</v>
      </c>
      <c r="X1637" s="3">
        <v>2666.6625000000004</v>
      </c>
      <c r="Y1637" vm="21">
        <v>0.60699999999999998</v>
      </c>
      <c r="Z1637" s="3">
        <v>2328.8852500000003</v>
      </c>
      <c r="AA1637" t="s">
        <v>41</v>
      </c>
      <c r="AB1637">
        <v>1</v>
      </c>
      <c r="AC1637">
        <v>0</v>
      </c>
      <c r="AD1637" s="2">
        <v>44983</v>
      </c>
      <c r="AE1637">
        <v>218</v>
      </c>
      <c r="AH1637">
        <v>20</v>
      </c>
      <c r="AI1637">
        <v>130</v>
      </c>
      <c r="AJ1637">
        <v>18</v>
      </c>
      <c r="AK1637" t="s">
        <v>42</v>
      </c>
      <c r="AL1637">
        <f>IF(AND(EE_Data_2023[[#This Row],[Hire Date]]&gt;=EE_Data_2023[[#This Row],[Start of Month]],EE_Data_2023[[#This Row],[Hire Date]]&lt;=EE_Data_2023[[#This Row],[End of Month]]),1,0)</f>
        <v>0</v>
      </c>
      <c r="AM1637">
        <f>IF(AND(EE_Data_2023[[#This Row],[Exit Date]]&gt;=EE_Data_2023[[#This Row],[Start of Month]],EE_Data_2023[[#This Row],[Exit Date]]&lt;=EE_Data_2023[[#This Row],[End of Month]]),1,0)</f>
        <v>1</v>
      </c>
      <c r="AN1637">
        <f>EE_Data_2023[[#This Row],[Leave balance]]*EE_Data_2023[[#This Row],[Hr_Rate]]</f>
        <v>7452.979807692308</v>
      </c>
    </row>
    <row r="1638" spans="1:40" x14ac:dyDescent="0.3">
      <c r="A1638" s="1" t="s">
        <v>1928</v>
      </c>
      <c r="B1638" s="8">
        <v>44958</v>
      </c>
      <c r="C1638" s="8">
        <v>44985</v>
      </c>
      <c r="D1638">
        <v>2023</v>
      </c>
      <c r="E1638" t="s">
        <v>200</v>
      </c>
      <c r="F1638" t="s">
        <v>201</v>
      </c>
      <c r="G1638" t="s">
        <v>33</v>
      </c>
      <c r="H1638" t="s">
        <v>1759</v>
      </c>
      <c r="I1638" t="s">
        <v>1760</v>
      </c>
      <c r="J1638" t="s">
        <v>93</v>
      </c>
      <c r="K1638" t="s">
        <v>70</v>
      </c>
      <c r="L1638" t="s">
        <v>108</v>
      </c>
      <c r="M1638" t="s">
        <v>201</v>
      </c>
      <c r="N1638" t="s">
        <v>72</v>
      </c>
      <c r="O1638" t="s">
        <v>40</v>
      </c>
      <c r="P1638">
        <v>53</v>
      </c>
      <c r="Q1638" s="2">
        <v>41931</v>
      </c>
      <c r="R1638" s="2"/>
      <c r="S1638">
        <v>24</v>
      </c>
      <c r="T1638" s="3">
        <v>159538</v>
      </c>
      <c r="U1638" s="3">
        <v>13294.833333333334</v>
      </c>
      <c r="V1638" s="3">
        <v>127.8349358974359</v>
      </c>
      <c r="W1638" s="3">
        <v>0.24809999999999999</v>
      </c>
      <c r="X1638" s="3">
        <v>3298.4481500000002</v>
      </c>
      <c r="Y1638" vm="25">
        <v>0.51900000000000002</v>
      </c>
      <c r="Z1638" s="3">
        <v>6394.8148333333338</v>
      </c>
      <c r="AA1638" t="s">
        <v>41</v>
      </c>
      <c r="AB1638">
        <v>1</v>
      </c>
      <c r="AC1638">
        <v>0.11</v>
      </c>
      <c r="AD1638" s="2" t="s">
        <v>42</v>
      </c>
      <c r="AE1638">
        <v>336</v>
      </c>
      <c r="AH1638">
        <v>20</v>
      </c>
      <c r="AK1638" t="s">
        <v>42</v>
      </c>
      <c r="AL1638">
        <f>IF(AND(EE_Data_2023[[#This Row],[Hire Date]]&gt;=EE_Data_2023[[#This Row],[Start of Month]],EE_Data_2023[[#This Row],[Hire Date]]&lt;=EE_Data_2023[[#This Row],[End of Month]]),1,0)</f>
        <v>0</v>
      </c>
      <c r="AM1638">
        <f>IF(AND(EE_Data_2023[[#This Row],[Exit Date]]&gt;=EE_Data_2023[[#This Row],[Start of Month]],EE_Data_2023[[#This Row],[Exit Date]]&lt;=EE_Data_2023[[#This Row],[End of Month]]),1,0)</f>
        <v>0</v>
      </c>
      <c r="AN1638">
        <f>EE_Data_2023[[#This Row],[Leave balance]]*EE_Data_2023[[#This Row],[Hr_Rate]]</f>
        <v>42952.538461538461</v>
      </c>
    </row>
    <row r="1639" spans="1:40" x14ac:dyDescent="0.3">
      <c r="A1639" s="1" t="s">
        <v>1928</v>
      </c>
      <c r="B1639" s="8">
        <v>44958</v>
      </c>
      <c r="C1639" s="8">
        <v>44985</v>
      </c>
      <c r="D1639">
        <v>2023</v>
      </c>
      <c r="E1639" t="s">
        <v>262</v>
      </c>
      <c r="F1639" t="s">
        <v>263</v>
      </c>
      <c r="G1639" t="s">
        <v>33</v>
      </c>
      <c r="H1639" t="s">
        <v>1407</v>
      </c>
      <c r="I1639" t="s">
        <v>1761</v>
      </c>
      <c r="J1639" t="s">
        <v>98</v>
      </c>
      <c r="K1639" t="s">
        <v>99</v>
      </c>
      <c r="L1639" t="s">
        <v>71</v>
      </c>
      <c r="M1639" t="s">
        <v>263</v>
      </c>
      <c r="N1639" t="s">
        <v>72</v>
      </c>
      <c r="O1639" t="s">
        <v>50</v>
      </c>
      <c r="P1639">
        <v>47</v>
      </c>
      <c r="Q1639" s="2">
        <v>43375</v>
      </c>
      <c r="R1639" s="2"/>
      <c r="S1639">
        <v>24</v>
      </c>
      <c r="T1639" s="3">
        <v>111404</v>
      </c>
      <c r="U1639" s="3">
        <v>9283.6666666666661</v>
      </c>
      <c r="V1639" s="3">
        <v>89.266025641025635</v>
      </c>
      <c r="W1639" s="3">
        <v>0.22</v>
      </c>
      <c r="X1639" s="3">
        <v>2042.4066666666665</v>
      </c>
      <c r="Y1639" vm="28">
        <v>0.45200000000000001</v>
      </c>
      <c r="Z1639" s="3">
        <v>5087.449333333333</v>
      </c>
      <c r="AA1639" t="s">
        <v>267</v>
      </c>
      <c r="AB1639">
        <v>39.026600000000002</v>
      </c>
      <c r="AC1639">
        <v>0</v>
      </c>
      <c r="AD1639" s="2" t="s">
        <v>42</v>
      </c>
      <c r="AE1639">
        <v>75</v>
      </c>
      <c r="AH1639">
        <v>20</v>
      </c>
      <c r="AK1639" t="s">
        <v>42</v>
      </c>
      <c r="AL1639">
        <f>IF(AND(EE_Data_2023[[#This Row],[Hire Date]]&gt;=EE_Data_2023[[#This Row],[Start of Month]],EE_Data_2023[[#This Row],[Hire Date]]&lt;=EE_Data_2023[[#This Row],[End of Month]]),1,0)</f>
        <v>0</v>
      </c>
      <c r="AM1639">
        <f>IF(AND(EE_Data_2023[[#This Row],[Exit Date]]&gt;=EE_Data_2023[[#This Row],[Start of Month]],EE_Data_2023[[#This Row],[Exit Date]]&lt;=EE_Data_2023[[#This Row],[End of Month]]),1,0)</f>
        <v>0</v>
      </c>
      <c r="AN1639">
        <f>EE_Data_2023[[#This Row],[Leave balance]]*EE_Data_2023[[#This Row],[Hr_Rate]]</f>
        <v>6694.9519230769229</v>
      </c>
    </row>
    <row r="1640" spans="1:40" x14ac:dyDescent="0.3">
      <c r="A1640" s="1" t="s">
        <v>1928</v>
      </c>
      <c r="B1640" s="8">
        <v>44958</v>
      </c>
      <c r="C1640" s="8">
        <v>44985</v>
      </c>
      <c r="D1640">
        <v>2023</v>
      </c>
      <c r="E1640" t="s">
        <v>1035</v>
      </c>
      <c r="F1640" t="s">
        <v>1036</v>
      </c>
      <c r="G1640" t="s">
        <v>1918</v>
      </c>
      <c r="H1640" t="s">
        <v>1762</v>
      </c>
      <c r="I1640" t="s">
        <v>1763</v>
      </c>
      <c r="J1640" t="s">
        <v>115</v>
      </c>
      <c r="K1640" t="s">
        <v>116</v>
      </c>
      <c r="L1640" t="s">
        <v>49</v>
      </c>
      <c r="M1640" t="s">
        <v>1036</v>
      </c>
      <c r="N1640" t="s">
        <v>39</v>
      </c>
      <c r="O1640" t="s">
        <v>40</v>
      </c>
      <c r="P1640">
        <v>25</v>
      </c>
      <c r="Q1640" s="2">
        <v>44058</v>
      </c>
      <c r="R1640" s="2">
        <v>45153</v>
      </c>
      <c r="S1640">
        <v>40</v>
      </c>
      <c r="T1640" s="3">
        <v>172007</v>
      </c>
      <c r="U1640" s="3">
        <v>14333.916666666666</v>
      </c>
      <c r="V1640" s="3">
        <v>82.695673076923072</v>
      </c>
      <c r="W1640" s="3">
        <v>0.25</v>
      </c>
      <c r="X1640" s="3">
        <v>3583.4791666666665</v>
      </c>
      <c r="Y1640" vm="44">
        <v>0.47399999999999998</v>
      </c>
      <c r="Z1640" s="3">
        <v>7539.640166666667</v>
      </c>
      <c r="AA1640" t="s">
        <v>1039</v>
      </c>
      <c r="AB1640">
        <v>1.5972999999999999</v>
      </c>
      <c r="AC1640">
        <v>0.26</v>
      </c>
      <c r="AD1640" s="2" t="s">
        <v>42</v>
      </c>
      <c r="AE1640">
        <v>327</v>
      </c>
      <c r="AH1640">
        <v>20</v>
      </c>
      <c r="AJ1640">
        <v>1</v>
      </c>
      <c r="AK1640" t="s">
        <v>42</v>
      </c>
      <c r="AL1640">
        <f>IF(AND(EE_Data_2023[[#This Row],[Hire Date]]&gt;=EE_Data_2023[[#This Row],[Start of Month]],EE_Data_2023[[#This Row],[Hire Date]]&lt;=EE_Data_2023[[#This Row],[End of Month]]),1,0)</f>
        <v>0</v>
      </c>
      <c r="AM1640">
        <f>IF(AND(EE_Data_2023[[#This Row],[Exit Date]]&gt;=EE_Data_2023[[#This Row],[Start of Month]],EE_Data_2023[[#This Row],[Exit Date]]&lt;=EE_Data_2023[[#This Row],[End of Month]]),1,0)</f>
        <v>0</v>
      </c>
      <c r="AN1640">
        <f>EE_Data_2023[[#This Row],[Leave balance]]*EE_Data_2023[[#This Row],[Hr_Rate]]</f>
        <v>27041.485096153843</v>
      </c>
    </row>
    <row r="1641" spans="1:40" x14ac:dyDescent="0.3">
      <c r="A1641" s="1" t="s">
        <v>1928</v>
      </c>
      <c r="B1641" s="8">
        <v>44958</v>
      </c>
      <c r="C1641" s="8">
        <v>44985</v>
      </c>
      <c r="D1641">
        <v>2023</v>
      </c>
      <c r="E1641" t="s">
        <v>79</v>
      </c>
      <c r="F1641" t="s">
        <v>80</v>
      </c>
      <c r="G1641" t="s">
        <v>33</v>
      </c>
      <c r="H1641" t="s">
        <v>1764</v>
      </c>
      <c r="I1641" t="s">
        <v>1765</v>
      </c>
      <c r="J1641" t="s">
        <v>115</v>
      </c>
      <c r="K1641" t="s">
        <v>116</v>
      </c>
      <c r="L1641" t="s">
        <v>38</v>
      </c>
      <c r="M1641" t="s">
        <v>80</v>
      </c>
      <c r="N1641" t="s">
        <v>72</v>
      </c>
      <c r="O1641" t="s">
        <v>50</v>
      </c>
      <c r="P1641">
        <v>37</v>
      </c>
      <c r="Q1641" s="2">
        <v>40745</v>
      </c>
      <c r="R1641" s="2"/>
      <c r="S1641">
        <v>40</v>
      </c>
      <c r="T1641" s="3">
        <v>219474</v>
      </c>
      <c r="U1641" s="3">
        <v>18289.5</v>
      </c>
      <c r="V1641" s="3">
        <v>105.51634615384614</v>
      </c>
      <c r="W1641" s="3">
        <v>0.23190000000000002</v>
      </c>
      <c r="X1641" s="3">
        <v>4241.3350500000006</v>
      </c>
      <c r="Y1641" vm="7">
        <v>0.41200000000000003</v>
      </c>
      <c r="Z1641" s="3">
        <v>10754.225999999999</v>
      </c>
      <c r="AA1641" t="s">
        <v>41</v>
      </c>
      <c r="AB1641">
        <v>1</v>
      </c>
      <c r="AC1641">
        <v>0.36</v>
      </c>
      <c r="AD1641" s="2" t="s">
        <v>42</v>
      </c>
      <c r="AE1641">
        <v>246</v>
      </c>
      <c r="AH1641">
        <v>20</v>
      </c>
      <c r="AJ1641">
        <v>15</v>
      </c>
      <c r="AK1641" t="s">
        <v>42</v>
      </c>
      <c r="AL1641">
        <f>IF(AND(EE_Data_2023[[#This Row],[Hire Date]]&gt;=EE_Data_2023[[#This Row],[Start of Month]],EE_Data_2023[[#This Row],[Hire Date]]&lt;=EE_Data_2023[[#This Row],[End of Month]]),1,0)</f>
        <v>0</v>
      </c>
      <c r="AM1641">
        <f>IF(AND(EE_Data_2023[[#This Row],[Exit Date]]&gt;=EE_Data_2023[[#This Row],[Start of Month]],EE_Data_2023[[#This Row],[Exit Date]]&lt;=EE_Data_2023[[#This Row],[End of Month]]),1,0)</f>
        <v>0</v>
      </c>
      <c r="AN1641">
        <f>EE_Data_2023[[#This Row],[Leave balance]]*EE_Data_2023[[#This Row],[Hr_Rate]]</f>
        <v>25957.021153846152</v>
      </c>
    </row>
    <row r="1642" spans="1:40" x14ac:dyDescent="0.3">
      <c r="A1642" s="1" t="s">
        <v>1928</v>
      </c>
      <c r="B1642" s="8">
        <v>44958</v>
      </c>
      <c r="C1642" s="8">
        <v>44985</v>
      </c>
      <c r="D1642">
        <v>2023</v>
      </c>
      <c r="E1642" t="s">
        <v>376</v>
      </c>
      <c r="F1642" t="s">
        <v>377</v>
      </c>
      <c r="G1642" t="s">
        <v>33</v>
      </c>
      <c r="H1642" t="s">
        <v>1766</v>
      </c>
      <c r="I1642" t="s">
        <v>1767</v>
      </c>
      <c r="J1642" t="s">
        <v>115</v>
      </c>
      <c r="K1642" t="s">
        <v>48</v>
      </c>
      <c r="L1642" t="s">
        <v>71</v>
      </c>
      <c r="M1642" t="s">
        <v>377</v>
      </c>
      <c r="N1642" t="s">
        <v>72</v>
      </c>
      <c r="O1642" t="s">
        <v>40</v>
      </c>
      <c r="P1642">
        <v>41</v>
      </c>
      <c r="Q1642" s="2">
        <v>43600</v>
      </c>
      <c r="R1642" s="2"/>
      <c r="S1642">
        <v>32</v>
      </c>
      <c r="T1642" s="3">
        <v>174415</v>
      </c>
      <c r="U1642" s="3">
        <v>14534.583333333334</v>
      </c>
      <c r="V1642" s="3">
        <v>104.81670673076923</v>
      </c>
      <c r="W1642" s="3">
        <v>0.33799999999999997</v>
      </c>
      <c r="X1642" s="3">
        <v>4912.6891666666661</v>
      </c>
      <c r="Y1642" vm="35">
        <v>0.46100000000000002</v>
      </c>
      <c r="Z1642" s="3">
        <v>7834.1404166666671</v>
      </c>
      <c r="AA1642" t="s">
        <v>380</v>
      </c>
      <c r="AB1642">
        <v>23.619</v>
      </c>
      <c r="AC1642">
        <v>0.23</v>
      </c>
      <c r="AD1642" s="2" t="s">
        <v>42</v>
      </c>
      <c r="AE1642">
        <v>260</v>
      </c>
      <c r="AH1642">
        <v>20</v>
      </c>
      <c r="AK1642" t="s">
        <v>42</v>
      </c>
      <c r="AL1642">
        <f>IF(AND(EE_Data_2023[[#This Row],[Hire Date]]&gt;=EE_Data_2023[[#This Row],[Start of Month]],EE_Data_2023[[#This Row],[Hire Date]]&lt;=EE_Data_2023[[#This Row],[End of Month]]),1,0)</f>
        <v>0</v>
      </c>
      <c r="AM1642">
        <f>IF(AND(EE_Data_2023[[#This Row],[Exit Date]]&gt;=EE_Data_2023[[#This Row],[Start of Month]],EE_Data_2023[[#This Row],[Exit Date]]&lt;=EE_Data_2023[[#This Row],[End of Month]]),1,0)</f>
        <v>0</v>
      </c>
      <c r="AN1642">
        <f>EE_Data_2023[[#This Row],[Leave balance]]*EE_Data_2023[[#This Row],[Hr_Rate]]</f>
        <v>27252.34375</v>
      </c>
    </row>
    <row r="1643" spans="1:40" x14ac:dyDescent="0.3">
      <c r="A1643" s="1" t="s">
        <v>1928</v>
      </c>
      <c r="B1643" s="8">
        <v>44958</v>
      </c>
      <c r="C1643" s="8">
        <v>44985</v>
      </c>
      <c r="D1643">
        <v>2023</v>
      </c>
      <c r="E1643" t="s">
        <v>123</v>
      </c>
      <c r="F1643" t="s">
        <v>124</v>
      </c>
      <c r="G1643" t="s">
        <v>33</v>
      </c>
      <c r="H1643" t="s">
        <v>1768</v>
      </c>
      <c r="I1643" t="s">
        <v>1769</v>
      </c>
      <c r="J1643" t="s">
        <v>310</v>
      </c>
      <c r="K1643" t="s">
        <v>37</v>
      </c>
      <c r="L1643" t="s">
        <v>49</v>
      </c>
      <c r="M1643" t="s">
        <v>124</v>
      </c>
      <c r="N1643" t="s">
        <v>72</v>
      </c>
      <c r="O1643" t="s">
        <v>50</v>
      </c>
      <c r="P1643">
        <v>36</v>
      </c>
      <c r="Q1643" s="2">
        <v>44217</v>
      </c>
      <c r="R1643" s="2"/>
      <c r="S1643">
        <v>40</v>
      </c>
      <c r="T1643" s="3">
        <v>90333</v>
      </c>
      <c r="U1643" s="3">
        <v>7527.75</v>
      </c>
      <c r="V1643" s="3">
        <v>43.429326923076921</v>
      </c>
      <c r="W1643" s="3">
        <v>2.2499999999999999E-2</v>
      </c>
      <c r="X1643" s="3">
        <v>169.37437499999999</v>
      </c>
      <c r="Y1643" vm="13">
        <v>0.2</v>
      </c>
      <c r="Z1643" s="3">
        <v>6022.2</v>
      </c>
      <c r="AA1643" t="s">
        <v>127</v>
      </c>
      <c r="AB1643">
        <v>4.9107000000000003</v>
      </c>
      <c r="AC1643">
        <v>0</v>
      </c>
      <c r="AD1643" s="2" t="s">
        <v>42</v>
      </c>
      <c r="AE1643">
        <v>69</v>
      </c>
      <c r="AH1643">
        <v>20</v>
      </c>
      <c r="AI1643">
        <v>241</v>
      </c>
      <c r="AJ1643">
        <v>6</v>
      </c>
      <c r="AK1643" t="s">
        <v>42</v>
      </c>
      <c r="AL1643">
        <f>IF(AND(EE_Data_2023[[#This Row],[Hire Date]]&gt;=EE_Data_2023[[#This Row],[Start of Month]],EE_Data_2023[[#This Row],[Hire Date]]&lt;=EE_Data_2023[[#This Row],[End of Month]]),1,0)</f>
        <v>0</v>
      </c>
      <c r="AM1643">
        <f>IF(AND(EE_Data_2023[[#This Row],[Exit Date]]&gt;=EE_Data_2023[[#This Row],[Start of Month]],EE_Data_2023[[#This Row],[Exit Date]]&lt;=EE_Data_2023[[#This Row],[End of Month]]),1,0)</f>
        <v>0</v>
      </c>
      <c r="AN1643">
        <f>EE_Data_2023[[#This Row],[Leave balance]]*EE_Data_2023[[#This Row],[Hr_Rate]]</f>
        <v>2996.6235576923077</v>
      </c>
    </row>
    <row r="1644" spans="1:40" x14ac:dyDescent="0.3">
      <c r="A1644" s="1" t="s">
        <v>1928</v>
      </c>
      <c r="B1644" s="8">
        <v>44958</v>
      </c>
      <c r="C1644" s="8">
        <v>44985</v>
      </c>
      <c r="D1644">
        <v>2023</v>
      </c>
      <c r="E1644" t="s">
        <v>193</v>
      </c>
      <c r="F1644" t="s">
        <v>194</v>
      </c>
      <c r="G1644" t="s">
        <v>33</v>
      </c>
      <c r="H1644" t="s">
        <v>1770</v>
      </c>
      <c r="I1644" t="s">
        <v>1771</v>
      </c>
      <c r="J1644" t="s">
        <v>226</v>
      </c>
      <c r="K1644" t="s">
        <v>94</v>
      </c>
      <c r="L1644" t="s">
        <v>49</v>
      </c>
      <c r="M1644" t="s">
        <v>194</v>
      </c>
      <c r="N1644" t="s">
        <v>39</v>
      </c>
      <c r="O1644" t="s">
        <v>40</v>
      </c>
      <c r="P1644">
        <v>25</v>
      </c>
      <c r="Q1644" s="2">
        <v>44217</v>
      </c>
      <c r="R1644" s="2">
        <v>44947</v>
      </c>
      <c r="S1644">
        <v>40</v>
      </c>
      <c r="T1644" s="3">
        <v>67299</v>
      </c>
      <c r="U1644" s="3">
        <v>5608.25</v>
      </c>
      <c r="V1644" s="3">
        <v>32.355288461538464</v>
      </c>
      <c r="W1644" s="3">
        <v>6.3500000000000001E-2</v>
      </c>
      <c r="X1644" s="3">
        <v>356.123875</v>
      </c>
      <c r="Y1644" vm="24">
        <v>0.31900000000000001</v>
      </c>
      <c r="Z1644" s="3">
        <v>3819.2182499999999</v>
      </c>
      <c r="AA1644" t="s">
        <v>197</v>
      </c>
      <c r="AB1644">
        <v>149.69999999999999</v>
      </c>
      <c r="AC1644">
        <v>0</v>
      </c>
      <c r="AD1644" s="2" t="s">
        <v>42</v>
      </c>
      <c r="AE1644">
        <v>243</v>
      </c>
      <c r="AH1644">
        <v>20</v>
      </c>
      <c r="AI1644">
        <v>552</v>
      </c>
      <c r="AJ1644">
        <v>11</v>
      </c>
      <c r="AK1644" t="s">
        <v>1810</v>
      </c>
      <c r="AL1644">
        <f>IF(AND(EE_Data_2023[[#This Row],[Hire Date]]&gt;=EE_Data_2023[[#This Row],[Start of Month]],EE_Data_2023[[#This Row],[Hire Date]]&lt;=EE_Data_2023[[#This Row],[End of Month]]),1,0)</f>
        <v>0</v>
      </c>
      <c r="AM1644">
        <f>IF(AND(EE_Data_2023[[#This Row],[Exit Date]]&gt;=EE_Data_2023[[#This Row],[Start of Month]],EE_Data_2023[[#This Row],[Exit Date]]&lt;=EE_Data_2023[[#This Row],[End of Month]]),1,0)</f>
        <v>0</v>
      </c>
      <c r="AN1644">
        <f>EE_Data_2023[[#This Row],[Leave balance]]*EE_Data_2023[[#This Row],[Hr_Rate]]</f>
        <v>7862.3350961538472</v>
      </c>
    </row>
    <row r="1645" spans="1:40" x14ac:dyDescent="0.3">
      <c r="A1645" s="1" t="s">
        <v>1928</v>
      </c>
      <c r="B1645" s="8">
        <v>44958</v>
      </c>
      <c r="C1645" s="8">
        <v>44985</v>
      </c>
      <c r="D1645">
        <v>2023</v>
      </c>
      <c r="E1645" t="s">
        <v>110</v>
      </c>
      <c r="F1645" t="s">
        <v>111</v>
      </c>
      <c r="G1645" t="s">
        <v>112</v>
      </c>
      <c r="H1645" t="s">
        <v>1772</v>
      </c>
      <c r="I1645" t="s">
        <v>1773</v>
      </c>
      <c r="J1645" t="s">
        <v>406</v>
      </c>
      <c r="K1645" t="s">
        <v>37</v>
      </c>
      <c r="L1645" t="s">
        <v>108</v>
      </c>
      <c r="M1645" t="s">
        <v>111</v>
      </c>
      <c r="N1645" t="s">
        <v>72</v>
      </c>
      <c r="O1645" t="s">
        <v>50</v>
      </c>
      <c r="P1645">
        <v>52</v>
      </c>
      <c r="Q1645" s="2">
        <v>38406</v>
      </c>
      <c r="R1645" s="2"/>
      <c r="S1645">
        <v>40</v>
      </c>
      <c r="T1645" s="3">
        <v>45286</v>
      </c>
      <c r="U1645" s="3">
        <v>3773.8333333333335</v>
      </c>
      <c r="V1645" s="3">
        <v>21.772115384615383</v>
      </c>
      <c r="W1645" s="3">
        <v>0</v>
      </c>
      <c r="X1645" s="3">
        <v>0</v>
      </c>
      <c r="Y1645" vm="12">
        <v>0.113</v>
      </c>
      <c r="Z1645" s="3">
        <v>3347.390166666667</v>
      </c>
      <c r="AA1645" t="s">
        <v>117</v>
      </c>
      <c r="AB1645">
        <v>3.8468</v>
      </c>
      <c r="AC1645">
        <v>0</v>
      </c>
      <c r="AD1645" s="2" t="s">
        <v>42</v>
      </c>
      <c r="AE1645">
        <v>274</v>
      </c>
      <c r="AH1645">
        <v>20</v>
      </c>
      <c r="AJ1645">
        <v>2</v>
      </c>
      <c r="AK1645" t="s">
        <v>42</v>
      </c>
      <c r="AL1645">
        <f>IF(AND(EE_Data_2023[[#This Row],[Hire Date]]&gt;=EE_Data_2023[[#This Row],[Start of Month]],EE_Data_2023[[#This Row],[Hire Date]]&lt;=EE_Data_2023[[#This Row],[End of Month]]),1,0)</f>
        <v>0</v>
      </c>
      <c r="AM1645">
        <f>IF(AND(EE_Data_2023[[#This Row],[Exit Date]]&gt;=EE_Data_2023[[#This Row],[Start of Month]],EE_Data_2023[[#This Row],[Exit Date]]&lt;=EE_Data_2023[[#This Row],[End of Month]]),1,0)</f>
        <v>0</v>
      </c>
      <c r="AN1645">
        <f>EE_Data_2023[[#This Row],[Leave balance]]*EE_Data_2023[[#This Row],[Hr_Rate]]</f>
        <v>5965.5596153846145</v>
      </c>
    </row>
    <row r="1646" spans="1:40" x14ac:dyDescent="0.3">
      <c r="A1646" s="1" t="s">
        <v>1928</v>
      </c>
      <c r="B1646" s="8">
        <v>44958</v>
      </c>
      <c r="C1646" s="8">
        <v>44985</v>
      </c>
      <c r="D1646">
        <v>2023</v>
      </c>
      <c r="E1646" t="s">
        <v>43</v>
      </c>
      <c r="F1646" t="s">
        <v>44</v>
      </c>
      <c r="G1646" t="s">
        <v>1919</v>
      </c>
      <c r="H1646" t="s">
        <v>1209</v>
      </c>
      <c r="I1646" t="s">
        <v>1774</v>
      </c>
      <c r="J1646" t="s">
        <v>115</v>
      </c>
      <c r="K1646" t="s">
        <v>116</v>
      </c>
      <c r="L1646" t="s">
        <v>108</v>
      </c>
      <c r="M1646" t="s">
        <v>44</v>
      </c>
      <c r="N1646" t="s">
        <v>72</v>
      </c>
      <c r="O1646" t="s">
        <v>40</v>
      </c>
      <c r="P1646">
        <v>48</v>
      </c>
      <c r="Q1646" s="2">
        <v>39302</v>
      </c>
      <c r="R1646" s="2"/>
      <c r="S1646">
        <v>40</v>
      </c>
      <c r="T1646" s="3">
        <v>194723</v>
      </c>
      <c r="U1646" s="3">
        <v>16226.916666666666</v>
      </c>
      <c r="V1646" s="3">
        <v>93.616826923076928</v>
      </c>
      <c r="W1646" s="3">
        <v>0.17</v>
      </c>
      <c r="X1646" s="3">
        <v>2758.5758333333333</v>
      </c>
      <c r="Y1646" vm="2">
        <v>0.21</v>
      </c>
      <c r="Z1646" s="3">
        <v>12819.264166666666</v>
      </c>
      <c r="AA1646" t="s">
        <v>51</v>
      </c>
      <c r="AB1646">
        <v>1.4280999999999999</v>
      </c>
      <c r="AC1646">
        <v>0.25</v>
      </c>
      <c r="AD1646" s="2" t="s">
        <v>42</v>
      </c>
      <c r="AE1646">
        <v>366</v>
      </c>
      <c r="AH1646">
        <v>20</v>
      </c>
      <c r="AI1646">
        <v>245</v>
      </c>
      <c r="AJ1646">
        <v>18</v>
      </c>
      <c r="AK1646" t="s">
        <v>42</v>
      </c>
      <c r="AL1646">
        <f>IF(AND(EE_Data_2023[[#This Row],[Hire Date]]&gt;=EE_Data_2023[[#This Row],[Start of Month]],EE_Data_2023[[#This Row],[Hire Date]]&lt;=EE_Data_2023[[#This Row],[End of Month]]),1,0)</f>
        <v>0</v>
      </c>
      <c r="AM1646">
        <f>IF(AND(EE_Data_2023[[#This Row],[Exit Date]]&gt;=EE_Data_2023[[#This Row],[Start of Month]],EE_Data_2023[[#This Row],[Exit Date]]&lt;=EE_Data_2023[[#This Row],[End of Month]]),1,0)</f>
        <v>0</v>
      </c>
      <c r="AN1646">
        <f>EE_Data_2023[[#This Row],[Leave balance]]*EE_Data_2023[[#This Row],[Hr_Rate]]</f>
        <v>34263.758653846155</v>
      </c>
    </row>
    <row r="1647" spans="1:40" x14ac:dyDescent="0.3">
      <c r="A1647" s="1" t="s">
        <v>1928</v>
      </c>
      <c r="B1647" s="8">
        <v>44958</v>
      </c>
      <c r="C1647" s="8">
        <v>44985</v>
      </c>
      <c r="D1647">
        <v>2023</v>
      </c>
      <c r="E1647" t="s">
        <v>123</v>
      </c>
      <c r="F1647" t="s">
        <v>124</v>
      </c>
      <c r="G1647" t="s">
        <v>33</v>
      </c>
      <c r="H1647" t="s">
        <v>1775</v>
      </c>
      <c r="I1647" t="s">
        <v>1776</v>
      </c>
      <c r="J1647" t="s">
        <v>247</v>
      </c>
      <c r="K1647" t="s">
        <v>94</v>
      </c>
      <c r="L1647" t="s">
        <v>108</v>
      </c>
      <c r="M1647" t="s">
        <v>124</v>
      </c>
      <c r="N1647" t="s">
        <v>72</v>
      </c>
      <c r="O1647" t="s">
        <v>50</v>
      </c>
      <c r="P1647">
        <v>62</v>
      </c>
      <c r="Q1647" s="2">
        <v>41748</v>
      </c>
      <c r="R1647" s="2"/>
      <c r="S1647">
        <v>32</v>
      </c>
      <c r="T1647" s="3">
        <v>45295</v>
      </c>
      <c r="U1647" s="3">
        <v>3774.5833333333335</v>
      </c>
      <c r="V1647" s="3">
        <v>27.220552884615383</v>
      </c>
      <c r="W1647" s="3">
        <v>2.2499999999999999E-2</v>
      </c>
      <c r="X1647" s="3">
        <v>84.928124999999994</v>
      </c>
      <c r="Y1647" vm="13">
        <v>0.2</v>
      </c>
      <c r="Z1647" s="3">
        <v>3019.666666666667</v>
      </c>
      <c r="AA1647" t="s">
        <v>127</v>
      </c>
      <c r="AB1647">
        <v>4.9107000000000003</v>
      </c>
      <c r="AC1647">
        <v>0</v>
      </c>
      <c r="AD1647" s="2" t="s">
        <v>42</v>
      </c>
      <c r="AE1647">
        <v>227</v>
      </c>
      <c r="AH1647">
        <v>20</v>
      </c>
      <c r="AK1647" t="s">
        <v>42</v>
      </c>
      <c r="AL1647">
        <f>IF(AND(EE_Data_2023[[#This Row],[Hire Date]]&gt;=EE_Data_2023[[#This Row],[Start of Month]],EE_Data_2023[[#This Row],[Hire Date]]&lt;=EE_Data_2023[[#This Row],[End of Month]]),1,0)</f>
        <v>0</v>
      </c>
      <c r="AM1647">
        <f>IF(AND(EE_Data_2023[[#This Row],[Exit Date]]&gt;=EE_Data_2023[[#This Row],[Start of Month]],EE_Data_2023[[#This Row],[Exit Date]]&lt;=EE_Data_2023[[#This Row],[End of Month]]),1,0)</f>
        <v>0</v>
      </c>
      <c r="AN1647">
        <f>EE_Data_2023[[#This Row],[Leave balance]]*EE_Data_2023[[#This Row],[Hr_Rate]]</f>
        <v>6179.0655048076924</v>
      </c>
    </row>
    <row r="1648" spans="1:40" x14ac:dyDescent="0.3">
      <c r="A1648" s="1" t="s">
        <v>1928</v>
      </c>
      <c r="B1648" s="8">
        <v>44958</v>
      </c>
      <c r="C1648" s="8">
        <v>44985</v>
      </c>
      <c r="D1648">
        <v>2023</v>
      </c>
      <c r="E1648" t="s">
        <v>424</v>
      </c>
      <c r="F1648" t="s">
        <v>425</v>
      </c>
      <c r="G1648" t="s">
        <v>54</v>
      </c>
      <c r="H1648" t="s">
        <v>1777</v>
      </c>
      <c r="I1648" t="s">
        <v>1778</v>
      </c>
      <c r="J1648" t="s">
        <v>570</v>
      </c>
      <c r="K1648" t="s">
        <v>37</v>
      </c>
      <c r="L1648" t="s">
        <v>38</v>
      </c>
      <c r="M1648" t="s">
        <v>425</v>
      </c>
      <c r="N1648" t="s">
        <v>72</v>
      </c>
      <c r="O1648" t="s">
        <v>50</v>
      </c>
      <c r="P1648">
        <v>36</v>
      </c>
      <c r="Q1648" s="2">
        <v>40413</v>
      </c>
      <c r="R1648" s="2"/>
      <c r="S1648">
        <v>40</v>
      </c>
      <c r="T1648" s="3">
        <v>61310</v>
      </c>
      <c r="U1648" s="3">
        <v>5109.166666666667</v>
      </c>
      <c r="V1648" s="3">
        <v>29.475961538461537</v>
      </c>
      <c r="W1648" s="3">
        <v>0.26</v>
      </c>
      <c r="X1648" s="3">
        <v>1328.3833333333334</v>
      </c>
      <c r="Y1648" vm="39">
        <v>0.44400000000000001</v>
      </c>
      <c r="Z1648" s="3">
        <v>2840.6966666666667</v>
      </c>
      <c r="AA1648" t="s">
        <v>428</v>
      </c>
      <c r="AB1648">
        <v>32.686700000000002</v>
      </c>
      <c r="AC1648">
        <v>0</v>
      </c>
      <c r="AD1648" s="2" t="s">
        <v>42</v>
      </c>
      <c r="AE1648">
        <v>148</v>
      </c>
      <c r="AH1648">
        <v>20</v>
      </c>
      <c r="AJ1648">
        <v>2</v>
      </c>
      <c r="AK1648" t="s">
        <v>42</v>
      </c>
      <c r="AL1648">
        <f>IF(AND(EE_Data_2023[[#This Row],[Hire Date]]&gt;=EE_Data_2023[[#This Row],[Start of Month]],EE_Data_2023[[#This Row],[Hire Date]]&lt;=EE_Data_2023[[#This Row],[End of Month]]),1,0)</f>
        <v>0</v>
      </c>
      <c r="AM1648">
        <f>IF(AND(EE_Data_2023[[#This Row],[Exit Date]]&gt;=EE_Data_2023[[#This Row],[Start of Month]],EE_Data_2023[[#This Row],[Exit Date]]&lt;=EE_Data_2023[[#This Row],[End of Month]]),1,0)</f>
        <v>0</v>
      </c>
      <c r="AN1648">
        <f>EE_Data_2023[[#This Row],[Leave balance]]*EE_Data_2023[[#This Row],[Hr_Rate]]</f>
        <v>4362.4423076923076</v>
      </c>
    </row>
    <row r="1649" spans="1:40" x14ac:dyDescent="0.3">
      <c r="A1649" s="1" t="s">
        <v>1928</v>
      </c>
      <c r="B1649" s="8">
        <v>44958</v>
      </c>
      <c r="C1649" s="8">
        <v>44985</v>
      </c>
      <c r="D1649">
        <v>2023</v>
      </c>
      <c r="E1649" t="s">
        <v>104</v>
      </c>
      <c r="F1649" t="s">
        <v>105</v>
      </c>
      <c r="G1649" t="s">
        <v>1919</v>
      </c>
      <c r="H1649" t="s">
        <v>486</v>
      </c>
      <c r="I1649" t="s">
        <v>1567</v>
      </c>
      <c r="J1649" t="s">
        <v>367</v>
      </c>
      <c r="K1649" t="s">
        <v>37</v>
      </c>
      <c r="L1649" t="s">
        <v>108</v>
      </c>
      <c r="M1649" t="s">
        <v>105</v>
      </c>
      <c r="N1649" t="s">
        <v>72</v>
      </c>
      <c r="O1649" t="s">
        <v>40</v>
      </c>
      <c r="P1649">
        <v>55</v>
      </c>
      <c r="Q1649" s="2">
        <v>42683</v>
      </c>
      <c r="R1649" s="2"/>
      <c r="S1649">
        <v>40</v>
      </c>
      <c r="T1649" s="3">
        <v>87851</v>
      </c>
      <c r="U1649" s="3">
        <v>7320.916666666667</v>
      </c>
      <c r="V1649" s="3">
        <v>42.236057692307689</v>
      </c>
      <c r="W1649" s="3">
        <v>5.74E-2</v>
      </c>
      <c r="X1649" s="3">
        <v>420.22061666666667</v>
      </c>
      <c r="Y1649" vm="11">
        <v>0.30099999999999999</v>
      </c>
      <c r="Z1649" s="3">
        <v>5117.3207500000008</v>
      </c>
      <c r="AA1649" t="s">
        <v>109</v>
      </c>
      <c r="AB1649">
        <v>16295.86</v>
      </c>
      <c r="AC1649">
        <v>0</v>
      </c>
      <c r="AD1649" s="2" t="s">
        <v>42</v>
      </c>
      <c r="AE1649">
        <v>79</v>
      </c>
      <c r="AH1649">
        <v>20</v>
      </c>
      <c r="AJ1649">
        <v>20</v>
      </c>
      <c r="AK1649" t="s">
        <v>42</v>
      </c>
      <c r="AL1649">
        <f>IF(AND(EE_Data_2023[[#This Row],[Hire Date]]&gt;=EE_Data_2023[[#This Row],[Start of Month]],EE_Data_2023[[#This Row],[Hire Date]]&lt;=EE_Data_2023[[#This Row],[End of Month]]),1,0)</f>
        <v>0</v>
      </c>
      <c r="AM1649">
        <f>IF(AND(EE_Data_2023[[#This Row],[Exit Date]]&gt;=EE_Data_2023[[#This Row],[Start of Month]],EE_Data_2023[[#This Row],[Exit Date]]&lt;=EE_Data_2023[[#This Row],[End of Month]]),1,0)</f>
        <v>0</v>
      </c>
      <c r="AN1649">
        <f>EE_Data_2023[[#This Row],[Leave balance]]*EE_Data_2023[[#This Row],[Hr_Rate]]</f>
        <v>3336.6485576923073</v>
      </c>
    </row>
    <row r="1650" spans="1:40" x14ac:dyDescent="0.3">
      <c r="A1650" s="1" t="s">
        <v>1928</v>
      </c>
      <c r="B1650" s="8">
        <v>44958</v>
      </c>
      <c r="C1650" s="8">
        <v>44985</v>
      </c>
      <c r="D1650">
        <v>2023</v>
      </c>
      <c r="E1650" t="s">
        <v>290</v>
      </c>
      <c r="F1650" t="s">
        <v>291</v>
      </c>
      <c r="G1650" t="s">
        <v>1916</v>
      </c>
      <c r="H1650" t="s">
        <v>1779</v>
      </c>
      <c r="I1650" t="s">
        <v>1780</v>
      </c>
      <c r="J1650" t="s">
        <v>247</v>
      </c>
      <c r="K1650" t="s">
        <v>94</v>
      </c>
      <c r="L1650" t="s">
        <v>49</v>
      </c>
      <c r="M1650" t="s">
        <v>291</v>
      </c>
      <c r="N1650" t="s">
        <v>72</v>
      </c>
      <c r="O1650" t="s">
        <v>50</v>
      </c>
      <c r="P1650">
        <v>31</v>
      </c>
      <c r="Q1650" s="2">
        <v>43171</v>
      </c>
      <c r="R1650" s="2"/>
      <c r="S1650">
        <v>40</v>
      </c>
      <c r="T1650" s="3">
        <v>47913</v>
      </c>
      <c r="U1650" s="3">
        <v>3992.75</v>
      </c>
      <c r="V1650" s="3">
        <v>23.035096153846155</v>
      </c>
      <c r="W1650" s="3">
        <v>0.20399999999999999</v>
      </c>
      <c r="X1650" s="3">
        <v>814.52099999999996</v>
      </c>
      <c r="Y1650" vm="31">
        <v>1.0629999999999999</v>
      </c>
      <c r="Z1650" s="3">
        <v>-251.54324999999972</v>
      </c>
      <c r="AA1650" t="s">
        <v>294</v>
      </c>
      <c r="AB1650">
        <v>211.32830000000001</v>
      </c>
      <c r="AC1650">
        <v>0</v>
      </c>
      <c r="AD1650" s="2" t="s">
        <v>42</v>
      </c>
      <c r="AE1650">
        <v>215</v>
      </c>
      <c r="AH1650">
        <v>20</v>
      </c>
      <c r="AJ1650">
        <v>1</v>
      </c>
      <c r="AK1650" t="s">
        <v>42</v>
      </c>
      <c r="AL1650">
        <f>IF(AND(EE_Data_2023[[#This Row],[Hire Date]]&gt;=EE_Data_2023[[#This Row],[Start of Month]],EE_Data_2023[[#This Row],[Hire Date]]&lt;=EE_Data_2023[[#This Row],[End of Month]]),1,0)</f>
        <v>0</v>
      </c>
      <c r="AM1650">
        <f>IF(AND(EE_Data_2023[[#This Row],[Exit Date]]&gt;=EE_Data_2023[[#This Row],[Start of Month]],EE_Data_2023[[#This Row],[Exit Date]]&lt;=EE_Data_2023[[#This Row],[End of Month]]),1,0)</f>
        <v>0</v>
      </c>
      <c r="AN1650">
        <f>EE_Data_2023[[#This Row],[Leave balance]]*EE_Data_2023[[#This Row],[Hr_Rate]]</f>
        <v>4952.5456730769229</v>
      </c>
    </row>
    <row r="1651" spans="1:40" x14ac:dyDescent="0.3">
      <c r="A1651" s="1" t="s">
        <v>1928</v>
      </c>
      <c r="B1651" s="8">
        <v>44958</v>
      </c>
      <c r="C1651" s="8">
        <v>44985</v>
      </c>
      <c r="D1651">
        <v>2023</v>
      </c>
      <c r="E1651" t="s">
        <v>322</v>
      </c>
      <c r="F1651" t="s">
        <v>323</v>
      </c>
      <c r="G1651" t="s">
        <v>1919</v>
      </c>
      <c r="H1651" t="s">
        <v>1781</v>
      </c>
      <c r="I1651" t="s">
        <v>1782</v>
      </c>
      <c r="J1651" t="s">
        <v>93</v>
      </c>
      <c r="K1651" t="s">
        <v>94</v>
      </c>
      <c r="L1651" t="s">
        <v>49</v>
      </c>
      <c r="M1651" t="s">
        <v>323</v>
      </c>
      <c r="N1651" t="s">
        <v>72</v>
      </c>
      <c r="O1651" t="s">
        <v>40</v>
      </c>
      <c r="P1651">
        <v>27</v>
      </c>
      <c r="Q1651" s="2">
        <v>44302</v>
      </c>
      <c r="R1651" s="2"/>
      <c r="S1651">
        <v>40</v>
      </c>
      <c r="T1651" s="3">
        <v>133400</v>
      </c>
      <c r="U1651" s="3">
        <v>11116.666666666666</v>
      </c>
      <c r="V1651" s="3">
        <v>64.134615384615387</v>
      </c>
      <c r="W1651" s="3">
        <v>0.15490000000000001</v>
      </c>
      <c r="X1651" s="3">
        <v>1721.9716666666666</v>
      </c>
      <c r="Y1651" vm="33">
        <v>0.46700000000000003</v>
      </c>
      <c r="Z1651" s="3">
        <v>5925.1833333333325</v>
      </c>
      <c r="AA1651" t="s">
        <v>326</v>
      </c>
      <c r="AB1651">
        <v>143.86000000000001</v>
      </c>
      <c r="AC1651">
        <v>0.11</v>
      </c>
      <c r="AD1651" s="2" t="s">
        <v>42</v>
      </c>
      <c r="AE1651">
        <v>39</v>
      </c>
      <c r="AH1651">
        <v>20</v>
      </c>
      <c r="AJ1651">
        <v>13</v>
      </c>
      <c r="AK1651" t="s">
        <v>42</v>
      </c>
      <c r="AL1651">
        <f>IF(AND(EE_Data_2023[[#This Row],[Hire Date]]&gt;=EE_Data_2023[[#This Row],[Start of Month]],EE_Data_2023[[#This Row],[Hire Date]]&lt;=EE_Data_2023[[#This Row],[End of Month]]),1,0)</f>
        <v>0</v>
      </c>
      <c r="AM1651">
        <f>IF(AND(EE_Data_2023[[#This Row],[Exit Date]]&gt;=EE_Data_2023[[#This Row],[Start of Month]],EE_Data_2023[[#This Row],[Exit Date]]&lt;=EE_Data_2023[[#This Row],[End of Month]]),1,0)</f>
        <v>0</v>
      </c>
      <c r="AN1651">
        <f>EE_Data_2023[[#This Row],[Leave balance]]*EE_Data_2023[[#This Row],[Hr_Rate]]</f>
        <v>2501.25</v>
      </c>
    </row>
    <row r="1652" spans="1:40" x14ac:dyDescent="0.3">
      <c r="A1652" s="1" t="s">
        <v>1928</v>
      </c>
      <c r="B1652" s="8">
        <v>44958</v>
      </c>
      <c r="C1652" s="8">
        <v>44985</v>
      </c>
      <c r="D1652">
        <v>2023</v>
      </c>
      <c r="E1652" t="s">
        <v>210</v>
      </c>
      <c r="F1652" t="s">
        <v>211</v>
      </c>
      <c r="G1652" t="s">
        <v>33</v>
      </c>
      <c r="H1652" t="s">
        <v>1783</v>
      </c>
      <c r="I1652" t="s">
        <v>1784</v>
      </c>
      <c r="J1652" t="s">
        <v>452</v>
      </c>
      <c r="K1652" t="s">
        <v>37</v>
      </c>
      <c r="L1652" t="s">
        <v>49</v>
      </c>
      <c r="M1652" t="s">
        <v>211</v>
      </c>
      <c r="N1652" t="s">
        <v>39</v>
      </c>
      <c r="O1652" t="s">
        <v>50</v>
      </c>
      <c r="P1652">
        <v>39</v>
      </c>
      <c r="Q1652" s="2">
        <v>43943</v>
      </c>
      <c r="R1652" s="2">
        <v>45038</v>
      </c>
      <c r="S1652">
        <v>32</v>
      </c>
      <c r="T1652" s="3">
        <v>90535</v>
      </c>
      <c r="U1652" s="3">
        <v>7544.583333333333</v>
      </c>
      <c r="V1652" s="3">
        <v>54.408052884615387</v>
      </c>
      <c r="W1652" s="3">
        <v>0.29899999999999999</v>
      </c>
      <c r="X1652" s="3">
        <v>2255.8304166666667</v>
      </c>
      <c r="Y1652" vm="26">
        <v>0.47</v>
      </c>
      <c r="Z1652" s="3">
        <v>3998.6291666666666</v>
      </c>
      <c r="AA1652" t="s">
        <v>41</v>
      </c>
      <c r="AB1652">
        <v>1</v>
      </c>
      <c r="AC1652">
        <v>0</v>
      </c>
      <c r="AD1652" s="2" t="s">
        <v>42</v>
      </c>
      <c r="AE1652">
        <v>382</v>
      </c>
      <c r="AH1652">
        <v>20</v>
      </c>
      <c r="AI1652">
        <v>532</v>
      </c>
      <c r="AK1652" t="s">
        <v>42</v>
      </c>
      <c r="AL1652">
        <f>IF(AND(EE_Data_2023[[#This Row],[Hire Date]]&gt;=EE_Data_2023[[#This Row],[Start of Month]],EE_Data_2023[[#This Row],[Hire Date]]&lt;=EE_Data_2023[[#This Row],[End of Month]]),1,0)</f>
        <v>0</v>
      </c>
      <c r="AM1652">
        <f>IF(AND(EE_Data_2023[[#This Row],[Exit Date]]&gt;=EE_Data_2023[[#This Row],[Start of Month]],EE_Data_2023[[#This Row],[Exit Date]]&lt;=EE_Data_2023[[#This Row],[End of Month]]),1,0)</f>
        <v>0</v>
      </c>
      <c r="AN1652">
        <f>EE_Data_2023[[#This Row],[Leave balance]]*EE_Data_2023[[#This Row],[Hr_Rate]]</f>
        <v>20783.876201923078</v>
      </c>
    </row>
    <row r="1653" spans="1:40" x14ac:dyDescent="0.3">
      <c r="A1653" s="1" t="s">
        <v>1928</v>
      </c>
      <c r="B1653" s="8">
        <v>44958</v>
      </c>
      <c r="C1653" s="8">
        <v>44985</v>
      </c>
      <c r="D1653">
        <v>2023</v>
      </c>
      <c r="E1653" t="s">
        <v>564</v>
      </c>
      <c r="F1653" t="s">
        <v>565</v>
      </c>
      <c r="G1653" t="s">
        <v>33</v>
      </c>
      <c r="H1653" t="s">
        <v>1785</v>
      </c>
      <c r="I1653" t="s">
        <v>1786</v>
      </c>
      <c r="J1653" t="s">
        <v>63</v>
      </c>
      <c r="K1653" t="s">
        <v>116</v>
      </c>
      <c r="L1653" t="s">
        <v>49</v>
      </c>
      <c r="M1653" t="s">
        <v>565</v>
      </c>
      <c r="N1653" t="s">
        <v>72</v>
      </c>
      <c r="O1653" t="s">
        <v>40</v>
      </c>
      <c r="P1653">
        <v>55</v>
      </c>
      <c r="Q1653" s="2">
        <v>38909</v>
      </c>
      <c r="R1653" s="2"/>
      <c r="S1653">
        <v>24</v>
      </c>
      <c r="T1653" s="3">
        <v>93343</v>
      </c>
      <c r="U1653" s="3">
        <v>7778.583333333333</v>
      </c>
      <c r="V1653" s="3">
        <v>74.794070512820511</v>
      </c>
      <c r="W1653" s="3">
        <v>0.21379999999999999</v>
      </c>
      <c r="X1653" s="3">
        <v>1663.0611166666665</v>
      </c>
      <c r="Y1653" vm="41">
        <v>0.51400000000000001</v>
      </c>
      <c r="Z1653" s="3">
        <v>3780.3914999999997</v>
      </c>
      <c r="AA1653" t="s">
        <v>41</v>
      </c>
      <c r="AB1653">
        <v>1</v>
      </c>
      <c r="AC1653">
        <v>0</v>
      </c>
      <c r="AD1653" s="2" t="s">
        <v>42</v>
      </c>
      <c r="AE1653">
        <v>277</v>
      </c>
      <c r="AH1653">
        <v>20</v>
      </c>
      <c r="AK1653" t="s">
        <v>42</v>
      </c>
      <c r="AL1653">
        <f>IF(AND(EE_Data_2023[[#This Row],[Hire Date]]&gt;=EE_Data_2023[[#This Row],[Start of Month]],EE_Data_2023[[#This Row],[Hire Date]]&lt;=EE_Data_2023[[#This Row],[End of Month]]),1,0)</f>
        <v>0</v>
      </c>
      <c r="AM1653">
        <f>IF(AND(EE_Data_2023[[#This Row],[Exit Date]]&gt;=EE_Data_2023[[#This Row],[Start of Month]],EE_Data_2023[[#This Row],[Exit Date]]&lt;=EE_Data_2023[[#This Row],[End of Month]]),1,0)</f>
        <v>0</v>
      </c>
      <c r="AN1653">
        <f>EE_Data_2023[[#This Row],[Leave balance]]*EE_Data_2023[[#This Row],[Hr_Rate]]</f>
        <v>20717.957532051281</v>
      </c>
    </row>
    <row r="1654" spans="1:40" x14ac:dyDescent="0.3">
      <c r="A1654" s="1" t="s">
        <v>1928</v>
      </c>
      <c r="B1654" s="8">
        <v>44958</v>
      </c>
      <c r="C1654" s="8">
        <v>44985</v>
      </c>
      <c r="D1654">
        <v>2023</v>
      </c>
      <c r="E1654" t="s">
        <v>283</v>
      </c>
      <c r="F1654" t="s">
        <v>284</v>
      </c>
      <c r="G1654" t="s">
        <v>112</v>
      </c>
      <c r="H1654" t="s">
        <v>1781</v>
      </c>
      <c r="I1654" t="s">
        <v>1787</v>
      </c>
      <c r="J1654" t="s">
        <v>226</v>
      </c>
      <c r="K1654" t="s">
        <v>94</v>
      </c>
      <c r="L1654" t="s">
        <v>71</v>
      </c>
      <c r="M1654" t="s">
        <v>284</v>
      </c>
      <c r="N1654" t="s">
        <v>72</v>
      </c>
      <c r="O1654" t="s">
        <v>50</v>
      </c>
      <c r="P1654">
        <v>44</v>
      </c>
      <c r="Q1654" s="2">
        <v>38771</v>
      </c>
      <c r="R1654" s="2"/>
      <c r="S1654">
        <v>40</v>
      </c>
      <c r="T1654" s="3">
        <v>63705</v>
      </c>
      <c r="U1654" s="3">
        <v>5308.75</v>
      </c>
      <c r="V1654" s="3">
        <v>30.627403846153847</v>
      </c>
      <c r="W1654" s="3">
        <v>0</v>
      </c>
      <c r="X1654" s="3">
        <v>0</v>
      </c>
      <c r="Y1654" vm="30">
        <v>0.159</v>
      </c>
      <c r="Z1654" s="3">
        <v>4464.6587499999996</v>
      </c>
      <c r="AA1654" t="s">
        <v>287</v>
      </c>
      <c r="AB1654">
        <v>3.8807</v>
      </c>
      <c r="AC1654">
        <v>0</v>
      </c>
      <c r="AD1654" s="2" t="s">
        <v>42</v>
      </c>
      <c r="AE1654">
        <v>170</v>
      </c>
      <c r="AH1654">
        <v>20</v>
      </c>
      <c r="AJ1654">
        <v>7</v>
      </c>
      <c r="AK1654" t="s">
        <v>42</v>
      </c>
      <c r="AL1654">
        <f>IF(AND(EE_Data_2023[[#This Row],[Hire Date]]&gt;=EE_Data_2023[[#This Row],[Start of Month]],EE_Data_2023[[#This Row],[Hire Date]]&lt;=EE_Data_2023[[#This Row],[End of Month]]),1,0)</f>
        <v>0</v>
      </c>
      <c r="AM1654">
        <f>IF(AND(EE_Data_2023[[#This Row],[Exit Date]]&gt;=EE_Data_2023[[#This Row],[Start of Month]],EE_Data_2023[[#This Row],[Exit Date]]&lt;=EE_Data_2023[[#This Row],[End of Month]]),1,0)</f>
        <v>0</v>
      </c>
      <c r="AN1654">
        <f>EE_Data_2023[[#This Row],[Leave balance]]*EE_Data_2023[[#This Row],[Hr_Rate]]</f>
        <v>5206.6586538461543</v>
      </c>
    </row>
    <row r="1655" spans="1:40" x14ac:dyDescent="0.3">
      <c r="A1655" s="1" t="s">
        <v>1928</v>
      </c>
      <c r="B1655" s="8">
        <v>44958</v>
      </c>
      <c r="C1655" s="8">
        <v>44985</v>
      </c>
      <c r="D1655">
        <v>2023</v>
      </c>
      <c r="E1655" t="s">
        <v>390</v>
      </c>
      <c r="F1655" t="s">
        <v>391</v>
      </c>
      <c r="G1655" t="s">
        <v>33</v>
      </c>
      <c r="H1655" t="s">
        <v>1788</v>
      </c>
      <c r="I1655" t="s">
        <v>1789</v>
      </c>
      <c r="J1655" t="s">
        <v>115</v>
      </c>
      <c r="K1655" t="s">
        <v>70</v>
      </c>
      <c r="L1655" t="s">
        <v>71</v>
      </c>
      <c r="M1655" t="s">
        <v>391</v>
      </c>
      <c r="N1655" t="s">
        <v>72</v>
      </c>
      <c r="O1655" t="s">
        <v>40</v>
      </c>
      <c r="P1655">
        <v>48</v>
      </c>
      <c r="Q1655" s="2">
        <v>36584</v>
      </c>
      <c r="R1655" s="2"/>
      <c r="S1655">
        <v>24</v>
      </c>
      <c r="T1655" s="3">
        <v>258081</v>
      </c>
      <c r="U1655" s="3">
        <v>21506.75</v>
      </c>
      <c r="V1655" s="3">
        <v>206.79567307692309</v>
      </c>
      <c r="W1655" s="3">
        <v>0.1105</v>
      </c>
      <c r="X1655" s="3">
        <v>2376.4958750000001</v>
      </c>
      <c r="Y1655" vm="37">
        <v>0.26100000000000001</v>
      </c>
      <c r="Z1655" s="3">
        <v>15893.488249999999</v>
      </c>
      <c r="AA1655" t="s">
        <v>41</v>
      </c>
      <c r="AB1655">
        <v>1</v>
      </c>
      <c r="AC1655">
        <v>0.3</v>
      </c>
      <c r="AD1655" s="2" t="s">
        <v>42</v>
      </c>
      <c r="AE1655">
        <v>188</v>
      </c>
      <c r="AH1655">
        <v>20</v>
      </c>
      <c r="AK1655" t="s">
        <v>42</v>
      </c>
      <c r="AL1655">
        <f>IF(AND(EE_Data_2023[[#This Row],[Hire Date]]&gt;=EE_Data_2023[[#This Row],[Start of Month]],EE_Data_2023[[#This Row],[Hire Date]]&lt;=EE_Data_2023[[#This Row],[End of Month]]),1,0)</f>
        <v>0</v>
      </c>
      <c r="AM1655">
        <f>IF(AND(EE_Data_2023[[#This Row],[Exit Date]]&gt;=EE_Data_2023[[#This Row],[Start of Month]],EE_Data_2023[[#This Row],[Exit Date]]&lt;=EE_Data_2023[[#This Row],[End of Month]]),1,0)</f>
        <v>0</v>
      </c>
      <c r="AN1655">
        <f>EE_Data_2023[[#This Row],[Leave balance]]*EE_Data_2023[[#This Row],[Hr_Rate]]</f>
        <v>38877.586538461539</v>
      </c>
    </row>
    <row r="1656" spans="1:40" x14ac:dyDescent="0.3">
      <c r="A1656" s="1" t="s">
        <v>1928</v>
      </c>
      <c r="B1656" s="8">
        <v>44958</v>
      </c>
      <c r="C1656" s="8">
        <v>44985</v>
      </c>
      <c r="D1656">
        <v>2023</v>
      </c>
      <c r="E1656" t="s">
        <v>283</v>
      </c>
      <c r="F1656" t="s">
        <v>284</v>
      </c>
      <c r="G1656" t="s">
        <v>112</v>
      </c>
      <c r="H1656" t="s">
        <v>1790</v>
      </c>
      <c r="I1656" t="s">
        <v>1791</v>
      </c>
      <c r="J1656" t="s">
        <v>247</v>
      </c>
      <c r="K1656" t="s">
        <v>94</v>
      </c>
      <c r="L1656" t="s">
        <v>108</v>
      </c>
      <c r="M1656" t="s">
        <v>284</v>
      </c>
      <c r="N1656" t="s">
        <v>39</v>
      </c>
      <c r="O1656" t="s">
        <v>40</v>
      </c>
      <c r="P1656">
        <v>48</v>
      </c>
      <c r="Q1656" s="2">
        <v>44095</v>
      </c>
      <c r="R1656" s="2">
        <v>45190</v>
      </c>
      <c r="S1656">
        <v>40</v>
      </c>
      <c r="T1656" s="3">
        <v>54654</v>
      </c>
      <c r="U1656" s="3">
        <v>4554.5</v>
      </c>
      <c r="V1656" s="3">
        <v>26.275961538461537</v>
      </c>
      <c r="W1656" s="3">
        <v>0</v>
      </c>
      <c r="X1656" s="3">
        <v>0</v>
      </c>
      <c r="Y1656" vm="30">
        <v>0.159</v>
      </c>
      <c r="Z1656" s="3">
        <v>3830.3344999999999</v>
      </c>
      <c r="AA1656" t="s">
        <v>287</v>
      </c>
      <c r="AB1656">
        <v>3.8807</v>
      </c>
      <c r="AC1656">
        <v>0</v>
      </c>
      <c r="AD1656" s="2" t="s">
        <v>42</v>
      </c>
      <c r="AE1656">
        <v>102</v>
      </c>
      <c r="AH1656">
        <v>20</v>
      </c>
      <c r="AJ1656">
        <v>13</v>
      </c>
      <c r="AK1656" t="s">
        <v>42</v>
      </c>
      <c r="AL1656">
        <f>IF(AND(EE_Data_2023[[#This Row],[Hire Date]]&gt;=EE_Data_2023[[#This Row],[Start of Month]],EE_Data_2023[[#This Row],[Hire Date]]&lt;=EE_Data_2023[[#This Row],[End of Month]]),1,0)</f>
        <v>0</v>
      </c>
      <c r="AM1656">
        <f>IF(AND(EE_Data_2023[[#This Row],[Exit Date]]&gt;=EE_Data_2023[[#This Row],[Start of Month]],EE_Data_2023[[#This Row],[Exit Date]]&lt;=EE_Data_2023[[#This Row],[End of Month]]),1,0)</f>
        <v>0</v>
      </c>
      <c r="AN1656">
        <f>EE_Data_2023[[#This Row],[Leave balance]]*EE_Data_2023[[#This Row],[Hr_Rate]]</f>
        <v>2680.1480769230766</v>
      </c>
    </row>
    <row r="1657" spans="1:40" x14ac:dyDescent="0.3">
      <c r="A1657" s="1" t="s">
        <v>1928</v>
      </c>
      <c r="B1657" s="8">
        <v>44958</v>
      </c>
      <c r="C1657" s="8">
        <v>44985</v>
      </c>
      <c r="D1657">
        <v>2023</v>
      </c>
      <c r="E1657" t="s">
        <v>346</v>
      </c>
      <c r="F1657" t="s">
        <v>347</v>
      </c>
      <c r="G1657" t="s">
        <v>54</v>
      </c>
      <c r="H1657" t="s">
        <v>1792</v>
      </c>
      <c r="I1657" t="s">
        <v>1793</v>
      </c>
      <c r="J1657" t="s">
        <v>145</v>
      </c>
      <c r="K1657" t="s">
        <v>70</v>
      </c>
      <c r="L1657" t="s">
        <v>38</v>
      </c>
      <c r="M1657" t="s">
        <v>347</v>
      </c>
      <c r="N1657" t="s">
        <v>39</v>
      </c>
      <c r="O1657" t="s">
        <v>40</v>
      </c>
      <c r="P1657">
        <v>54</v>
      </c>
      <c r="Q1657" s="2">
        <v>44828</v>
      </c>
      <c r="R1657" s="2">
        <v>45193</v>
      </c>
      <c r="S1657">
        <v>40</v>
      </c>
      <c r="T1657" s="3">
        <v>58006</v>
      </c>
      <c r="U1657" s="3">
        <v>4833.833333333333</v>
      </c>
      <c r="V1657" s="3">
        <v>27.887499999999999</v>
      </c>
      <c r="W1657" s="3">
        <v>0.2109</v>
      </c>
      <c r="X1657" s="3">
        <v>1019.4554499999999</v>
      </c>
      <c r="Y1657" vm="34">
        <v>0.45799999999999996</v>
      </c>
      <c r="Z1657" s="3">
        <v>2619.9376666666667</v>
      </c>
      <c r="AA1657" t="s">
        <v>350</v>
      </c>
      <c r="AB1657">
        <v>11.0573</v>
      </c>
      <c r="AC1657">
        <v>0</v>
      </c>
      <c r="AD1657" s="2" t="s">
        <v>42</v>
      </c>
      <c r="AE1657">
        <v>369</v>
      </c>
      <c r="AH1657">
        <v>20</v>
      </c>
      <c r="AJ1657">
        <v>20</v>
      </c>
      <c r="AK1657" t="s">
        <v>42</v>
      </c>
      <c r="AL1657">
        <f>IF(AND(EE_Data_2023[[#This Row],[Hire Date]]&gt;=EE_Data_2023[[#This Row],[Start of Month]],EE_Data_2023[[#This Row],[Hire Date]]&lt;=EE_Data_2023[[#This Row],[End of Month]]),1,0)</f>
        <v>0</v>
      </c>
      <c r="AM1657">
        <f>IF(AND(EE_Data_2023[[#This Row],[Exit Date]]&gt;=EE_Data_2023[[#This Row],[Start of Month]],EE_Data_2023[[#This Row],[Exit Date]]&lt;=EE_Data_2023[[#This Row],[End of Month]]),1,0)</f>
        <v>0</v>
      </c>
      <c r="AN1657">
        <f>EE_Data_2023[[#This Row],[Leave balance]]*EE_Data_2023[[#This Row],[Hr_Rate]]</f>
        <v>10290.487499999999</v>
      </c>
    </row>
    <row r="1658" spans="1:40" x14ac:dyDescent="0.3">
      <c r="A1658" s="1" t="s">
        <v>1928</v>
      </c>
      <c r="B1658" s="8">
        <v>44958</v>
      </c>
      <c r="C1658" s="8">
        <v>44985</v>
      </c>
      <c r="D1658">
        <v>2023</v>
      </c>
      <c r="E1658" t="s">
        <v>238</v>
      </c>
      <c r="F1658" t="s">
        <v>239</v>
      </c>
      <c r="G1658" t="s">
        <v>33</v>
      </c>
      <c r="H1658" t="s">
        <v>1794</v>
      </c>
      <c r="I1658" t="s">
        <v>854</v>
      </c>
      <c r="J1658" t="s">
        <v>93</v>
      </c>
      <c r="K1658" t="s">
        <v>48</v>
      </c>
      <c r="L1658" t="s">
        <v>38</v>
      </c>
      <c r="M1658" t="s">
        <v>239</v>
      </c>
      <c r="N1658" t="s">
        <v>72</v>
      </c>
      <c r="O1658" t="s">
        <v>50</v>
      </c>
      <c r="P1658">
        <v>42</v>
      </c>
      <c r="Q1658" s="2">
        <v>40620</v>
      </c>
      <c r="R1658" s="2"/>
      <c r="S1658">
        <v>40</v>
      </c>
      <c r="T1658" s="3">
        <v>150034</v>
      </c>
      <c r="U1658" s="3">
        <v>12502.833333333334</v>
      </c>
      <c r="V1658" s="3">
        <v>72.131730769230771</v>
      </c>
      <c r="W1658" s="3">
        <v>0.16500000000000001</v>
      </c>
      <c r="X1658" s="3">
        <v>2062.9675000000002</v>
      </c>
      <c r="Y1658" vm="27">
        <v>0.20499999999999999</v>
      </c>
      <c r="Z1658" s="3">
        <v>9939.7525000000005</v>
      </c>
      <c r="AA1658" t="s">
        <v>41</v>
      </c>
      <c r="AB1658">
        <v>1</v>
      </c>
      <c r="AC1658">
        <v>0.12</v>
      </c>
      <c r="AD1658" s="2" t="s">
        <v>42</v>
      </c>
      <c r="AE1658">
        <v>245</v>
      </c>
      <c r="AH1658">
        <v>20</v>
      </c>
      <c r="AJ1658">
        <v>18</v>
      </c>
      <c r="AK1658" t="s">
        <v>42</v>
      </c>
      <c r="AL1658">
        <f>IF(AND(EE_Data_2023[[#This Row],[Hire Date]]&gt;=EE_Data_2023[[#This Row],[Start of Month]],EE_Data_2023[[#This Row],[Hire Date]]&lt;=EE_Data_2023[[#This Row],[End of Month]]),1,0)</f>
        <v>0</v>
      </c>
      <c r="AM1658">
        <f>IF(AND(EE_Data_2023[[#This Row],[Exit Date]]&gt;=EE_Data_2023[[#This Row],[Start of Month]],EE_Data_2023[[#This Row],[Exit Date]]&lt;=EE_Data_2023[[#This Row],[End of Month]]),1,0)</f>
        <v>0</v>
      </c>
      <c r="AN1658">
        <f>EE_Data_2023[[#This Row],[Leave balance]]*EE_Data_2023[[#This Row],[Hr_Rate]]</f>
        <v>17672.274038461539</v>
      </c>
    </row>
    <row r="1659" spans="1:40" x14ac:dyDescent="0.3">
      <c r="A1659" s="1" t="s">
        <v>1928</v>
      </c>
      <c r="B1659" s="8">
        <v>44958</v>
      </c>
      <c r="C1659" s="8">
        <v>44985</v>
      </c>
      <c r="D1659">
        <v>2023</v>
      </c>
      <c r="E1659" t="s">
        <v>193</v>
      </c>
      <c r="F1659" t="s">
        <v>194</v>
      </c>
      <c r="G1659" t="s">
        <v>33</v>
      </c>
      <c r="H1659" t="s">
        <v>1718</v>
      </c>
      <c r="I1659" t="s">
        <v>1795</v>
      </c>
      <c r="J1659" t="s">
        <v>115</v>
      </c>
      <c r="K1659" t="s">
        <v>94</v>
      </c>
      <c r="L1659" t="s">
        <v>49</v>
      </c>
      <c r="M1659" t="s">
        <v>194</v>
      </c>
      <c r="N1659" t="s">
        <v>72</v>
      </c>
      <c r="O1659" t="s">
        <v>50</v>
      </c>
      <c r="P1659">
        <v>38</v>
      </c>
      <c r="Q1659" s="2">
        <v>39232</v>
      </c>
      <c r="R1659" s="2"/>
      <c r="S1659">
        <v>24</v>
      </c>
      <c r="T1659" s="3">
        <v>198562</v>
      </c>
      <c r="U1659" s="3">
        <v>16546.833333333332</v>
      </c>
      <c r="V1659" s="3">
        <v>159.10416666666666</v>
      </c>
      <c r="W1659" s="3">
        <v>6.3500000000000001E-2</v>
      </c>
      <c r="X1659" s="3">
        <v>1050.7239166666666</v>
      </c>
      <c r="Y1659" vm="24">
        <v>0.31900000000000001</v>
      </c>
      <c r="Z1659" s="3">
        <v>11268.393499999998</v>
      </c>
      <c r="AA1659" t="s">
        <v>197</v>
      </c>
      <c r="AB1659">
        <v>149.69999999999999</v>
      </c>
      <c r="AC1659">
        <v>0.22</v>
      </c>
      <c r="AD1659" s="2" t="s">
        <v>42</v>
      </c>
      <c r="AE1659">
        <v>112</v>
      </c>
      <c r="AH1659">
        <v>20</v>
      </c>
      <c r="AI1659">
        <v>98</v>
      </c>
      <c r="AK1659" t="s">
        <v>42</v>
      </c>
      <c r="AL1659">
        <f>IF(AND(EE_Data_2023[[#This Row],[Hire Date]]&gt;=EE_Data_2023[[#This Row],[Start of Month]],EE_Data_2023[[#This Row],[Hire Date]]&lt;=EE_Data_2023[[#This Row],[End of Month]]),1,0)</f>
        <v>0</v>
      </c>
      <c r="AM1659">
        <f>IF(AND(EE_Data_2023[[#This Row],[Exit Date]]&gt;=EE_Data_2023[[#This Row],[Start of Month]],EE_Data_2023[[#This Row],[Exit Date]]&lt;=EE_Data_2023[[#This Row],[End of Month]]),1,0)</f>
        <v>0</v>
      </c>
      <c r="AN1659">
        <f>EE_Data_2023[[#This Row],[Leave balance]]*EE_Data_2023[[#This Row],[Hr_Rate]]</f>
        <v>17819.666666666664</v>
      </c>
    </row>
    <row r="1660" spans="1:40" x14ac:dyDescent="0.3">
      <c r="A1660" s="1" t="s">
        <v>1928</v>
      </c>
      <c r="B1660" s="8">
        <v>44958</v>
      </c>
      <c r="C1660" s="8">
        <v>44985</v>
      </c>
      <c r="D1660">
        <v>2023</v>
      </c>
      <c r="E1660" t="s">
        <v>390</v>
      </c>
      <c r="F1660" t="s">
        <v>391</v>
      </c>
      <c r="G1660" t="s">
        <v>33</v>
      </c>
      <c r="H1660" t="s">
        <v>1796</v>
      </c>
      <c r="I1660" t="s">
        <v>1797</v>
      </c>
      <c r="J1660" t="s">
        <v>165</v>
      </c>
      <c r="K1660" t="s">
        <v>99</v>
      </c>
      <c r="L1660" t="s">
        <v>108</v>
      </c>
      <c r="M1660" t="s">
        <v>391</v>
      </c>
      <c r="N1660" t="s">
        <v>72</v>
      </c>
      <c r="O1660" t="s">
        <v>40</v>
      </c>
      <c r="P1660">
        <v>57</v>
      </c>
      <c r="Q1660" s="2">
        <v>44205</v>
      </c>
      <c r="R1660" s="2"/>
      <c r="S1660">
        <v>40</v>
      </c>
      <c r="T1660" s="3">
        <v>111299</v>
      </c>
      <c r="U1660" s="3">
        <v>9274.9166666666661</v>
      </c>
      <c r="V1660" s="3">
        <v>53.509134615384617</v>
      </c>
      <c r="W1660" s="3">
        <v>0.1105</v>
      </c>
      <c r="X1660" s="3">
        <v>1024.8782916666667</v>
      </c>
      <c r="Y1660" vm="37">
        <v>0.26100000000000001</v>
      </c>
      <c r="Z1660" s="3">
        <v>6854.1634166666663</v>
      </c>
      <c r="AA1660" t="s">
        <v>41</v>
      </c>
      <c r="AB1660">
        <v>1</v>
      </c>
      <c r="AC1660">
        <v>0.12</v>
      </c>
      <c r="AD1660" s="2" t="s">
        <v>42</v>
      </c>
      <c r="AE1660">
        <v>383</v>
      </c>
      <c r="AH1660">
        <v>20</v>
      </c>
      <c r="AJ1660">
        <v>8</v>
      </c>
      <c r="AK1660" t="s">
        <v>42</v>
      </c>
      <c r="AL1660">
        <f>IF(AND(EE_Data_2023[[#This Row],[Hire Date]]&gt;=EE_Data_2023[[#This Row],[Start of Month]],EE_Data_2023[[#This Row],[Hire Date]]&lt;=EE_Data_2023[[#This Row],[End of Month]]),1,0)</f>
        <v>0</v>
      </c>
      <c r="AM1660">
        <f>IF(AND(EE_Data_2023[[#This Row],[Exit Date]]&gt;=EE_Data_2023[[#This Row],[Start of Month]],EE_Data_2023[[#This Row],[Exit Date]]&lt;=EE_Data_2023[[#This Row],[End of Month]]),1,0)</f>
        <v>0</v>
      </c>
      <c r="AN1660">
        <f>EE_Data_2023[[#This Row],[Leave balance]]*EE_Data_2023[[#This Row],[Hr_Rate]]</f>
        <v>20493.99855769231</v>
      </c>
    </row>
    <row r="1661" spans="1:40" x14ac:dyDescent="0.3">
      <c r="A1661" s="1" t="s">
        <v>1928</v>
      </c>
      <c r="B1661" s="8">
        <v>44958</v>
      </c>
      <c r="C1661" s="8">
        <v>44985</v>
      </c>
      <c r="D1661">
        <v>2023</v>
      </c>
      <c r="E1661" t="s">
        <v>238</v>
      </c>
      <c r="F1661" t="s">
        <v>239</v>
      </c>
      <c r="G1661" t="s">
        <v>33</v>
      </c>
      <c r="H1661" t="s">
        <v>1580</v>
      </c>
      <c r="I1661" t="s">
        <v>1798</v>
      </c>
      <c r="J1661" t="s">
        <v>145</v>
      </c>
      <c r="K1661" t="s">
        <v>116</v>
      </c>
      <c r="L1661" t="s">
        <v>108</v>
      </c>
      <c r="M1661" t="s">
        <v>239</v>
      </c>
      <c r="N1661" t="s">
        <v>72</v>
      </c>
      <c r="O1661" t="s">
        <v>50</v>
      </c>
      <c r="P1661">
        <v>43</v>
      </c>
      <c r="Q1661" s="2">
        <v>43659</v>
      </c>
      <c r="R1661" s="2"/>
      <c r="S1661">
        <v>40</v>
      </c>
      <c r="T1661" s="3">
        <v>41545</v>
      </c>
      <c r="U1661" s="3">
        <v>3462.0833333333335</v>
      </c>
      <c r="V1661" s="3">
        <v>19.973557692307693</v>
      </c>
      <c r="W1661" s="3">
        <v>0.16500000000000001</v>
      </c>
      <c r="X1661" s="3">
        <v>571.24375000000009</v>
      </c>
      <c r="Y1661" vm="27">
        <v>0.20499999999999999</v>
      </c>
      <c r="Z1661" s="3">
        <v>2752.3562500000003</v>
      </c>
      <c r="AA1661" t="s">
        <v>41</v>
      </c>
      <c r="AB1661">
        <v>1</v>
      </c>
      <c r="AC1661">
        <v>0</v>
      </c>
      <c r="AD1661" s="2" t="s">
        <v>42</v>
      </c>
      <c r="AE1661">
        <v>389</v>
      </c>
      <c r="AH1661">
        <v>20</v>
      </c>
      <c r="AJ1661">
        <v>14</v>
      </c>
      <c r="AK1661" t="s">
        <v>42</v>
      </c>
      <c r="AL1661">
        <f>IF(AND(EE_Data_2023[[#This Row],[Hire Date]]&gt;=EE_Data_2023[[#This Row],[Start of Month]],EE_Data_2023[[#This Row],[Hire Date]]&lt;=EE_Data_2023[[#This Row],[End of Month]]),1,0)</f>
        <v>0</v>
      </c>
      <c r="AM1661">
        <f>IF(AND(EE_Data_2023[[#This Row],[Exit Date]]&gt;=EE_Data_2023[[#This Row],[Start of Month]],EE_Data_2023[[#This Row],[Exit Date]]&lt;=EE_Data_2023[[#This Row],[End of Month]]),1,0)</f>
        <v>0</v>
      </c>
      <c r="AN1661">
        <f>EE_Data_2023[[#This Row],[Leave balance]]*EE_Data_2023[[#This Row],[Hr_Rate]]</f>
        <v>7769.7139423076924</v>
      </c>
    </row>
    <row r="1662" spans="1:40" x14ac:dyDescent="0.3">
      <c r="A1662" s="1" t="s">
        <v>1928</v>
      </c>
      <c r="B1662" s="8">
        <v>44958</v>
      </c>
      <c r="C1662" s="8">
        <v>44985</v>
      </c>
      <c r="D1662">
        <v>2023</v>
      </c>
      <c r="E1662" t="s">
        <v>721</v>
      </c>
      <c r="F1662" t="s">
        <v>722</v>
      </c>
      <c r="G1662" t="s">
        <v>54</v>
      </c>
      <c r="H1662" t="s">
        <v>1711</v>
      </c>
      <c r="I1662" t="s">
        <v>1799</v>
      </c>
      <c r="J1662" t="s">
        <v>77</v>
      </c>
      <c r="K1662" t="s">
        <v>83</v>
      </c>
      <c r="L1662" t="s">
        <v>108</v>
      </c>
      <c r="M1662" t="s">
        <v>722</v>
      </c>
      <c r="N1662" t="s">
        <v>72</v>
      </c>
      <c r="O1662" t="s">
        <v>40</v>
      </c>
      <c r="P1662">
        <v>44</v>
      </c>
      <c r="Q1662" s="2">
        <v>37296</v>
      </c>
      <c r="R1662" s="2"/>
      <c r="S1662">
        <v>40</v>
      </c>
      <c r="T1662" s="3">
        <v>117545</v>
      </c>
      <c r="U1662" s="3">
        <v>9795.4166666666661</v>
      </c>
      <c r="V1662" s="3">
        <v>56.512019230769226</v>
      </c>
      <c r="W1662" s="3">
        <v>0.1</v>
      </c>
      <c r="X1662" s="3">
        <v>979.54166666666663</v>
      </c>
      <c r="Y1662" vm="42">
        <v>0.34799999999999998</v>
      </c>
      <c r="Z1662" s="3">
        <v>6386.6116666666667</v>
      </c>
      <c r="AA1662" t="s">
        <v>725</v>
      </c>
      <c r="AB1662">
        <v>486.12</v>
      </c>
      <c r="AC1662">
        <v>0.06</v>
      </c>
      <c r="AD1662" s="2" t="s">
        <v>42</v>
      </c>
      <c r="AE1662">
        <v>86</v>
      </c>
      <c r="AH1662">
        <v>20</v>
      </c>
      <c r="AJ1662">
        <v>5</v>
      </c>
      <c r="AK1662" t="s">
        <v>42</v>
      </c>
      <c r="AL1662">
        <f>IF(AND(EE_Data_2023[[#This Row],[Hire Date]]&gt;=EE_Data_2023[[#This Row],[Start of Month]],EE_Data_2023[[#This Row],[Hire Date]]&lt;=EE_Data_2023[[#This Row],[End of Month]]),1,0)</f>
        <v>0</v>
      </c>
      <c r="AM1662">
        <f>IF(AND(EE_Data_2023[[#This Row],[Exit Date]]&gt;=EE_Data_2023[[#This Row],[Start of Month]],EE_Data_2023[[#This Row],[Exit Date]]&lt;=EE_Data_2023[[#This Row],[End of Month]]),1,0)</f>
        <v>0</v>
      </c>
      <c r="AN1662">
        <f>EE_Data_2023[[#This Row],[Leave balance]]*EE_Data_2023[[#This Row],[Hr_Rate]]</f>
        <v>4860.0336538461534</v>
      </c>
    </row>
    <row r="1663" spans="1:40" x14ac:dyDescent="0.3">
      <c r="A1663" s="1" t="s">
        <v>1928</v>
      </c>
      <c r="B1663" s="8">
        <v>44958</v>
      </c>
      <c r="C1663" s="8">
        <v>44985</v>
      </c>
      <c r="D1663">
        <v>2023</v>
      </c>
      <c r="E1663" t="s">
        <v>1035</v>
      </c>
      <c r="F1663" t="s">
        <v>1036</v>
      </c>
      <c r="G1663" t="s">
        <v>1918</v>
      </c>
      <c r="H1663" t="s">
        <v>1800</v>
      </c>
      <c r="I1663" t="s">
        <v>1801</v>
      </c>
      <c r="J1663" t="s">
        <v>77</v>
      </c>
      <c r="K1663" t="s">
        <v>94</v>
      </c>
      <c r="L1663" t="s">
        <v>49</v>
      </c>
      <c r="M1663" t="s">
        <v>135</v>
      </c>
      <c r="N1663" t="s">
        <v>72</v>
      </c>
      <c r="O1663" t="s">
        <v>40</v>
      </c>
      <c r="P1663">
        <v>50</v>
      </c>
      <c r="Q1663" s="2">
        <v>40983</v>
      </c>
      <c r="R1663" s="2"/>
      <c r="S1663">
        <v>40</v>
      </c>
      <c r="T1663" s="3">
        <v>117226</v>
      </c>
      <c r="U1663" s="3">
        <v>9768.8333333333339</v>
      </c>
      <c r="V1663" s="3">
        <v>56.358653846153842</v>
      </c>
      <c r="W1663" s="3">
        <v>0.25</v>
      </c>
      <c r="X1663" s="3">
        <v>2442.2083333333335</v>
      </c>
      <c r="Y1663" vm="15">
        <v>0.34600000000000003</v>
      </c>
      <c r="Z1663" s="3">
        <v>6388.817</v>
      </c>
      <c r="AA1663" t="s">
        <v>138</v>
      </c>
      <c r="AB1663">
        <v>1.7225999999999999</v>
      </c>
      <c r="AC1663">
        <v>0.08</v>
      </c>
      <c r="AD1663" s="2" t="s">
        <v>42</v>
      </c>
      <c r="AE1663">
        <v>275</v>
      </c>
      <c r="AH1663">
        <v>20</v>
      </c>
      <c r="AJ1663">
        <v>15</v>
      </c>
      <c r="AK1663" t="s">
        <v>42</v>
      </c>
      <c r="AL1663">
        <f>IF(AND(EE_Data_2023[[#This Row],[Hire Date]]&gt;=EE_Data_2023[[#This Row],[Start of Month]],EE_Data_2023[[#This Row],[Hire Date]]&lt;=EE_Data_2023[[#This Row],[End of Month]]),1,0)</f>
        <v>0</v>
      </c>
      <c r="AM1663">
        <f>IF(AND(EE_Data_2023[[#This Row],[Exit Date]]&gt;=EE_Data_2023[[#This Row],[Start of Month]],EE_Data_2023[[#This Row],[Exit Date]]&lt;=EE_Data_2023[[#This Row],[End of Month]]),1,0)</f>
        <v>0</v>
      </c>
      <c r="AN1663">
        <f>EE_Data_2023[[#This Row],[Leave balance]]*EE_Data_2023[[#This Row],[Hr_Rate]]</f>
        <v>15498.629807692307</v>
      </c>
    </row>
    <row r="1664" spans="1:40" x14ac:dyDescent="0.3">
      <c r="A1664" s="1" t="s">
        <v>1928</v>
      </c>
      <c r="B1664" s="8">
        <v>44958</v>
      </c>
      <c r="C1664" s="8">
        <v>44985</v>
      </c>
      <c r="D1664">
        <v>2023</v>
      </c>
      <c r="E1664" t="s">
        <v>151</v>
      </c>
      <c r="F1664" t="s">
        <v>152</v>
      </c>
      <c r="G1664" t="s">
        <v>33</v>
      </c>
      <c r="H1664" t="s">
        <v>1802</v>
      </c>
      <c r="I1664" t="s">
        <v>1803</v>
      </c>
      <c r="J1664" t="s">
        <v>145</v>
      </c>
      <c r="K1664" t="s">
        <v>83</v>
      </c>
      <c r="L1664" t="s">
        <v>71</v>
      </c>
      <c r="M1664" t="s">
        <v>152</v>
      </c>
      <c r="N1664" t="s">
        <v>72</v>
      </c>
      <c r="O1664" t="s">
        <v>50</v>
      </c>
      <c r="P1664">
        <v>26</v>
      </c>
      <c r="Q1664" s="2">
        <v>43489</v>
      </c>
      <c r="R1664" s="2"/>
      <c r="S1664">
        <v>40</v>
      </c>
      <c r="T1664" s="3">
        <v>55767</v>
      </c>
      <c r="U1664" s="3">
        <v>4647.25</v>
      </c>
      <c r="V1664" s="3">
        <v>26.811057692307692</v>
      </c>
      <c r="W1664" s="3">
        <v>0.21</v>
      </c>
      <c r="X1664" s="3">
        <v>975.92250000000001</v>
      </c>
      <c r="Y1664" vm="18">
        <v>0.379</v>
      </c>
      <c r="Z1664" s="3">
        <v>2885.9422500000001</v>
      </c>
      <c r="AA1664" t="s">
        <v>155</v>
      </c>
      <c r="AB1664">
        <v>378.97</v>
      </c>
      <c r="AC1664">
        <v>0</v>
      </c>
      <c r="AD1664" s="2" t="s">
        <v>42</v>
      </c>
      <c r="AE1664">
        <v>387</v>
      </c>
      <c r="AH1664">
        <v>20</v>
      </c>
      <c r="AK1664" t="s">
        <v>42</v>
      </c>
      <c r="AL1664">
        <f>IF(AND(EE_Data_2023[[#This Row],[Hire Date]]&gt;=EE_Data_2023[[#This Row],[Start of Month]],EE_Data_2023[[#This Row],[Hire Date]]&lt;=EE_Data_2023[[#This Row],[End of Month]]),1,0)</f>
        <v>0</v>
      </c>
      <c r="AM1664">
        <f>IF(AND(EE_Data_2023[[#This Row],[Exit Date]]&gt;=EE_Data_2023[[#This Row],[Start of Month]],EE_Data_2023[[#This Row],[Exit Date]]&lt;=EE_Data_2023[[#This Row],[End of Month]]),1,0)</f>
        <v>0</v>
      </c>
      <c r="AN1664">
        <f>EE_Data_2023[[#This Row],[Leave balance]]*EE_Data_2023[[#This Row],[Hr_Rate]]</f>
        <v>10375.879326923077</v>
      </c>
    </row>
    <row r="1665" spans="1:40" x14ac:dyDescent="0.3">
      <c r="A1665" s="1" t="s">
        <v>1928</v>
      </c>
      <c r="B1665" s="8">
        <v>44958</v>
      </c>
      <c r="C1665" s="8">
        <v>44985</v>
      </c>
      <c r="D1665">
        <v>2023</v>
      </c>
      <c r="E1665" t="s">
        <v>200</v>
      </c>
      <c r="F1665" t="s">
        <v>201</v>
      </c>
      <c r="G1665" t="s">
        <v>33</v>
      </c>
      <c r="H1665" t="s">
        <v>1804</v>
      </c>
      <c r="I1665" t="s">
        <v>1805</v>
      </c>
      <c r="J1665" t="s">
        <v>177</v>
      </c>
      <c r="K1665" t="s">
        <v>70</v>
      </c>
      <c r="L1665" t="s">
        <v>38</v>
      </c>
      <c r="M1665" t="s">
        <v>201</v>
      </c>
      <c r="N1665" t="s">
        <v>72</v>
      </c>
      <c r="O1665" t="s">
        <v>50</v>
      </c>
      <c r="P1665">
        <v>29</v>
      </c>
      <c r="Q1665" s="2">
        <v>42691</v>
      </c>
      <c r="R1665" s="2"/>
      <c r="S1665">
        <v>32</v>
      </c>
      <c r="T1665" s="3">
        <v>60930</v>
      </c>
      <c r="U1665" s="3">
        <v>5077.5</v>
      </c>
      <c r="V1665" s="3">
        <v>36.61658653846154</v>
      </c>
      <c r="W1665" s="3">
        <v>0.24809999999999999</v>
      </c>
      <c r="X1665" s="3">
        <v>1259.72775</v>
      </c>
      <c r="Y1665" vm="25">
        <v>0.51900000000000002</v>
      </c>
      <c r="Z1665" s="3">
        <v>2442.2774999999997</v>
      </c>
      <c r="AA1665" t="s">
        <v>41</v>
      </c>
      <c r="AB1665">
        <v>1</v>
      </c>
      <c r="AC1665">
        <v>0</v>
      </c>
      <c r="AD1665" s="2" t="s">
        <v>42</v>
      </c>
      <c r="AE1665">
        <v>352</v>
      </c>
      <c r="AH1665">
        <v>20</v>
      </c>
      <c r="AI1665">
        <v>565</v>
      </c>
      <c r="AK1665" t="s">
        <v>42</v>
      </c>
      <c r="AL1665">
        <f>IF(AND(EE_Data_2023[[#This Row],[Hire Date]]&gt;=EE_Data_2023[[#This Row],[Start of Month]],EE_Data_2023[[#This Row],[Hire Date]]&lt;=EE_Data_2023[[#This Row],[End of Month]]),1,0)</f>
        <v>0</v>
      </c>
      <c r="AM1665">
        <f>IF(AND(EE_Data_2023[[#This Row],[Exit Date]]&gt;=EE_Data_2023[[#This Row],[Start of Month]],EE_Data_2023[[#This Row],[Exit Date]]&lt;=EE_Data_2023[[#This Row],[End of Month]]),1,0)</f>
        <v>0</v>
      </c>
      <c r="AN1665">
        <f>EE_Data_2023[[#This Row],[Leave balance]]*EE_Data_2023[[#This Row],[Hr_Rate]]</f>
        <v>12889.038461538463</v>
      </c>
    </row>
    <row r="1666" spans="1:40" x14ac:dyDescent="0.3">
      <c r="A1666" s="1" t="s">
        <v>1928</v>
      </c>
      <c r="B1666" s="8">
        <v>44958</v>
      </c>
      <c r="C1666" s="8">
        <v>44985</v>
      </c>
      <c r="D1666">
        <v>2023</v>
      </c>
      <c r="E1666" t="s">
        <v>84</v>
      </c>
      <c r="F1666" t="s">
        <v>85</v>
      </c>
      <c r="G1666" t="s">
        <v>1919</v>
      </c>
      <c r="H1666" t="s">
        <v>1806</v>
      </c>
      <c r="I1666" t="s">
        <v>1807</v>
      </c>
      <c r="J1666" t="s">
        <v>115</v>
      </c>
      <c r="K1666" t="s">
        <v>70</v>
      </c>
      <c r="L1666" t="s">
        <v>49</v>
      </c>
      <c r="M1666" t="s">
        <v>85</v>
      </c>
      <c r="N1666" t="s">
        <v>72</v>
      </c>
      <c r="O1666" t="s">
        <v>50</v>
      </c>
      <c r="P1666">
        <v>27</v>
      </c>
      <c r="Q1666" s="2">
        <v>43397</v>
      </c>
      <c r="R1666" s="2"/>
      <c r="S1666">
        <v>40</v>
      </c>
      <c r="T1666" s="3">
        <v>154973</v>
      </c>
      <c r="U1666" s="3">
        <v>12914.416666666666</v>
      </c>
      <c r="V1666" s="3">
        <v>74.506249999999994</v>
      </c>
      <c r="W1666" s="3">
        <v>0.25</v>
      </c>
      <c r="X1666" s="3">
        <v>3228.6041666666665</v>
      </c>
      <c r="Y1666" vm="8">
        <v>0.21899999999999997</v>
      </c>
      <c r="Z1666" s="3">
        <v>10086.159416666665</v>
      </c>
      <c r="AA1666" t="s">
        <v>88</v>
      </c>
      <c r="AB1666">
        <v>8.2957999999999998</v>
      </c>
      <c r="AC1666">
        <v>0.28999999999999998</v>
      </c>
      <c r="AD1666" s="2" t="s">
        <v>42</v>
      </c>
      <c r="AE1666">
        <v>43</v>
      </c>
      <c r="AH1666">
        <v>20</v>
      </c>
      <c r="AI1666">
        <v>501</v>
      </c>
      <c r="AJ1666">
        <v>11</v>
      </c>
      <c r="AK1666" t="s">
        <v>42</v>
      </c>
      <c r="AL1666">
        <f>IF(AND(EE_Data_2023[[#This Row],[Hire Date]]&gt;=EE_Data_2023[[#This Row],[Start of Month]],EE_Data_2023[[#This Row],[Hire Date]]&lt;=EE_Data_2023[[#This Row],[End of Month]]),1,0)</f>
        <v>0</v>
      </c>
      <c r="AM1666">
        <f>IF(AND(EE_Data_2023[[#This Row],[Exit Date]]&gt;=EE_Data_2023[[#This Row],[Start of Month]],EE_Data_2023[[#This Row],[Exit Date]]&lt;=EE_Data_2023[[#This Row],[End of Month]]),1,0)</f>
        <v>0</v>
      </c>
      <c r="AN1666">
        <f>EE_Data_2023[[#This Row],[Leave balance]]*EE_Data_2023[[#This Row],[Hr_Rate]]</f>
        <v>3203.7687499999997</v>
      </c>
    </row>
    <row r="1667" spans="1:40" x14ac:dyDescent="0.3">
      <c r="A1667" s="1" t="s">
        <v>1928</v>
      </c>
      <c r="B1667" s="8">
        <v>44958</v>
      </c>
      <c r="C1667" s="8">
        <v>44985</v>
      </c>
      <c r="D1667">
        <v>2023</v>
      </c>
      <c r="E1667" t="s">
        <v>65</v>
      </c>
      <c r="F1667" t="s">
        <v>66</v>
      </c>
      <c r="G1667" t="s">
        <v>33</v>
      </c>
      <c r="H1667" t="s">
        <v>1812</v>
      </c>
      <c r="I1667" t="s">
        <v>1813</v>
      </c>
      <c r="J1667" t="s">
        <v>93</v>
      </c>
      <c r="K1667" t="s">
        <v>37</v>
      </c>
      <c r="L1667" t="s">
        <v>108</v>
      </c>
      <c r="M1667" t="s">
        <v>66</v>
      </c>
      <c r="N1667" t="s">
        <v>39</v>
      </c>
      <c r="O1667" t="s">
        <v>50</v>
      </c>
      <c r="P1667">
        <v>55</v>
      </c>
      <c r="Q1667" s="2">
        <v>44958</v>
      </c>
      <c r="R1667" s="2">
        <v>45323</v>
      </c>
      <c r="S1667">
        <v>40</v>
      </c>
      <c r="T1667" s="3">
        <v>141604</v>
      </c>
      <c r="U1667" s="3">
        <v>11800.333333333334</v>
      </c>
      <c r="V1667" s="3">
        <v>68.078846153846158</v>
      </c>
      <c r="W1667" s="3">
        <v>0.23749999999999999</v>
      </c>
      <c r="X1667" s="3">
        <v>2802.5791666666669</v>
      </c>
      <c r="Y1667" vm="5">
        <v>0.39799999999999996</v>
      </c>
      <c r="Z1667" s="3">
        <v>7103.8006666666679</v>
      </c>
      <c r="AA1667" t="s">
        <v>41</v>
      </c>
      <c r="AB1667">
        <v>1</v>
      </c>
      <c r="AC1667">
        <v>0.15</v>
      </c>
      <c r="AD1667" s="2"/>
      <c r="AE1667">
        <v>200</v>
      </c>
      <c r="AK1667" t="s">
        <v>42</v>
      </c>
      <c r="AL1667">
        <f>IF(AND(EE_Data_2023[[#This Row],[Hire Date]]&gt;=EE_Data_2023[[#This Row],[Start of Month]],EE_Data_2023[[#This Row],[Hire Date]]&lt;=EE_Data_2023[[#This Row],[End of Month]]),1,0)</f>
        <v>1</v>
      </c>
      <c r="AM1667">
        <f>IF(AND(EE_Data_2023[[#This Row],[Exit Date]]&gt;=EE_Data_2023[[#This Row],[Start of Month]],EE_Data_2023[[#This Row],[Exit Date]]&lt;=EE_Data_2023[[#This Row],[End of Month]]),1,0)</f>
        <v>0</v>
      </c>
      <c r="AN1667">
        <f>EE_Data_2023[[#This Row],[Leave balance]]*EE_Data_2023[[#This Row],[Hr_Rate]]</f>
        <v>13615.769230769232</v>
      </c>
    </row>
    <row r="1668" spans="1:40" x14ac:dyDescent="0.3">
      <c r="A1668" s="1" t="s">
        <v>1928</v>
      </c>
      <c r="B1668" s="8">
        <v>44958</v>
      </c>
      <c r="C1668" s="8">
        <v>44985</v>
      </c>
      <c r="D1668">
        <v>2023</v>
      </c>
      <c r="E1668" t="s">
        <v>351</v>
      </c>
      <c r="F1668" t="s">
        <v>352</v>
      </c>
      <c r="G1668" t="s">
        <v>54</v>
      </c>
      <c r="H1668" t="s">
        <v>700</v>
      </c>
      <c r="I1668" t="s">
        <v>1814</v>
      </c>
      <c r="J1668" t="s">
        <v>145</v>
      </c>
      <c r="K1668" t="s">
        <v>48</v>
      </c>
      <c r="L1668" t="s">
        <v>38</v>
      </c>
      <c r="M1668" t="s">
        <v>352</v>
      </c>
      <c r="N1668" t="s">
        <v>39</v>
      </c>
      <c r="O1668" t="s">
        <v>40</v>
      </c>
      <c r="P1668">
        <v>25</v>
      </c>
      <c r="Q1668" s="2">
        <v>44958</v>
      </c>
      <c r="R1668" s="2">
        <v>45323</v>
      </c>
      <c r="S1668">
        <v>40</v>
      </c>
      <c r="T1668" s="3">
        <v>41336</v>
      </c>
      <c r="U1668" s="3">
        <v>3444.6666666666665</v>
      </c>
      <c r="V1668" s="3">
        <v>19.873076923076923</v>
      </c>
      <c r="W1668" s="3">
        <v>0.13</v>
      </c>
      <c r="X1668" s="3">
        <v>447.80666666666667</v>
      </c>
      <c r="Y1668" vm="14">
        <v>0.55399999999999994</v>
      </c>
      <c r="Z1668" s="3">
        <v>1536.3213333333335</v>
      </c>
      <c r="AA1668" t="s">
        <v>355</v>
      </c>
      <c r="AB1668">
        <v>12.6816</v>
      </c>
      <c r="AC1668">
        <v>0</v>
      </c>
      <c r="AD1668" s="2"/>
      <c r="AE1668">
        <v>200</v>
      </c>
      <c r="AK1668" t="s">
        <v>42</v>
      </c>
      <c r="AL1668">
        <f>IF(AND(EE_Data_2023[[#This Row],[Hire Date]]&gt;=EE_Data_2023[[#This Row],[Start of Month]],EE_Data_2023[[#This Row],[Hire Date]]&lt;=EE_Data_2023[[#This Row],[End of Month]]),1,0)</f>
        <v>1</v>
      </c>
      <c r="AM1668">
        <f>IF(AND(EE_Data_2023[[#This Row],[Exit Date]]&gt;=EE_Data_2023[[#This Row],[Start of Month]],EE_Data_2023[[#This Row],[Exit Date]]&lt;=EE_Data_2023[[#This Row],[End of Month]]),1,0)</f>
        <v>0</v>
      </c>
      <c r="AN1668">
        <f>EE_Data_2023[[#This Row],[Leave balance]]*EE_Data_2023[[#This Row],[Hr_Rate]]</f>
        <v>3974.6153846153848</v>
      </c>
    </row>
    <row r="1669" spans="1:40" x14ac:dyDescent="0.3">
      <c r="A1669" s="1" t="s">
        <v>1928</v>
      </c>
      <c r="B1669" s="8">
        <v>44958</v>
      </c>
      <c r="C1669" s="8">
        <v>44985</v>
      </c>
      <c r="D1669">
        <v>2023</v>
      </c>
      <c r="E1669" t="s">
        <v>172</v>
      </c>
      <c r="F1669" t="s">
        <v>132</v>
      </c>
      <c r="G1669" t="s">
        <v>33</v>
      </c>
      <c r="H1669" t="s">
        <v>1815</v>
      </c>
      <c r="I1669" t="s">
        <v>1816</v>
      </c>
      <c r="J1669" t="s">
        <v>63</v>
      </c>
      <c r="K1669" t="s">
        <v>83</v>
      </c>
      <c r="L1669" t="s">
        <v>49</v>
      </c>
      <c r="M1669" t="s">
        <v>132</v>
      </c>
      <c r="N1669" t="s">
        <v>39</v>
      </c>
      <c r="O1669" t="s">
        <v>40</v>
      </c>
      <c r="P1669">
        <v>31</v>
      </c>
      <c r="Q1669" s="2">
        <v>44958</v>
      </c>
      <c r="R1669" s="2">
        <v>45323</v>
      </c>
      <c r="S1669">
        <v>40</v>
      </c>
      <c r="T1669" s="3">
        <v>97078</v>
      </c>
      <c r="U1669" s="3">
        <v>8089.833333333333</v>
      </c>
      <c r="V1669" s="3">
        <v>46.672115384615388</v>
      </c>
      <c r="W1669" s="3">
        <v>0.45</v>
      </c>
      <c r="X1669" s="3">
        <v>3640.4249999999997</v>
      </c>
      <c r="Y1669" vm="21">
        <v>0.60699999999999998</v>
      </c>
      <c r="Z1669" s="3">
        <v>3179.3045000000002</v>
      </c>
      <c r="AA1669" t="s">
        <v>41</v>
      </c>
      <c r="AB1669">
        <v>1</v>
      </c>
      <c r="AC1669">
        <v>0</v>
      </c>
      <c r="AD1669" s="2"/>
      <c r="AE1669">
        <v>200</v>
      </c>
      <c r="AK1669" t="s">
        <v>42</v>
      </c>
      <c r="AL1669">
        <f>IF(AND(EE_Data_2023[[#This Row],[Hire Date]]&gt;=EE_Data_2023[[#This Row],[Start of Month]],EE_Data_2023[[#This Row],[Hire Date]]&lt;=EE_Data_2023[[#This Row],[End of Month]]),1,0)</f>
        <v>1</v>
      </c>
      <c r="AM1669">
        <f>IF(AND(EE_Data_2023[[#This Row],[Exit Date]]&gt;=EE_Data_2023[[#This Row],[Start of Month]],EE_Data_2023[[#This Row],[Exit Date]]&lt;=EE_Data_2023[[#This Row],[End of Month]]),1,0)</f>
        <v>0</v>
      </c>
      <c r="AN1669">
        <f>EE_Data_2023[[#This Row],[Leave balance]]*EE_Data_2023[[#This Row],[Hr_Rate]]</f>
        <v>9334.423076923078</v>
      </c>
    </row>
    <row r="1670" spans="1:40" x14ac:dyDescent="0.3">
      <c r="A1670" s="1" t="s">
        <v>1928</v>
      </c>
      <c r="B1670" s="8">
        <v>44958</v>
      </c>
      <c r="C1670" s="8">
        <v>44985</v>
      </c>
      <c r="D1670">
        <v>2023</v>
      </c>
      <c r="E1670" t="s">
        <v>262</v>
      </c>
      <c r="F1670" t="s">
        <v>263</v>
      </c>
      <c r="G1670" t="s">
        <v>33</v>
      </c>
      <c r="H1670" t="s">
        <v>1817</v>
      </c>
      <c r="I1670" t="s">
        <v>1818</v>
      </c>
      <c r="J1670" t="s">
        <v>321</v>
      </c>
      <c r="K1670" t="s">
        <v>94</v>
      </c>
      <c r="L1670" t="s">
        <v>49</v>
      </c>
      <c r="M1670" t="s">
        <v>263</v>
      </c>
      <c r="N1670" t="s">
        <v>39</v>
      </c>
      <c r="O1670" t="s">
        <v>40</v>
      </c>
      <c r="P1670">
        <v>30</v>
      </c>
      <c r="Q1670" s="2">
        <v>44958</v>
      </c>
      <c r="R1670" s="2">
        <v>45323</v>
      </c>
      <c r="S1670">
        <v>40</v>
      </c>
      <c r="T1670" s="3">
        <v>86317</v>
      </c>
      <c r="U1670" s="3">
        <v>7193.083333333333</v>
      </c>
      <c r="V1670" s="3">
        <v>41.498557692307692</v>
      </c>
      <c r="W1670" s="3">
        <v>0.22</v>
      </c>
      <c r="X1670" s="3">
        <v>1582.4783333333332</v>
      </c>
      <c r="Y1670" vm="28">
        <v>0.45200000000000001</v>
      </c>
      <c r="Z1670" s="3">
        <v>3941.8096666666665</v>
      </c>
      <c r="AA1670" t="s">
        <v>267</v>
      </c>
      <c r="AB1670">
        <v>39.026600000000002</v>
      </c>
      <c r="AC1670">
        <v>0</v>
      </c>
      <c r="AD1670" s="2"/>
      <c r="AE1670">
        <v>200</v>
      </c>
      <c r="AK1670" t="s">
        <v>42</v>
      </c>
      <c r="AL1670">
        <f>IF(AND(EE_Data_2023[[#This Row],[Hire Date]]&gt;=EE_Data_2023[[#This Row],[Start of Month]],EE_Data_2023[[#This Row],[Hire Date]]&lt;=EE_Data_2023[[#This Row],[End of Month]]),1,0)</f>
        <v>1</v>
      </c>
      <c r="AM1670">
        <f>IF(AND(EE_Data_2023[[#This Row],[Exit Date]]&gt;=EE_Data_2023[[#This Row],[Start of Month]],EE_Data_2023[[#This Row],[Exit Date]]&lt;=EE_Data_2023[[#This Row],[End of Month]]),1,0)</f>
        <v>0</v>
      </c>
      <c r="AN1670">
        <f>EE_Data_2023[[#This Row],[Leave balance]]*EE_Data_2023[[#This Row],[Hr_Rate]]</f>
        <v>8299.711538461539</v>
      </c>
    </row>
    <row r="1671" spans="1:40" x14ac:dyDescent="0.3">
      <c r="A1671" s="1" t="s">
        <v>1928</v>
      </c>
      <c r="B1671" s="8">
        <v>44958</v>
      </c>
      <c r="C1671" s="8">
        <v>44985</v>
      </c>
      <c r="D1671">
        <v>2023</v>
      </c>
      <c r="E1671" t="s">
        <v>79</v>
      </c>
      <c r="F1671" t="s">
        <v>80</v>
      </c>
      <c r="G1671" t="s">
        <v>33</v>
      </c>
      <c r="H1671" t="s">
        <v>1819</v>
      </c>
      <c r="I1671" t="s">
        <v>1820</v>
      </c>
      <c r="J1671" t="s">
        <v>63</v>
      </c>
      <c r="K1671" t="s">
        <v>83</v>
      </c>
      <c r="L1671" t="s">
        <v>38</v>
      </c>
      <c r="M1671" t="s">
        <v>80</v>
      </c>
      <c r="N1671" t="s">
        <v>39</v>
      </c>
      <c r="O1671" t="s">
        <v>50</v>
      </c>
      <c r="P1671">
        <v>44</v>
      </c>
      <c r="Q1671" s="2">
        <v>44967</v>
      </c>
      <c r="R1671" s="2">
        <v>45332</v>
      </c>
      <c r="S1671">
        <v>32</v>
      </c>
      <c r="T1671" s="3">
        <v>74691</v>
      </c>
      <c r="U1671" s="3">
        <v>6224.25</v>
      </c>
      <c r="V1671" s="3">
        <v>44.886418269230766</v>
      </c>
      <c r="W1671" s="3">
        <v>0.23190000000000002</v>
      </c>
      <c r="X1671" s="3">
        <v>1443.403575</v>
      </c>
      <c r="Y1671" vm="7">
        <v>0.41200000000000003</v>
      </c>
      <c r="Z1671" s="3">
        <v>3659.8589999999999</v>
      </c>
      <c r="AA1671" t="s">
        <v>41</v>
      </c>
      <c r="AB1671">
        <v>1</v>
      </c>
      <c r="AC1671">
        <v>0</v>
      </c>
      <c r="AD1671" s="2"/>
      <c r="AE1671">
        <v>160</v>
      </c>
      <c r="AK1671" t="s">
        <v>42</v>
      </c>
      <c r="AL1671">
        <f>IF(AND(EE_Data_2023[[#This Row],[Hire Date]]&gt;=EE_Data_2023[[#This Row],[Start of Month]],EE_Data_2023[[#This Row],[Hire Date]]&lt;=EE_Data_2023[[#This Row],[End of Month]]),1,0)</f>
        <v>1</v>
      </c>
      <c r="AM1671">
        <f>IF(AND(EE_Data_2023[[#This Row],[Exit Date]]&gt;=EE_Data_2023[[#This Row],[Start of Month]],EE_Data_2023[[#This Row],[Exit Date]]&lt;=EE_Data_2023[[#This Row],[End of Month]]),1,0)</f>
        <v>0</v>
      </c>
      <c r="AN1671">
        <f>EE_Data_2023[[#This Row],[Leave balance]]*EE_Data_2023[[#This Row],[Hr_Rate]]</f>
        <v>7181.8269230769229</v>
      </c>
    </row>
    <row r="1672" spans="1:40" x14ac:dyDescent="0.3">
      <c r="A1672" s="1" t="s">
        <v>1928</v>
      </c>
      <c r="B1672" s="8">
        <v>44958</v>
      </c>
      <c r="C1672" s="8">
        <v>44985</v>
      </c>
      <c r="D1672">
        <v>2023</v>
      </c>
      <c r="E1672" t="s">
        <v>84</v>
      </c>
      <c r="F1672" t="s">
        <v>85</v>
      </c>
      <c r="G1672" t="s">
        <v>1919</v>
      </c>
      <c r="H1672" t="s">
        <v>1821</v>
      </c>
      <c r="I1672" t="s">
        <v>1822</v>
      </c>
      <c r="J1672" t="s">
        <v>165</v>
      </c>
      <c r="K1672" t="s">
        <v>99</v>
      </c>
      <c r="L1672" t="s">
        <v>71</v>
      </c>
      <c r="M1672" t="s">
        <v>85</v>
      </c>
      <c r="N1672" t="s">
        <v>39</v>
      </c>
      <c r="O1672" t="s">
        <v>50</v>
      </c>
      <c r="P1672">
        <v>44</v>
      </c>
      <c r="Q1672" s="2">
        <v>44958</v>
      </c>
      <c r="R1672" s="2">
        <v>45323</v>
      </c>
      <c r="S1672">
        <v>40</v>
      </c>
      <c r="T1672" s="3">
        <v>92753</v>
      </c>
      <c r="U1672" s="3">
        <v>7729.416666666667</v>
      </c>
      <c r="V1672" s="3">
        <v>44.592788461538461</v>
      </c>
      <c r="W1672" s="3">
        <v>0.25</v>
      </c>
      <c r="X1672" s="3">
        <v>1932.3541666666667</v>
      </c>
      <c r="Y1672" vm="8">
        <v>0.21899999999999997</v>
      </c>
      <c r="Z1672" s="3">
        <v>6036.6744166666667</v>
      </c>
      <c r="AA1672" t="s">
        <v>88</v>
      </c>
      <c r="AB1672">
        <v>8.2957999999999998</v>
      </c>
      <c r="AC1672">
        <v>0.13</v>
      </c>
      <c r="AD1672" s="2"/>
      <c r="AE1672">
        <v>200</v>
      </c>
      <c r="AK1672" t="s">
        <v>42</v>
      </c>
      <c r="AL1672">
        <f>IF(AND(EE_Data_2023[[#This Row],[Hire Date]]&gt;=EE_Data_2023[[#This Row],[Start of Month]],EE_Data_2023[[#This Row],[Hire Date]]&lt;=EE_Data_2023[[#This Row],[End of Month]]),1,0)</f>
        <v>1</v>
      </c>
      <c r="AM1672">
        <f>IF(AND(EE_Data_2023[[#This Row],[Exit Date]]&gt;=EE_Data_2023[[#This Row],[Start of Month]],EE_Data_2023[[#This Row],[Exit Date]]&lt;=EE_Data_2023[[#This Row],[End of Month]]),1,0)</f>
        <v>0</v>
      </c>
      <c r="AN1672">
        <f>EE_Data_2023[[#This Row],[Leave balance]]*EE_Data_2023[[#This Row],[Hr_Rate]]</f>
        <v>8918.5576923076915</v>
      </c>
    </row>
    <row r="1673" spans="1:40" x14ac:dyDescent="0.3">
      <c r="A1673" s="1" t="s">
        <v>1928</v>
      </c>
      <c r="B1673" s="8">
        <v>44958</v>
      </c>
      <c r="C1673" s="8">
        <v>44985</v>
      </c>
      <c r="D1673">
        <v>2023</v>
      </c>
      <c r="E1673" t="s">
        <v>180</v>
      </c>
      <c r="F1673" t="s">
        <v>181</v>
      </c>
      <c r="G1673" t="s">
        <v>33</v>
      </c>
      <c r="H1673" t="s">
        <v>1092</v>
      </c>
      <c r="I1673" t="s">
        <v>491</v>
      </c>
      <c r="J1673" t="s">
        <v>226</v>
      </c>
      <c r="K1673" t="s">
        <v>94</v>
      </c>
      <c r="L1673" t="s">
        <v>49</v>
      </c>
      <c r="M1673" t="s">
        <v>181</v>
      </c>
      <c r="N1673" t="s">
        <v>39</v>
      </c>
      <c r="O1673" t="s">
        <v>50</v>
      </c>
      <c r="P1673">
        <v>41</v>
      </c>
      <c r="Q1673" s="2">
        <v>44958</v>
      </c>
      <c r="R1673" s="2">
        <v>45323</v>
      </c>
      <c r="S1673">
        <v>40</v>
      </c>
      <c r="T1673" s="3">
        <v>54415</v>
      </c>
      <c r="U1673" s="3">
        <v>4534.583333333333</v>
      </c>
      <c r="V1673" s="3">
        <v>26.16105769230769</v>
      </c>
      <c r="W1673" s="3">
        <v>0.31420000000000003</v>
      </c>
      <c r="X1673" s="3">
        <v>1424.7660833333334</v>
      </c>
      <c r="Y1673" vm="22">
        <v>0.49099999999999999</v>
      </c>
      <c r="Z1673" s="3">
        <v>2308.1029166666667</v>
      </c>
      <c r="AA1673" t="s">
        <v>184</v>
      </c>
      <c r="AB1673">
        <v>11.300800000000001</v>
      </c>
      <c r="AC1673">
        <v>0</v>
      </c>
      <c r="AD1673" s="2"/>
      <c r="AE1673">
        <v>200</v>
      </c>
      <c r="AK1673" t="s">
        <v>42</v>
      </c>
      <c r="AL1673">
        <f>IF(AND(EE_Data_2023[[#This Row],[Hire Date]]&gt;=EE_Data_2023[[#This Row],[Start of Month]],EE_Data_2023[[#This Row],[Hire Date]]&lt;=EE_Data_2023[[#This Row],[End of Month]]),1,0)</f>
        <v>1</v>
      </c>
      <c r="AM1673">
        <f>IF(AND(EE_Data_2023[[#This Row],[Exit Date]]&gt;=EE_Data_2023[[#This Row],[Start of Month]],EE_Data_2023[[#This Row],[Exit Date]]&lt;=EE_Data_2023[[#This Row],[End of Month]]),1,0)</f>
        <v>0</v>
      </c>
      <c r="AN1673">
        <f>EE_Data_2023[[#This Row],[Leave balance]]*EE_Data_2023[[#This Row],[Hr_Rate]]</f>
        <v>5232.2115384615381</v>
      </c>
    </row>
    <row r="1674" spans="1:40" x14ac:dyDescent="0.3">
      <c r="A1674" s="1" t="s">
        <v>1928</v>
      </c>
      <c r="B1674" s="8">
        <v>44958</v>
      </c>
      <c r="C1674" s="8">
        <v>44985</v>
      </c>
      <c r="D1674">
        <v>2023</v>
      </c>
      <c r="E1674" t="s">
        <v>79</v>
      </c>
      <c r="F1674" t="s">
        <v>80</v>
      </c>
      <c r="G1674" t="s">
        <v>33</v>
      </c>
      <c r="H1674" t="s">
        <v>1823</v>
      </c>
      <c r="I1674" t="s">
        <v>1824</v>
      </c>
      <c r="J1674" t="s">
        <v>237</v>
      </c>
      <c r="K1674" t="s">
        <v>99</v>
      </c>
      <c r="L1674" t="s">
        <v>38</v>
      </c>
      <c r="M1674" t="s">
        <v>80</v>
      </c>
      <c r="N1674" t="s">
        <v>39</v>
      </c>
      <c r="O1674" t="s">
        <v>40</v>
      </c>
      <c r="P1674">
        <v>58</v>
      </c>
      <c r="Q1674" s="2">
        <v>44958</v>
      </c>
      <c r="R1674" s="2">
        <v>45323</v>
      </c>
      <c r="S1674">
        <v>40</v>
      </c>
      <c r="T1674" s="3">
        <v>76354</v>
      </c>
      <c r="U1674" s="3">
        <v>6362.833333333333</v>
      </c>
      <c r="V1674" s="3">
        <v>36.708653846153844</v>
      </c>
      <c r="W1674" s="3">
        <v>0.23190000000000002</v>
      </c>
      <c r="X1674" s="3">
        <v>1475.54105</v>
      </c>
      <c r="Y1674" vm="7">
        <v>0.41200000000000003</v>
      </c>
      <c r="Z1674" s="3">
        <v>3741.3459999999995</v>
      </c>
      <c r="AA1674" t="s">
        <v>41</v>
      </c>
      <c r="AB1674">
        <v>1</v>
      </c>
      <c r="AC1674">
        <v>0</v>
      </c>
      <c r="AD1674" s="2"/>
      <c r="AE1674">
        <v>200</v>
      </c>
      <c r="AK1674" t="s">
        <v>42</v>
      </c>
      <c r="AL1674">
        <f>IF(AND(EE_Data_2023[[#This Row],[Hire Date]]&gt;=EE_Data_2023[[#This Row],[Start of Month]],EE_Data_2023[[#This Row],[Hire Date]]&lt;=EE_Data_2023[[#This Row],[End of Month]]),1,0)</f>
        <v>1</v>
      </c>
      <c r="AM1674">
        <f>IF(AND(EE_Data_2023[[#This Row],[Exit Date]]&gt;=EE_Data_2023[[#This Row],[Start of Month]],EE_Data_2023[[#This Row],[Exit Date]]&lt;=EE_Data_2023[[#This Row],[End of Month]]),1,0)</f>
        <v>0</v>
      </c>
      <c r="AN1674">
        <f>EE_Data_2023[[#This Row],[Leave balance]]*EE_Data_2023[[#This Row],[Hr_Rate]]</f>
        <v>7341.7307692307686</v>
      </c>
    </row>
    <row r="1675" spans="1:40" x14ac:dyDescent="0.3">
      <c r="A1675" s="1" t="s">
        <v>1928</v>
      </c>
      <c r="B1675" s="8">
        <v>44958</v>
      </c>
      <c r="C1675" s="8">
        <v>44985</v>
      </c>
      <c r="D1675">
        <v>2023</v>
      </c>
      <c r="E1675" t="s">
        <v>180</v>
      </c>
      <c r="F1675" t="s">
        <v>181</v>
      </c>
      <c r="G1675" t="s">
        <v>33</v>
      </c>
      <c r="H1675" t="s">
        <v>1825</v>
      </c>
      <c r="I1675" t="s">
        <v>1826</v>
      </c>
      <c r="J1675" t="s">
        <v>171</v>
      </c>
      <c r="K1675" t="s">
        <v>37</v>
      </c>
      <c r="L1675" t="s">
        <v>38</v>
      </c>
      <c r="M1675" t="s">
        <v>181</v>
      </c>
      <c r="N1675" t="s">
        <v>39</v>
      </c>
      <c r="O1675" t="s">
        <v>40</v>
      </c>
      <c r="P1675">
        <v>36</v>
      </c>
      <c r="Q1675" s="2">
        <v>44974</v>
      </c>
      <c r="R1675" s="2">
        <v>45339</v>
      </c>
      <c r="S1675">
        <v>32</v>
      </c>
      <c r="T1675" s="3">
        <v>53215</v>
      </c>
      <c r="U1675" s="3">
        <v>4434.583333333333</v>
      </c>
      <c r="V1675" s="3">
        <v>31.98016826923077</v>
      </c>
      <c r="W1675" s="3">
        <v>0.31420000000000003</v>
      </c>
      <c r="X1675" s="3">
        <v>1393.3460833333334</v>
      </c>
      <c r="Y1675" vm="22">
        <v>0.49099999999999999</v>
      </c>
      <c r="Z1675" s="3">
        <v>2257.2029166666666</v>
      </c>
      <c r="AA1675" t="s">
        <v>184</v>
      </c>
      <c r="AB1675">
        <v>11.300800000000001</v>
      </c>
      <c r="AC1675">
        <v>0</v>
      </c>
      <c r="AD1675" s="2"/>
      <c r="AE1675">
        <v>160</v>
      </c>
      <c r="AK1675" t="s">
        <v>42</v>
      </c>
      <c r="AL1675">
        <f>IF(AND(EE_Data_2023[[#This Row],[Hire Date]]&gt;=EE_Data_2023[[#This Row],[Start of Month]],EE_Data_2023[[#This Row],[Hire Date]]&lt;=EE_Data_2023[[#This Row],[End of Month]]),1,0)</f>
        <v>1</v>
      </c>
      <c r="AM1675">
        <f>IF(AND(EE_Data_2023[[#This Row],[Exit Date]]&gt;=EE_Data_2023[[#This Row],[Start of Month]],EE_Data_2023[[#This Row],[Exit Date]]&lt;=EE_Data_2023[[#This Row],[End of Month]]),1,0)</f>
        <v>0</v>
      </c>
      <c r="AN1675">
        <f>EE_Data_2023[[#This Row],[Leave balance]]*EE_Data_2023[[#This Row],[Hr_Rate]]</f>
        <v>5116.8269230769229</v>
      </c>
    </row>
    <row r="1676" spans="1:40" x14ac:dyDescent="0.3">
      <c r="A1676" s="1" t="s">
        <v>1928</v>
      </c>
      <c r="B1676" s="8">
        <v>44958</v>
      </c>
      <c r="C1676" s="8">
        <v>44985</v>
      </c>
      <c r="D1676">
        <v>2023</v>
      </c>
      <c r="E1676" t="s">
        <v>193</v>
      </c>
      <c r="F1676" t="s">
        <v>194</v>
      </c>
      <c r="G1676" t="s">
        <v>33</v>
      </c>
      <c r="H1676" t="s">
        <v>1827</v>
      </c>
      <c r="I1676" t="s">
        <v>1828</v>
      </c>
      <c r="J1676" t="s">
        <v>336</v>
      </c>
      <c r="K1676" t="s">
        <v>99</v>
      </c>
      <c r="L1676" t="s">
        <v>108</v>
      </c>
      <c r="M1676" t="s">
        <v>194</v>
      </c>
      <c r="N1676" t="s">
        <v>39</v>
      </c>
      <c r="O1676" t="s">
        <v>50</v>
      </c>
      <c r="P1676">
        <v>30</v>
      </c>
      <c r="Q1676" s="2">
        <v>44958</v>
      </c>
      <c r="R1676" s="2">
        <v>45323</v>
      </c>
      <c r="S1676">
        <v>40</v>
      </c>
      <c r="T1676" s="3">
        <v>86858</v>
      </c>
      <c r="U1676" s="3">
        <v>7238.166666666667</v>
      </c>
      <c r="V1676" s="3">
        <v>41.758653846153848</v>
      </c>
      <c r="W1676" s="3">
        <v>6.3500000000000001E-2</v>
      </c>
      <c r="X1676" s="3">
        <v>459.62358333333339</v>
      </c>
      <c r="Y1676" vm="24">
        <v>0.31900000000000001</v>
      </c>
      <c r="Z1676" s="3">
        <v>4929.1915000000008</v>
      </c>
      <c r="AA1676" t="s">
        <v>197</v>
      </c>
      <c r="AB1676">
        <v>149.69999999999999</v>
      </c>
      <c r="AC1676">
        <v>0</v>
      </c>
      <c r="AD1676" s="2"/>
      <c r="AE1676">
        <v>200</v>
      </c>
      <c r="AK1676" t="s">
        <v>42</v>
      </c>
      <c r="AL1676">
        <f>IF(AND(EE_Data_2023[[#This Row],[Hire Date]]&gt;=EE_Data_2023[[#This Row],[Start of Month]],EE_Data_2023[[#This Row],[Hire Date]]&lt;=EE_Data_2023[[#This Row],[End of Month]]),1,0)</f>
        <v>1</v>
      </c>
      <c r="AM1676">
        <f>IF(AND(EE_Data_2023[[#This Row],[Exit Date]]&gt;=EE_Data_2023[[#This Row],[Start of Month]],EE_Data_2023[[#This Row],[Exit Date]]&lt;=EE_Data_2023[[#This Row],[End of Month]]),1,0)</f>
        <v>0</v>
      </c>
      <c r="AN1676">
        <f>EE_Data_2023[[#This Row],[Leave balance]]*EE_Data_2023[[#This Row],[Hr_Rate]]</f>
        <v>8351.7307692307695</v>
      </c>
    </row>
    <row r="1677" spans="1:40" x14ac:dyDescent="0.3">
      <c r="A1677" s="1" t="s">
        <v>1928</v>
      </c>
      <c r="B1677" s="8">
        <v>44958</v>
      </c>
      <c r="C1677" s="8">
        <v>44985</v>
      </c>
      <c r="D1677">
        <v>2023</v>
      </c>
      <c r="E1677" t="s">
        <v>721</v>
      </c>
      <c r="F1677" t="s">
        <v>722</v>
      </c>
      <c r="G1677" t="s">
        <v>54</v>
      </c>
      <c r="H1677" t="s">
        <v>1829</v>
      </c>
      <c r="I1677" t="s">
        <v>1830</v>
      </c>
      <c r="J1677" t="s">
        <v>47</v>
      </c>
      <c r="K1677" t="s">
        <v>99</v>
      </c>
      <c r="L1677" t="s">
        <v>108</v>
      </c>
      <c r="M1677" t="s">
        <v>722</v>
      </c>
      <c r="N1677" t="s">
        <v>39</v>
      </c>
      <c r="O1677" t="s">
        <v>50</v>
      </c>
      <c r="P1677">
        <v>30</v>
      </c>
      <c r="Q1677" s="2">
        <v>44958</v>
      </c>
      <c r="R1677" s="2">
        <v>45323</v>
      </c>
      <c r="S1677">
        <v>40</v>
      </c>
      <c r="T1677" s="3">
        <v>189702</v>
      </c>
      <c r="U1677" s="3">
        <v>15808.5</v>
      </c>
      <c r="V1677" s="3">
        <v>91.202884615384619</v>
      </c>
      <c r="W1677" s="3">
        <v>0.1</v>
      </c>
      <c r="X1677" s="3">
        <v>1580.8500000000001</v>
      </c>
      <c r="Y1677" vm="42">
        <v>0.34799999999999998</v>
      </c>
      <c r="Z1677" s="3">
        <v>10307.142</v>
      </c>
      <c r="AA1677" t="s">
        <v>725</v>
      </c>
      <c r="AB1677">
        <v>486.12</v>
      </c>
      <c r="AC1677">
        <v>0.28000000000000003</v>
      </c>
      <c r="AD1677" s="2"/>
      <c r="AE1677">
        <v>200</v>
      </c>
      <c r="AK1677" t="s">
        <v>42</v>
      </c>
      <c r="AL1677">
        <f>IF(AND(EE_Data_2023[[#This Row],[Hire Date]]&gt;=EE_Data_2023[[#This Row],[Start of Month]],EE_Data_2023[[#This Row],[Hire Date]]&lt;=EE_Data_2023[[#This Row],[End of Month]]),1,0)</f>
        <v>1</v>
      </c>
      <c r="AM1677">
        <f>IF(AND(EE_Data_2023[[#This Row],[Exit Date]]&gt;=EE_Data_2023[[#This Row],[Start of Month]],EE_Data_2023[[#This Row],[Exit Date]]&lt;=EE_Data_2023[[#This Row],[End of Month]]),1,0)</f>
        <v>0</v>
      </c>
      <c r="AN1677">
        <f>EE_Data_2023[[#This Row],[Leave balance]]*EE_Data_2023[[#This Row],[Hr_Rate]]</f>
        <v>18240.576923076922</v>
      </c>
    </row>
    <row r="1678" spans="1:40" x14ac:dyDescent="0.3">
      <c r="A1678" s="1" t="s">
        <v>1928</v>
      </c>
      <c r="B1678" s="8">
        <v>44958</v>
      </c>
      <c r="C1678" s="8">
        <v>44985</v>
      </c>
      <c r="D1678">
        <v>2023</v>
      </c>
      <c r="E1678" t="s">
        <v>424</v>
      </c>
      <c r="F1678" t="s">
        <v>425</v>
      </c>
      <c r="G1678" t="s">
        <v>54</v>
      </c>
      <c r="H1678" t="s">
        <v>1450</v>
      </c>
      <c r="I1678" t="s">
        <v>1831</v>
      </c>
      <c r="J1678" t="s">
        <v>77</v>
      </c>
      <c r="K1678" t="s">
        <v>116</v>
      </c>
      <c r="L1678" t="s">
        <v>108</v>
      </c>
      <c r="M1678" t="s">
        <v>425</v>
      </c>
      <c r="N1678" t="s">
        <v>39</v>
      </c>
      <c r="O1678" t="s">
        <v>40</v>
      </c>
      <c r="P1678">
        <v>27</v>
      </c>
      <c r="Q1678" s="2">
        <v>44958</v>
      </c>
      <c r="R1678" s="2">
        <v>45323</v>
      </c>
      <c r="S1678">
        <v>40</v>
      </c>
      <c r="T1678" s="3">
        <v>114441</v>
      </c>
      <c r="U1678" s="3">
        <v>9536.75</v>
      </c>
      <c r="V1678" s="3">
        <v>55.019711538461536</v>
      </c>
      <c r="W1678" s="3">
        <v>0.26</v>
      </c>
      <c r="X1678" s="3">
        <v>2479.5550000000003</v>
      </c>
      <c r="Y1678" vm="39">
        <v>0.44400000000000001</v>
      </c>
      <c r="Z1678" s="3">
        <v>5302.433</v>
      </c>
      <c r="AA1678" t="s">
        <v>428</v>
      </c>
      <c r="AB1678">
        <v>32.686700000000002</v>
      </c>
      <c r="AC1678">
        <v>0.1</v>
      </c>
      <c r="AD1678" s="2"/>
      <c r="AE1678">
        <v>200</v>
      </c>
      <c r="AK1678" t="s">
        <v>42</v>
      </c>
      <c r="AL1678">
        <f>IF(AND(EE_Data_2023[[#This Row],[Hire Date]]&gt;=EE_Data_2023[[#This Row],[Start of Month]],EE_Data_2023[[#This Row],[Hire Date]]&lt;=EE_Data_2023[[#This Row],[End of Month]]),1,0)</f>
        <v>1</v>
      </c>
      <c r="AM1678">
        <f>IF(AND(EE_Data_2023[[#This Row],[Exit Date]]&gt;=EE_Data_2023[[#This Row],[Start of Month]],EE_Data_2023[[#This Row],[Exit Date]]&lt;=EE_Data_2023[[#This Row],[End of Month]]),1,0)</f>
        <v>0</v>
      </c>
      <c r="AN1678">
        <f>EE_Data_2023[[#This Row],[Leave balance]]*EE_Data_2023[[#This Row],[Hr_Rate]]</f>
        <v>11003.942307692307</v>
      </c>
    </row>
    <row r="1679" spans="1:40" x14ac:dyDescent="0.3">
      <c r="A1679" s="1" t="s">
        <v>1928</v>
      </c>
      <c r="B1679" s="8">
        <v>44958</v>
      </c>
      <c r="C1679" s="8">
        <v>44985</v>
      </c>
      <c r="D1679">
        <v>2023</v>
      </c>
      <c r="E1679" t="s">
        <v>172</v>
      </c>
      <c r="F1679" t="s">
        <v>132</v>
      </c>
      <c r="G1679" t="s">
        <v>33</v>
      </c>
      <c r="H1679" t="s">
        <v>1832</v>
      </c>
      <c r="I1679" t="s">
        <v>1833</v>
      </c>
      <c r="J1679" t="s">
        <v>177</v>
      </c>
      <c r="K1679" t="s">
        <v>83</v>
      </c>
      <c r="L1679" t="s">
        <v>49</v>
      </c>
      <c r="M1679" t="s">
        <v>132</v>
      </c>
      <c r="N1679" t="s">
        <v>39</v>
      </c>
      <c r="O1679" t="s">
        <v>40</v>
      </c>
      <c r="P1679">
        <v>55</v>
      </c>
      <c r="Q1679" s="2">
        <v>44958</v>
      </c>
      <c r="R1679" s="2">
        <v>45323</v>
      </c>
      <c r="S1679">
        <v>40</v>
      </c>
      <c r="T1679" s="3">
        <v>52310</v>
      </c>
      <c r="U1679" s="3">
        <v>4359.166666666667</v>
      </c>
      <c r="V1679" s="3">
        <v>25.14903846153846</v>
      </c>
      <c r="W1679" s="3">
        <v>8.3000000000000004E-2</v>
      </c>
      <c r="X1679" s="3">
        <v>361.81083333333339</v>
      </c>
      <c r="Y1679" vm="19">
        <v>0.22399999999999998</v>
      </c>
      <c r="Z1679" s="3">
        <v>3382.7133333333336</v>
      </c>
      <c r="AA1679" t="s">
        <v>41</v>
      </c>
      <c r="AB1679">
        <v>1</v>
      </c>
      <c r="AC1679">
        <v>0</v>
      </c>
      <c r="AD1679" s="2"/>
      <c r="AE1679">
        <v>200</v>
      </c>
      <c r="AK1679" t="s">
        <v>42</v>
      </c>
      <c r="AL1679">
        <f>IF(AND(EE_Data_2023[[#This Row],[Hire Date]]&gt;=EE_Data_2023[[#This Row],[Start of Month]],EE_Data_2023[[#This Row],[Hire Date]]&lt;=EE_Data_2023[[#This Row],[End of Month]]),1,0)</f>
        <v>1</v>
      </c>
      <c r="AM1679">
        <f>IF(AND(EE_Data_2023[[#This Row],[Exit Date]]&gt;=EE_Data_2023[[#This Row],[Start of Month]],EE_Data_2023[[#This Row],[Exit Date]]&lt;=EE_Data_2023[[#This Row],[End of Month]]),1,0)</f>
        <v>0</v>
      </c>
      <c r="AN1679">
        <f>EE_Data_2023[[#This Row],[Leave balance]]*EE_Data_2023[[#This Row],[Hr_Rate]]</f>
        <v>5029.8076923076924</v>
      </c>
    </row>
    <row r="1680" spans="1:40" x14ac:dyDescent="0.3">
      <c r="A1680" s="1" t="s">
        <v>1928</v>
      </c>
      <c r="B1680" s="8">
        <v>44958</v>
      </c>
      <c r="C1680" s="8">
        <v>44985</v>
      </c>
      <c r="D1680">
        <v>2023</v>
      </c>
      <c r="E1680" t="s">
        <v>161</v>
      </c>
      <c r="F1680" t="s">
        <v>162</v>
      </c>
      <c r="G1680" t="s">
        <v>54</v>
      </c>
      <c r="H1680" t="s">
        <v>1834</v>
      </c>
      <c r="I1680" t="s">
        <v>1835</v>
      </c>
      <c r="J1680" t="s">
        <v>93</v>
      </c>
      <c r="K1680" t="s">
        <v>37</v>
      </c>
      <c r="L1680" t="s">
        <v>38</v>
      </c>
      <c r="M1680" t="s">
        <v>162</v>
      </c>
      <c r="N1680" t="s">
        <v>39</v>
      </c>
      <c r="O1680" t="s">
        <v>40</v>
      </c>
      <c r="P1680">
        <v>37</v>
      </c>
      <c r="Q1680" s="2">
        <v>44974</v>
      </c>
      <c r="R1680" s="2">
        <v>45339</v>
      </c>
      <c r="S1680">
        <v>40</v>
      </c>
      <c r="T1680" s="3">
        <v>128984</v>
      </c>
      <c r="U1680" s="3">
        <v>10748.666666666666</v>
      </c>
      <c r="V1680" s="3">
        <v>62.011538461538464</v>
      </c>
      <c r="W1680" s="3">
        <v>0</v>
      </c>
      <c r="X1680" s="3">
        <v>0</v>
      </c>
      <c r="Y1680" vm="20">
        <v>0.29199999999999998</v>
      </c>
      <c r="Z1680" s="3">
        <v>7610.0559999999996</v>
      </c>
      <c r="AA1680" t="s">
        <v>166</v>
      </c>
      <c r="AB1680">
        <v>19.621099999999998</v>
      </c>
      <c r="AC1680">
        <v>0.12</v>
      </c>
      <c r="AD1680" s="2"/>
      <c r="AE1680">
        <v>200</v>
      </c>
      <c r="AK1680" t="s">
        <v>42</v>
      </c>
      <c r="AL1680">
        <f>IF(AND(EE_Data_2023[[#This Row],[Hire Date]]&gt;=EE_Data_2023[[#This Row],[Start of Month]],EE_Data_2023[[#This Row],[Hire Date]]&lt;=EE_Data_2023[[#This Row],[End of Month]]),1,0)</f>
        <v>1</v>
      </c>
      <c r="AM1680">
        <f>IF(AND(EE_Data_2023[[#This Row],[Exit Date]]&gt;=EE_Data_2023[[#This Row],[Start of Month]],EE_Data_2023[[#This Row],[Exit Date]]&lt;=EE_Data_2023[[#This Row],[End of Month]]),1,0)</f>
        <v>0</v>
      </c>
      <c r="AN1680">
        <f>EE_Data_2023[[#This Row],[Leave balance]]*EE_Data_2023[[#This Row],[Hr_Rate]]</f>
        <v>12402.307692307693</v>
      </c>
    </row>
    <row r="1681" spans="1:40" x14ac:dyDescent="0.3">
      <c r="A1681" s="1" t="s">
        <v>1928</v>
      </c>
      <c r="B1681" s="8">
        <v>44958</v>
      </c>
      <c r="C1681" s="8">
        <v>44985</v>
      </c>
      <c r="D1681">
        <v>2023</v>
      </c>
      <c r="E1681" t="s">
        <v>390</v>
      </c>
      <c r="F1681" t="s">
        <v>391</v>
      </c>
      <c r="G1681" t="s">
        <v>33</v>
      </c>
      <c r="H1681" t="s">
        <v>308</v>
      </c>
      <c r="I1681" t="s">
        <v>1836</v>
      </c>
      <c r="J1681" t="s">
        <v>321</v>
      </c>
      <c r="K1681" t="s">
        <v>94</v>
      </c>
      <c r="L1681" t="s">
        <v>108</v>
      </c>
      <c r="M1681" t="s">
        <v>391</v>
      </c>
      <c r="N1681" t="s">
        <v>39</v>
      </c>
      <c r="O1681" t="s">
        <v>50</v>
      </c>
      <c r="P1681">
        <v>58</v>
      </c>
      <c r="Q1681" s="2">
        <v>44958</v>
      </c>
      <c r="R1681" s="2">
        <v>45323</v>
      </c>
      <c r="S1681">
        <v>40</v>
      </c>
      <c r="T1681" s="3">
        <v>93102</v>
      </c>
      <c r="U1681" s="3">
        <v>7758.5</v>
      </c>
      <c r="V1681" s="3">
        <v>44.760576923076925</v>
      </c>
      <c r="W1681" s="3">
        <v>0.1105</v>
      </c>
      <c r="X1681" s="3">
        <v>857.31425000000002</v>
      </c>
      <c r="Y1681" vm="37">
        <v>0.26100000000000001</v>
      </c>
      <c r="Z1681" s="3">
        <v>5733.5315000000001</v>
      </c>
      <c r="AA1681" t="s">
        <v>41</v>
      </c>
      <c r="AB1681">
        <v>1</v>
      </c>
      <c r="AC1681">
        <v>0</v>
      </c>
      <c r="AD1681" s="2"/>
      <c r="AE1681">
        <v>200</v>
      </c>
      <c r="AK1681" t="s">
        <v>42</v>
      </c>
      <c r="AL1681">
        <f>IF(AND(EE_Data_2023[[#This Row],[Hire Date]]&gt;=EE_Data_2023[[#This Row],[Start of Month]],EE_Data_2023[[#This Row],[Hire Date]]&lt;=EE_Data_2023[[#This Row],[End of Month]]),1,0)</f>
        <v>1</v>
      </c>
      <c r="AM1681">
        <f>IF(AND(EE_Data_2023[[#This Row],[Exit Date]]&gt;=EE_Data_2023[[#This Row],[Start of Month]],EE_Data_2023[[#This Row],[Exit Date]]&lt;=EE_Data_2023[[#This Row],[End of Month]]),1,0)</f>
        <v>0</v>
      </c>
      <c r="AN1681">
        <f>EE_Data_2023[[#This Row],[Leave balance]]*EE_Data_2023[[#This Row],[Hr_Rate]]</f>
        <v>8952.1153846153848</v>
      </c>
    </row>
    <row r="1682" spans="1:40" x14ac:dyDescent="0.3">
      <c r="A1682" s="1" t="s">
        <v>1928</v>
      </c>
      <c r="B1682" s="8">
        <v>44958</v>
      </c>
      <c r="C1682" s="8">
        <v>44985</v>
      </c>
      <c r="D1682">
        <v>2023</v>
      </c>
      <c r="E1682" t="s">
        <v>128</v>
      </c>
      <c r="F1682" t="s">
        <v>129</v>
      </c>
      <c r="G1682" t="s">
        <v>33</v>
      </c>
      <c r="H1682" t="s">
        <v>1611</v>
      </c>
      <c r="I1682" t="s">
        <v>1837</v>
      </c>
      <c r="J1682" t="s">
        <v>115</v>
      </c>
      <c r="K1682" t="s">
        <v>116</v>
      </c>
      <c r="L1682" t="s">
        <v>71</v>
      </c>
      <c r="M1682" t="s">
        <v>129</v>
      </c>
      <c r="N1682" t="s">
        <v>39</v>
      </c>
      <c r="O1682" t="s">
        <v>50</v>
      </c>
      <c r="P1682">
        <v>30</v>
      </c>
      <c r="Q1682" s="2">
        <v>44958</v>
      </c>
      <c r="R1682" s="2">
        <v>45323</v>
      </c>
      <c r="S1682">
        <v>40</v>
      </c>
      <c r="T1682" s="3">
        <v>221217</v>
      </c>
      <c r="U1682" s="3">
        <v>18434.75</v>
      </c>
      <c r="V1682" s="3">
        <v>106.35432692307693</v>
      </c>
      <c r="W1682" s="3">
        <v>0.27500000000000002</v>
      </c>
      <c r="X1682" s="3">
        <v>5069.5562500000005</v>
      </c>
      <c r="Y1682" vm="14">
        <v>0.55399999999999994</v>
      </c>
      <c r="Z1682" s="3">
        <v>8221.8985000000011</v>
      </c>
      <c r="AA1682" t="s">
        <v>41</v>
      </c>
      <c r="AB1682">
        <v>1</v>
      </c>
      <c r="AC1682">
        <v>0.32</v>
      </c>
      <c r="AD1682" s="2"/>
      <c r="AE1682">
        <v>200</v>
      </c>
      <c r="AK1682" t="s">
        <v>42</v>
      </c>
      <c r="AL1682">
        <f>IF(AND(EE_Data_2023[[#This Row],[Hire Date]]&gt;=EE_Data_2023[[#This Row],[Start of Month]],EE_Data_2023[[#This Row],[Hire Date]]&lt;=EE_Data_2023[[#This Row],[End of Month]]),1,0)</f>
        <v>1</v>
      </c>
      <c r="AM1682">
        <f>IF(AND(EE_Data_2023[[#This Row],[Exit Date]]&gt;=EE_Data_2023[[#This Row],[Start of Month]],EE_Data_2023[[#This Row],[Exit Date]]&lt;=EE_Data_2023[[#This Row],[End of Month]]),1,0)</f>
        <v>0</v>
      </c>
      <c r="AN1682">
        <f>EE_Data_2023[[#This Row],[Leave balance]]*EE_Data_2023[[#This Row],[Hr_Rate]]</f>
        <v>21270.865384615387</v>
      </c>
    </row>
    <row r="1683" spans="1:40" x14ac:dyDescent="0.3">
      <c r="A1683" s="1" t="s">
        <v>1928</v>
      </c>
      <c r="B1683" s="8">
        <v>44958</v>
      </c>
      <c r="C1683" s="8">
        <v>44985</v>
      </c>
      <c r="D1683">
        <v>2023</v>
      </c>
      <c r="E1683" t="s">
        <v>43</v>
      </c>
      <c r="F1683" t="s">
        <v>44</v>
      </c>
      <c r="G1683" t="s">
        <v>1919</v>
      </c>
      <c r="H1683" t="s">
        <v>1838</v>
      </c>
      <c r="I1683" t="s">
        <v>1839</v>
      </c>
      <c r="J1683" t="s">
        <v>165</v>
      </c>
      <c r="K1683" t="s">
        <v>99</v>
      </c>
      <c r="L1683" t="s">
        <v>71</v>
      </c>
      <c r="M1683" t="s">
        <v>44</v>
      </c>
      <c r="N1683" t="s">
        <v>39</v>
      </c>
      <c r="O1683" t="s">
        <v>40</v>
      </c>
      <c r="P1683">
        <v>45</v>
      </c>
      <c r="Q1683" s="2">
        <v>44958</v>
      </c>
      <c r="R1683" s="2">
        <v>45323</v>
      </c>
      <c r="S1683">
        <v>40</v>
      </c>
      <c r="T1683" s="3">
        <v>95743</v>
      </c>
      <c r="U1683" s="3">
        <v>7978.583333333333</v>
      </c>
      <c r="V1683" s="3">
        <v>46.030288461538461</v>
      </c>
      <c r="W1683" s="3">
        <v>0.17</v>
      </c>
      <c r="X1683" s="3">
        <v>1356.3591666666666</v>
      </c>
      <c r="Y1683" vm="2">
        <v>0.21</v>
      </c>
      <c r="Z1683" s="3">
        <v>6303.0808333333334</v>
      </c>
      <c r="AA1683" t="s">
        <v>51</v>
      </c>
      <c r="AB1683">
        <v>1.4280999999999999</v>
      </c>
      <c r="AC1683">
        <v>0.15</v>
      </c>
      <c r="AD1683" s="2"/>
      <c r="AE1683">
        <v>200</v>
      </c>
      <c r="AK1683" t="s">
        <v>42</v>
      </c>
      <c r="AL1683">
        <f>IF(AND(EE_Data_2023[[#This Row],[Hire Date]]&gt;=EE_Data_2023[[#This Row],[Start of Month]],EE_Data_2023[[#This Row],[Hire Date]]&lt;=EE_Data_2023[[#This Row],[End of Month]]),1,0)</f>
        <v>1</v>
      </c>
      <c r="AM1683">
        <f>IF(AND(EE_Data_2023[[#This Row],[Exit Date]]&gt;=EE_Data_2023[[#This Row],[Start of Month]],EE_Data_2023[[#This Row],[Exit Date]]&lt;=EE_Data_2023[[#This Row],[End of Month]]),1,0)</f>
        <v>0</v>
      </c>
      <c r="AN1683">
        <f>EE_Data_2023[[#This Row],[Leave balance]]*EE_Data_2023[[#This Row],[Hr_Rate]]</f>
        <v>9206.0576923076915</v>
      </c>
    </row>
    <row r="1684" spans="1:40" x14ac:dyDescent="0.3">
      <c r="A1684" s="1" t="s">
        <v>1928</v>
      </c>
      <c r="B1684" s="8">
        <v>44958</v>
      </c>
      <c r="C1684" s="8">
        <v>44985</v>
      </c>
      <c r="D1684">
        <v>2023</v>
      </c>
      <c r="E1684" t="s">
        <v>424</v>
      </c>
      <c r="F1684" t="s">
        <v>425</v>
      </c>
      <c r="G1684" t="s">
        <v>54</v>
      </c>
      <c r="H1684" t="s">
        <v>1794</v>
      </c>
      <c r="I1684" t="s">
        <v>1840</v>
      </c>
      <c r="J1684" t="s">
        <v>63</v>
      </c>
      <c r="K1684" t="s">
        <v>116</v>
      </c>
      <c r="L1684" t="s">
        <v>108</v>
      </c>
      <c r="M1684" t="s">
        <v>425</v>
      </c>
      <c r="N1684" t="s">
        <v>39</v>
      </c>
      <c r="O1684" t="s">
        <v>50</v>
      </c>
      <c r="P1684">
        <v>34</v>
      </c>
      <c r="Q1684" s="2">
        <v>44958</v>
      </c>
      <c r="R1684" s="2">
        <v>45323</v>
      </c>
      <c r="S1684">
        <v>40</v>
      </c>
      <c r="T1684" s="3">
        <v>83066</v>
      </c>
      <c r="U1684" s="3">
        <v>6922.166666666667</v>
      </c>
      <c r="V1684" s="3">
        <v>39.935576923076923</v>
      </c>
      <c r="W1684" s="3">
        <v>0.26</v>
      </c>
      <c r="X1684" s="3">
        <v>1799.7633333333335</v>
      </c>
      <c r="Y1684" vm="39">
        <v>0.44400000000000001</v>
      </c>
      <c r="Z1684" s="3">
        <v>3848.724666666667</v>
      </c>
      <c r="AA1684" t="s">
        <v>428</v>
      </c>
      <c r="AB1684">
        <v>32.686700000000002</v>
      </c>
      <c r="AC1684">
        <v>0</v>
      </c>
      <c r="AD1684" s="2"/>
      <c r="AE1684">
        <v>200</v>
      </c>
      <c r="AK1684" t="s">
        <v>42</v>
      </c>
      <c r="AL1684">
        <f>IF(AND(EE_Data_2023[[#This Row],[Hire Date]]&gt;=EE_Data_2023[[#This Row],[Start of Month]],EE_Data_2023[[#This Row],[Hire Date]]&lt;=EE_Data_2023[[#This Row],[End of Month]]),1,0)</f>
        <v>1</v>
      </c>
      <c r="AM1684">
        <f>IF(AND(EE_Data_2023[[#This Row],[Exit Date]]&gt;=EE_Data_2023[[#This Row],[Start of Month]],EE_Data_2023[[#This Row],[Exit Date]]&lt;=EE_Data_2023[[#This Row],[End of Month]]),1,0)</f>
        <v>0</v>
      </c>
      <c r="AN1684">
        <f>EE_Data_2023[[#This Row],[Leave balance]]*EE_Data_2023[[#This Row],[Hr_Rate]]</f>
        <v>7987.1153846153848</v>
      </c>
    </row>
    <row r="1685" spans="1:40" x14ac:dyDescent="0.3">
      <c r="A1685" s="1" t="s">
        <v>1928</v>
      </c>
      <c r="B1685" s="8">
        <v>44958</v>
      </c>
      <c r="C1685" s="8">
        <v>44985</v>
      </c>
      <c r="D1685">
        <v>2023</v>
      </c>
      <c r="E1685" t="s">
        <v>376</v>
      </c>
      <c r="F1685" t="s">
        <v>377</v>
      </c>
      <c r="G1685" t="s">
        <v>33</v>
      </c>
      <c r="H1685" t="s">
        <v>1340</v>
      </c>
      <c r="I1685" t="s">
        <v>1841</v>
      </c>
      <c r="J1685" t="s">
        <v>93</v>
      </c>
      <c r="K1685" t="s">
        <v>83</v>
      </c>
      <c r="L1685" t="s">
        <v>71</v>
      </c>
      <c r="M1685" t="s">
        <v>377</v>
      </c>
      <c r="N1685" t="s">
        <v>39</v>
      </c>
      <c r="O1685" t="s">
        <v>40</v>
      </c>
      <c r="P1685">
        <v>33</v>
      </c>
      <c r="Q1685" s="2">
        <v>44958</v>
      </c>
      <c r="R1685" s="2">
        <v>45323</v>
      </c>
      <c r="S1685">
        <v>40</v>
      </c>
      <c r="T1685" s="3">
        <v>144231</v>
      </c>
      <c r="U1685" s="3">
        <v>12019.25</v>
      </c>
      <c r="V1685" s="3">
        <v>69.341826923076923</v>
      </c>
      <c r="W1685" s="3">
        <v>0.33799999999999997</v>
      </c>
      <c r="X1685" s="3">
        <v>4062.5064999999995</v>
      </c>
      <c r="Y1685" vm="35">
        <v>0.46100000000000002</v>
      </c>
      <c r="Z1685" s="3">
        <v>6478.3757500000002</v>
      </c>
      <c r="AA1685" t="s">
        <v>380</v>
      </c>
      <c r="AB1685">
        <v>23.619</v>
      </c>
      <c r="AC1685">
        <v>0.14000000000000001</v>
      </c>
      <c r="AD1685" s="2"/>
      <c r="AE1685">
        <v>200</v>
      </c>
      <c r="AK1685" t="s">
        <v>42</v>
      </c>
      <c r="AL1685">
        <f>IF(AND(EE_Data_2023[[#This Row],[Hire Date]]&gt;=EE_Data_2023[[#This Row],[Start of Month]],EE_Data_2023[[#This Row],[Hire Date]]&lt;=EE_Data_2023[[#This Row],[End of Month]]),1,0)</f>
        <v>1</v>
      </c>
      <c r="AM1685">
        <f>IF(AND(EE_Data_2023[[#This Row],[Exit Date]]&gt;=EE_Data_2023[[#This Row],[Start of Month]],EE_Data_2023[[#This Row],[Exit Date]]&lt;=EE_Data_2023[[#This Row],[End of Month]]),1,0)</f>
        <v>0</v>
      </c>
      <c r="AN1685">
        <f>EE_Data_2023[[#This Row],[Leave balance]]*EE_Data_2023[[#This Row],[Hr_Rate]]</f>
        <v>13868.365384615385</v>
      </c>
    </row>
    <row r="1686" spans="1:40" x14ac:dyDescent="0.3">
      <c r="A1686" s="1" t="s">
        <v>1929</v>
      </c>
      <c r="B1686" s="8">
        <v>44986</v>
      </c>
      <c r="C1686" s="8">
        <v>45016</v>
      </c>
      <c r="D1686">
        <v>2023</v>
      </c>
      <c r="E1686" t="s">
        <v>31</v>
      </c>
      <c r="F1686" t="s">
        <v>32</v>
      </c>
      <c r="G1686" t="s">
        <v>33</v>
      </c>
      <c r="H1686" t="s">
        <v>34</v>
      </c>
      <c r="I1686" t="s">
        <v>35</v>
      </c>
      <c r="J1686" t="s">
        <v>36</v>
      </c>
      <c r="K1686" t="s">
        <v>37</v>
      </c>
      <c r="L1686" t="s">
        <v>38</v>
      </c>
      <c r="M1686" t="s">
        <v>32</v>
      </c>
      <c r="N1686" t="s">
        <v>39</v>
      </c>
      <c r="O1686" t="s">
        <v>40</v>
      </c>
      <c r="P1686">
        <v>59</v>
      </c>
      <c r="Q1686" s="2">
        <v>44927</v>
      </c>
      <c r="R1686" s="2">
        <v>45292</v>
      </c>
      <c r="S1686">
        <v>40</v>
      </c>
      <c r="T1686" s="3">
        <v>99975</v>
      </c>
      <c r="U1686" s="3">
        <v>8331.25</v>
      </c>
      <c r="V1686" s="3">
        <v>48.064903846153847</v>
      </c>
      <c r="W1686" s="3">
        <v>0.20760000000000001</v>
      </c>
      <c r="X1686" s="3">
        <v>1729.5675000000001</v>
      </c>
      <c r="Y1686" vm="1">
        <v>0.36599999999999999</v>
      </c>
      <c r="Z1686" s="3">
        <v>5282.0125000000007</v>
      </c>
      <c r="AA1686" t="s">
        <v>41</v>
      </c>
      <c r="AB1686">
        <v>1</v>
      </c>
      <c r="AC1686">
        <v>0</v>
      </c>
      <c r="AD1686" s="2" t="s">
        <v>42</v>
      </c>
      <c r="AE1686">
        <v>304</v>
      </c>
      <c r="AH1686">
        <v>20</v>
      </c>
      <c r="AK1686" t="s">
        <v>42</v>
      </c>
      <c r="AL1686">
        <f>IF(AND(EE_Data_2023[[#This Row],[Hire Date]]&gt;=EE_Data_2023[[#This Row],[Start of Month]],EE_Data_2023[[#This Row],[Hire Date]]&lt;=EE_Data_2023[[#This Row],[End of Month]]),1,0)</f>
        <v>0</v>
      </c>
      <c r="AM1686">
        <f>IF(AND(EE_Data_2023[[#This Row],[Exit Date]]&gt;=EE_Data_2023[[#This Row],[Start of Month]],EE_Data_2023[[#This Row],[Exit Date]]&lt;=EE_Data_2023[[#This Row],[End of Month]]),1,0)</f>
        <v>0</v>
      </c>
      <c r="AN1686">
        <f>EE_Data_2023[[#This Row],[Leave balance]]*EE_Data_2023[[#This Row],[Hr_Rate]]</f>
        <v>14611.73076923077</v>
      </c>
    </row>
    <row r="1687" spans="1:40" x14ac:dyDescent="0.3">
      <c r="A1687" s="1" t="s">
        <v>1929</v>
      </c>
      <c r="B1687" s="8">
        <v>44986</v>
      </c>
      <c r="C1687" s="8">
        <v>45016</v>
      </c>
      <c r="D1687">
        <v>2023</v>
      </c>
      <c r="E1687" t="s">
        <v>43</v>
      </c>
      <c r="F1687" t="s">
        <v>44</v>
      </c>
      <c r="G1687" t="s">
        <v>1919</v>
      </c>
      <c r="H1687" t="s">
        <v>45</v>
      </c>
      <c r="I1687" t="s">
        <v>46</v>
      </c>
      <c r="J1687" t="s">
        <v>47</v>
      </c>
      <c r="K1687" t="s">
        <v>48</v>
      </c>
      <c r="L1687" t="s">
        <v>49</v>
      </c>
      <c r="M1687" t="s">
        <v>44</v>
      </c>
      <c r="N1687" t="s">
        <v>39</v>
      </c>
      <c r="O1687" t="s">
        <v>50</v>
      </c>
      <c r="P1687">
        <v>50</v>
      </c>
      <c r="Q1687" s="2">
        <v>44927</v>
      </c>
      <c r="R1687" s="2">
        <v>45292</v>
      </c>
      <c r="S1687">
        <v>40</v>
      </c>
      <c r="T1687" s="3">
        <v>163099</v>
      </c>
      <c r="U1687" s="3">
        <v>13591.583333333334</v>
      </c>
      <c r="V1687" s="3">
        <v>78.412980769230771</v>
      </c>
      <c r="W1687" s="3">
        <v>0.17</v>
      </c>
      <c r="X1687" s="3">
        <v>2310.5691666666671</v>
      </c>
      <c r="Y1687" vm="2">
        <v>0.21</v>
      </c>
      <c r="Z1687" s="3">
        <v>10737.350833333334</v>
      </c>
      <c r="AA1687" t="s">
        <v>51</v>
      </c>
      <c r="AB1687">
        <v>1.4280999999999999</v>
      </c>
      <c r="AC1687">
        <v>0.2</v>
      </c>
      <c r="AD1687" s="2" t="s">
        <v>42</v>
      </c>
      <c r="AE1687">
        <v>74</v>
      </c>
      <c r="AH1687">
        <v>20</v>
      </c>
      <c r="AK1687" t="s">
        <v>42</v>
      </c>
      <c r="AL1687">
        <f>IF(AND(EE_Data_2023[[#This Row],[Hire Date]]&gt;=EE_Data_2023[[#This Row],[Start of Month]],EE_Data_2023[[#This Row],[Hire Date]]&lt;=EE_Data_2023[[#This Row],[End of Month]]),1,0)</f>
        <v>0</v>
      </c>
      <c r="AM1687">
        <f>IF(AND(EE_Data_2023[[#This Row],[Exit Date]]&gt;=EE_Data_2023[[#This Row],[Start of Month]],EE_Data_2023[[#This Row],[Exit Date]]&lt;=EE_Data_2023[[#This Row],[End of Month]]),1,0)</f>
        <v>0</v>
      </c>
      <c r="AN1687">
        <f>EE_Data_2023[[#This Row],[Leave balance]]*EE_Data_2023[[#This Row],[Hr_Rate]]</f>
        <v>5802.560576923077</v>
      </c>
    </row>
    <row r="1688" spans="1:40" x14ac:dyDescent="0.3">
      <c r="A1688" s="1" t="s">
        <v>1929</v>
      </c>
      <c r="B1688" s="8">
        <v>44986</v>
      </c>
      <c r="C1688" s="8">
        <v>45016</v>
      </c>
      <c r="D1688">
        <v>2023</v>
      </c>
      <c r="E1688" t="s">
        <v>52</v>
      </c>
      <c r="F1688" t="s">
        <v>53</v>
      </c>
      <c r="G1688" t="s">
        <v>54</v>
      </c>
      <c r="H1688" t="s">
        <v>55</v>
      </c>
      <c r="I1688" t="s">
        <v>56</v>
      </c>
      <c r="J1688" t="s">
        <v>57</v>
      </c>
      <c r="K1688" t="s">
        <v>37</v>
      </c>
      <c r="L1688" t="s">
        <v>38</v>
      </c>
      <c r="M1688" t="s">
        <v>53</v>
      </c>
      <c r="N1688" t="s">
        <v>39</v>
      </c>
      <c r="O1688" t="s">
        <v>50</v>
      </c>
      <c r="P1688">
        <v>26</v>
      </c>
      <c r="Q1688" s="2">
        <v>44927</v>
      </c>
      <c r="R1688" s="2">
        <v>45292</v>
      </c>
      <c r="S1688">
        <v>40</v>
      </c>
      <c r="T1688" s="3">
        <v>84913</v>
      </c>
      <c r="U1688" s="3">
        <v>7076.083333333333</v>
      </c>
      <c r="V1688" s="3">
        <v>40.823557692307688</v>
      </c>
      <c r="W1688" s="3">
        <v>0.25</v>
      </c>
      <c r="X1688" s="3">
        <v>1769.0208333333333</v>
      </c>
      <c r="Y1688" vm="3">
        <v>0.501</v>
      </c>
      <c r="Z1688" s="3">
        <v>3530.9655833333331</v>
      </c>
      <c r="AA1688" t="s">
        <v>58</v>
      </c>
      <c r="AB1688">
        <v>657.27</v>
      </c>
      <c r="AC1688">
        <v>7.0000000000000007E-2</v>
      </c>
      <c r="AD1688" s="2" t="s">
        <v>42</v>
      </c>
      <c r="AE1688">
        <v>193</v>
      </c>
      <c r="AH1688">
        <v>20</v>
      </c>
      <c r="AK1688" t="s">
        <v>42</v>
      </c>
      <c r="AL1688">
        <f>IF(AND(EE_Data_2023[[#This Row],[Hire Date]]&gt;=EE_Data_2023[[#This Row],[Start of Month]],EE_Data_2023[[#This Row],[Hire Date]]&lt;=EE_Data_2023[[#This Row],[End of Month]]),1,0)</f>
        <v>0</v>
      </c>
      <c r="AM1688">
        <f>IF(AND(EE_Data_2023[[#This Row],[Exit Date]]&gt;=EE_Data_2023[[#This Row],[Start of Month]],EE_Data_2023[[#This Row],[Exit Date]]&lt;=EE_Data_2023[[#This Row],[End of Month]]),1,0)</f>
        <v>0</v>
      </c>
      <c r="AN1688">
        <f>EE_Data_2023[[#This Row],[Leave balance]]*EE_Data_2023[[#This Row],[Hr_Rate]]</f>
        <v>7878.946634615384</v>
      </c>
    </row>
    <row r="1689" spans="1:40" x14ac:dyDescent="0.3">
      <c r="A1689" s="1" t="s">
        <v>1929</v>
      </c>
      <c r="B1689" s="8">
        <v>44986</v>
      </c>
      <c r="C1689" s="8">
        <v>45016</v>
      </c>
      <c r="D1689">
        <v>2023</v>
      </c>
      <c r="E1689" t="s">
        <v>59</v>
      </c>
      <c r="F1689" t="s">
        <v>60</v>
      </c>
      <c r="G1689" t="s">
        <v>33</v>
      </c>
      <c r="H1689" t="s">
        <v>61</v>
      </c>
      <c r="I1689" t="s">
        <v>62</v>
      </c>
      <c r="J1689" t="s">
        <v>63</v>
      </c>
      <c r="K1689" t="s">
        <v>48</v>
      </c>
      <c r="L1689" t="s">
        <v>38</v>
      </c>
      <c r="M1689" t="s">
        <v>60</v>
      </c>
      <c r="N1689" t="s">
        <v>39</v>
      </c>
      <c r="O1689" t="s">
        <v>40</v>
      </c>
      <c r="P1689">
        <v>55</v>
      </c>
      <c r="Q1689" s="2">
        <v>44927</v>
      </c>
      <c r="R1689" s="2">
        <v>45292</v>
      </c>
      <c r="S1689">
        <v>32</v>
      </c>
      <c r="T1689" s="3">
        <v>95409</v>
      </c>
      <c r="U1689" s="3">
        <v>7950.75</v>
      </c>
      <c r="V1689" s="3">
        <v>57.33713942307692</v>
      </c>
      <c r="W1689" s="3">
        <v>0.22140000000000001</v>
      </c>
      <c r="X1689" s="3">
        <v>1760.2960500000002</v>
      </c>
      <c r="Y1689" vm="4">
        <v>0.40799999999999997</v>
      </c>
      <c r="Z1689" s="3">
        <v>4706.8440000000001</v>
      </c>
      <c r="AA1689" t="s">
        <v>64</v>
      </c>
      <c r="AB1689">
        <v>4.6844999999999999</v>
      </c>
      <c r="AC1689">
        <v>0</v>
      </c>
      <c r="AD1689" s="2" t="s">
        <v>42</v>
      </c>
      <c r="AE1689">
        <v>267</v>
      </c>
      <c r="AH1689">
        <v>20</v>
      </c>
      <c r="AK1689" t="s">
        <v>42</v>
      </c>
      <c r="AL1689">
        <f>IF(AND(EE_Data_2023[[#This Row],[Hire Date]]&gt;=EE_Data_2023[[#This Row],[Start of Month]],EE_Data_2023[[#This Row],[Hire Date]]&lt;=EE_Data_2023[[#This Row],[End of Month]]),1,0)</f>
        <v>0</v>
      </c>
      <c r="AM1689">
        <f>IF(AND(EE_Data_2023[[#This Row],[Exit Date]]&gt;=EE_Data_2023[[#This Row],[Start of Month]],EE_Data_2023[[#This Row],[Exit Date]]&lt;=EE_Data_2023[[#This Row],[End of Month]]),1,0)</f>
        <v>0</v>
      </c>
      <c r="AN1689">
        <f>EE_Data_2023[[#This Row],[Leave balance]]*EE_Data_2023[[#This Row],[Hr_Rate]]</f>
        <v>15309.016225961537</v>
      </c>
    </row>
    <row r="1690" spans="1:40" x14ac:dyDescent="0.3">
      <c r="A1690" s="1" t="s">
        <v>1929</v>
      </c>
      <c r="B1690" s="8">
        <v>44986</v>
      </c>
      <c r="C1690" s="8">
        <v>45016</v>
      </c>
      <c r="D1690">
        <v>2023</v>
      </c>
      <c r="E1690" t="s">
        <v>65</v>
      </c>
      <c r="F1690" t="s">
        <v>66</v>
      </c>
      <c r="G1690" t="s">
        <v>33</v>
      </c>
      <c r="H1690" t="s">
        <v>67</v>
      </c>
      <c r="I1690" t="s">
        <v>68</v>
      </c>
      <c r="J1690" t="s">
        <v>69</v>
      </c>
      <c r="K1690" t="s">
        <v>70</v>
      </c>
      <c r="L1690" t="s">
        <v>71</v>
      </c>
      <c r="M1690" t="s">
        <v>66</v>
      </c>
      <c r="N1690" t="s">
        <v>72</v>
      </c>
      <c r="O1690" t="s">
        <v>40</v>
      </c>
      <c r="P1690">
        <v>57</v>
      </c>
      <c r="Q1690" s="2">
        <v>42759</v>
      </c>
      <c r="R1690" s="2"/>
      <c r="S1690">
        <v>32</v>
      </c>
      <c r="T1690" s="3">
        <v>50994</v>
      </c>
      <c r="U1690" s="3">
        <v>4249.5</v>
      </c>
      <c r="V1690" s="3">
        <v>30.645432692307693</v>
      </c>
      <c r="W1690" s="3">
        <v>0.23749999999999999</v>
      </c>
      <c r="X1690" s="3">
        <v>1009.2562499999999</v>
      </c>
      <c r="Y1690" vm="5">
        <v>0.39799999999999996</v>
      </c>
      <c r="Z1690" s="3">
        <v>2558.1990000000001</v>
      </c>
      <c r="AA1690" t="s">
        <v>41</v>
      </c>
      <c r="AB1690">
        <v>1</v>
      </c>
      <c r="AC1690">
        <v>0</v>
      </c>
      <c r="AD1690" s="2" t="s">
        <v>42</v>
      </c>
      <c r="AE1690">
        <v>341</v>
      </c>
      <c r="AH1690">
        <v>20</v>
      </c>
      <c r="AK1690" t="s">
        <v>42</v>
      </c>
      <c r="AL1690">
        <f>IF(AND(EE_Data_2023[[#This Row],[Hire Date]]&gt;=EE_Data_2023[[#This Row],[Start of Month]],EE_Data_2023[[#This Row],[Hire Date]]&lt;=EE_Data_2023[[#This Row],[End of Month]]),1,0)</f>
        <v>0</v>
      </c>
      <c r="AM1690">
        <f>IF(AND(EE_Data_2023[[#This Row],[Exit Date]]&gt;=EE_Data_2023[[#This Row],[Start of Month]],EE_Data_2023[[#This Row],[Exit Date]]&lt;=EE_Data_2023[[#This Row],[End of Month]]),1,0)</f>
        <v>0</v>
      </c>
      <c r="AN1690">
        <f>EE_Data_2023[[#This Row],[Leave balance]]*EE_Data_2023[[#This Row],[Hr_Rate]]</f>
        <v>10450.092548076924</v>
      </c>
    </row>
    <row r="1691" spans="1:40" x14ac:dyDescent="0.3">
      <c r="A1691" s="1" t="s">
        <v>1929</v>
      </c>
      <c r="B1691" s="8">
        <v>44986</v>
      </c>
      <c r="C1691" s="8">
        <v>45016</v>
      </c>
      <c r="D1691">
        <v>2023</v>
      </c>
      <c r="E1691" t="s">
        <v>73</v>
      </c>
      <c r="F1691" t="s">
        <v>74</v>
      </c>
      <c r="G1691" t="s">
        <v>1916</v>
      </c>
      <c r="H1691" t="s">
        <v>75</v>
      </c>
      <c r="I1691" t="s">
        <v>76</v>
      </c>
      <c r="J1691" t="s">
        <v>77</v>
      </c>
      <c r="K1691" t="s">
        <v>37</v>
      </c>
      <c r="L1691" t="s">
        <v>71</v>
      </c>
      <c r="M1691" t="s">
        <v>74</v>
      </c>
      <c r="N1691" t="s">
        <v>72</v>
      </c>
      <c r="O1691" t="s">
        <v>50</v>
      </c>
      <c r="P1691">
        <v>27</v>
      </c>
      <c r="Q1691" s="2">
        <v>44013</v>
      </c>
      <c r="R1691" s="2"/>
      <c r="S1691">
        <v>32</v>
      </c>
      <c r="T1691" s="3">
        <v>119746</v>
      </c>
      <c r="U1691" s="3">
        <v>9978.8333333333339</v>
      </c>
      <c r="V1691" s="3">
        <v>71.962740384615387</v>
      </c>
      <c r="W1691" s="3">
        <v>0.28999999999999998</v>
      </c>
      <c r="X1691" s="3">
        <v>2893.8616666666667</v>
      </c>
      <c r="Y1691" vm="6">
        <v>0.65099999999999991</v>
      </c>
      <c r="Z1691" s="3">
        <v>3482.6128333333345</v>
      </c>
      <c r="AA1691" t="s">
        <v>78</v>
      </c>
      <c r="AB1691">
        <v>5.4378000000000002</v>
      </c>
      <c r="AC1691">
        <v>0.1</v>
      </c>
      <c r="AD1691" s="2" t="s">
        <v>42</v>
      </c>
      <c r="AE1691">
        <v>339</v>
      </c>
      <c r="AH1691">
        <v>20</v>
      </c>
      <c r="AK1691" t="s">
        <v>42</v>
      </c>
      <c r="AL1691">
        <f>IF(AND(EE_Data_2023[[#This Row],[Hire Date]]&gt;=EE_Data_2023[[#This Row],[Start of Month]],EE_Data_2023[[#This Row],[Hire Date]]&lt;=EE_Data_2023[[#This Row],[End of Month]]),1,0)</f>
        <v>0</v>
      </c>
      <c r="AM1691">
        <f>IF(AND(EE_Data_2023[[#This Row],[Exit Date]]&gt;=EE_Data_2023[[#This Row],[Start of Month]],EE_Data_2023[[#This Row],[Exit Date]]&lt;=EE_Data_2023[[#This Row],[End of Month]]),1,0)</f>
        <v>0</v>
      </c>
      <c r="AN1691">
        <f>EE_Data_2023[[#This Row],[Leave balance]]*EE_Data_2023[[#This Row],[Hr_Rate]]</f>
        <v>24395.368990384617</v>
      </c>
    </row>
    <row r="1692" spans="1:40" x14ac:dyDescent="0.3">
      <c r="A1692" s="1" t="s">
        <v>1929</v>
      </c>
      <c r="B1692" s="8">
        <v>44986</v>
      </c>
      <c r="C1692" s="8">
        <v>45016</v>
      </c>
      <c r="D1692">
        <v>2023</v>
      </c>
      <c r="E1692" t="s">
        <v>79</v>
      </c>
      <c r="F1692" t="s">
        <v>80</v>
      </c>
      <c r="G1692" t="s">
        <v>33</v>
      </c>
      <c r="H1692" t="s">
        <v>81</v>
      </c>
      <c r="I1692" t="s">
        <v>82</v>
      </c>
      <c r="J1692" t="s">
        <v>77</v>
      </c>
      <c r="K1692" t="s">
        <v>83</v>
      </c>
      <c r="L1692" t="s">
        <v>38</v>
      </c>
      <c r="M1692" t="s">
        <v>80</v>
      </c>
      <c r="N1692" t="s">
        <v>39</v>
      </c>
      <c r="O1692" t="s">
        <v>40</v>
      </c>
      <c r="P1692">
        <v>29</v>
      </c>
      <c r="Q1692" s="2">
        <v>44927</v>
      </c>
      <c r="R1692" s="2">
        <v>45292</v>
      </c>
      <c r="S1692">
        <v>40</v>
      </c>
      <c r="T1692" s="3">
        <v>113527</v>
      </c>
      <c r="U1692" s="3">
        <v>9460.5833333333339</v>
      </c>
      <c r="V1692" s="3">
        <v>54.580288461538466</v>
      </c>
      <c r="W1692" s="3">
        <v>0.23190000000000002</v>
      </c>
      <c r="X1692" s="3">
        <v>2193.9092750000004</v>
      </c>
      <c r="Y1692" vm="7">
        <v>0.41200000000000003</v>
      </c>
      <c r="Z1692" s="3">
        <v>5562.8230000000003</v>
      </c>
      <c r="AA1692" t="s">
        <v>41</v>
      </c>
      <c r="AB1692">
        <v>1</v>
      </c>
      <c r="AC1692">
        <v>0.06</v>
      </c>
      <c r="AD1692" s="2" t="s">
        <v>42</v>
      </c>
      <c r="AE1692">
        <v>30</v>
      </c>
      <c r="AH1692">
        <v>20</v>
      </c>
      <c r="AK1692" t="s">
        <v>42</v>
      </c>
      <c r="AL1692">
        <f>IF(AND(EE_Data_2023[[#This Row],[Hire Date]]&gt;=EE_Data_2023[[#This Row],[Start of Month]],EE_Data_2023[[#This Row],[Hire Date]]&lt;=EE_Data_2023[[#This Row],[End of Month]]),1,0)</f>
        <v>0</v>
      </c>
      <c r="AM1692">
        <f>IF(AND(EE_Data_2023[[#This Row],[Exit Date]]&gt;=EE_Data_2023[[#This Row],[Start of Month]],EE_Data_2023[[#This Row],[Exit Date]]&lt;=EE_Data_2023[[#This Row],[End of Month]]),1,0)</f>
        <v>0</v>
      </c>
      <c r="AN1692">
        <f>EE_Data_2023[[#This Row],[Leave balance]]*EE_Data_2023[[#This Row],[Hr_Rate]]</f>
        <v>1637.408653846154</v>
      </c>
    </row>
    <row r="1693" spans="1:40" x14ac:dyDescent="0.3">
      <c r="A1693" s="1" t="s">
        <v>1929</v>
      </c>
      <c r="B1693" s="8">
        <v>44986</v>
      </c>
      <c r="C1693" s="8">
        <v>45016</v>
      </c>
      <c r="D1693">
        <v>2023</v>
      </c>
      <c r="E1693" t="s">
        <v>84</v>
      </c>
      <c r="F1693" t="s">
        <v>85</v>
      </c>
      <c r="G1693" t="s">
        <v>1919</v>
      </c>
      <c r="H1693" t="s">
        <v>86</v>
      </c>
      <c r="I1693" t="s">
        <v>87</v>
      </c>
      <c r="J1693" t="s">
        <v>63</v>
      </c>
      <c r="K1693" t="s">
        <v>48</v>
      </c>
      <c r="L1693" t="s">
        <v>49</v>
      </c>
      <c r="M1693" t="s">
        <v>85</v>
      </c>
      <c r="N1693" t="s">
        <v>72</v>
      </c>
      <c r="O1693" t="s">
        <v>50</v>
      </c>
      <c r="P1693">
        <v>34</v>
      </c>
      <c r="Q1693" s="2">
        <v>43264</v>
      </c>
      <c r="R1693" s="2"/>
      <c r="S1693">
        <v>40</v>
      </c>
      <c r="T1693" s="3">
        <v>77203</v>
      </c>
      <c r="U1693" s="3">
        <v>6433.583333333333</v>
      </c>
      <c r="V1693" s="3">
        <v>37.116826923076921</v>
      </c>
      <c r="W1693" s="3">
        <v>0.25</v>
      </c>
      <c r="X1693" s="3">
        <v>1608.3958333333333</v>
      </c>
      <c r="Y1693" vm="8">
        <v>0.21899999999999997</v>
      </c>
      <c r="Z1693" s="3">
        <v>5024.6285833333332</v>
      </c>
      <c r="AA1693" t="s">
        <v>88</v>
      </c>
      <c r="AB1693">
        <v>8.2957999999999998</v>
      </c>
      <c r="AC1693">
        <v>0</v>
      </c>
      <c r="AD1693" s="2" t="s">
        <v>42</v>
      </c>
      <c r="AE1693">
        <v>363</v>
      </c>
      <c r="AH1693">
        <v>20</v>
      </c>
      <c r="AJ1693">
        <v>27</v>
      </c>
      <c r="AK1693" t="s">
        <v>42</v>
      </c>
      <c r="AL1693">
        <f>IF(AND(EE_Data_2023[[#This Row],[Hire Date]]&gt;=EE_Data_2023[[#This Row],[Start of Month]],EE_Data_2023[[#This Row],[Hire Date]]&lt;=EE_Data_2023[[#This Row],[End of Month]]),1,0)</f>
        <v>0</v>
      </c>
      <c r="AM1693">
        <f>IF(AND(EE_Data_2023[[#This Row],[Exit Date]]&gt;=EE_Data_2023[[#This Row],[Start of Month]],EE_Data_2023[[#This Row],[Exit Date]]&lt;=EE_Data_2023[[#This Row],[End of Month]]),1,0)</f>
        <v>0</v>
      </c>
      <c r="AN1693">
        <f>EE_Data_2023[[#This Row],[Leave balance]]*EE_Data_2023[[#This Row],[Hr_Rate]]</f>
        <v>13473.408173076923</v>
      </c>
    </row>
    <row r="1694" spans="1:40" x14ac:dyDescent="0.3">
      <c r="A1694" s="1" t="s">
        <v>1929</v>
      </c>
      <c r="B1694" s="8">
        <v>44986</v>
      </c>
      <c r="C1694" s="8">
        <v>45016</v>
      </c>
      <c r="D1694">
        <v>2023</v>
      </c>
      <c r="E1694" t="s">
        <v>89</v>
      </c>
      <c r="F1694" t="s">
        <v>90</v>
      </c>
      <c r="G1694" t="s">
        <v>54</v>
      </c>
      <c r="H1694" t="s">
        <v>91</v>
      </c>
      <c r="I1694" t="s">
        <v>92</v>
      </c>
      <c r="J1694" t="s">
        <v>93</v>
      </c>
      <c r="K1694" t="s">
        <v>94</v>
      </c>
      <c r="L1694" t="s">
        <v>38</v>
      </c>
      <c r="M1694" t="s">
        <v>90</v>
      </c>
      <c r="N1694" t="s">
        <v>72</v>
      </c>
      <c r="O1694" t="s">
        <v>50</v>
      </c>
      <c r="P1694">
        <v>36</v>
      </c>
      <c r="Q1694" s="2">
        <v>39855</v>
      </c>
      <c r="R1694" s="2"/>
      <c r="S1694">
        <v>40</v>
      </c>
      <c r="T1694" s="3">
        <v>157333</v>
      </c>
      <c r="U1694" s="3">
        <v>13111.083333333334</v>
      </c>
      <c r="V1694" s="3">
        <v>75.640865384615381</v>
      </c>
      <c r="W1694" s="3">
        <v>0</v>
      </c>
      <c r="X1694" s="3">
        <v>0</v>
      </c>
      <c r="Y1694" vm="9">
        <v>0.37200000000000005</v>
      </c>
      <c r="Z1694" s="3">
        <v>8233.7603333333318</v>
      </c>
      <c r="AA1694" t="s">
        <v>95</v>
      </c>
      <c r="AB1694">
        <v>136.33000000000001</v>
      </c>
      <c r="AC1694">
        <v>0.15</v>
      </c>
      <c r="AD1694" s="2" t="s">
        <v>42</v>
      </c>
      <c r="AE1694">
        <v>69</v>
      </c>
      <c r="AH1694">
        <v>20</v>
      </c>
      <c r="AI1694">
        <v>357.3</v>
      </c>
      <c r="AJ1694">
        <v>30</v>
      </c>
      <c r="AK1694" t="s">
        <v>42</v>
      </c>
      <c r="AL1694">
        <f>IF(AND(EE_Data_2023[[#This Row],[Hire Date]]&gt;=EE_Data_2023[[#This Row],[Start of Month]],EE_Data_2023[[#This Row],[Hire Date]]&lt;=EE_Data_2023[[#This Row],[End of Month]]),1,0)</f>
        <v>0</v>
      </c>
      <c r="AM1694">
        <f>IF(AND(EE_Data_2023[[#This Row],[Exit Date]]&gt;=EE_Data_2023[[#This Row],[Start of Month]],EE_Data_2023[[#This Row],[Exit Date]]&lt;=EE_Data_2023[[#This Row],[End of Month]]),1,0)</f>
        <v>0</v>
      </c>
      <c r="AN1694">
        <f>EE_Data_2023[[#This Row],[Leave balance]]*EE_Data_2023[[#This Row],[Hr_Rate]]</f>
        <v>5219.2197115384615</v>
      </c>
    </row>
    <row r="1695" spans="1:40" x14ac:dyDescent="0.3">
      <c r="A1695" s="1" t="s">
        <v>1929</v>
      </c>
      <c r="B1695" s="8">
        <v>44986</v>
      </c>
      <c r="C1695" s="8">
        <v>45016</v>
      </c>
      <c r="D1695">
        <v>2023</v>
      </c>
      <c r="E1695" t="s">
        <v>84</v>
      </c>
      <c r="F1695" t="s">
        <v>85</v>
      </c>
      <c r="G1695" t="s">
        <v>1919</v>
      </c>
      <c r="H1695" t="s">
        <v>96</v>
      </c>
      <c r="I1695" t="s">
        <v>97</v>
      </c>
      <c r="J1695" t="s">
        <v>98</v>
      </c>
      <c r="K1695" t="s">
        <v>99</v>
      </c>
      <c r="L1695" t="s">
        <v>49</v>
      </c>
      <c r="M1695" t="s">
        <v>85</v>
      </c>
      <c r="N1695" t="s">
        <v>39</v>
      </c>
      <c r="O1695" t="s">
        <v>50</v>
      </c>
      <c r="P1695">
        <v>27</v>
      </c>
      <c r="Q1695" s="2">
        <v>44490</v>
      </c>
      <c r="R1695" s="2">
        <v>45220</v>
      </c>
      <c r="S1695">
        <v>40</v>
      </c>
      <c r="T1695" s="3">
        <v>109851</v>
      </c>
      <c r="U1695" s="3">
        <v>9154.25</v>
      </c>
      <c r="V1695" s="3">
        <v>52.812980769230776</v>
      </c>
      <c r="W1695" s="3">
        <v>0.25</v>
      </c>
      <c r="X1695" s="3">
        <v>2288.5625</v>
      </c>
      <c r="Y1695" vm="8">
        <v>0.21899999999999997</v>
      </c>
      <c r="Z1695" s="3">
        <v>7149.4692500000001</v>
      </c>
      <c r="AA1695" t="s">
        <v>88</v>
      </c>
      <c r="AB1695">
        <v>8.2957999999999998</v>
      </c>
      <c r="AC1695">
        <v>0</v>
      </c>
      <c r="AD1695" s="2" t="s">
        <v>42</v>
      </c>
      <c r="AE1695">
        <v>279</v>
      </c>
      <c r="AH1695">
        <v>20</v>
      </c>
      <c r="AI1695">
        <v>201.6</v>
      </c>
      <c r="AJ1695">
        <v>6</v>
      </c>
      <c r="AK1695" t="s">
        <v>42</v>
      </c>
      <c r="AL1695">
        <f>IF(AND(EE_Data_2023[[#This Row],[Hire Date]]&gt;=EE_Data_2023[[#This Row],[Start of Month]],EE_Data_2023[[#This Row],[Hire Date]]&lt;=EE_Data_2023[[#This Row],[End of Month]]),1,0)</f>
        <v>0</v>
      </c>
      <c r="AM1695">
        <f>IF(AND(EE_Data_2023[[#This Row],[Exit Date]]&gt;=EE_Data_2023[[#This Row],[Start of Month]],EE_Data_2023[[#This Row],[Exit Date]]&lt;=EE_Data_2023[[#This Row],[End of Month]]),1,0)</f>
        <v>0</v>
      </c>
      <c r="AN1695">
        <f>EE_Data_2023[[#This Row],[Leave balance]]*EE_Data_2023[[#This Row],[Hr_Rate]]</f>
        <v>14734.821634615386</v>
      </c>
    </row>
    <row r="1696" spans="1:40" x14ac:dyDescent="0.3">
      <c r="A1696" s="1" t="s">
        <v>1929</v>
      </c>
      <c r="B1696" s="8">
        <v>44986</v>
      </c>
      <c r="C1696" s="8">
        <v>45016</v>
      </c>
      <c r="D1696">
        <v>2023</v>
      </c>
      <c r="E1696" t="s">
        <v>100</v>
      </c>
      <c r="F1696" t="s">
        <v>101</v>
      </c>
      <c r="G1696" t="s">
        <v>33</v>
      </c>
      <c r="H1696" t="s">
        <v>102</v>
      </c>
      <c r="I1696" t="s">
        <v>103</v>
      </c>
      <c r="J1696" t="s">
        <v>77</v>
      </c>
      <c r="K1696" t="s">
        <v>94</v>
      </c>
      <c r="L1696" t="s">
        <v>38</v>
      </c>
      <c r="M1696" t="s">
        <v>101</v>
      </c>
      <c r="N1696" t="s">
        <v>39</v>
      </c>
      <c r="O1696" t="s">
        <v>40</v>
      </c>
      <c r="P1696">
        <v>59</v>
      </c>
      <c r="Q1696" s="2">
        <v>44634</v>
      </c>
      <c r="R1696" s="2">
        <v>44999</v>
      </c>
      <c r="S1696">
        <v>40</v>
      </c>
      <c r="T1696" s="3">
        <v>105086</v>
      </c>
      <c r="U1696" s="3">
        <v>8757.1666666666661</v>
      </c>
      <c r="V1696" s="3">
        <v>50.52211538461539</v>
      </c>
      <c r="W1696" s="3">
        <v>0.14990000000000001</v>
      </c>
      <c r="X1696" s="3">
        <v>1312.6992833333334</v>
      </c>
      <c r="Y1696" vm="10">
        <v>0.20399999999999999</v>
      </c>
      <c r="Z1696" s="3">
        <v>6970.7046666666665</v>
      </c>
      <c r="AA1696" t="s">
        <v>41</v>
      </c>
      <c r="AB1696">
        <v>1</v>
      </c>
      <c r="AC1696">
        <v>0.09</v>
      </c>
      <c r="AD1696" s="2">
        <v>44999</v>
      </c>
      <c r="AE1696">
        <v>383</v>
      </c>
      <c r="AH1696">
        <v>20</v>
      </c>
      <c r="AK1696" t="s">
        <v>42</v>
      </c>
      <c r="AL1696">
        <f>IF(AND(EE_Data_2023[[#This Row],[Hire Date]]&gt;=EE_Data_2023[[#This Row],[Start of Month]],EE_Data_2023[[#This Row],[Hire Date]]&lt;=EE_Data_2023[[#This Row],[End of Month]]),1,0)</f>
        <v>0</v>
      </c>
      <c r="AM1696">
        <f>IF(AND(EE_Data_2023[[#This Row],[Exit Date]]&gt;=EE_Data_2023[[#This Row],[Start of Month]],EE_Data_2023[[#This Row],[Exit Date]]&lt;=EE_Data_2023[[#This Row],[End of Month]]),1,0)</f>
        <v>1</v>
      </c>
      <c r="AN1696">
        <f>EE_Data_2023[[#This Row],[Leave balance]]*EE_Data_2023[[#This Row],[Hr_Rate]]</f>
        <v>19349.970192307694</v>
      </c>
    </row>
    <row r="1697" spans="1:40" x14ac:dyDescent="0.3">
      <c r="A1697" s="1" t="s">
        <v>1929</v>
      </c>
      <c r="B1697" s="8">
        <v>44986</v>
      </c>
      <c r="C1697" s="8">
        <v>45016</v>
      </c>
      <c r="D1697">
        <v>2023</v>
      </c>
      <c r="E1697" t="s">
        <v>104</v>
      </c>
      <c r="F1697" t="s">
        <v>105</v>
      </c>
      <c r="G1697" t="s">
        <v>1919</v>
      </c>
      <c r="H1697" t="s">
        <v>106</v>
      </c>
      <c r="I1697" t="s">
        <v>107</v>
      </c>
      <c r="J1697" t="s">
        <v>93</v>
      </c>
      <c r="K1697" t="s">
        <v>48</v>
      </c>
      <c r="L1697" t="s">
        <v>108</v>
      </c>
      <c r="M1697" t="s">
        <v>105</v>
      </c>
      <c r="N1697" t="s">
        <v>72</v>
      </c>
      <c r="O1697" t="s">
        <v>50</v>
      </c>
      <c r="P1697">
        <v>51</v>
      </c>
      <c r="Q1697" s="2">
        <v>44357</v>
      </c>
      <c r="R1697" s="2"/>
      <c r="S1697">
        <v>40</v>
      </c>
      <c r="T1697" s="3">
        <v>146742</v>
      </c>
      <c r="U1697" s="3">
        <v>12228.5</v>
      </c>
      <c r="V1697" s="3">
        <v>70.549038461538458</v>
      </c>
      <c r="W1697" s="3">
        <v>5.74E-2</v>
      </c>
      <c r="X1697" s="3">
        <v>701.91589999999997</v>
      </c>
      <c r="Y1697" vm="11">
        <v>0.30099999999999999</v>
      </c>
      <c r="Z1697" s="3">
        <v>8547.7214999999997</v>
      </c>
      <c r="AA1697" t="s">
        <v>109</v>
      </c>
      <c r="AB1697">
        <v>16295.86</v>
      </c>
      <c r="AC1697">
        <v>0.1</v>
      </c>
      <c r="AD1697" s="2" t="s">
        <v>42</v>
      </c>
      <c r="AE1697">
        <v>108</v>
      </c>
      <c r="AH1697">
        <v>20</v>
      </c>
      <c r="AK1697" t="s">
        <v>42</v>
      </c>
      <c r="AL1697">
        <f>IF(AND(EE_Data_2023[[#This Row],[Hire Date]]&gt;=EE_Data_2023[[#This Row],[Start of Month]],EE_Data_2023[[#This Row],[Hire Date]]&lt;=EE_Data_2023[[#This Row],[End of Month]]),1,0)</f>
        <v>0</v>
      </c>
      <c r="AM1697">
        <f>IF(AND(EE_Data_2023[[#This Row],[Exit Date]]&gt;=EE_Data_2023[[#This Row],[Start of Month]],EE_Data_2023[[#This Row],[Exit Date]]&lt;=EE_Data_2023[[#This Row],[End of Month]]),1,0)</f>
        <v>0</v>
      </c>
      <c r="AN1697">
        <f>EE_Data_2023[[#This Row],[Leave balance]]*EE_Data_2023[[#This Row],[Hr_Rate]]</f>
        <v>7619.2961538461532</v>
      </c>
    </row>
    <row r="1698" spans="1:40" x14ac:dyDescent="0.3">
      <c r="A1698" s="1" t="s">
        <v>1929</v>
      </c>
      <c r="B1698" s="8">
        <v>44986</v>
      </c>
      <c r="C1698" s="8">
        <v>45016</v>
      </c>
      <c r="D1698">
        <v>2023</v>
      </c>
      <c r="E1698" t="s">
        <v>110</v>
      </c>
      <c r="F1698" t="s">
        <v>111</v>
      </c>
      <c r="G1698" t="s">
        <v>112</v>
      </c>
      <c r="H1698" t="s">
        <v>113</v>
      </c>
      <c r="I1698" t="s">
        <v>114</v>
      </c>
      <c r="J1698" t="s">
        <v>115</v>
      </c>
      <c r="K1698" t="s">
        <v>116</v>
      </c>
      <c r="L1698" t="s">
        <v>108</v>
      </c>
      <c r="M1698" t="s">
        <v>80</v>
      </c>
      <c r="N1698" t="s">
        <v>72</v>
      </c>
      <c r="O1698" t="s">
        <v>50</v>
      </c>
      <c r="P1698">
        <v>41</v>
      </c>
      <c r="Q1698" s="2">
        <v>41346</v>
      </c>
      <c r="R1698" s="2"/>
      <c r="S1698">
        <v>40</v>
      </c>
      <c r="T1698" s="3">
        <v>249270</v>
      </c>
      <c r="U1698" s="3">
        <v>20772.5</v>
      </c>
      <c r="V1698" s="3">
        <v>119.84134615384615</v>
      </c>
      <c r="W1698" s="3">
        <v>0</v>
      </c>
      <c r="X1698" s="3">
        <v>0</v>
      </c>
      <c r="Y1698" vm="12">
        <v>0.113</v>
      </c>
      <c r="Z1698" s="3">
        <v>18425.2075</v>
      </c>
      <c r="AA1698" t="s">
        <v>117</v>
      </c>
      <c r="AB1698">
        <v>3.8468</v>
      </c>
      <c r="AC1698">
        <v>0.3</v>
      </c>
      <c r="AD1698" s="2" t="s">
        <v>42</v>
      </c>
      <c r="AE1698">
        <v>38</v>
      </c>
      <c r="AH1698">
        <v>20</v>
      </c>
      <c r="AK1698" t="s">
        <v>42</v>
      </c>
      <c r="AL1698">
        <f>IF(AND(EE_Data_2023[[#This Row],[Hire Date]]&gt;=EE_Data_2023[[#This Row],[Start of Month]],EE_Data_2023[[#This Row],[Hire Date]]&lt;=EE_Data_2023[[#This Row],[End of Month]]),1,0)</f>
        <v>0</v>
      </c>
      <c r="AM1698">
        <f>IF(AND(EE_Data_2023[[#This Row],[Exit Date]]&gt;=EE_Data_2023[[#This Row],[Start of Month]],EE_Data_2023[[#This Row],[Exit Date]]&lt;=EE_Data_2023[[#This Row],[End of Month]]),1,0)</f>
        <v>0</v>
      </c>
      <c r="AN1698">
        <f>EE_Data_2023[[#This Row],[Leave balance]]*EE_Data_2023[[#This Row],[Hr_Rate]]</f>
        <v>4553.9711538461534</v>
      </c>
    </row>
    <row r="1699" spans="1:40" x14ac:dyDescent="0.3">
      <c r="A1699" s="1" t="s">
        <v>1929</v>
      </c>
      <c r="B1699" s="8">
        <v>44986</v>
      </c>
      <c r="C1699" s="8">
        <v>45016</v>
      </c>
      <c r="D1699">
        <v>2023</v>
      </c>
      <c r="E1699" t="s">
        <v>79</v>
      </c>
      <c r="F1699" t="s">
        <v>80</v>
      </c>
      <c r="G1699" t="s">
        <v>33</v>
      </c>
      <c r="H1699" t="s">
        <v>118</v>
      </c>
      <c r="I1699" t="s">
        <v>119</v>
      </c>
      <c r="J1699" t="s">
        <v>47</v>
      </c>
      <c r="K1699" t="s">
        <v>48</v>
      </c>
      <c r="L1699" t="s">
        <v>108</v>
      </c>
      <c r="M1699" t="s">
        <v>120</v>
      </c>
      <c r="N1699" t="s">
        <v>39</v>
      </c>
      <c r="O1699" t="s">
        <v>50</v>
      </c>
      <c r="P1699">
        <v>65</v>
      </c>
      <c r="Q1699" s="2">
        <v>44927</v>
      </c>
      <c r="R1699" s="2">
        <v>45292</v>
      </c>
      <c r="S1699">
        <v>40</v>
      </c>
      <c r="T1699" s="3">
        <v>175837</v>
      </c>
      <c r="U1699" s="3">
        <v>14653.083333333334</v>
      </c>
      <c r="V1699" s="3">
        <v>84.537019230769232</v>
      </c>
      <c r="W1699" s="3">
        <v>0.23190000000000002</v>
      </c>
      <c r="X1699" s="3">
        <v>3398.0500250000005</v>
      </c>
      <c r="Y1699" vm="7">
        <v>0.41200000000000003</v>
      </c>
      <c r="Z1699" s="3">
        <v>8616.012999999999</v>
      </c>
      <c r="AA1699" t="s">
        <v>41</v>
      </c>
      <c r="AB1699">
        <v>1</v>
      </c>
      <c r="AC1699">
        <v>0.2</v>
      </c>
      <c r="AD1699" s="2" t="s">
        <v>42</v>
      </c>
      <c r="AE1699">
        <v>249</v>
      </c>
      <c r="AH1699">
        <v>20</v>
      </c>
      <c r="AK1699" t="s">
        <v>42</v>
      </c>
      <c r="AL1699">
        <f>IF(AND(EE_Data_2023[[#This Row],[Hire Date]]&gt;=EE_Data_2023[[#This Row],[Start of Month]],EE_Data_2023[[#This Row],[Hire Date]]&lt;=EE_Data_2023[[#This Row],[End of Month]]),1,0)</f>
        <v>0</v>
      </c>
      <c r="AM1699">
        <f>IF(AND(EE_Data_2023[[#This Row],[Exit Date]]&gt;=EE_Data_2023[[#This Row],[Start of Month]],EE_Data_2023[[#This Row],[Exit Date]]&lt;=EE_Data_2023[[#This Row],[End of Month]]),1,0)</f>
        <v>0</v>
      </c>
      <c r="AN1699">
        <f>EE_Data_2023[[#This Row],[Leave balance]]*EE_Data_2023[[#This Row],[Hr_Rate]]</f>
        <v>21049.717788461538</v>
      </c>
    </row>
    <row r="1700" spans="1:40" x14ac:dyDescent="0.3">
      <c r="A1700" s="1" t="s">
        <v>1929</v>
      </c>
      <c r="B1700" s="8">
        <v>44986</v>
      </c>
      <c r="C1700" s="8">
        <v>45016</v>
      </c>
      <c r="D1700">
        <v>2023</v>
      </c>
      <c r="E1700" t="s">
        <v>123</v>
      </c>
      <c r="F1700" t="s">
        <v>124</v>
      </c>
      <c r="G1700" t="s">
        <v>33</v>
      </c>
      <c r="H1700" t="s">
        <v>125</v>
      </c>
      <c r="I1700" t="s">
        <v>126</v>
      </c>
      <c r="J1700" t="s">
        <v>47</v>
      </c>
      <c r="K1700" t="s">
        <v>37</v>
      </c>
      <c r="L1700" t="s">
        <v>71</v>
      </c>
      <c r="M1700" t="s">
        <v>124</v>
      </c>
      <c r="N1700" t="s">
        <v>72</v>
      </c>
      <c r="O1700" t="s">
        <v>40</v>
      </c>
      <c r="P1700">
        <v>64</v>
      </c>
      <c r="Q1700" s="2">
        <v>41581</v>
      </c>
      <c r="R1700" s="2"/>
      <c r="S1700">
        <v>40</v>
      </c>
      <c r="T1700" s="3">
        <v>186503</v>
      </c>
      <c r="U1700" s="3">
        <v>15541.916666666666</v>
      </c>
      <c r="V1700" s="3">
        <v>89.664903846153848</v>
      </c>
      <c r="W1700" s="3">
        <v>2.2499999999999999E-2</v>
      </c>
      <c r="X1700" s="3">
        <v>349.69312499999995</v>
      </c>
      <c r="Y1700" vm="13">
        <v>0.2</v>
      </c>
      <c r="Z1700" s="3">
        <v>12433.533333333333</v>
      </c>
      <c r="AA1700" t="s">
        <v>127</v>
      </c>
      <c r="AB1700">
        <v>4.9107000000000003</v>
      </c>
      <c r="AC1700">
        <v>0.24</v>
      </c>
      <c r="AD1700" s="2" t="s">
        <v>42</v>
      </c>
      <c r="AE1700">
        <v>319</v>
      </c>
      <c r="AH1700">
        <v>20</v>
      </c>
      <c r="AK1700" t="s">
        <v>42</v>
      </c>
      <c r="AL1700">
        <f>IF(AND(EE_Data_2023[[#This Row],[Hire Date]]&gt;=EE_Data_2023[[#This Row],[Start of Month]],EE_Data_2023[[#This Row],[Hire Date]]&lt;=EE_Data_2023[[#This Row],[End of Month]]),1,0)</f>
        <v>0</v>
      </c>
      <c r="AM1700">
        <f>IF(AND(EE_Data_2023[[#This Row],[Exit Date]]&gt;=EE_Data_2023[[#This Row],[Start of Month]],EE_Data_2023[[#This Row],[Exit Date]]&lt;=EE_Data_2023[[#This Row],[End of Month]]),1,0)</f>
        <v>0</v>
      </c>
      <c r="AN1700">
        <f>EE_Data_2023[[#This Row],[Leave balance]]*EE_Data_2023[[#This Row],[Hr_Rate]]</f>
        <v>28603.104326923076</v>
      </c>
    </row>
    <row r="1701" spans="1:40" x14ac:dyDescent="0.3">
      <c r="A1701" s="1" t="s">
        <v>1929</v>
      </c>
      <c r="B1701" s="8">
        <v>44986</v>
      </c>
      <c r="C1701" s="8">
        <v>45016</v>
      </c>
      <c r="D1701">
        <v>2023</v>
      </c>
      <c r="E1701" t="s">
        <v>128</v>
      </c>
      <c r="F1701" t="s">
        <v>129</v>
      </c>
      <c r="G1701" t="s">
        <v>33</v>
      </c>
      <c r="H1701" t="s">
        <v>130</v>
      </c>
      <c r="I1701" t="s">
        <v>131</v>
      </c>
      <c r="J1701" t="s">
        <v>47</v>
      </c>
      <c r="K1701" t="s">
        <v>70</v>
      </c>
      <c r="L1701" t="s">
        <v>108</v>
      </c>
      <c r="M1701" t="s">
        <v>132</v>
      </c>
      <c r="N1701" t="s">
        <v>72</v>
      </c>
      <c r="O1701" t="s">
        <v>40</v>
      </c>
      <c r="P1701">
        <v>45</v>
      </c>
      <c r="Q1701" s="2">
        <v>37446</v>
      </c>
      <c r="R1701" s="2"/>
      <c r="S1701">
        <v>40</v>
      </c>
      <c r="T1701" s="3">
        <v>166331</v>
      </c>
      <c r="U1701" s="3">
        <v>13860.916666666666</v>
      </c>
      <c r="V1701" s="3">
        <v>79.966826923076923</v>
      </c>
      <c r="W1701" s="3">
        <v>0.27500000000000002</v>
      </c>
      <c r="X1701" s="3">
        <v>3811.7520833333333</v>
      </c>
      <c r="Y1701" vm="14">
        <v>0.55399999999999994</v>
      </c>
      <c r="Z1701" s="3">
        <v>6181.9688333333343</v>
      </c>
      <c r="AA1701" t="s">
        <v>41</v>
      </c>
      <c r="AB1701">
        <v>1</v>
      </c>
      <c r="AC1701">
        <v>0.18</v>
      </c>
      <c r="AD1701" s="2" t="s">
        <v>42</v>
      </c>
      <c r="AE1701">
        <v>200</v>
      </c>
      <c r="AH1701">
        <v>20</v>
      </c>
      <c r="AK1701" t="s">
        <v>42</v>
      </c>
      <c r="AL1701">
        <f>IF(AND(EE_Data_2023[[#This Row],[Hire Date]]&gt;=EE_Data_2023[[#This Row],[Start of Month]],EE_Data_2023[[#This Row],[Hire Date]]&lt;=EE_Data_2023[[#This Row],[End of Month]]),1,0)</f>
        <v>0</v>
      </c>
      <c r="AM1701">
        <f>IF(AND(EE_Data_2023[[#This Row],[Exit Date]]&gt;=EE_Data_2023[[#This Row],[Start of Month]],EE_Data_2023[[#This Row],[Exit Date]]&lt;=EE_Data_2023[[#This Row],[End of Month]]),1,0)</f>
        <v>0</v>
      </c>
      <c r="AN1701">
        <f>EE_Data_2023[[#This Row],[Leave balance]]*EE_Data_2023[[#This Row],[Hr_Rate]]</f>
        <v>15993.365384615385</v>
      </c>
    </row>
    <row r="1702" spans="1:40" x14ac:dyDescent="0.3">
      <c r="A1702" s="1" t="s">
        <v>1929</v>
      </c>
      <c r="B1702" s="8">
        <v>44986</v>
      </c>
      <c r="C1702" s="8">
        <v>45016</v>
      </c>
      <c r="D1702">
        <v>2023</v>
      </c>
      <c r="E1702" t="s">
        <v>110</v>
      </c>
      <c r="F1702" t="s">
        <v>111</v>
      </c>
      <c r="G1702" t="s">
        <v>112</v>
      </c>
      <c r="H1702" t="s">
        <v>133</v>
      </c>
      <c r="I1702" t="s">
        <v>134</v>
      </c>
      <c r="J1702" t="s">
        <v>93</v>
      </c>
      <c r="K1702" t="s">
        <v>37</v>
      </c>
      <c r="L1702" t="s">
        <v>38</v>
      </c>
      <c r="M1702" t="s">
        <v>80</v>
      </c>
      <c r="N1702" t="s">
        <v>72</v>
      </c>
      <c r="O1702" t="s">
        <v>40</v>
      </c>
      <c r="P1702">
        <v>56</v>
      </c>
      <c r="Q1702" s="2">
        <v>40917</v>
      </c>
      <c r="R1702" s="2"/>
      <c r="S1702">
        <v>40</v>
      </c>
      <c r="T1702" s="3">
        <v>146140</v>
      </c>
      <c r="U1702" s="3">
        <v>12178.333333333334</v>
      </c>
      <c r="V1702" s="3">
        <v>70.259615384615387</v>
      </c>
      <c r="W1702" s="3">
        <v>0</v>
      </c>
      <c r="X1702" s="3">
        <v>0</v>
      </c>
      <c r="Y1702" vm="12">
        <v>0.113</v>
      </c>
      <c r="Z1702" s="3">
        <v>10802.181666666667</v>
      </c>
      <c r="AA1702" t="s">
        <v>117</v>
      </c>
      <c r="AB1702">
        <v>3.8468</v>
      </c>
      <c r="AC1702">
        <v>0.1</v>
      </c>
      <c r="AD1702" s="2" t="s">
        <v>42</v>
      </c>
      <c r="AE1702">
        <v>135</v>
      </c>
      <c r="AH1702">
        <v>20</v>
      </c>
      <c r="AI1702">
        <v>190.8</v>
      </c>
      <c r="AK1702" t="s">
        <v>42</v>
      </c>
      <c r="AL1702">
        <f>IF(AND(EE_Data_2023[[#This Row],[Hire Date]]&gt;=EE_Data_2023[[#This Row],[Start of Month]],EE_Data_2023[[#This Row],[Hire Date]]&lt;=EE_Data_2023[[#This Row],[End of Month]]),1,0)</f>
        <v>0</v>
      </c>
      <c r="AM1702">
        <f>IF(AND(EE_Data_2023[[#This Row],[Exit Date]]&gt;=EE_Data_2023[[#This Row],[Start of Month]],EE_Data_2023[[#This Row],[Exit Date]]&lt;=EE_Data_2023[[#This Row],[End of Month]]),1,0)</f>
        <v>0</v>
      </c>
      <c r="AN1702">
        <f>EE_Data_2023[[#This Row],[Leave balance]]*EE_Data_2023[[#This Row],[Hr_Rate]]</f>
        <v>9485.048076923078</v>
      </c>
    </row>
    <row r="1703" spans="1:40" x14ac:dyDescent="0.3">
      <c r="A1703" s="1" t="s">
        <v>1929</v>
      </c>
      <c r="B1703" s="8">
        <v>44986</v>
      </c>
      <c r="C1703" s="8">
        <v>45016</v>
      </c>
      <c r="D1703">
        <v>2023</v>
      </c>
      <c r="E1703" t="s">
        <v>1035</v>
      </c>
      <c r="F1703" t="s">
        <v>1036</v>
      </c>
      <c r="G1703" t="s">
        <v>1918</v>
      </c>
      <c r="H1703" t="s">
        <v>136</v>
      </c>
      <c r="I1703" t="s">
        <v>137</v>
      </c>
      <c r="J1703" t="s">
        <v>47</v>
      </c>
      <c r="K1703" t="s">
        <v>70</v>
      </c>
      <c r="L1703" t="s">
        <v>38</v>
      </c>
      <c r="M1703" t="s">
        <v>135</v>
      </c>
      <c r="N1703" t="s">
        <v>72</v>
      </c>
      <c r="O1703" t="s">
        <v>50</v>
      </c>
      <c r="P1703">
        <v>36</v>
      </c>
      <c r="Q1703" s="2">
        <v>44288</v>
      </c>
      <c r="R1703" s="2"/>
      <c r="S1703">
        <v>40</v>
      </c>
      <c r="T1703" s="3">
        <v>151703</v>
      </c>
      <c r="U1703" s="3">
        <v>12641.916666666666</v>
      </c>
      <c r="V1703" s="3">
        <v>72.934134615384622</v>
      </c>
      <c r="W1703" s="3">
        <v>0.25</v>
      </c>
      <c r="X1703" s="3">
        <v>3160.4791666666665</v>
      </c>
      <c r="Y1703" vm="15">
        <v>0.34600000000000003</v>
      </c>
      <c r="Z1703" s="3">
        <v>8267.8135000000002</v>
      </c>
      <c r="AA1703" t="s">
        <v>138</v>
      </c>
      <c r="AB1703">
        <v>1.7225999999999999</v>
      </c>
      <c r="AC1703">
        <v>0.21</v>
      </c>
      <c r="AD1703" s="2" t="s">
        <v>42</v>
      </c>
      <c r="AE1703">
        <v>182</v>
      </c>
      <c r="AH1703">
        <v>20</v>
      </c>
      <c r="AK1703" t="s">
        <v>42</v>
      </c>
      <c r="AL1703">
        <f>IF(AND(EE_Data_2023[[#This Row],[Hire Date]]&gt;=EE_Data_2023[[#This Row],[Start of Month]],EE_Data_2023[[#This Row],[Hire Date]]&lt;=EE_Data_2023[[#This Row],[End of Month]]),1,0)</f>
        <v>0</v>
      </c>
      <c r="AM1703">
        <f>IF(AND(EE_Data_2023[[#This Row],[Exit Date]]&gt;=EE_Data_2023[[#This Row],[Start of Month]],EE_Data_2023[[#This Row],[Exit Date]]&lt;=EE_Data_2023[[#This Row],[End of Month]]),1,0)</f>
        <v>0</v>
      </c>
      <c r="AN1703">
        <f>EE_Data_2023[[#This Row],[Leave balance]]*EE_Data_2023[[#This Row],[Hr_Rate]]</f>
        <v>13274.012500000001</v>
      </c>
    </row>
    <row r="1704" spans="1:40" x14ac:dyDescent="0.3">
      <c r="A1704" s="1" t="s">
        <v>1929</v>
      </c>
      <c r="B1704" s="8">
        <v>44986</v>
      </c>
      <c r="C1704" s="8">
        <v>45016</v>
      </c>
      <c r="D1704">
        <v>2023</v>
      </c>
      <c r="E1704" t="s">
        <v>139</v>
      </c>
      <c r="F1704" t="s">
        <v>140</v>
      </c>
      <c r="G1704" t="s">
        <v>33</v>
      </c>
      <c r="H1704" t="s">
        <v>141</v>
      </c>
      <c r="I1704" t="s">
        <v>142</v>
      </c>
      <c r="J1704" t="s">
        <v>47</v>
      </c>
      <c r="K1704" t="s">
        <v>37</v>
      </c>
      <c r="L1704" t="s">
        <v>108</v>
      </c>
      <c r="M1704" t="s">
        <v>140</v>
      </c>
      <c r="N1704" t="s">
        <v>72</v>
      </c>
      <c r="O1704" t="s">
        <v>40</v>
      </c>
      <c r="P1704">
        <v>59</v>
      </c>
      <c r="Q1704" s="2">
        <v>37400</v>
      </c>
      <c r="R1704" s="2"/>
      <c r="S1704">
        <v>40</v>
      </c>
      <c r="T1704" s="3">
        <v>172787</v>
      </c>
      <c r="U1704" s="3">
        <v>14398.916666666666</v>
      </c>
      <c r="V1704" s="3">
        <v>83.070673076923072</v>
      </c>
      <c r="W1704" s="3">
        <v>0.19879999999999998</v>
      </c>
      <c r="X1704" s="3">
        <v>2862.504633333333</v>
      </c>
      <c r="Y1704" vm="16">
        <v>0.48799999999999999</v>
      </c>
      <c r="Z1704" s="3">
        <v>7372.2453333333333</v>
      </c>
      <c r="AA1704" t="s">
        <v>41</v>
      </c>
      <c r="AB1704">
        <v>1</v>
      </c>
      <c r="AC1704">
        <v>0.28000000000000003</v>
      </c>
      <c r="AD1704" s="2" t="s">
        <v>42</v>
      </c>
      <c r="AE1704">
        <v>385</v>
      </c>
      <c r="AH1704">
        <v>20</v>
      </c>
      <c r="AI1704">
        <v>162</v>
      </c>
      <c r="AK1704" t="s">
        <v>42</v>
      </c>
      <c r="AL1704">
        <f>IF(AND(EE_Data_2023[[#This Row],[Hire Date]]&gt;=EE_Data_2023[[#This Row],[Start of Month]],EE_Data_2023[[#This Row],[Hire Date]]&lt;=EE_Data_2023[[#This Row],[End of Month]]),1,0)</f>
        <v>0</v>
      </c>
      <c r="AM1704">
        <f>IF(AND(EE_Data_2023[[#This Row],[Exit Date]]&gt;=EE_Data_2023[[#This Row],[Start of Month]],EE_Data_2023[[#This Row],[Exit Date]]&lt;=EE_Data_2023[[#This Row],[End of Month]]),1,0)</f>
        <v>0</v>
      </c>
      <c r="AN1704">
        <f>EE_Data_2023[[#This Row],[Leave balance]]*EE_Data_2023[[#This Row],[Hr_Rate]]</f>
        <v>31982.209134615383</v>
      </c>
    </row>
    <row r="1705" spans="1:40" x14ac:dyDescent="0.3">
      <c r="A1705" s="1" t="s">
        <v>1929</v>
      </c>
      <c r="B1705" s="8">
        <v>44986</v>
      </c>
      <c r="C1705" s="8">
        <v>45016</v>
      </c>
      <c r="D1705">
        <v>2023</v>
      </c>
      <c r="E1705" t="s">
        <v>31</v>
      </c>
      <c r="F1705" t="s">
        <v>32</v>
      </c>
      <c r="G1705" t="s">
        <v>33</v>
      </c>
      <c r="H1705" t="s">
        <v>143</v>
      </c>
      <c r="I1705" t="s">
        <v>144</v>
      </c>
      <c r="J1705" t="s">
        <v>145</v>
      </c>
      <c r="K1705" t="s">
        <v>70</v>
      </c>
      <c r="L1705" t="s">
        <v>49</v>
      </c>
      <c r="M1705" t="s">
        <v>32</v>
      </c>
      <c r="N1705" t="s">
        <v>72</v>
      </c>
      <c r="O1705" t="s">
        <v>40</v>
      </c>
      <c r="P1705">
        <v>37</v>
      </c>
      <c r="Q1705" s="2">
        <v>43713</v>
      </c>
      <c r="R1705" s="2"/>
      <c r="S1705">
        <v>40</v>
      </c>
      <c r="T1705" s="3">
        <v>49998</v>
      </c>
      <c r="U1705" s="3">
        <v>4166.5</v>
      </c>
      <c r="V1705" s="3">
        <v>24.037500000000001</v>
      </c>
      <c r="W1705" s="3">
        <v>0.20760000000000001</v>
      </c>
      <c r="X1705" s="3">
        <v>864.96540000000005</v>
      </c>
      <c r="Y1705" vm="1">
        <v>0.36599999999999999</v>
      </c>
      <c r="Z1705" s="3">
        <v>2641.5609999999997</v>
      </c>
      <c r="AA1705" t="s">
        <v>41</v>
      </c>
      <c r="AB1705">
        <v>1</v>
      </c>
      <c r="AC1705">
        <v>0</v>
      </c>
      <c r="AD1705" s="2" t="s">
        <v>42</v>
      </c>
      <c r="AE1705">
        <v>30</v>
      </c>
      <c r="AH1705">
        <v>20</v>
      </c>
      <c r="AK1705" t="s">
        <v>42</v>
      </c>
      <c r="AL1705">
        <f>IF(AND(EE_Data_2023[[#This Row],[Hire Date]]&gt;=EE_Data_2023[[#This Row],[Start of Month]],EE_Data_2023[[#This Row],[Hire Date]]&lt;=EE_Data_2023[[#This Row],[End of Month]]),1,0)</f>
        <v>0</v>
      </c>
      <c r="AM1705">
        <f>IF(AND(EE_Data_2023[[#This Row],[Exit Date]]&gt;=EE_Data_2023[[#This Row],[Start of Month]],EE_Data_2023[[#This Row],[Exit Date]]&lt;=EE_Data_2023[[#This Row],[End of Month]]),1,0)</f>
        <v>0</v>
      </c>
      <c r="AN1705">
        <f>EE_Data_2023[[#This Row],[Leave balance]]*EE_Data_2023[[#This Row],[Hr_Rate]]</f>
        <v>721.125</v>
      </c>
    </row>
    <row r="1706" spans="1:40" x14ac:dyDescent="0.3">
      <c r="A1706" s="1" t="s">
        <v>1929</v>
      </c>
      <c r="B1706" s="8">
        <v>44986</v>
      </c>
      <c r="C1706" s="8">
        <v>45016</v>
      </c>
      <c r="D1706">
        <v>2023</v>
      </c>
      <c r="E1706" t="s">
        <v>146</v>
      </c>
      <c r="F1706" t="s">
        <v>147</v>
      </c>
      <c r="G1706" t="s">
        <v>1919</v>
      </c>
      <c r="H1706" t="s">
        <v>148</v>
      </c>
      <c r="I1706" t="s">
        <v>149</v>
      </c>
      <c r="J1706" t="s">
        <v>115</v>
      </c>
      <c r="K1706" t="s">
        <v>70</v>
      </c>
      <c r="L1706" t="s">
        <v>49</v>
      </c>
      <c r="M1706" t="s">
        <v>147</v>
      </c>
      <c r="N1706" t="s">
        <v>72</v>
      </c>
      <c r="O1706" t="s">
        <v>40</v>
      </c>
      <c r="P1706">
        <v>44</v>
      </c>
      <c r="Q1706" s="2">
        <v>41700</v>
      </c>
      <c r="R1706" s="2"/>
      <c r="S1706">
        <v>40</v>
      </c>
      <c r="T1706" s="3">
        <v>207172</v>
      </c>
      <c r="U1706" s="3">
        <v>17264.333333333332</v>
      </c>
      <c r="V1706" s="3">
        <v>99.601923076923072</v>
      </c>
      <c r="W1706" s="3">
        <v>0.12</v>
      </c>
      <c r="X1706" s="3">
        <v>2071.7199999999998</v>
      </c>
      <c r="Y1706" vm="17">
        <v>0.49700000000000005</v>
      </c>
      <c r="Z1706" s="3">
        <v>8683.9596666666657</v>
      </c>
      <c r="AA1706" t="s">
        <v>150</v>
      </c>
      <c r="AB1706">
        <v>86.649000000000001</v>
      </c>
      <c r="AC1706">
        <v>0.31</v>
      </c>
      <c r="AD1706" s="2" t="s">
        <v>42</v>
      </c>
      <c r="AE1706">
        <v>387</v>
      </c>
      <c r="AH1706">
        <v>20</v>
      </c>
      <c r="AK1706" t="s">
        <v>42</v>
      </c>
      <c r="AL1706">
        <f>IF(AND(EE_Data_2023[[#This Row],[Hire Date]]&gt;=EE_Data_2023[[#This Row],[Start of Month]],EE_Data_2023[[#This Row],[Hire Date]]&lt;=EE_Data_2023[[#This Row],[End of Month]]),1,0)</f>
        <v>0</v>
      </c>
      <c r="AM1706">
        <f>IF(AND(EE_Data_2023[[#This Row],[Exit Date]]&gt;=EE_Data_2023[[#This Row],[Start of Month]],EE_Data_2023[[#This Row],[Exit Date]]&lt;=EE_Data_2023[[#This Row],[End of Month]]),1,0)</f>
        <v>0</v>
      </c>
      <c r="AN1706">
        <f>EE_Data_2023[[#This Row],[Leave balance]]*EE_Data_2023[[#This Row],[Hr_Rate]]</f>
        <v>38545.94423076923</v>
      </c>
    </row>
    <row r="1707" spans="1:40" x14ac:dyDescent="0.3">
      <c r="A1707" s="1" t="s">
        <v>1929</v>
      </c>
      <c r="B1707" s="8">
        <v>44986</v>
      </c>
      <c r="C1707" s="8">
        <v>45016</v>
      </c>
      <c r="D1707">
        <v>2023</v>
      </c>
      <c r="E1707" t="s">
        <v>151</v>
      </c>
      <c r="F1707" t="s">
        <v>152</v>
      </c>
      <c r="G1707" t="s">
        <v>33</v>
      </c>
      <c r="H1707" t="s">
        <v>153</v>
      </c>
      <c r="I1707" t="s">
        <v>154</v>
      </c>
      <c r="J1707" t="s">
        <v>47</v>
      </c>
      <c r="K1707" t="s">
        <v>94</v>
      </c>
      <c r="L1707" t="s">
        <v>49</v>
      </c>
      <c r="M1707" t="s">
        <v>152</v>
      </c>
      <c r="N1707" t="s">
        <v>72</v>
      </c>
      <c r="O1707" t="s">
        <v>40</v>
      </c>
      <c r="P1707">
        <v>41</v>
      </c>
      <c r="Q1707" s="2">
        <v>42111</v>
      </c>
      <c r="R1707" s="2"/>
      <c r="S1707">
        <v>40</v>
      </c>
      <c r="T1707" s="3">
        <v>152239</v>
      </c>
      <c r="U1707" s="3">
        <v>12686.583333333334</v>
      </c>
      <c r="V1707" s="3">
        <v>73.191826923076931</v>
      </c>
      <c r="W1707" s="3">
        <v>0.21</v>
      </c>
      <c r="X1707" s="3">
        <v>2664.1824999999999</v>
      </c>
      <c r="Y1707" vm="18">
        <v>0.379</v>
      </c>
      <c r="Z1707" s="3">
        <v>7878.3682500000004</v>
      </c>
      <c r="AA1707" t="s">
        <v>155</v>
      </c>
      <c r="AB1707">
        <v>378.97</v>
      </c>
      <c r="AC1707">
        <v>0.23</v>
      </c>
      <c r="AD1707" s="2" t="s">
        <v>42</v>
      </c>
      <c r="AE1707">
        <v>391</v>
      </c>
      <c r="AH1707">
        <v>20</v>
      </c>
      <c r="AI1707">
        <v>53.1</v>
      </c>
      <c r="AK1707" t="s">
        <v>42</v>
      </c>
      <c r="AL1707">
        <f>IF(AND(EE_Data_2023[[#This Row],[Hire Date]]&gt;=EE_Data_2023[[#This Row],[Start of Month]],EE_Data_2023[[#This Row],[Hire Date]]&lt;=EE_Data_2023[[#This Row],[End of Month]]),1,0)</f>
        <v>0</v>
      </c>
      <c r="AM1707">
        <f>IF(AND(EE_Data_2023[[#This Row],[Exit Date]]&gt;=EE_Data_2023[[#This Row],[Start of Month]],EE_Data_2023[[#This Row],[Exit Date]]&lt;=EE_Data_2023[[#This Row],[End of Month]]),1,0)</f>
        <v>0</v>
      </c>
      <c r="AN1707">
        <f>EE_Data_2023[[#This Row],[Leave balance]]*EE_Data_2023[[#This Row],[Hr_Rate]]</f>
        <v>28618.004326923081</v>
      </c>
    </row>
    <row r="1708" spans="1:40" x14ac:dyDescent="0.3">
      <c r="A1708" s="1" t="s">
        <v>1929</v>
      </c>
      <c r="B1708" s="8">
        <v>44986</v>
      </c>
      <c r="C1708" s="8">
        <v>45016</v>
      </c>
      <c r="D1708">
        <v>2023</v>
      </c>
      <c r="E1708" t="s">
        <v>172</v>
      </c>
      <c r="F1708" t="s">
        <v>132</v>
      </c>
      <c r="G1708" t="s">
        <v>33</v>
      </c>
      <c r="H1708" t="s">
        <v>156</v>
      </c>
      <c r="I1708" t="s">
        <v>157</v>
      </c>
      <c r="J1708" t="s">
        <v>158</v>
      </c>
      <c r="K1708" t="s">
        <v>99</v>
      </c>
      <c r="L1708" t="s">
        <v>71</v>
      </c>
      <c r="M1708" t="s">
        <v>132</v>
      </c>
      <c r="N1708" t="s">
        <v>72</v>
      </c>
      <c r="O1708" t="s">
        <v>50</v>
      </c>
      <c r="P1708">
        <v>56</v>
      </c>
      <c r="Q1708" s="2">
        <v>38388</v>
      </c>
      <c r="R1708" s="2"/>
      <c r="S1708">
        <v>40</v>
      </c>
      <c r="T1708" s="3">
        <v>98581</v>
      </c>
      <c r="U1708" s="3">
        <v>8215.0833333333339</v>
      </c>
      <c r="V1708" s="3">
        <v>47.394711538461536</v>
      </c>
      <c r="W1708" s="3">
        <v>8.3000000000000004E-2</v>
      </c>
      <c r="X1708" s="3">
        <v>681.85191666666674</v>
      </c>
      <c r="Y1708" vm="19">
        <v>0.22399999999999998</v>
      </c>
      <c r="Z1708" s="3">
        <v>6374.9046666666673</v>
      </c>
      <c r="AA1708" t="s">
        <v>41</v>
      </c>
      <c r="AB1708">
        <v>1</v>
      </c>
      <c r="AC1708">
        <v>0</v>
      </c>
      <c r="AD1708" s="2" t="s">
        <v>42</v>
      </c>
      <c r="AE1708">
        <v>329</v>
      </c>
      <c r="AH1708">
        <v>20</v>
      </c>
      <c r="AK1708" t="s">
        <v>42</v>
      </c>
      <c r="AL1708">
        <f>IF(AND(EE_Data_2023[[#This Row],[Hire Date]]&gt;=EE_Data_2023[[#This Row],[Start of Month]],EE_Data_2023[[#This Row],[Hire Date]]&lt;=EE_Data_2023[[#This Row],[End of Month]]),1,0)</f>
        <v>0</v>
      </c>
      <c r="AM1708">
        <f>IF(AND(EE_Data_2023[[#This Row],[Exit Date]]&gt;=EE_Data_2023[[#This Row],[Start of Month]],EE_Data_2023[[#This Row],[Exit Date]]&lt;=EE_Data_2023[[#This Row],[End of Month]]),1,0)</f>
        <v>0</v>
      </c>
      <c r="AN1708">
        <f>EE_Data_2023[[#This Row],[Leave balance]]*EE_Data_2023[[#This Row],[Hr_Rate]]</f>
        <v>15592.860096153845</v>
      </c>
    </row>
    <row r="1709" spans="1:40" x14ac:dyDescent="0.3">
      <c r="A1709" s="1" t="s">
        <v>1929</v>
      </c>
      <c r="B1709" s="8">
        <v>44986</v>
      </c>
      <c r="C1709" s="8">
        <v>45016</v>
      </c>
      <c r="D1709">
        <v>2023</v>
      </c>
      <c r="E1709" t="s">
        <v>110</v>
      </c>
      <c r="F1709" t="s">
        <v>111</v>
      </c>
      <c r="G1709" t="s">
        <v>112</v>
      </c>
      <c r="H1709" t="s">
        <v>159</v>
      </c>
      <c r="I1709" t="s">
        <v>160</v>
      </c>
      <c r="J1709" t="s">
        <v>115</v>
      </c>
      <c r="K1709" t="s">
        <v>99</v>
      </c>
      <c r="L1709" t="s">
        <v>49</v>
      </c>
      <c r="M1709" t="s">
        <v>80</v>
      </c>
      <c r="N1709" t="s">
        <v>72</v>
      </c>
      <c r="O1709" t="s">
        <v>40</v>
      </c>
      <c r="P1709">
        <v>43</v>
      </c>
      <c r="Q1709" s="2">
        <v>38145</v>
      </c>
      <c r="R1709" s="2"/>
      <c r="S1709">
        <v>40</v>
      </c>
      <c r="T1709" s="3">
        <v>246231</v>
      </c>
      <c r="U1709" s="3">
        <v>20519.25</v>
      </c>
      <c r="V1709" s="3">
        <v>118.38028846153846</v>
      </c>
      <c r="W1709" s="3">
        <v>0</v>
      </c>
      <c r="X1709" s="3">
        <v>0</v>
      </c>
      <c r="Y1709" vm="12">
        <v>0.113</v>
      </c>
      <c r="Z1709" s="3">
        <v>18200.57475</v>
      </c>
      <c r="AA1709" t="s">
        <v>117</v>
      </c>
      <c r="AB1709">
        <v>3.8468</v>
      </c>
      <c r="AC1709">
        <v>0.31</v>
      </c>
      <c r="AD1709" s="2" t="s">
        <v>42</v>
      </c>
      <c r="AE1709">
        <v>124</v>
      </c>
      <c r="AH1709">
        <v>20</v>
      </c>
      <c r="AK1709" t="s">
        <v>42</v>
      </c>
      <c r="AL1709">
        <f>IF(AND(EE_Data_2023[[#This Row],[Hire Date]]&gt;=EE_Data_2023[[#This Row],[Start of Month]],EE_Data_2023[[#This Row],[Hire Date]]&lt;=EE_Data_2023[[#This Row],[End of Month]]),1,0)</f>
        <v>0</v>
      </c>
      <c r="AM1709">
        <f>IF(AND(EE_Data_2023[[#This Row],[Exit Date]]&gt;=EE_Data_2023[[#This Row],[Start of Month]],EE_Data_2023[[#This Row],[Exit Date]]&lt;=EE_Data_2023[[#This Row],[End of Month]]),1,0)</f>
        <v>0</v>
      </c>
      <c r="AN1709">
        <f>EE_Data_2023[[#This Row],[Leave balance]]*EE_Data_2023[[#This Row],[Hr_Rate]]</f>
        <v>14679.155769230769</v>
      </c>
    </row>
    <row r="1710" spans="1:40" x14ac:dyDescent="0.3">
      <c r="A1710" s="1" t="s">
        <v>1929</v>
      </c>
      <c r="B1710" s="8">
        <v>44986</v>
      </c>
      <c r="C1710" s="8">
        <v>45016</v>
      </c>
      <c r="D1710">
        <v>2023</v>
      </c>
      <c r="E1710" t="s">
        <v>161</v>
      </c>
      <c r="F1710" t="s">
        <v>162</v>
      </c>
      <c r="G1710" t="s">
        <v>54</v>
      </c>
      <c r="H1710" t="s">
        <v>163</v>
      </c>
      <c r="I1710" t="s">
        <v>164</v>
      </c>
      <c r="J1710" t="s">
        <v>165</v>
      </c>
      <c r="K1710" t="s">
        <v>99</v>
      </c>
      <c r="L1710" t="s">
        <v>49</v>
      </c>
      <c r="M1710" t="s">
        <v>162</v>
      </c>
      <c r="N1710" t="s">
        <v>72</v>
      </c>
      <c r="O1710" t="s">
        <v>40</v>
      </c>
      <c r="P1710">
        <v>64</v>
      </c>
      <c r="Q1710" s="2">
        <v>44534</v>
      </c>
      <c r="R1710" s="2"/>
      <c r="S1710">
        <v>40</v>
      </c>
      <c r="T1710" s="3">
        <v>99354</v>
      </c>
      <c r="U1710" s="3">
        <v>8279.5</v>
      </c>
      <c r="V1710" s="3">
        <v>47.766346153846158</v>
      </c>
      <c r="W1710" s="3">
        <v>0</v>
      </c>
      <c r="X1710" s="3">
        <v>0</v>
      </c>
      <c r="Y1710" vm="20">
        <v>0.29199999999999998</v>
      </c>
      <c r="Z1710" s="3">
        <v>5861.8860000000004</v>
      </c>
      <c r="AA1710" t="s">
        <v>166</v>
      </c>
      <c r="AB1710">
        <v>19.621099999999998</v>
      </c>
      <c r="AC1710">
        <v>0.12</v>
      </c>
      <c r="AD1710" s="2" t="s">
        <v>42</v>
      </c>
      <c r="AE1710">
        <v>279</v>
      </c>
      <c r="AH1710">
        <v>20</v>
      </c>
      <c r="AI1710">
        <v>334.8</v>
      </c>
      <c r="AK1710" t="s">
        <v>42</v>
      </c>
      <c r="AL1710">
        <f>IF(AND(EE_Data_2023[[#This Row],[Hire Date]]&gt;=EE_Data_2023[[#This Row],[Start of Month]],EE_Data_2023[[#This Row],[Hire Date]]&lt;=EE_Data_2023[[#This Row],[End of Month]]),1,0)</f>
        <v>0</v>
      </c>
      <c r="AM1710">
        <f>IF(AND(EE_Data_2023[[#This Row],[Exit Date]]&gt;=EE_Data_2023[[#This Row],[Start of Month]],EE_Data_2023[[#This Row],[Exit Date]]&lt;=EE_Data_2023[[#This Row],[End of Month]]),1,0)</f>
        <v>0</v>
      </c>
      <c r="AN1710">
        <f>EE_Data_2023[[#This Row],[Leave balance]]*EE_Data_2023[[#This Row],[Hr_Rate]]</f>
        <v>13326.810576923079</v>
      </c>
    </row>
    <row r="1711" spans="1:40" x14ac:dyDescent="0.3">
      <c r="A1711" s="1" t="s">
        <v>1929</v>
      </c>
      <c r="B1711" s="8">
        <v>44986</v>
      </c>
      <c r="C1711" s="8">
        <v>45016</v>
      </c>
      <c r="D1711">
        <v>2023</v>
      </c>
      <c r="E1711" t="s">
        <v>79</v>
      </c>
      <c r="F1711" t="s">
        <v>80</v>
      </c>
      <c r="G1711" t="s">
        <v>33</v>
      </c>
      <c r="H1711" t="s">
        <v>169</v>
      </c>
      <c r="I1711" t="s">
        <v>170</v>
      </c>
      <c r="J1711" t="s">
        <v>171</v>
      </c>
      <c r="K1711" t="s">
        <v>37</v>
      </c>
      <c r="L1711" t="s">
        <v>108</v>
      </c>
      <c r="M1711" t="s">
        <v>80</v>
      </c>
      <c r="N1711" t="s">
        <v>39</v>
      </c>
      <c r="O1711" t="s">
        <v>40</v>
      </c>
      <c r="P1711">
        <v>28</v>
      </c>
      <c r="Q1711" s="2">
        <v>44927</v>
      </c>
      <c r="R1711" s="2">
        <v>45292</v>
      </c>
      <c r="S1711">
        <v>40</v>
      </c>
      <c r="T1711" s="3">
        <v>54775</v>
      </c>
      <c r="U1711" s="3">
        <v>4564.583333333333</v>
      </c>
      <c r="V1711" s="3">
        <v>26.334134615384613</v>
      </c>
      <c r="W1711" s="3">
        <v>0.23190000000000002</v>
      </c>
      <c r="X1711" s="3">
        <v>1058.526875</v>
      </c>
      <c r="Y1711" vm="7">
        <v>0.41200000000000003</v>
      </c>
      <c r="Z1711" s="3">
        <v>2683.9749999999995</v>
      </c>
      <c r="AA1711" t="s">
        <v>41</v>
      </c>
      <c r="AB1711">
        <v>1</v>
      </c>
      <c r="AC1711">
        <v>0</v>
      </c>
      <c r="AD1711" s="2" t="s">
        <v>42</v>
      </c>
      <c r="AE1711">
        <v>193</v>
      </c>
      <c r="AH1711">
        <v>20</v>
      </c>
      <c r="AK1711" t="s">
        <v>42</v>
      </c>
      <c r="AL1711">
        <f>IF(AND(EE_Data_2023[[#This Row],[Hire Date]]&gt;=EE_Data_2023[[#This Row],[Start of Month]],EE_Data_2023[[#This Row],[Hire Date]]&lt;=EE_Data_2023[[#This Row],[End of Month]]),1,0)</f>
        <v>0</v>
      </c>
      <c r="AM1711">
        <f>IF(AND(EE_Data_2023[[#This Row],[Exit Date]]&gt;=EE_Data_2023[[#This Row],[Start of Month]],EE_Data_2023[[#This Row],[Exit Date]]&lt;=EE_Data_2023[[#This Row],[End of Month]]),1,0)</f>
        <v>0</v>
      </c>
      <c r="AN1711">
        <f>EE_Data_2023[[#This Row],[Leave balance]]*EE_Data_2023[[#This Row],[Hr_Rate]]</f>
        <v>5082.4879807692305</v>
      </c>
    </row>
    <row r="1712" spans="1:40" x14ac:dyDescent="0.3">
      <c r="A1712" s="1" t="s">
        <v>1929</v>
      </c>
      <c r="B1712" s="8">
        <v>44986</v>
      </c>
      <c r="C1712" s="8">
        <v>45016</v>
      </c>
      <c r="D1712">
        <v>2023</v>
      </c>
      <c r="E1712" t="s">
        <v>172</v>
      </c>
      <c r="F1712" t="s">
        <v>132</v>
      </c>
      <c r="G1712" t="s">
        <v>33</v>
      </c>
      <c r="H1712" t="s">
        <v>173</v>
      </c>
      <c r="I1712" t="s">
        <v>174</v>
      </c>
      <c r="J1712" t="s">
        <v>145</v>
      </c>
      <c r="K1712" t="s">
        <v>48</v>
      </c>
      <c r="L1712" t="s">
        <v>38</v>
      </c>
      <c r="M1712" t="s">
        <v>132</v>
      </c>
      <c r="N1712" t="s">
        <v>39</v>
      </c>
      <c r="O1712" t="s">
        <v>40</v>
      </c>
      <c r="P1712">
        <v>65</v>
      </c>
      <c r="Q1712" s="2">
        <v>44927</v>
      </c>
      <c r="R1712" s="2">
        <v>45292</v>
      </c>
      <c r="S1712">
        <v>32</v>
      </c>
      <c r="T1712" s="3">
        <v>55499</v>
      </c>
      <c r="U1712" s="3">
        <v>4624.916666666667</v>
      </c>
      <c r="V1712" s="3">
        <v>33.35276442307692</v>
      </c>
      <c r="W1712" s="3">
        <v>0.45</v>
      </c>
      <c r="X1712" s="3">
        <v>2081.2125000000001</v>
      </c>
      <c r="Y1712" vm="21">
        <v>0.60699999999999998</v>
      </c>
      <c r="Z1712" s="3">
        <v>1817.5922500000001</v>
      </c>
      <c r="AA1712" t="s">
        <v>41</v>
      </c>
      <c r="AB1712">
        <v>1</v>
      </c>
      <c r="AC1712">
        <v>0</v>
      </c>
      <c r="AD1712" s="2" t="s">
        <v>42</v>
      </c>
      <c r="AE1712">
        <v>90</v>
      </c>
      <c r="AH1712">
        <v>20</v>
      </c>
      <c r="AK1712" t="s">
        <v>42</v>
      </c>
      <c r="AL1712">
        <f>IF(AND(EE_Data_2023[[#This Row],[Hire Date]]&gt;=EE_Data_2023[[#This Row],[Start of Month]],EE_Data_2023[[#This Row],[Hire Date]]&lt;=EE_Data_2023[[#This Row],[End of Month]]),1,0)</f>
        <v>0</v>
      </c>
      <c r="AM1712">
        <f>IF(AND(EE_Data_2023[[#This Row],[Exit Date]]&gt;=EE_Data_2023[[#This Row],[Start of Month]],EE_Data_2023[[#This Row],[Exit Date]]&lt;=EE_Data_2023[[#This Row],[End of Month]]),1,0)</f>
        <v>0</v>
      </c>
      <c r="AN1712">
        <f>EE_Data_2023[[#This Row],[Leave balance]]*EE_Data_2023[[#This Row],[Hr_Rate]]</f>
        <v>3001.7487980769229</v>
      </c>
    </row>
    <row r="1713" spans="1:40" x14ac:dyDescent="0.3">
      <c r="A1713" s="1" t="s">
        <v>1929</v>
      </c>
      <c r="B1713" s="8">
        <v>44986</v>
      </c>
      <c r="C1713" s="8">
        <v>45016</v>
      </c>
      <c r="D1713">
        <v>2023</v>
      </c>
      <c r="E1713" t="s">
        <v>100</v>
      </c>
      <c r="F1713" t="s">
        <v>101</v>
      </c>
      <c r="G1713" t="s">
        <v>33</v>
      </c>
      <c r="H1713" t="s">
        <v>175</v>
      </c>
      <c r="I1713" t="s">
        <v>176</v>
      </c>
      <c r="J1713" t="s">
        <v>177</v>
      </c>
      <c r="K1713" t="s">
        <v>70</v>
      </c>
      <c r="L1713" t="s">
        <v>108</v>
      </c>
      <c r="M1713" t="s">
        <v>101</v>
      </c>
      <c r="N1713" t="s">
        <v>72</v>
      </c>
      <c r="O1713" t="s">
        <v>40</v>
      </c>
      <c r="P1713">
        <v>61</v>
      </c>
      <c r="Q1713" s="2">
        <v>39640</v>
      </c>
      <c r="R1713" s="2"/>
      <c r="S1713">
        <v>32</v>
      </c>
      <c r="T1713" s="3">
        <v>66521</v>
      </c>
      <c r="U1713" s="3">
        <v>5543.416666666667</v>
      </c>
      <c r="V1713" s="3">
        <v>39.9765625</v>
      </c>
      <c r="W1713" s="3">
        <v>0.14990000000000001</v>
      </c>
      <c r="X1713" s="3">
        <v>830.95815833333336</v>
      </c>
      <c r="Y1713" vm="10">
        <v>0.20399999999999999</v>
      </c>
      <c r="Z1713" s="3">
        <v>4412.559666666667</v>
      </c>
      <c r="AA1713" t="s">
        <v>41</v>
      </c>
      <c r="AB1713">
        <v>1</v>
      </c>
      <c r="AC1713">
        <v>0</v>
      </c>
      <c r="AD1713" s="2" t="s">
        <v>42</v>
      </c>
      <c r="AE1713">
        <v>77</v>
      </c>
      <c r="AF1713">
        <v>1</v>
      </c>
      <c r="AG1713" t="s">
        <v>1808</v>
      </c>
      <c r="AH1713">
        <v>20</v>
      </c>
      <c r="AK1713" t="s">
        <v>42</v>
      </c>
      <c r="AL1713">
        <f>IF(AND(EE_Data_2023[[#This Row],[Hire Date]]&gt;=EE_Data_2023[[#This Row],[Start of Month]],EE_Data_2023[[#This Row],[Hire Date]]&lt;=EE_Data_2023[[#This Row],[End of Month]]),1,0)</f>
        <v>0</v>
      </c>
      <c r="AM1713">
        <f>IF(AND(EE_Data_2023[[#This Row],[Exit Date]]&gt;=EE_Data_2023[[#This Row],[Start of Month]],EE_Data_2023[[#This Row],[Exit Date]]&lt;=EE_Data_2023[[#This Row],[End of Month]]),1,0)</f>
        <v>0</v>
      </c>
      <c r="AN1713">
        <f>EE_Data_2023[[#This Row],[Leave balance]]*EE_Data_2023[[#This Row],[Hr_Rate]]</f>
        <v>3078.1953125</v>
      </c>
    </row>
    <row r="1714" spans="1:40" x14ac:dyDescent="0.3">
      <c r="A1714" s="1" t="s">
        <v>1929</v>
      </c>
      <c r="B1714" s="8">
        <v>44986</v>
      </c>
      <c r="C1714" s="8">
        <v>45016</v>
      </c>
      <c r="D1714">
        <v>2023</v>
      </c>
      <c r="E1714" t="s">
        <v>79</v>
      </c>
      <c r="F1714" t="s">
        <v>80</v>
      </c>
      <c r="G1714" t="s">
        <v>33</v>
      </c>
      <c r="H1714" t="s">
        <v>178</v>
      </c>
      <c r="I1714" t="s">
        <v>179</v>
      </c>
      <c r="J1714" t="s">
        <v>69</v>
      </c>
      <c r="K1714" t="s">
        <v>70</v>
      </c>
      <c r="L1714" t="s">
        <v>49</v>
      </c>
      <c r="M1714" t="s">
        <v>80</v>
      </c>
      <c r="N1714" t="s">
        <v>72</v>
      </c>
      <c r="O1714" t="s">
        <v>40</v>
      </c>
      <c r="P1714">
        <v>30</v>
      </c>
      <c r="Q1714" s="2">
        <v>42642</v>
      </c>
      <c r="R1714" s="2"/>
      <c r="S1714">
        <v>32</v>
      </c>
      <c r="T1714" s="3">
        <v>59100</v>
      </c>
      <c r="U1714" s="3">
        <v>4925</v>
      </c>
      <c r="V1714" s="3">
        <v>35.51682692307692</v>
      </c>
      <c r="W1714" s="3">
        <v>0.23190000000000002</v>
      </c>
      <c r="X1714" s="3">
        <v>1142.1075000000001</v>
      </c>
      <c r="Y1714" vm="7">
        <v>0.41200000000000003</v>
      </c>
      <c r="Z1714" s="3">
        <v>2895.8999999999996</v>
      </c>
      <c r="AA1714" t="s">
        <v>41</v>
      </c>
      <c r="AB1714">
        <v>1</v>
      </c>
      <c r="AC1714">
        <v>0</v>
      </c>
      <c r="AD1714" s="2" t="s">
        <v>42</v>
      </c>
      <c r="AE1714">
        <v>117</v>
      </c>
      <c r="AH1714">
        <v>20</v>
      </c>
      <c r="AK1714" t="s">
        <v>42</v>
      </c>
      <c r="AL1714">
        <f>IF(AND(EE_Data_2023[[#This Row],[Hire Date]]&gt;=EE_Data_2023[[#This Row],[Start of Month]],EE_Data_2023[[#This Row],[Hire Date]]&lt;=EE_Data_2023[[#This Row],[End of Month]]),1,0)</f>
        <v>0</v>
      </c>
      <c r="AM1714">
        <f>IF(AND(EE_Data_2023[[#This Row],[Exit Date]]&gt;=EE_Data_2023[[#This Row],[Start of Month]],EE_Data_2023[[#This Row],[Exit Date]]&lt;=EE_Data_2023[[#This Row],[End of Month]]),1,0)</f>
        <v>0</v>
      </c>
      <c r="AN1714">
        <f>EE_Data_2023[[#This Row],[Leave balance]]*EE_Data_2023[[#This Row],[Hr_Rate]]</f>
        <v>4155.46875</v>
      </c>
    </row>
    <row r="1715" spans="1:40" x14ac:dyDescent="0.3">
      <c r="A1715" s="1" t="s">
        <v>1929</v>
      </c>
      <c r="B1715" s="8">
        <v>44986</v>
      </c>
      <c r="C1715" s="8">
        <v>45016</v>
      </c>
      <c r="D1715">
        <v>2023</v>
      </c>
      <c r="E1715" t="s">
        <v>180</v>
      </c>
      <c r="F1715" t="s">
        <v>181</v>
      </c>
      <c r="G1715" t="s">
        <v>33</v>
      </c>
      <c r="H1715" t="s">
        <v>182</v>
      </c>
      <c r="I1715" t="s">
        <v>183</v>
      </c>
      <c r="J1715" t="s">
        <v>145</v>
      </c>
      <c r="K1715" t="s">
        <v>48</v>
      </c>
      <c r="L1715" t="s">
        <v>108</v>
      </c>
      <c r="M1715" t="s">
        <v>181</v>
      </c>
      <c r="N1715" t="s">
        <v>72</v>
      </c>
      <c r="O1715" t="s">
        <v>50</v>
      </c>
      <c r="P1715">
        <v>27</v>
      </c>
      <c r="Q1715" s="2">
        <v>43226</v>
      </c>
      <c r="R1715" s="2"/>
      <c r="S1715">
        <v>32</v>
      </c>
      <c r="T1715" s="3">
        <v>49011</v>
      </c>
      <c r="U1715" s="3">
        <v>4084.25</v>
      </c>
      <c r="V1715" s="3">
        <v>29.45372596153846</v>
      </c>
      <c r="W1715" s="3">
        <v>0.31420000000000003</v>
      </c>
      <c r="X1715" s="3">
        <v>1283.2713500000002</v>
      </c>
      <c r="Y1715" vm="22">
        <v>0.49099999999999999</v>
      </c>
      <c r="Z1715" s="3">
        <v>2078.8832499999999</v>
      </c>
      <c r="AA1715" t="s">
        <v>184</v>
      </c>
      <c r="AB1715">
        <v>11.300800000000001</v>
      </c>
      <c r="AC1715">
        <v>0</v>
      </c>
      <c r="AD1715" s="2" t="s">
        <v>42</v>
      </c>
      <c r="AE1715">
        <v>62</v>
      </c>
      <c r="AH1715">
        <v>20</v>
      </c>
      <c r="AK1715" t="s">
        <v>42</v>
      </c>
      <c r="AL1715">
        <f>IF(AND(EE_Data_2023[[#This Row],[Hire Date]]&gt;=EE_Data_2023[[#This Row],[Start of Month]],EE_Data_2023[[#This Row],[Hire Date]]&lt;=EE_Data_2023[[#This Row],[End of Month]]),1,0)</f>
        <v>0</v>
      </c>
      <c r="AM1715">
        <f>IF(AND(EE_Data_2023[[#This Row],[Exit Date]]&gt;=EE_Data_2023[[#This Row],[Start of Month]],EE_Data_2023[[#This Row],[Exit Date]]&lt;=EE_Data_2023[[#This Row],[End of Month]]),1,0)</f>
        <v>0</v>
      </c>
      <c r="AN1715">
        <f>EE_Data_2023[[#This Row],[Leave balance]]*EE_Data_2023[[#This Row],[Hr_Rate]]</f>
        <v>1826.1310096153845</v>
      </c>
    </row>
    <row r="1716" spans="1:40" x14ac:dyDescent="0.3">
      <c r="A1716" s="1" t="s">
        <v>1929</v>
      </c>
      <c r="B1716" s="8">
        <v>44986</v>
      </c>
      <c r="C1716" s="8">
        <v>45016</v>
      </c>
      <c r="D1716">
        <v>2023</v>
      </c>
      <c r="E1716" t="s">
        <v>79</v>
      </c>
      <c r="F1716" t="s">
        <v>80</v>
      </c>
      <c r="G1716" t="s">
        <v>33</v>
      </c>
      <c r="H1716" t="s">
        <v>185</v>
      </c>
      <c r="I1716" t="s">
        <v>186</v>
      </c>
      <c r="J1716" t="s">
        <v>187</v>
      </c>
      <c r="K1716" t="s">
        <v>37</v>
      </c>
      <c r="L1716" t="s">
        <v>38</v>
      </c>
      <c r="M1716" t="s">
        <v>80</v>
      </c>
      <c r="N1716" t="s">
        <v>72</v>
      </c>
      <c r="O1716" t="s">
        <v>50</v>
      </c>
      <c r="P1716">
        <v>32</v>
      </c>
      <c r="Q1716" s="2">
        <v>41681</v>
      </c>
      <c r="R1716" s="2"/>
      <c r="S1716">
        <v>40</v>
      </c>
      <c r="T1716" s="3">
        <v>99575</v>
      </c>
      <c r="U1716" s="3">
        <v>8297.9166666666661</v>
      </c>
      <c r="V1716" s="3">
        <v>47.872596153846153</v>
      </c>
      <c r="W1716" s="3">
        <v>0.23190000000000002</v>
      </c>
      <c r="X1716" s="3">
        <v>1924.286875</v>
      </c>
      <c r="Y1716" vm="7">
        <v>0.41200000000000003</v>
      </c>
      <c r="Z1716" s="3">
        <v>4879.1749999999993</v>
      </c>
      <c r="AA1716" t="s">
        <v>41</v>
      </c>
      <c r="AB1716">
        <v>1</v>
      </c>
      <c r="AC1716">
        <v>0</v>
      </c>
      <c r="AD1716" s="2" t="s">
        <v>42</v>
      </c>
      <c r="AE1716">
        <v>103</v>
      </c>
      <c r="AH1716">
        <v>20</v>
      </c>
      <c r="AK1716" t="s">
        <v>42</v>
      </c>
      <c r="AL1716">
        <f>IF(AND(EE_Data_2023[[#This Row],[Hire Date]]&gt;=EE_Data_2023[[#This Row],[Start of Month]],EE_Data_2023[[#This Row],[Hire Date]]&lt;=EE_Data_2023[[#This Row],[End of Month]]),1,0)</f>
        <v>0</v>
      </c>
      <c r="AM1716">
        <f>IF(AND(EE_Data_2023[[#This Row],[Exit Date]]&gt;=EE_Data_2023[[#This Row],[Start of Month]],EE_Data_2023[[#This Row],[Exit Date]]&lt;=EE_Data_2023[[#This Row],[End of Month]]),1,0)</f>
        <v>0</v>
      </c>
      <c r="AN1716">
        <f>EE_Data_2023[[#This Row],[Leave balance]]*EE_Data_2023[[#This Row],[Hr_Rate]]</f>
        <v>4930.8774038461534</v>
      </c>
    </row>
    <row r="1717" spans="1:40" x14ac:dyDescent="0.3">
      <c r="A1717" s="1" t="s">
        <v>1929</v>
      </c>
      <c r="B1717" s="8">
        <v>44986</v>
      </c>
      <c r="C1717" s="8">
        <v>45016</v>
      </c>
      <c r="D1717">
        <v>2023</v>
      </c>
      <c r="E1717" t="s">
        <v>193</v>
      </c>
      <c r="F1717" t="s">
        <v>194</v>
      </c>
      <c r="G1717" t="s">
        <v>33</v>
      </c>
      <c r="H1717" t="s">
        <v>195</v>
      </c>
      <c r="I1717" t="s">
        <v>196</v>
      </c>
      <c r="J1717" t="s">
        <v>115</v>
      </c>
      <c r="K1717" t="s">
        <v>116</v>
      </c>
      <c r="L1717" t="s">
        <v>108</v>
      </c>
      <c r="M1717" t="s">
        <v>194</v>
      </c>
      <c r="N1717" t="s">
        <v>39</v>
      </c>
      <c r="O1717" t="s">
        <v>40</v>
      </c>
      <c r="P1717">
        <v>27</v>
      </c>
      <c r="Q1717" s="2">
        <v>44854</v>
      </c>
      <c r="R1717" s="2">
        <v>45219</v>
      </c>
      <c r="S1717">
        <v>40</v>
      </c>
      <c r="T1717" s="3">
        <v>256420</v>
      </c>
      <c r="U1717" s="3">
        <v>21368.333333333332</v>
      </c>
      <c r="V1717" s="3">
        <v>123.27884615384615</v>
      </c>
      <c r="W1717" s="3">
        <v>6.3500000000000001E-2</v>
      </c>
      <c r="X1717" s="3">
        <v>1356.8891666666666</v>
      </c>
      <c r="Y1717" vm="24">
        <v>0.31900000000000001</v>
      </c>
      <c r="Z1717" s="3">
        <v>14551.834999999999</v>
      </c>
      <c r="AA1717" t="s">
        <v>197</v>
      </c>
      <c r="AB1717">
        <v>149.69999999999999</v>
      </c>
      <c r="AC1717">
        <v>0.3</v>
      </c>
      <c r="AD1717" s="2" t="s">
        <v>42</v>
      </c>
      <c r="AE1717">
        <v>222</v>
      </c>
      <c r="AH1717">
        <v>20</v>
      </c>
      <c r="AK1717" t="s">
        <v>42</v>
      </c>
      <c r="AL1717">
        <f>IF(AND(EE_Data_2023[[#This Row],[Hire Date]]&gt;=EE_Data_2023[[#This Row],[Start of Month]],EE_Data_2023[[#This Row],[Hire Date]]&lt;=EE_Data_2023[[#This Row],[End of Month]]),1,0)</f>
        <v>0</v>
      </c>
      <c r="AM1717">
        <f>IF(AND(EE_Data_2023[[#This Row],[Exit Date]]&gt;=EE_Data_2023[[#This Row],[Start of Month]],EE_Data_2023[[#This Row],[Exit Date]]&lt;=EE_Data_2023[[#This Row],[End of Month]]),1,0)</f>
        <v>0</v>
      </c>
      <c r="AN1717">
        <f>EE_Data_2023[[#This Row],[Leave balance]]*EE_Data_2023[[#This Row],[Hr_Rate]]</f>
        <v>27367.903846153844</v>
      </c>
    </row>
    <row r="1718" spans="1:40" x14ac:dyDescent="0.3">
      <c r="A1718" s="1" t="s">
        <v>1929</v>
      </c>
      <c r="B1718" s="8">
        <v>44986</v>
      </c>
      <c r="C1718" s="8">
        <v>45016</v>
      </c>
      <c r="D1718">
        <v>2023</v>
      </c>
      <c r="E1718" t="s">
        <v>110</v>
      </c>
      <c r="F1718" t="s">
        <v>111</v>
      </c>
      <c r="G1718" t="s">
        <v>112</v>
      </c>
      <c r="H1718" t="s">
        <v>198</v>
      </c>
      <c r="I1718" t="s">
        <v>199</v>
      </c>
      <c r="J1718" t="s">
        <v>36</v>
      </c>
      <c r="K1718" t="s">
        <v>37</v>
      </c>
      <c r="L1718" t="s">
        <v>38</v>
      </c>
      <c r="M1718" t="s">
        <v>111</v>
      </c>
      <c r="N1718" t="s">
        <v>39</v>
      </c>
      <c r="O1718" t="s">
        <v>50</v>
      </c>
      <c r="P1718">
        <v>35</v>
      </c>
      <c r="Q1718" s="2">
        <v>44927</v>
      </c>
      <c r="R1718" s="2">
        <v>45292</v>
      </c>
      <c r="S1718">
        <v>40</v>
      </c>
      <c r="T1718" s="3">
        <v>78940</v>
      </c>
      <c r="U1718" s="3">
        <v>6578.333333333333</v>
      </c>
      <c r="V1718" s="3">
        <v>37.95192307692308</v>
      </c>
      <c r="W1718" s="3">
        <v>0</v>
      </c>
      <c r="X1718" s="3">
        <v>0</v>
      </c>
      <c r="Y1718" vm="12">
        <v>0.113</v>
      </c>
      <c r="Z1718" s="3">
        <v>5834.9816666666666</v>
      </c>
      <c r="AA1718" t="s">
        <v>117</v>
      </c>
      <c r="AB1718">
        <v>3.8468</v>
      </c>
      <c r="AC1718">
        <v>0</v>
      </c>
      <c r="AD1718" s="2" t="s">
        <v>42</v>
      </c>
      <c r="AE1718">
        <v>28</v>
      </c>
      <c r="AH1718">
        <v>20</v>
      </c>
      <c r="AK1718" t="s">
        <v>42</v>
      </c>
      <c r="AL1718">
        <f>IF(AND(EE_Data_2023[[#This Row],[Hire Date]]&gt;=EE_Data_2023[[#This Row],[Start of Month]],EE_Data_2023[[#This Row],[Hire Date]]&lt;=EE_Data_2023[[#This Row],[End of Month]]),1,0)</f>
        <v>0</v>
      </c>
      <c r="AM1718">
        <f>IF(AND(EE_Data_2023[[#This Row],[Exit Date]]&gt;=EE_Data_2023[[#This Row],[Start of Month]],EE_Data_2023[[#This Row],[Exit Date]]&lt;=EE_Data_2023[[#This Row],[End of Month]]),1,0)</f>
        <v>0</v>
      </c>
      <c r="AN1718">
        <f>EE_Data_2023[[#This Row],[Leave balance]]*EE_Data_2023[[#This Row],[Hr_Rate]]</f>
        <v>1062.6538461538462</v>
      </c>
    </row>
    <row r="1719" spans="1:40" x14ac:dyDescent="0.3">
      <c r="A1719" s="1" t="s">
        <v>1929</v>
      </c>
      <c r="B1719" s="8">
        <v>44986</v>
      </c>
      <c r="C1719" s="8">
        <v>45016</v>
      </c>
      <c r="D1719">
        <v>2023</v>
      </c>
      <c r="E1719" t="s">
        <v>200</v>
      </c>
      <c r="F1719" t="s">
        <v>201</v>
      </c>
      <c r="G1719" t="s">
        <v>33</v>
      </c>
      <c r="H1719" t="s">
        <v>202</v>
      </c>
      <c r="I1719" t="s">
        <v>203</v>
      </c>
      <c r="J1719" t="s">
        <v>187</v>
      </c>
      <c r="K1719" t="s">
        <v>37</v>
      </c>
      <c r="L1719" t="s">
        <v>71</v>
      </c>
      <c r="M1719" t="s">
        <v>201</v>
      </c>
      <c r="N1719" t="s">
        <v>72</v>
      </c>
      <c r="O1719" t="s">
        <v>50</v>
      </c>
      <c r="P1719">
        <v>57</v>
      </c>
      <c r="Q1719" s="2">
        <v>44564</v>
      </c>
      <c r="R1719" s="2">
        <v>44929</v>
      </c>
      <c r="S1719">
        <v>40</v>
      </c>
      <c r="T1719" s="3">
        <v>82872</v>
      </c>
      <c r="U1719" s="3">
        <v>6906</v>
      </c>
      <c r="V1719" s="3">
        <v>39.842307692307692</v>
      </c>
      <c r="W1719" s="3">
        <v>0.24809999999999999</v>
      </c>
      <c r="X1719" s="3">
        <v>1713.3786</v>
      </c>
      <c r="Y1719" vm="25">
        <v>0.51900000000000002</v>
      </c>
      <c r="Z1719" s="3">
        <v>3321.7860000000001</v>
      </c>
      <c r="AA1719" t="s">
        <v>41</v>
      </c>
      <c r="AB1719">
        <v>1</v>
      </c>
      <c r="AC1719">
        <v>0</v>
      </c>
      <c r="AD1719" s="2" t="s">
        <v>42</v>
      </c>
      <c r="AE1719">
        <v>200</v>
      </c>
      <c r="AH1719">
        <v>20</v>
      </c>
      <c r="AK1719" t="s">
        <v>42</v>
      </c>
      <c r="AL1719">
        <f>IF(AND(EE_Data_2023[[#This Row],[Hire Date]]&gt;=EE_Data_2023[[#This Row],[Start of Month]],EE_Data_2023[[#This Row],[Hire Date]]&lt;=EE_Data_2023[[#This Row],[End of Month]]),1,0)</f>
        <v>0</v>
      </c>
      <c r="AM1719">
        <f>IF(AND(EE_Data_2023[[#This Row],[Exit Date]]&gt;=EE_Data_2023[[#This Row],[Start of Month]],EE_Data_2023[[#This Row],[Exit Date]]&lt;=EE_Data_2023[[#This Row],[End of Month]]),1,0)</f>
        <v>0</v>
      </c>
      <c r="AN1719">
        <f>EE_Data_2023[[#This Row],[Leave balance]]*EE_Data_2023[[#This Row],[Hr_Rate]]</f>
        <v>7968.4615384615381</v>
      </c>
    </row>
    <row r="1720" spans="1:40" x14ac:dyDescent="0.3">
      <c r="A1720" s="1" t="s">
        <v>1929</v>
      </c>
      <c r="B1720" s="8">
        <v>44986</v>
      </c>
      <c r="C1720" s="8">
        <v>45016</v>
      </c>
      <c r="D1720">
        <v>2023</v>
      </c>
      <c r="E1720" t="s">
        <v>188</v>
      </c>
      <c r="F1720" t="s">
        <v>189</v>
      </c>
      <c r="G1720" t="s">
        <v>33</v>
      </c>
      <c r="H1720" t="s">
        <v>204</v>
      </c>
      <c r="I1720" t="s">
        <v>205</v>
      </c>
      <c r="J1720" t="s">
        <v>77</v>
      </c>
      <c r="K1720" t="s">
        <v>116</v>
      </c>
      <c r="L1720" t="s">
        <v>49</v>
      </c>
      <c r="M1720" t="s">
        <v>189</v>
      </c>
      <c r="N1720" t="s">
        <v>72</v>
      </c>
      <c r="O1720" t="s">
        <v>50</v>
      </c>
      <c r="P1720">
        <v>53</v>
      </c>
      <c r="Q1720" s="2">
        <v>41601</v>
      </c>
      <c r="R1720" s="2"/>
      <c r="S1720">
        <v>40</v>
      </c>
      <c r="T1720" s="3">
        <v>113135</v>
      </c>
      <c r="U1720" s="3">
        <v>9427.9166666666661</v>
      </c>
      <c r="V1720" s="3">
        <v>54.391826923076927</v>
      </c>
      <c r="W1720" s="3">
        <v>0.14099999999999999</v>
      </c>
      <c r="X1720" s="3">
        <v>1329.3362499999998</v>
      </c>
      <c r="Y1720" vm="23">
        <v>0.36200000000000004</v>
      </c>
      <c r="Z1720" s="3">
        <v>6015.0108333333319</v>
      </c>
      <c r="AA1720" t="s">
        <v>192</v>
      </c>
      <c r="AB1720">
        <v>11.2597</v>
      </c>
      <c r="AC1720">
        <v>0.05</v>
      </c>
      <c r="AD1720" s="2" t="s">
        <v>42</v>
      </c>
      <c r="AE1720">
        <v>234</v>
      </c>
      <c r="AH1720">
        <v>20</v>
      </c>
      <c r="AI1720">
        <v>467.1</v>
      </c>
      <c r="AK1720" t="s">
        <v>42</v>
      </c>
      <c r="AL1720">
        <f>IF(AND(EE_Data_2023[[#This Row],[Hire Date]]&gt;=EE_Data_2023[[#This Row],[Start of Month]],EE_Data_2023[[#This Row],[Hire Date]]&lt;=EE_Data_2023[[#This Row],[End of Month]]),1,0)</f>
        <v>0</v>
      </c>
      <c r="AM1720">
        <f>IF(AND(EE_Data_2023[[#This Row],[Exit Date]]&gt;=EE_Data_2023[[#This Row],[Start of Month]],EE_Data_2023[[#This Row],[Exit Date]]&lt;=EE_Data_2023[[#This Row],[End of Month]]),1,0)</f>
        <v>0</v>
      </c>
      <c r="AN1720">
        <f>EE_Data_2023[[#This Row],[Leave balance]]*EE_Data_2023[[#This Row],[Hr_Rate]]</f>
        <v>12727.6875</v>
      </c>
    </row>
    <row r="1721" spans="1:40" x14ac:dyDescent="0.3">
      <c r="A1721" s="1" t="s">
        <v>1929</v>
      </c>
      <c r="B1721" s="8">
        <v>44986</v>
      </c>
      <c r="C1721" s="8">
        <v>45016</v>
      </c>
      <c r="D1721">
        <v>2023</v>
      </c>
      <c r="E1721" t="s">
        <v>65</v>
      </c>
      <c r="F1721" t="s">
        <v>66</v>
      </c>
      <c r="G1721" t="s">
        <v>33</v>
      </c>
      <c r="H1721" t="s">
        <v>206</v>
      </c>
      <c r="I1721" t="s">
        <v>207</v>
      </c>
      <c r="J1721" t="s">
        <v>115</v>
      </c>
      <c r="K1721" t="s">
        <v>37</v>
      </c>
      <c r="L1721" t="s">
        <v>49</v>
      </c>
      <c r="M1721" t="s">
        <v>66</v>
      </c>
      <c r="N1721" t="s">
        <v>72</v>
      </c>
      <c r="O1721" t="s">
        <v>40</v>
      </c>
      <c r="P1721">
        <v>52</v>
      </c>
      <c r="Q1721" s="2">
        <v>38664</v>
      </c>
      <c r="R1721" s="2"/>
      <c r="S1721">
        <v>40</v>
      </c>
      <c r="T1721" s="3">
        <v>199808</v>
      </c>
      <c r="U1721" s="3">
        <v>16650.666666666668</v>
      </c>
      <c r="V1721" s="3">
        <v>96.061538461538461</v>
      </c>
      <c r="W1721" s="3">
        <v>0.23749999999999999</v>
      </c>
      <c r="X1721" s="3">
        <v>3954.5333333333333</v>
      </c>
      <c r="Y1721" vm="5">
        <v>0.39799999999999996</v>
      </c>
      <c r="Z1721" s="3">
        <v>10023.701333333334</v>
      </c>
      <c r="AA1721" t="s">
        <v>41</v>
      </c>
      <c r="AB1721">
        <v>1</v>
      </c>
      <c r="AC1721">
        <v>0.32</v>
      </c>
      <c r="AD1721" s="2" t="s">
        <v>42</v>
      </c>
      <c r="AE1721">
        <v>286</v>
      </c>
      <c r="AH1721">
        <v>20</v>
      </c>
      <c r="AK1721" t="s">
        <v>42</v>
      </c>
      <c r="AL1721">
        <f>IF(AND(EE_Data_2023[[#This Row],[Hire Date]]&gt;=EE_Data_2023[[#This Row],[Start of Month]],EE_Data_2023[[#This Row],[Hire Date]]&lt;=EE_Data_2023[[#This Row],[End of Month]]),1,0)</f>
        <v>0</v>
      </c>
      <c r="AM1721">
        <f>IF(AND(EE_Data_2023[[#This Row],[Exit Date]]&gt;=EE_Data_2023[[#This Row],[Start of Month]],EE_Data_2023[[#This Row],[Exit Date]]&lt;=EE_Data_2023[[#This Row],[End of Month]]),1,0)</f>
        <v>0</v>
      </c>
      <c r="AN1721">
        <f>EE_Data_2023[[#This Row],[Leave balance]]*EE_Data_2023[[#This Row],[Hr_Rate]]</f>
        <v>27473.599999999999</v>
      </c>
    </row>
    <row r="1722" spans="1:40" x14ac:dyDescent="0.3">
      <c r="A1722" s="1" t="s">
        <v>1929</v>
      </c>
      <c r="B1722" s="8">
        <v>44986</v>
      </c>
      <c r="C1722" s="8">
        <v>45016</v>
      </c>
      <c r="D1722">
        <v>2023</v>
      </c>
      <c r="E1722" t="s">
        <v>79</v>
      </c>
      <c r="F1722" t="s">
        <v>80</v>
      </c>
      <c r="G1722" t="s">
        <v>33</v>
      </c>
      <c r="H1722" t="s">
        <v>208</v>
      </c>
      <c r="I1722" t="s">
        <v>209</v>
      </c>
      <c r="J1722" t="s">
        <v>69</v>
      </c>
      <c r="K1722" t="s">
        <v>70</v>
      </c>
      <c r="L1722" t="s">
        <v>49</v>
      </c>
      <c r="M1722" t="s">
        <v>80</v>
      </c>
      <c r="N1722" t="s">
        <v>72</v>
      </c>
      <c r="O1722" t="s">
        <v>40</v>
      </c>
      <c r="P1722">
        <v>37</v>
      </c>
      <c r="Q1722" s="2">
        <v>41592</v>
      </c>
      <c r="R1722" s="2"/>
      <c r="S1722">
        <v>40</v>
      </c>
      <c r="T1722" s="3">
        <v>56037</v>
      </c>
      <c r="U1722" s="3">
        <v>4669.75</v>
      </c>
      <c r="V1722" s="3">
        <v>26.940865384615385</v>
      </c>
      <c r="W1722" s="3">
        <v>0.23190000000000002</v>
      </c>
      <c r="X1722" s="3">
        <v>1082.915025</v>
      </c>
      <c r="Y1722" vm="7">
        <v>0.41200000000000003</v>
      </c>
      <c r="Z1722" s="3">
        <v>2745.8130000000001</v>
      </c>
      <c r="AA1722" t="s">
        <v>41</v>
      </c>
      <c r="AB1722">
        <v>1</v>
      </c>
      <c r="AC1722">
        <v>0</v>
      </c>
      <c r="AD1722" s="2" t="s">
        <v>42</v>
      </c>
      <c r="AE1722">
        <v>163</v>
      </c>
      <c r="AH1722">
        <v>20</v>
      </c>
      <c r="AK1722" t="s">
        <v>42</v>
      </c>
      <c r="AL1722">
        <f>IF(AND(EE_Data_2023[[#This Row],[Hire Date]]&gt;=EE_Data_2023[[#This Row],[Start of Month]],EE_Data_2023[[#This Row],[Hire Date]]&lt;=EE_Data_2023[[#This Row],[End of Month]]),1,0)</f>
        <v>0</v>
      </c>
      <c r="AM1722">
        <f>IF(AND(EE_Data_2023[[#This Row],[Exit Date]]&gt;=EE_Data_2023[[#This Row],[Start of Month]],EE_Data_2023[[#This Row],[Exit Date]]&lt;=EE_Data_2023[[#This Row],[End of Month]]),1,0)</f>
        <v>0</v>
      </c>
      <c r="AN1722">
        <f>EE_Data_2023[[#This Row],[Leave balance]]*EE_Data_2023[[#This Row],[Hr_Rate]]</f>
        <v>4391.3610576923074</v>
      </c>
    </row>
    <row r="1723" spans="1:40" x14ac:dyDescent="0.3">
      <c r="A1723" s="1" t="s">
        <v>1929</v>
      </c>
      <c r="B1723" s="8">
        <v>44986</v>
      </c>
      <c r="C1723" s="8">
        <v>45016</v>
      </c>
      <c r="D1723">
        <v>2023</v>
      </c>
      <c r="E1723" t="s">
        <v>210</v>
      </c>
      <c r="F1723" t="s">
        <v>211</v>
      </c>
      <c r="G1723" t="s">
        <v>33</v>
      </c>
      <c r="H1723" t="s">
        <v>212</v>
      </c>
      <c r="I1723" t="s">
        <v>213</v>
      </c>
      <c r="J1723" t="s">
        <v>93</v>
      </c>
      <c r="K1723" t="s">
        <v>116</v>
      </c>
      <c r="L1723" t="s">
        <v>108</v>
      </c>
      <c r="M1723" t="s">
        <v>211</v>
      </c>
      <c r="N1723" t="s">
        <v>39</v>
      </c>
      <c r="O1723" t="s">
        <v>50</v>
      </c>
      <c r="P1723">
        <v>29</v>
      </c>
      <c r="Q1723" s="2">
        <v>44705</v>
      </c>
      <c r="R1723" s="2">
        <v>45070</v>
      </c>
      <c r="S1723">
        <v>40</v>
      </c>
      <c r="T1723" s="3">
        <v>122350</v>
      </c>
      <c r="U1723" s="3">
        <v>10195.833333333334</v>
      </c>
      <c r="V1723" s="3">
        <v>58.82211538461538</v>
      </c>
      <c r="W1723" s="3">
        <v>0.29899999999999999</v>
      </c>
      <c r="X1723" s="3">
        <v>3048.5541666666668</v>
      </c>
      <c r="Y1723" vm="26">
        <v>0.47</v>
      </c>
      <c r="Z1723" s="3">
        <v>5403.791666666667</v>
      </c>
      <c r="AA1723" t="s">
        <v>41</v>
      </c>
      <c r="AB1723">
        <v>1</v>
      </c>
      <c r="AC1723">
        <v>0.12</v>
      </c>
      <c r="AD1723" s="2" t="s">
        <v>42</v>
      </c>
      <c r="AE1723">
        <v>392</v>
      </c>
      <c r="AH1723">
        <v>20</v>
      </c>
      <c r="AK1723" t="s">
        <v>42</v>
      </c>
      <c r="AL1723">
        <f>IF(AND(EE_Data_2023[[#This Row],[Hire Date]]&gt;=EE_Data_2023[[#This Row],[Start of Month]],EE_Data_2023[[#This Row],[Hire Date]]&lt;=EE_Data_2023[[#This Row],[End of Month]]),1,0)</f>
        <v>0</v>
      </c>
      <c r="AM1723">
        <f>IF(AND(EE_Data_2023[[#This Row],[Exit Date]]&gt;=EE_Data_2023[[#This Row],[Start of Month]],EE_Data_2023[[#This Row],[Exit Date]]&lt;=EE_Data_2023[[#This Row],[End of Month]]),1,0)</f>
        <v>0</v>
      </c>
      <c r="AN1723">
        <f>EE_Data_2023[[#This Row],[Leave balance]]*EE_Data_2023[[#This Row],[Hr_Rate]]</f>
        <v>23058.26923076923</v>
      </c>
    </row>
    <row r="1724" spans="1:40" x14ac:dyDescent="0.3">
      <c r="A1724" s="1" t="s">
        <v>1929</v>
      </c>
      <c r="B1724" s="8">
        <v>44986</v>
      </c>
      <c r="C1724" s="8">
        <v>45016</v>
      </c>
      <c r="D1724">
        <v>2023</v>
      </c>
      <c r="E1724" t="s">
        <v>151</v>
      </c>
      <c r="F1724" t="s">
        <v>152</v>
      </c>
      <c r="G1724" t="s">
        <v>33</v>
      </c>
      <c r="H1724" t="s">
        <v>214</v>
      </c>
      <c r="I1724" t="s">
        <v>215</v>
      </c>
      <c r="J1724" t="s">
        <v>187</v>
      </c>
      <c r="K1724" t="s">
        <v>37</v>
      </c>
      <c r="L1724" t="s">
        <v>108</v>
      </c>
      <c r="M1724" t="s">
        <v>152</v>
      </c>
      <c r="N1724" t="s">
        <v>72</v>
      </c>
      <c r="O1724" t="s">
        <v>40</v>
      </c>
      <c r="P1724">
        <v>40</v>
      </c>
      <c r="Q1724" s="2">
        <v>40486</v>
      </c>
      <c r="R1724" s="2"/>
      <c r="S1724">
        <v>40</v>
      </c>
      <c r="T1724" s="3">
        <v>92952</v>
      </c>
      <c r="U1724" s="3">
        <v>7746</v>
      </c>
      <c r="V1724" s="3">
        <v>44.688461538461539</v>
      </c>
      <c r="W1724" s="3">
        <v>0.21</v>
      </c>
      <c r="X1724" s="3">
        <v>1626.6599999999999</v>
      </c>
      <c r="Y1724" vm="18">
        <v>0.379</v>
      </c>
      <c r="Z1724" s="3">
        <v>4810.2659999999996</v>
      </c>
      <c r="AA1724" t="s">
        <v>155</v>
      </c>
      <c r="AB1724">
        <v>378.97</v>
      </c>
      <c r="AC1724">
        <v>0</v>
      </c>
      <c r="AD1724" s="2" t="s">
        <v>42</v>
      </c>
      <c r="AE1724">
        <v>378</v>
      </c>
      <c r="AH1724">
        <v>20</v>
      </c>
      <c r="AI1724">
        <v>248.4</v>
      </c>
      <c r="AK1724" t="s">
        <v>42</v>
      </c>
      <c r="AL1724">
        <f>IF(AND(EE_Data_2023[[#This Row],[Hire Date]]&gt;=EE_Data_2023[[#This Row],[Start of Month]],EE_Data_2023[[#This Row],[Hire Date]]&lt;=EE_Data_2023[[#This Row],[End of Month]]),1,0)</f>
        <v>0</v>
      </c>
      <c r="AM1724">
        <f>IF(AND(EE_Data_2023[[#This Row],[Exit Date]]&gt;=EE_Data_2023[[#This Row],[Start of Month]],EE_Data_2023[[#This Row],[Exit Date]]&lt;=EE_Data_2023[[#This Row],[End of Month]]),1,0)</f>
        <v>0</v>
      </c>
      <c r="AN1724">
        <f>EE_Data_2023[[#This Row],[Leave balance]]*EE_Data_2023[[#This Row],[Hr_Rate]]</f>
        <v>16892.238461538462</v>
      </c>
    </row>
    <row r="1725" spans="1:40" x14ac:dyDescent="0.3">
      <c r="A1725" s="1" t="s">
        <v>1929</v>
      </c>
      <c r="B1725" s="8">
        <v>44986</v>
      </c>
      <c r="C1725" s="8">
        <v>45016</v>
      </c>
      <c r="D1725">
        <v>2023</v>
      </c>
      <c r="E1725" t="s">
        <v>65</v>
      </c>
      <c r="F1725" t="s">
        <v>66</v>
      </c>
      <c r="G1725" t="s">
        <v>33</v>
      </c>
      <c r="H1725" t="s">
        <v>216</v>
      </c>
      <c r="I1725" t="s">
        <v>217</v>
      </c>
      <c r="J1725" t="s">
        <v>57</v>
      </c>
      <c r="K1725" t="s">
        <v>37</v>
      </c>
      <c r="L1725" t="s">
        <v>71</v>
      </c>
      <c r="M1725" t="s">
        <v>66</v>
      </c>
      <c r="N1725" t="s">
        <v>72</v>
      </c>
      <c r="O1725" t="s">
        <v>40</v>
      </c>
      <c r="P1725">
        <v>32</v>
      </c>
      <c r="Q1725" s="2">
        <v>41353</v>
      </c>
      <c r="R1725" s="2"/>
      <c r="S1725">
        <v>32</v>
      </c>
      <c r="T1725" s="3">
        <v>79921</v>
      </c>
      <c r="U1725" s="3">
        <v>6660.083333333333</v>
      </c>
      <c r="V1725" s="3">
        <v>48.029447115384613</v>
      </c>
      <c r="W1725" s="3">
        <v>0.23749999999999999</v>
      </c>
      <c r="X1725" s="3">
        <v>1581.7697916666666</v>
      </c>
      <c r="Y1725" vm="5">
        <v>0.39799999999999996</v>
      </c>
      <c r="Z1725" s="3">
        <v>4009.3701666666666</v>
      </c>
      <c r="AA1725" t="s">
        <v>41</v>
      </c>
      <c r="AB1725">
        <v>1</v>
      </c>
      <c r="AC1725">
        <v>0.05</v>
      </c>
      <c r="AD1725" s="2" t="s">
        <v>42</v>
      </c>
      <c r="AE1725">
        <v>256</v>
      </c>
      <c r="AH1725">
        <v>20</v>
      </c>
      <c r="AK1725" t="s">
        <v>42</v>
      </c>
      <c r="AL1725">
        <f>IF(AND(EE_Data_2023[[#This Row],[Hire Date]]&gt;=EE_Data_2023[[#This Row],[Start of Month]],EE_Data_2023[[#This Row],[Hire Date]]&lt;=EE_Data_2023[[#This Row],[End of Month]]),1,0)</f>
        <v>0</v>
      </c>
      <c r="AM1725">
        <f>IF(AND(EE_Data_2023[[#This Row],[Exit Date]]&gt;=EE_Data_2023[[#This Row],[Start of Month]],EE_Data_2023[[#This Row],[Exit Date]]&lt;=EE_Data_2023[[#This Row],[End of Month]]),1,0)</f>
        <v>0</v>
      </c>
      <c r="AN1725">
        <f>EE_Data_2023[[#This Row],[Leave balance]]*EE_Data_2023[[#This Row],[Hr_Rate]]</f>
        <v>12295.538461538461</v>
      </c>
    </row>
    <row r="1726" spans="1:40" x14ac:dyDescent="0.3">
      <c r="A1726" s="1" t="s">
        <v>1929</v>
      </c>
      <c r="B1726" s="8">
        <v>44986</v>
      </c>
      <c r="C1726" s="8">
        <v>45016</v>
      </c>
      <c r="D1726">
        <v>2023</v>
      </c>
      <c r="E1726" t="s">
        <v>123</v>
      </c>
      <c r="F1726" t="s">
        <v>124</v>
      </c>
      <c r="G1726" t="s">
        <v>33</v>
      </c>
      <c r="H1726" t="s">
        <v>220</v>
      </c>
      <c r="I1726" t="s">
        <v>221</v>
      </c>
      <c r="J1726" t="s">
        <v>158</v>
      </c>
      <c r="K1726" t="s">
        <v>99</v>
      </c>
      <c r="L1726" t="s">
        <v>108</v>
      </c>
      <c r="M1726" t="s">
        <v>124</v>
      </c>
      <c r="N1726" t="s">
        <v>72</v>
      </c>
      <c r="O1726" t="s">
        <v>40</v>
      </c>
      <c r="P1726">
        <v>52</v>
      </c>
      <c r="Q1726" s="2">
        <v>41199</v>
      </c>
      <c r="R1726" s="2"/>
      <c r="S1726">
        <v>40</v>
      </c>
      <c r="T1726" s="3">
        <v>71476</v>
      </c>
      <c r="U1726" s="3">
        <v>5956.333333333333</v>
      </c>
      <c r="V1726" s="3">
        <v>34.363461538461536</v>
      </c>
      <c r="W1726" s="3">
        <v>2.2499999999999999E-2</v>
      </c>
      <c r="X1726" s="3">
        <v>134.01749999999998</v>
      </c>
      <c r="Y1726" vm="13">
        <v>0.2</v>
      </c>
      <c r="Z1726" s="3">
        <v>4765.0666666666666</v>
      </c>
      <c r="AA1726" t="s">
        <v>127</v>
      </c>
      <c r="AB1726">
        <v>4.9107000000000003</v>
      </c>
      <c r="AC1726">
        <v>0</v>
      </c>
      <c r="AD1726" s="2" t="s">
        <v>42</v>
      </c>
      <c r="AE1726">
        <v>34</v>
      </c>
      <c r="AH1726">
        <v>20</v>
      </c>
      <c r="AK1726" t="s">
        <v>42</v>
      </c>
      <c r="AL1726">
        <f>IF(AND(EE_Data_2023[[#This Row],[Hire Date]]&gt;=EE_Data_2023[[#This Row],[Start of Month]],EE_Data_2023[[#This Row],[Hire Date]]&lt;=EE_Data_2023[[#This Row],[End of Month]]),1,0)</f>
        <v>0</v>
      </c>
      <c r="AM1726">
        <f>IF(AND(EE_Data_2023[[#This Row],[Exit Date]]&gt;=EE_Data_2023[[#This Row],[Start of Month]],EE_Data_2023[[#This Row],[Exit Date]]&lt;=EE_Data_2023[[#This Row],[End of Month]]),1,0)</f>
        <v>0</v>
      </c>
      <c r="AN1726">
        <f>EE_Data_2023[[#This Row],[Leave balance]]*EE_Data_2023[[#This Row],[Hr_Rate]]</f>
        <v>1168.3576923076921</v>
      </c>
    </row>
    <row r="1727" spans="1:40" x14ac:dyDescent="0.3">
      <c r="A1727" s="1" t="s">
        <v>1929</v>
      </c>
      <c r="B1727" s="8">
        <v>44986</v>
      </c>
      <c r="C1727" s="8">
        <v>45016</v>
      </c>
      <c r="D1727">
        <v>2023</v>
      </c>
      <c r="E1727" t="s">
        <v>110</v>
      </c>
      <c r="F1727" t="s">
        <v>111</v>
      </c>
      <c r="G1727" t="s">
        <v>112</v>
      </c>
      <c r="H1727" t="s">
        <v>222</v>
      </c>
      <c r="I1727" t="s">
        <v>223</v>
      </c>
      <c r="J1727" t="s">
        <v>47</v>
      </c>
      <c r="K1727" t="s">
        <v>99</v>
      </c>
      <c r="L1727" t="s">
        <v>38</v>
      </c>
      <c r="M1727" t="s">
        <v>111</v>
      </c>
      <c r="N1727" t="s">
        <v>72</v>
      </c>
      <c r="O1727" t="s">
        <v>50</v>
      </c>
      <c r="P1727">
        <v>45</v>
      </c>
      <c r="Q1727" s="2">
        <v>41941</v>
      </c>
      <c r="R1727" s="2"/>
      <c r="S1727">
        <v>40</v>
      </c>
      <c r="T1727" s="3">
        <v>189420</v>
      </c>
      <c r="U1727" s="3">
        <v>15785</v>
      </c>
      <c r="V1727" s="3">
        <v>91.067307692307693</v>
      </c>
      <c r="W1727" s="3">
        <v>0</v>
      </c>
      <c r="X1727" s="3">
        <v>0</v>
      </c>
      <c r="Y1727" vm="12">
        <v>0.113</v>
      </c>
      <c r="Z1727" s="3">
        <v>14001.295</v>
      </c>
      <c r="AA1727" t="s">
        <v>117</v>
      </c>
      <c r="AB1727">
        <v>3.8468</v>
      </c>
      <c r="AC1727">
        <v>0.2</v>
      </c>
      <c r="AD1727" s="2" t="s">
        <v>42</v>
      </c>
      <c r="AE1727">
        <v>390</v>
      </c>
      <c r="AH1727">
        <v>20</v>
      </c>
      <c r="AK1727" t="s">
        <v>42</v>
      </c>
      <c r="AL1727">
        <f>IF(AND(EE_Data_2023[[#This Row],[Hire Date]]&gt;=EE_Data_2023[[#This Row],[Start of Month]],EE_Data_2023[[#This Row],[Hire Date]]&lt;=EE_Data_2023[[#This Row],[End of Month]]),1,0)</f>
        <v>0</v>
      </c>
      <c r="AM1727">
        <f>IF(AND(EE_Data_2023[[#This Row],[Exit Date]]&gt;=EE_Data_2023[[#This Row],[Start of Month]],EE_Data_2023[[#This Row],[Exit Date]]&lt;=EE_Data_2023[[#This Row],[End of Month]]),1,0)</f>
        <v>0</v>
      </c>
      <c r="AN1727">
        <f>EE_Data_2023[[#This Row],[Leave balance]]*EE_Data_2023[[#This Row],[Hr_Rate]]</f>
        <v>35516.25</v>
      </c>
    </row>
    <row r="1728" spans="1:40" x14ac:dyDescent="0.3">
      <c r="A1728" s="1" t="s">
        <v>1929</v>
      </c>
      <c r="B1728" s="8">
        <v>44986</v>
      </c>
      <c r="C1728" s="8">
        <v>45016</v>
      </c>
      <c r="D1728">
        <v>2023</v>
      </c>
      <c r="E1728" t="s">
        <v>43</v>
      </c>
      <c r="F1728" t="s">
        <v>44</v>
      </c>
      <c r="G1728" t="s">
        <v>1919</v>
      </c>
      <c r="H1728" t="s">
        <v>224</v>
      </c>
      <c r="I1728" t="s">
        <v>225</v>
      </c>
      <c r="J1728" t="s">
        <v>226</v>
      </c>
      <c r="K1728" t="s">
        <v>94</v>
      </c>
      <c r="L1728" t="s">
        <v>108</v>
      </c>
      <c r="M1728" t="s">
        <v>44</v>
      </c>
      <c r="N1728" t="s">
        <v>72</v>
      </c>
      <c r="O1728" t="s">
        <v>50</v>
      </c>
      <c r="P1728">
        <v>64</v>
      </c>
      <c r="Q1728" s="2">
        <v>37184</v>
      </c>
      <c r="R1728" s="2"/>
      <c r="S1728">
        <v>40</v>
      </c>
      <c r="T1728" s="3">
        <v>64057</v>
      </c>
      <c r="U1728" s="3">
        <v>5338.083333333333</v>
      </c>
      <c r="V1728" s="3">
        <v>30.796634615384612</v>
      </c>
      <c r="W1728" s="3">
        <v>0.17</v>
      </c>
      <c r="X1728" s="3">
        <v>907.47416666666663</v>
      </c>
      <c r="Y1728" vm="2">
        <v>0.21</v>
      </c>
      <c r="Z1728" s="3">
        <v>4217.0858333333326</v>
      </c>
      <c r="AA1728" t="s">
        <v>51</v>
      </c>
      <c r="AB1728">
        <v>1.4280999999999999</v>
      </c>
      <c r="AC1728">
        <v>0</v>
      </c>
      <c r="AD1728" s="2" t="s">
        <v>42</v>
      </c>
      <c r="AE1728">
        <v>300</v>
      </c>
      <c r="AH1728">
        <v>20</v>
      </c>
      <c r="AK1728" t="s">
        <v>42</v>
      </c>
      <c r="AL1728">
        <f>IF(AND(EE_Data_2023[[#This Row],[Hire Date]]&gt;=EE_Data_2023[[#This Row],[Start of Month]],EE_Data_2023[[#This Row],[Hire Date]]&lt;=EE_Data_2023[[#This Row],[End of Month]]),1,0)</f>
        <v>0</v>
      </c>
      <c r="AM1728">
        <f>IF(AND(EE_Data_2023[[#This Row],[Exit Date]]&gt;=EE_Data_2023[[#This Row],[Start of Month]],EE_Data_2023[[#This Row],[Exit Date]]&lt;=EE_Data_2023[[#This Row],[End of Month]]),1,0)</f>
        <v>0</v>
      </c>
      <c r="AN1728">
        <f>EE_Data_2023[[#This Row],[Leave balance]]*EE_Data_2023[[#This Row],[Hr_Rate]]</f>
        <v>9238.9903846153829</v>
      </c>
    </row>
    <row r="1729" spans="1:40" x14ac:dyDescent="0.3">
      <c r="A1729" s="1" t="s">
        <v>1929</v>
      </c>
      <c r="B1729" s="8">
        <v>44986</v>
      </c>
      <c r="C1729" s="8">
        <v>45016</v>
      </c>
      <c r="D1729">
        <v>2023</v>
      </c>
      <c r="E1729" t="s">
        <v>151</v>
      </c>
      <c r="F1729" t="s">
        <v>152</v>
      </c>
      <c r="G1729" t="s">
        <v>33</v>
      </c>
      <c r="H1729" t="s">
        <v>227</v>
      </c>
      <c r="I1729" t="s">
        <v>228</v>
      </c>
      <c r="J1729" t="s">
        <v>177</v>
      </c>
      <c r="K1729" t="s">
        <v>116</v>
      </c>
      <c r="L1729" t="s">
        <v>38</v>
      </c>
      <c r="M1729" t="s">
        <v>152</v>
      </c>
      <c r="N1729" t="s">
        <v>39</v>
      </c>
      <c r="O1729" t="s">
        <v>50</v>
      </c>
      <c r="P1729">
        <v>27</v>
      </c>
      <c r="Q1729" s="2">
        <v>44927</v>
      </c>
      <c r="R1729" s="2">
        <v>45292</v>
      </c>
      <c r="S1729">
        <v>40</v>
      </c>
      <c r="T1729" s="3">
        <v>68728</v>
      </c>
      <c r="U1729" s="3">
        <v>5727.333333333333</v>
      </c>
      <c r="V1729" s="3">
        <v>33.042307692307688</v>
      </c>
      <c r="W1729" s="3">
        <v>0.21</v>
      </c>
      <c r="X1729" s="3">
        <v>1202.7399999999998</v>
      </c>
      <c r="Y1729" vm="18">
        <v>0.379</v>
      </c>
      <c r="Z1729" s="3">
        <v>3556.674</v>
      </c>
      <c r="AA1729" t="s">
        <v>155</v>
      </c>
      <c r="AB1729">
        <v>378.97</v>
      </c>
      <c r="AC1729">
        <v>0</v>
      </c>
      <c r="AD1729" s="2" t="s">
        <v>42</v>
      </c>
      <c r="AE1729">
        <v>184</v>
      </c>
      <c r="AH1729">
        <v>20</v>
      </c>
      <c r="AK1729" t="s">
        <v>42</v>
      </c>
      <c r="AL1729">
        <f>IF(AND(EE_Data_2023[[#This Row],[Hire Date]]&gt;=EE_Data_2023[[#This Row],[Start of Month]],EE_Data_2023[[#This Row],[Hire Date]]&lt;=EE_Data_2023[[#This Row],[End of Month]]),1,0)</f>
        <v>0</v>
      </c>
      <c r="AM1729">
        <f>IF(AND(EE_Data_2023[[#This Row],[Exit Date]]&gt;=EE_Data_2023[[#This Row],[Start of Month]],EE_Data_2023[[#This Row],[Exit Date]]&lt;=EE_Data_2023[[#This Row],[End of Month]]),1,0)</f>
        <v>0</v>
      </c>
      <c r="AN1729">
        <f>EE_Data_2023[[#This Row],[Leave balance]]*EE_Data_2023[[#This Row],[Hr_Rate]]</f>
        <v>6079.7846153846149</v>
      </c>
    </row>
    <row r="1730" spans="1:40" x14ac:dyDescent="0.3">
      <c r="A1730" s="1" t="s">
        <v>1929</v>
      </c>
      <c r="B1730" s="8">
        <v>44986</v>
      </c>
      <c r="C1730" s="8">
        <v>45016</v>
      </c>
      <c r="D1730">
        <v>2023</v>
      </c>
      <c r="E1730" t="s">
        <v>151</v>
      </c>
      <c r="F1730" t="s">
        <v>152</v>
      </c>
      <c r="G1730" t="s">
        <v>33</v>
      </c>
      <c r="H1730" t="s">
        <v>229</v>
      </c>
      <c r="I1730" t="s">
        <v>230</v>
      </c>
      <c r="J1730" t="s">
        <v>93</v>
      </c>
      <c r="K1730" t="s">
        <v>37</v>
      </c>
      <c r="L1730" t="s">
        <v>38</v>
      </c>
      <c r="M1730" t="s">
        <v>152</v>
      </c>
      <c r="N1730" t="s">
        <v>39</v>
      </c>
      <c r="O1730" t="s">
        <v>50</v>
      </c>
      <c r="P1730">
        <v>25</v>
      </c>
      <c r="Q1730" s="2">
        <v>44927</v>
      </c>
      <c r="R1730" s="2">
        <v>45292</v>
      </c>
      <c r="S1730">
        <v>40</v>
      </c>
      <c r="T1730" s="3">
        <v>125633</v>
      </c>
      <c r="U1730" s="3">
        <v>10469.416666666666</v>
      </c>
      <c r="V1730" s="3">
        <v>60.400480769230775</v>
      </c>
      <c r="W1730" s="3">
        <v>0.21</v>
      </c>
      <c r="X1730" s="3">
        <v>2198.5774999999999</v>
      </c>
      <c r="Y1730" vm="18">
        <v>0.379</v>
      </c>
      <c r="Z1730" s="3">
        <v>6501.5077499999998</v>
      </c>
      <c r="AA1730" t="s">
        <v>155</v>
      </c>
      <c r="AB1730">
        <v>378.97</v>
      </c>
      <c r="AC1730">
        <v>0.11</v>
      </c>
      <c r="AD1730" s="2" t="s">
        <v>42</v>
      </c>
      <c r="AE1730">
        <v>273</v>
      </c>
      <c r="AF1730">
        <v>1</v>
      </c>
      <c r="AG1730" t="s">
        <v>1808</v>
      </c>
      <c r="AH1730">
        <v>20</v>
      </c>
      <c r="AK1730" t="s">
        <v>42</v>
      </c>
      <c r="AL1730">
        <f>IF(AND(EE_Data_2023[[#This Row],[Hire Date]]&gt;=EE_Data_2023[[#This Row],[Start of Month]],EE_Data_2023[[#This Row],[Hire Date]]&lt;=EE_Data_2023[[#This Row],[End of Month]]),1,0)</f>
        <v>0</v>
      </c>
      <c r="AM1730">
        <f>IF(AND(EE_Data_2023[[#This Row],[Exit Date]]&gt;=EE_Data_2023[[#This Row],[Start of Month]],EE_Data_2023[[#This Row],[Exit Date]]&lt;=EE_Data_2023[[#This Row],[End of Month]]),1,0)</f>
        <v>0</v>
      </c>
      <c r="AN1730">
        <f>EE_Data_2023[[#This Row],[Leave balance]]*EE_Data_2023[[#This Row],[Hr_Rate]]</f>
        <v>16489.331250000003</v>
      </c>
    </row>
    <row r="1731" spans="1:40" x14ac:dyDescent="0.3">
      <c r="A1731" s="1" t="s">
        <v>1929</v>
      </c>
      <c r="B1731" s="8">
        <v>44986</v>
      </c>
      <c r="C1731" s="8">
        <v>45016</v>
      </c>
      <c r="D1731">
        <v>2023</v>
      </c>
      <c r="E1731" t="s">
        <v>100</v>
      </c>
      <c r="F1731" t="s">
        <v>101</v>
      </c>
      <c r="G1731" t="s">
        <v>33</v>
      </c>
      <c r="H1731" t="s">
        <v>231</v>
      </c>
      <c r="I1731" t="s">
        <v>232</v>
      </c>
      <c r="J1731" t="s">
        <v>177</v>
      </c>
      <c r="K1731" t="s">
        <v>116</v>
      </c>
      <c r="L1731" t="s">
        <v>38</v>
      </c>
      <c r="M1731" t="s">
        <v>101</v>
      </c>
      <c r="N1731" t="s">
        <v>72</v>
      </c>
      <c r="O1731" t="s">
        <v>40</v>
      </c>
      <c r="P1731">
        <v>35</v>
      </c>
      <c r="Q1731" s="2">
        <v>40678</v>
      </c>
      <c r="R1731" s="2"/>
      <c r="S1731">
        <v>32</v>
      </c>
      <c r="T1731" s="3">
        <v>66889</v>
      </c>
      <c r="U1731" s="3">
        <v>5574.083333333333</v>
      </c>
      <c r="V1731" s="3">
        <v>40.197716346153847</v>
      </c>
      <c r="W1731" s="3">
        <v>0.14990000000000001</v>
      </c>
      <c r="X1731" s="3">
        <v>835.55509166666661</v>
      </c>
      <c r="Y1731" vm="10">
        <v>0.20399999999999999</v>
      </c>
      <c r="Z1731" s="3">
        <v>4436.9703333333327</v>
      </c>
      <c r="AA1731" t="s">
        <v>41</v>
      </c>
      <c r="AB1731">
        <v>1</v>
      </c>
      <c r="AC1731">
        <v>0</v>
      </c>
      <c r="AD1731" s="2" t="s">
        <v>42</v>
      </c>
      <c r="AE1731">
        <v>387</v>
      </c>
      <c r="AH1731">
        <v>20</v>
      </c>
      <c r="AJ1731">
        <v>10.5</v>
      </c>
      <c r="AK1731" t="s">
        <v>42</v>
      </c>
      <c r="AL1731">
        <f>IF(AND(EE_Data_2023[[#This Row],[Hire Date]]&gt;=EE_Data_2023[[#This Row],[Start of Month]],EE_Data_2023[[#This Row],[Hire Date]]&lt;=EE_Data_2023[[#This Row],[End of Month]]),1,0)</f>
        <v>0</v>
      </c>
      <c r="AM1731">
        <f>IF(AND(EE_Data_2023[[#This Row],[Exit Date]]&gt;=EE_Data_2023[[#This Row],[Start of Month]],EE_Data_2023[[#This Row],[Exit Date]]&lt;=EE_Data_2023[[#This Row],[End of Month]]),1,0)</f>
        <v>0</v>
      </c>
      <c r="AN1731">
        <f>EE_Data_2023[[#This Row],[Leave balance]]*EE_Data_2023[[#This Row],[Hr_Rate]]</f>
        <v>15556.516225961539</v>
      </c>
    </row>
    <row r="1732" spans="1:40" x14ac:dyDescent="0.3">
      <c r="A1732" s="1" t="s">
        <v>1929</v>
      </c>
      <c r="B1732" s="8">
        <v>44986</v>
      </c>
      <c r="C1732" s="8">
        <v>45016</v>
      </c>
      <c r="D1732">
        <v>2023</v>
      </c>
      <c r="E1732" t="s">
        <v>104</v>
      </c>
      <c r="F1732" t="s">
        <v>105</v>
      </c>
      <c r="G1732" t="s">
        <v>1919</v>
      </c>
      <c r="H1732" t="s">
        <v>233</v>
      </c>
      <c r="I1732" t="s">
        <v>234</v>
      </c>
      <c r="J1732" t="s">
        <v>47</v>
      </c>
      <c r="K1732" t="s">
        <v>83</v>
      </c>
      <c r="L1732" t="s">
        <v>108</v>
      </c>
      <c r="M1732" t="s">
        <v>105</v>
      </c>
      <c r="N1732" t="s">
        <v>72</v>
      </c>
      <c r="O1732" t="s">
        <v>50</v>
      </c>
      <c r="P1732">
        <v>36</v>
      </c>
      <c r="Q1732" s="2">
        <v>42276</v>
      </c>
      <c r="R1732" s="2"/>
      <c r="S1732">
        <v>40</v>
      </c>
      <c r="T1732" s="3">
        <v>178700</v>
      </c>
      <c r="U1732" s="3">
        <v>14891.666666666666</v>
      </c>
      <c r="V1732" s="3">
        <v>85.913461538461533</v>
      </c>
      <c r="W1732" s="3">
        <v>5.74E-2</v>
      </c>
      <c r="X1732" s="3">
        <v>854.78166666666664</v>
      </c>
      <c r="Y1732" vm="11">
        <v>0.30099999999999999</v>
      </c>
      <c r="Z1732" s="3">
        <v>10409.275</v>
      </c>
      <c r="AA1732" t="s">
        <v>109</v>
      </c>
      <c r="AB1732">
        <v>16295.86</v>
      </c>
      <c r="AC1732">
        <v>0.28999999999999998</v>
      </c>
      <c r="AD1732" s="2" t="s">
        <v>42</v>
      </c>
      <c r="AE1732">
        <v>336</v>
      </c>
      <c r="AH1732">
        <v>20</v>
      </c>
      <c r="AK1732" t="s">
        <v>42</v>
      </c>
      <c r="AL1732">
        <f>IF(AND(EE_Data_2023[[#This Row],[Hire Date]]&gt;=EE_Data_2023[[#This Row],[Start of Month]],EE_Data_2023[[#This Row],[Hire Date]]&lt;=EE_Data_2023[[#This Row],[End of Month]]),1,0)</f>
        <v>0</v>
      </c>
      <c r="AM1732">
        <f>IF(AND(EE_Data_2023[[#This Row],[Exit Date]]&gt;=EE_Data_2023[[#This Row],[Start of Month]],EE_Data_2023[[#This Row],[Exit Date]]&lt;=EE_Data_2023[[#This Row],[End of Month]]),1,0)</f>
        <v>0</v>
      </c>
      <c r="AN1732">
        <f>EE_Data_2023[[#This Row],[Leave balance]]*EE_Data_2023[[#This Row],[Hr_Rate]]</f>
        <v>28866.923076923074</v>
      </c>
    </row>
    <row r="1733" spans="1:40" x14ac:dyDescent="0.3">
      <c r="A1733" s="1" t="s">
        <v>1929</v>
      </c>
      <c r="B1733" s="8">
        <v>44986</v>
      </c>
      <c r="C1733" s="8">
        <v>45016</v>
      </c>
      <c r="D1733">
        <v>2023</v>
      </c>
      <c r="E1733" t="s">
        <v>79</v>
      </c>
      <c r="F1733" t="s">
        <v>80</v>
      </c>
      <c r="G1733" t="s">
        <v>33</v>
      </c>
      <c r="H1733" t="s">
        <v>235</v>
      </c>
      <c r="I1733" t="s">
        <v>236</v>
      </c>
      <c r="J1733" t="s">
        <v>237</v>
      </c>
      <c r="K1733" t="s">
        <v>99</v>
      </c>
      <c r="L1733" t="s">
        <v>108</v>
      </c>
      <c r="M1733" t="s">
        <v>80</v>
      </c>
      <c r="N1733" t="s">
        <v>72</v>
      </c>
      <c r="O1733" t="s">
        <v>50</v>
      </c>
      <c r="P1733">
        <v>33</v>
      </c>
      <c r="Q1733" s="2">
        <v>43456</v>
      </c>
      <c r="R1733" s="2"/>
      <c r="S1733">
        <v>40</v>
      </c>
      <c r="T1733" s="3">
        <v>83990</v>
      </c>
      <c r="U1733" s="3">
        <v>6999.166666666667</v>
      </c>
      <c r="V1733" s="3">
        <v>40.379807692307693</v>
      </c>
      <c r="W1733" s="3">
        <v>0.23190000000000002</v>
      </c>
      <c r="X1733" s="3">
        <v>1623.1067500000001</v>
      </c>
      <c r="Y1733" vm="7">
        <v>0.41200000000000003</v>
      </c>
      <c r="Z1733" s="3">
        <v>4115.51</v>
      </c>
      <c r="AA1733" t="s">
        <v>41</v>
      </c>
      <c r="AB1733">
        <v>1</v>
      </c>
      <c r="AC1733">
        <v>0</v>
      </c>
      <c r="AD1733" s="2" t="s">
        <v>42</v>
      </c>
      <c r="AE1733">
        <v>396</v>
      </c>
      <c r="AH1733">
        <v>20</v>
      </c>
      <c r="AI1733">
        <v>246.6</v>
      </c>
      <c r="AJ1733">
        <v>1.5</v>
      </c>
      <c r="AK1733" t="s">
        <v>42</v>
      </c>
      <c r="AL1733">
        <f>IF(AND(EE_Data_2023[[#This Row],[Hire Date]]&gt;=EE_Data_2023[[#This Row],[Start of Month]],EE_Data_2023[[#This Row],[Hire Date]]&lt;=EE_Data_2023[[#This Row],[End of Month]]),1,0)</f>
        <v>0</v>
      </c>
      <c r="AM1733">
        <f>IF(AND(EE_Data_2023[[#This Row],[Exit Date]]&gt;=EE_Data_2023[[#This Row],[Start of Month]],EE_Data_2023[[#This Row],[Exit Date]]&lt;=EE_Data_2023[[#This Row],[End of Month]]),1,0)</f>
        <v>0</v>
      </c>
      <c r="AN1733">
        <f>EE_Data_2023[[#This Row],[Leave balance]]*EE_Data_2023[[#This Row],[Hr_Rate]]</f>
        <v>15990.403846153846</v>
      </c>
    </row>
    <row r="1734" spans="1:40" x14ac:dyDescent="0.3">
      <c r="A1734" s="1" t="s">
        <v>1929</v>
      </c>
      <c r="B1734" s="8">
        <v>44986</v>
      </c>
      <c r="C1734" s="8">
        <v>45016</v>
      </c>
      <c r="D1734">
        <v>2023</v>
      </c>
      <c r="E1734" t="s">
        <v>238</v>
      </c>
      <c r="F1734" t="s">
        <v>239</v>
      </c>
      <c r="G1734" t="s">
        <v>33</v>
      </c>
      <c r="H1734" t="s">
        <v>240</v>
      </c>
      <c r="I1734" t="s">
        <v>241</v>
      </c>
      <c r="J1734" t="s">
        <v>242</v>
      </c>
      <c r="K1734" t="s">
        <v>99</v>
      </c>
      <c r="L1734" t="s">
        <v>71</v>
      </c>
      <c r="M1734" t="s">
        <v>239</v>
      </c>
      <c r="N1734" t="s">
        <v>72</v>
      </c>
      <c r="O1734" t="s">
        <v>50</v>
      </c>
      <c r="P1734">
        <v>52</v>
      </c>
      <c r="Q1734" s="2">
        <v>38696</v>
      </c>
      <c r="R1734" s="2"/>
      <c r="S1734">
        <v>40</v>
      </c>
      <c r="T1734" s="3">
        <v>102043</v>
      </c>
      <c r="U1734" s="3">
        <v>8503.5833333333339</v>
      </c>
      <c r="V1734" s="3">
        <v>49.059134615384615</v>
      </c>
      <c r="W1734" s="3">
        <v>0.16500000000000001</v>
      </c>
      <c r="X1734" s="3">
        <v>1403.0912500000002</v>
      </c>
      <c r="Y1734" vm="27">
        <v>0.20499999999999999</v>
      </c>
      <c r="Z1734" s="3">
        <v>6760.348750000001</v>
      </c>
      <c r="AA1734" t="s">
        <v>41</v>
      </c>
      <c r="AB1734">
        <v>1</v>
      </c>
      <c r="AC1734">
        <v>0</v>
      </c>
      <c r="AD1734" s="2" t="s">
        <v>42</v>
      </c>
      <c r="AE1734">
        <v>246</v>
      </c>
      <c r="AH1734">
        <v>20</v>
      </c>
      <c r="AJ1734">
        <v>19.5</v>
      </c>
      <c r="AK1734" t="s">
        <v>42</v>
      </c>
      <c r="AL1734">
        <f>IF(AND(EE_Data_2023[[#This Row],[Hire Date]]&gt;=EE_Data_2023[[#This Row],[Start of Month]],EE_Data_2023[[#This Row],[Hire Date]]&lt;=EE_Data_2023[[#This Row],[End of Month]]),1,0)</f>
        <v>0</v>
      </c>
      <c r="AM1734">
        <f>IF(AND(EE_Data_2023[[#This Row],[Exit Date]]&gt;=EE_Data_2023[[#This Row],[Start of Month]],EE_Data_2023[[#This Row],[Exit Date]]&lt;=EE_Data_2023[[#This Row],[End of Month]]),1,0)</f>
        <v>0</v>
      </c>
      <c r="AN1734">
        <f>EE_Data_2023[[#This Row],[Leave balance]]*EE_Data_2023[[#This Row],[Hr_Rate]]</f>
        <v>12068.547115384616</v>
      </c>
    </row>
    <row r="1735" spans="1:40" x14ac:dyDescent="0.3">
      <c r="A1735" s="1" t="s">
        <v>1929</v>
      </c>
      <c r="B1735" s="8">
        <v>44986</v>
      </c>
      <c r="C1735" s="8">
        <v>45016</v>
      </c>
      <c r="D1735">
        <v>2023</v>
      </c>
      <c r="E1735" t="s">
        <v>188</v>
      </c>
      <c r="F1735" t="s">
        <v>189</v>
      </c>
      <c r="G1735" t="s">
        <v>33</v>
      </c>
      <c r="H1735" t="s">
        <v>243</v>
      </c>
      <c r="I1735" t="s">
        <v>244</v>
      </c>
      <c r="J1735" t="s">
        <v>115</v>
      </c>
      <c r="K1735" t="s">
        <v>99</v>
      </c>
      <c r="L1735" t="s">
        <v>38</v>
      </c>
      <c r="M1735" t="s">
        <v>189</v>
      </c>
      <c r="N1735" t="s">
        <v>72</v>
      </c>
      <c r="O1735" t="s">
        <v>50</v>
      </c>
      <c r="P1735">
        <v>46</v>
      </c>
      <c r="Q1735" s="2">
        <v>37041</v>
      </c>
      <c r="R1735" s="2"/>
      <c r="S1735">
        <v>40</v>
      </c>
      <c r="T1735" s="3">
        <v>90678</v>
      </c>
      <c r="U1735" s="3">
        <v>7556.5</v>
      </c>
      <c r="V1735" s="3">
        <v>43.595192307692308</v>
      </c>
      <c r="W1735" s="3">
        <v>0.14099999999999999</v>
      </c>
      <c r="X1735" s="3">
        <v>1065.4665</v>
      </c>
      <c r="Y1735" vm="23">
        <v>0.36200000000000004</v>
      </c>
      <c r="Z1735" s="3">
        <v>4821.0469999999996</v>
      </c>
      <c r="AA1735" t="s">
        <v>192</v>
      </c>
      <c r="AB1735">
        <v>11.2597</v>
      </c>
      <c r="AC1735">
        <v>0</v>
      </c>
      <c r="AD1735" s="2" t="s">
        <v>42</v>
      </c>
      <c r="AE1735">
        <v>363</v>
      </c>
      <c r="AH1735">
        <v>20</v>
      </c>
      <c r="AJ1735">
        <v>16.5</v>
      </c>
      <c r="AK1735" t="s">
        <v>42</v>
      </c>
      <c r="AL1735">
        <f>IF(AND(EE_Data_2023[[#This Row],[Hire Date]]&gt;=EE_Data_2023[[#This Row],[Start of Month]],EE_Data_2023[[#This Row],[Hire Date]]&lt;=EE_Data_2023[[#This Row],[End of Month]]),1,0)</f>
        <v>0</v>
      </c>
      <c r="AM1735">
        <f>IF(AND(EE_Data_2023[[#This Row],[Exit Date]]&gt;=EE_Data_2023[[#This Row],[Start of Month]],EE_Data_2023[[#This Row],[Exit Date]]&lt;=EE_Data_2023[[#This Row],[End of Month]]),1,0)</f>
        <v>0</v>
      </c>
      <c r="AN1735">
        <f>EE_Data_2023[[#This Row],[Leave balance]]*EE_Data_2023[[#This Row],[Hr_Rate]]</f>
        <v>15825.054807692308</v>
      </c>
    </row>
    <row r="1736" spans="1:40" x14ac:dyDescent="0.3">
      <c r="A1736" s="1" t="s">
        <v>1929</v>
      </c>
      <c r="B1736" s="8">
        <v>44986</v>
      </c>
      <c r="C1736" s="8">
        <v>45016</v>
      </c>
      <c r="D1736">
        <v>2023</v>
      </c>
      <c r="E1736" t="s">
        <v>1035</v>
      </c>
      <c r="F1736" t="s">
        <v>1036</v>
      </c>
      <c r="G1736" t="s">
        <v>1918</v>
      </c>
      <c r="H1736" t="s">
        <v>245</v>
      </c>
      <c r="I1736" t="s">
        <v>246</v>
      </c>
      <c r="J1736" t="s">
        <v>247</v>
      </c>
      <c r="K1736" t="s">
        <v>94</v>
      </c>
      <c r="L1736" t="s">
        <v>38</v>
      </c>
      <c r="M1736" t="s">
        <v>135</v>
      </c>
      <c r="N1736" t="s">
        <v>72</v>
      </c>
      <c r="O1736" t="s">
        <v>50</v>
      </c>
      <c r="P1736">
        <v>46</v>
      </c>
      <c r="Q1736" s="2">
        <v>39681</v>
      </c>
      <c r="R1736" s="2"/>
      <c r="S1736">
        <v>40</v>
      </c>
      <c r="T1736" s="3">
        <v>59067</v>
      </c>
      <c r="U1736" s="3">
        <v>4922.25</v>
      </c>
      <c r="V1736" s="3">
        <v>28.397596153846155</v>
      </c>
      <c r="W1736" s="3">
        <v>0.25</v>
      </c>
      <c r="X1736" s="3">
        <v>1230.5625</v>
      </c>
      <c r="Y1736" vm="15">
        <v>0.34600000000000003</v>
      </c>
      <c r="Z1736" s="3">
        <v>3219.1514999999999</v>
      </c>
      <c r="AA1736" t="s">
        <v>138</v>
      </c>
      <c r="AB1736">
        <v>1.7225999999999999</v>
      </c>
      <c r="AC1736">
        <v>0</v>
      </c>
      <c r="AD1736" s="2" t="s">
        <v>42</v>
      </c>
      <c r="AE1736">
        <v>119</v>
      </c>
      <c r="AH1736">
        <v>20</v>
      </c>
      <c r="AJ1736">
        <v>27</v>
      </c>
      <c r="AK1736" t="s">
        <v>42</v>
      </c>
      <c r="AL1736">
        <f>IF(AND(EE_Data_2023[[#This Row],[Hire Date]]&gt;=EE_Data_2023[[#This Row],[Start of Month]],EE_Data_2023[[#This Row],[Hire Date]]&lt;=EE_Data_2023[[#This Row],[End of Month]]),1,0)</f>
        <v>0</v>
      </c>
      <c r="AM1736">
        <f>IF(AND(EE_Data_2023[[#This Row],[Exit Date]]&gt;=EE_Data_2023[[#This Row],[Start of Month]],EE_Data_2023[[#This Row],[Exit Date]]&lt;=EE_Data_2023[[#This Row],[End of Month]]),1,0)</f>
        <v>0</v>
      </c>
      <c r="AN1736">
        <f>EE_Data_2023[[#This Row],[Leave balance]]*EE_Data_2023[[#This Row],[Hr_Rate]]</f>
        <v>3379.3139423076923</v>
      </c>
    </row>
    <row r="1737" spans="1:40" x14ac:dyDescent="0.3">
      <c r="A1737" s="1" t="s">
        <v>1929</v>
      </c>
      <c r="B1737" s="8">
        <v>44986</v>
      </c>
      <c r="C1737" s="8">
        <v>45016</v>
      </c>
      <c r="D1737">
        <v>2023</v>
      </c>
      <c r="E1737" t="s">
        <v>79</v>
      </c>
      <c r="F1737" t="s">
        <v>80</v>
      </c>
      <c r="G1737" t="s">
        <v>33</v>
      </c>
      <c r="H1737" t="s">
        <v>248</v>
      </c>
      <c r="I1737" t="s">
        <v>249</v>
      </c>
      <c r="J1737" t="s">
        <v>93</v>
      </c>
      <c r="K1737" t="s">
        <v>116</v>
      </c>
      <c r="L1737" t="s">
        <v>108</v>
      </c>
      <c r="M1737" t="s">
        <v>80</v>
      </c>
      <c r="N1737" t="s">
        <v>39</v>
      </c>
      <c r="O1737" t="s">
        <v>40</v>
      </c>
      <c r="P1737">
        <v>45</v>
      </c>
      <c r="Q1737" s="2">
        <v>44266</v>
      </c>
      <c r="R1737" s="2">
        <v>44996</v>
      </c>
      <c r="S1737">
        <v>32</v>
      </c>
      <c r="T1737" s="3">
        <v>135062</v>
      </c>
      <c r="U1737" s="3">
        <v>11255.166666666666</v>
      </c>
      <c r="V1737" s="3">
        <v>81.167067307692307</v>
      </c>
      <c r="W1737" s="3">
        <v>0.23190000000000002</v>
      </c>
      <c r="X1737" s="3">
        <v>2610.0731500000002</v>
      </c>
      <c r="Y1737" vm="7">
        <v>0.41200000000000003</v>
      </c>
      <c r="Z1737" s="3">
        <v>6618.0379999999996</v>
      </c>
      <c r="AA1737" t="s">
        <v>41</v>
      </c>
      <c r="AB1737">
        <v>1</v>
      </c>
      <c r="AC1737">
        <v>0.15</v>
      </c>
      <c r="AD1737" s="2">
        <v>44996</v>
      </c>
      <c r="AE1737">
        <v>187</v>
      </c>
      <c r="AH1737">
        <v>20</v>
      </c>
      <c r="AJ1737">
        <v>3</v>
      </c>
      <c r="AK1737" t="s">
        <v>42</v>
      </c>
      <c r="AL1737">
        <f>IF(AND(EE_Data_2023[[#This Row],[Hire Date]]&gt;=EE_Data_2023[[#This Row],[Start of Month]],EE_Data_2023[[#This Row],[Hire Date]]&lt;=EE_Data_2023[[#This Row],[End of Month]]),1,0)</f>
        <v>0</v>
      </c>
      <c r="AM1737">
        <f>IF(AND(EE_Data_2023[[#This Row],[Exit Date]]&gt;=EE_Data_2023[[#This Row],[Start of Month]],EE_Data_2023[[#This Row],[Exit Date]]&lt;=EE_Data_2023[[#This Row],[End of Month]]),1,0)</f>
        <v>1</v>
      </c>
      <c r="AN1737">
        <f>EE_Data_2023[[#This Row],[Leave balance]]*EE_Data_2023[[#This Row],[Hr_Rate]]</f>
        <v>15178.241586538461</v>
      </c>
    </row>
    <row r="1738" spans="1:40" x14ac:dyDescent="0.3">
      <c r="A1738" s="1" t="s">
        <v>1929</v>
      </c>
      <c r="B1738" s="8">
        <v>44986</v>
      </c>
      <c r="C1738" s="8">
        <v>45016</v>
      </c>
      <c r="D1738">
        <v>2023</v>
      </c>
      <c r="E1738" t="s">
        <v>100</v>
      </c>
      <c r="F1738" t="s">
        <v>101</v>
      </c>
      <c r="G1738" t="s">
        <v>33</v>
      </c>
      <c r="H1738" t="s">
        <v>250</v>
      </c>
      <c r="I1738" t="s">
        <v>251</v>
      </c>
      <c r="J1738" t="s">
        <v>93</v>
      </c>
      <c r="K1738" t="s">
        <v>37</v>
      </c>
      <c r="L1738" t="s">
        <v>71</v>
      </c>
      <c r="M1738" t="s">
        <v>101</v>
      </c>
      <c r="N1738" t="s">
        <v>72</v>
      </c>
      <c r="O1738" t="s">
        <v>50</v>
      </c>
      <c r="P1738">
        <v>55</v>
      </c>
      <c r="Q1738" s="2">
        <v>38945</v>
      </c>
      <c r="R1738" s="2"/>
      <c r="S1738">
        <v>40</v>
      </c>
      <c r="T1738" s="3">
        <v>159044</v>
      </c>
      <c r="U1738" s="3">
        <v>13253.666666666666</v>
      </c>
      <c r="V1738" s="3">
        <v>76.46346153846153</v>
      </c>
      <c r="W1738" s="3">
        <v>0.14990000000000001</v>
      </c>
      <c r="X1738" s="3">
        <v>1986.7246333333333</v>
      </c>
      <c r="Y1738" vm="10">
        <v>0.20399999999999999</v>
      </c>
      <c r="Z1738" s="3">
        <v>10549.918666666666</v>
      </c>
      <c r="AA1738" t="s">
        <v>41</v>
      </c>
      <c r="AB1738">
        <v>1</v>
      </c>
      <c r="AC1738">
        <v>0.1</v>
      </c>
      <c r="AD1738" s="2" t="s">
        <v>42</v>
      </c>
      <c r="AE1738">
        <v>100</v>
      </c>
      <c r="AH1738">
        <v>20</v>
      </c>
      <c r="AI1738">
        <v>202.5</v>
      </c>
      <c r="AK1738" t="s">
        <v>42</v>
      </c>
      <c r="AL1738">
        <f>IF(AND(EE_Data_2023[[#This Row],[Hire Date]]&gt;=EE_Data_2023[[#This Row],[Start of Month]],EE_Data_2023[[#This Row],[Hire Date]]&lt;=EE_Data_2023[[#This Row],[End of Month]]),1,0)</f>
        <v>0</v>
      </c>
      <c r="AM1738">
        <f>IF(AND(EE_Data_2023[[#This Row],[Exit Date]]&gt;=EE_Data_2023[[#This Row],[Start of Month]],EE_Data_2023[[#This Row],[Exit Date]]&lt;=EE_Data_2023[[#This Row],[End of Month]]),1,0)</f>
        <v>0</v>
      </c>
      <c r="AN1738">
        <f>EE_Data_2023[[#This Row],[Leave balance]]*EE_Data_2023[[#This Row],[Hr_Rate]]</f>
        <v>7646.3461538461534</v>
      </c>
    </row>
    <row r="1739" spans="1:40" x14ac:dyDescent="0.3">
      <c r="A1739" s="1" t="s">
        <v>1929</v>
      </c>
      <c r="B1739" s="8">
        <v>44986</v>
      </c>
      <c r="C1739" s="8">
        <v>45016</v>
      </c>
      <c r="D1739">
        <v>2023</v>
      </c>
      <c r="E1739" t="s">
        <v>210</v>
      </c>
      <c r="F1739" t="s">
        <v>211</v>
      </c>
      <c r="G1739" t="s">
        <v>33</v>
      </c>
      <c r="H1739" t="s">
        <v>252</v>
      </c>
      <c r="I1739" t="s">
        <v>253</v>
      </c>
      <c r="J1739" t="s">
        <v>115</v>
      </c>
      <c r="K1739" t="s">
        <v>94</v>
      </c>
      <c r="L1739" t="s">
        <v>49</v>
      </c>
      <c r="M1739" t="s">
        <v>211</v>
      </c>
      <c r="N1739" t="s">
        <v>72</v>
      </c>
      <c r="O1739" t="s">
        <v>40</v>
      </c>
      <c r="P1739">
        <v>45</v>
      </c>
      <c r="Q1739" s="2">
        <v>41493</v>
      </c>
      <c r="R1739" s="2"/>
      <c r="S1739">
        <v>32</v>
      </c>
      <c r="T1739" s="3">
        <v>236946</v>
      </c>
      <c r="U1739" s="3">
        <v>19745.5</v>
      </c>
      <c r="V1739" s="3">
        <v>142.39543269230768</v>
      </c>
      <c r="W1739" s="3">
        <v>0.29899999999999999</v>
      </c>
      <c r="X1739" s="3">
        <v>5903.9044999999996</v>
      </c>
      <c r="Y1739" vm="26">
        <v>0.47</v>
      </c>
      <c r="Z1739" s="3">
        <v>10465.115</v>
      </c>
      <c r="AA1739" t="s">
        <v>41</v>
      </c>
      <c r="AB1739">
        <v>1</v>
      </c>
      <c r="AC1739">
        <v>0.37</v>
      </c>
      <c r="AD1739" s="2" t="s">
        <v>42</v>
      </c>
      <c r="AE1739">
        <v>155</v>
      </c>
      <c r="AH1739">
        <v>20</v>
      </c>
      <c r="AK1739" t="s">
        <v>42</v>
      </c>
      <c r="AL1739">
        <f>IF(AND(EE_Data_2023[[#This Row],[Hire Date]]&gt;=EE_Data_2023[[#This Row],[Start of Month]],EE_Data_2023[[#This Row],[Hire Date]]&lt;=EE_Data_2023[[#This Row],[End of Month]]),1,0)</f>
        <v>0</v>
      </c>
      <c r="AM1739">
        <f>IF(AND(EE_Data_2023[[#This Row],[Exit Date]]&gt;=EE_Data_2023[[#This Row],[Start of Month]],EE_Data_2023[[#This Row],[Exit Date]]&lt;=EE_Data_2023[[#This Row],[End of Month]]),1,0)</f>
        <v>0</v>
      </c>
      <c r="AN1739">
        <f>EE_Data_2023[[#This Row],[Leave balance]]*EE_Data_2023[[#This Row],[Hr_Rate]]</f>
        <v>22071.292067307691</v>
      </c>
    </row>
    <row r="1740" spans="1:40" x14ac:dyDescent="0.3">
      <c r="A1740" s="1" t="s">
        <v>1929</v>
      </c>
      <c r="B1740" s="8">
        <v>44986</v>
      </c>
      <c r="C1740" s="8">
        <v>45016</v>
      </c>
      <c r="D1740">
        <v>2023</v>
      </c>
      <c r="E1740" t="s">
        <v>180</v>
      </c>
      <c r="F1740" t="s">
        <v>181</v>
      </c>
      <c r="G1740" t="s">
        <v>33</v>
      </c>
      <c r="H1740" t="s">
        <v>254</v>
      </c>
      <c r="I1740" t="s">
        <v>255</v>
      </c>
      <c r="J1740" t="s">
        <v>145</v>
      </c>
      <c r="K1740" t="s">
        <v>48</v>
      </c>
      <c r="L1740" t="s">
        <v>71</v>
      </c>
      <c r="M1740" t="s">
        <v>181</v>
      </c>
      <c r="N1740" t="s">
        <v>72</v>
      </c>
      <c r="O1740" t="s">
        <v>50</v>
      </c>
      <c r="P1740">
        <v>36</v>
      </c>
      <c r="Q1740" s="2">
        <v>44435</v>
      </c>
      <c r="R1740" s="2"/>
      <c r="S1740">
        <v>40</v>
      </c>
      <c r="T1740" s="3">
        <v>48906</v>
      </c>
      <c r="U1740" s="3">
        <v>4075.5</v>
      </c>
      <c r="V1740" s="3">
        <v>23.512499999999999</v>
      </c>
      <c r="W1740" s="3">
        <v>0.31420000000000003</v>
      </c>
      <c r="X1740" s="3">
        <v>1280.5221000000001</v>
      </c>
      <c r="Y1740" vm="22">
        <v>0.49099999999999999</v>
      </c>
      <c r="Z1740" s="3">
        <v>2074.4295000000002</v>
      </c>
      <c r="AA1740" t="s">
        <v>184</v>
      </c>
      <c r="AB1740">
        <v>11.300800000000001</v>
      </c>
      <c r="AC1740">
        <v>0</v>
      </c>
      <c r="AD1740" s="2" t="s">
        <v>42</v>
      </c>
      <c r="AE1740">
        <v>304</v>
      </c>
      <c r="AH1740">
        <v>20</v>
      </c>
      <c r="AK1740" t="s">
        <v>42</v>
      </c>
      <c r="AL1740">
        <f>IF(AND(EE_Data_2023[[#This Row],[Hire Date]]&gt;=EE_Data_2023[[#This Row],[Start of Month]],EE_Data_2023[[#This Row],[Hire Date]]&lt;=EE_Data_2023[[#This Row],[End of Month]]),1,0)</f>
        <v>0</v>
      </c>
      <c r="AM1740">
        <f>IF(AND(EE_Data_2023[[#This Row],[Exit Date]]&gt;=EE_Data_2023[[#This Row],[Start of Month]],EE_Data_2023[[#This Row],[Exit Date]]&lt;=EE_Data_2023[[#This Row],[End of Month]]),1,0)</f>
        <v>0</v>
      </c>
      <c r="AN1740">
        <f>EE_Data_2023[[#This Row],[Leave balance]]*EE_Data_2023[[#This Row],[Hr_Rate]]</f>
        <v>7147.8</v>
      </c>
    </row>
    <row r="1741" spans="1:40" x14ac:dyDescent="0.3">
      <c r="A1741" s="1" t="s">
        <v>1929</v>
      </c>
      <c r="B1741" s="8">
        <v>44986</v>
      </c>
      <c r="C1741" s="8">
        <v>45016</v>
      </c>
      <c r="D1741">
        <v>2023</v>
      </c>
      <c r="E1741" t="s">
        <v>139</v>
      </c>
      <c r="F1741" t="s">
        <v>140</v>
      </c>
      <c r="G1741" t="s">
        <v>33</v>
      </c>
      <c r="H1741" t="s">
        <v>256</v>
      </c>
      <c r="I1741" t="s">
        <v>257</v>
      </c>
      <c r="J1741" t="s">
        <v>63</v>
      </c>
      <c r="K1741" t="s">
        <v>70</v>
      </c>
      <c r="L1741" t="s">
        <v>71</v>
      </c>
      <c r="M1741" t="s">
        <v>140</v>
      </c>
      <c r="N1741" t="s">
        <v>39</v>
      </c>
      <c r="O1741" t="s">
        <v>50</v>
      </c>
      <c r="P1741">
        <v>38</v>
      </c>
      <c r="Q1741" s="2">
        <v>44927</v>
      </c>
      <c r="R1741" s="2">
        <v>45292</v>
      </c>
      <c r="S1741">
        <v>40</v>
      </c>
      <c r="T1741" s="3">
        <v>80024</v>
      </c>
      <c r="U1741" s="3">
        <v>6668.666666666667</v>
      </c>
      <c r="V1741" s="3">
        <v>38.473076923076924</v>
      </c>
      <c r="W1741" s="3">
        <v>0.19879999999999998</v>
      </c>
      <c r="X1741" s="3">
        <v>1325.7309333333333</v>
      </c>
      <c r="Y1741" vm="16">
        <v>0.48799999999999999</v>
      </c>
      <c r="Z1741" s="3">
        <v>3414.3573333333334</v>
      </c>
      <c r="AA1741" t="s">
        <v>41</v>
      </c>
      <c r="AB1741">
        <v>1</v>
      </c>
      <c r="AC1741">
        <v>0</v>
      </c>
      <c r="AD1741" s="2" t="s">
        <v>42</v>
      </c>
      <c r="AE1741">
        <v>372</v>
      </c>
      <c r="AH1741">
        <v>20</v>
      </c>
      <c r="AI1741">
        <v>51.300000000000004</v>
      </c>
      <c r="AK1741" t="s">
        <v>42</v>
      </c>
      <c r="AL1741">
        <f>IF(AND(EE_Data_2023[[#This Row],[Hire Date]]&gt;=EE_Data_2023[[#This Row],[Start of Month]],EE_Data_2023[[#This Row],[Hire Date]]&lt;=EE_Data_2023[[#This Row],[End of Month]]),1,0)</f>
        <v>0</v>
      </c>
      <c r="AM1741">
        <f>IF(AND(EE_Data_2023[[#This Row],[Exit Date]]&gt;=EE_Data_2023[[#This Row],[Start of Month]],EE_Data_2023[[#This Row],[Exit Date]]&lt;=EE_Data_2023[[#This Row],[End of Month]]),1,0)</f>
        <v>0</v>
      </c>
      <c r="AN1741">
        <f>EE_Data_2023[[#This Row],[Leave balance]]*EE_Data_2023[[#This Row],[Hr_Rate]]</f>
        <v>14311.984615384616</v>
      </c>
    </row>
    <row r="1742" spans="1:40" x14ac:dyDescent="0.3">
      <c r="A1742" s="1" t="s">
        <v>1929</v>
      </c>
      <c r="B1742" s="8">
        <v>44986</v>
      </c>
      <c r="C1742" s="8">
        <v>45016</v>
      </c>
      <c r="D1742">
        <v>2023</v>
      </c>
      <c r="E1742" t="s">
        <v>31</v>
      </c>
      <c r="F1742" t="s">
        <v>32</v>
      </c>
      <c r="G1742" t="s">
        <v>33</v>
      </c>
      <c r="H1742" t="s">
        <v>260</v>
      </c>
      <c r="I1742" t="s">
        <v>261</v>
      </c>
      <c r="J1742" t="s">
        <v>115</v>
      </c>
      <c r="K1742" t="s">
        <v>37</v>
      </c>
      <c r="L1742" t="s">
        <v>49</v>
      </c>
      <c r="M1742" t="s">
        <v>32</v>
      </c>
      <c r="N1742" t="s">
        <v>72</v>
      </c>
      <c r="O1742" t="s">
        <v>50</v>
      </c>
      <c r="P1742">
        <v>43</v>
      </c>
      <c r="Q1742" s="2">
        <v>40029</v>
      </c>
      <c r="R1742" s="2"/>
      <c r="S1742">
        <v>40</v>
      </c>
      <c r="T1742" s="3">
        <v>208415</v>
      </c>
      <c r="U1742" s="3">
        <v>17367.916666666668</v>
      </c>
      <c r="V1742" s="3">
        <v>100.19951923076923</v>
      </c>
      <c r="W1742" s="3">
        <v>0.20760000000000001</v>
      </c>
      <c r="X1742" s="3">
        <v>3605.5795000000003</v>
      </c>
      <c r="Y1742" vm="1">
        <v>0.36599999999999999</v>
      </c>
      <c r="Z1742" s="3">
        <v>11011.259166666667</v>
      </c>
      <c r="AA1742" t="s">
        <v>41</v>
      </c>
      <c r="AB1742">
        <v>1</v>
      </c>
      <c r="AC1742">
        <v>0.35</v>
      </c>
      <c r="AD1742" s="2" t="s">
        <v>42</v>
      </c>
      <c r="AE1742">
        <v>38</v>
      </c>
      <c r="AH1742">
        <v>20</v>
      </c>
      <c r="AJ1742">
        <v>7.5</v>
      </c>
      <c r="AK1742" t="s">
        <v>42</v>
      </c>
      <c r="AL1742">
        <f>IF(AND(EE_Data_2023[[#This Row],[Hire Date]]&gt;=EE_Data_2023[[#This Row],[Start of Month]],EE_Data_2023[[#This Row],[Hire Date]]&lt;=EE_Data_2023[[#This Row],[End of Month]]),1,0)</f>
        <v>0</v>
      </c>
      <c r="AM1742">
        <f>IF(AND(EE_Data_2023[[#This Row],[Exit Date]]&gt;=EE_Data_2023[[#This Row],[Start of Month]],EE_Data_2023[[#This Row],[Exit Date]]&lt;=EE_Data_2023[[#This Row],[End of Month]]),1,0)</f>
        <v>0</v>
      </c>
      <c r="AN1742">
        <f>EE_Data_2023[[#This Row],[Leave balance]]*EE_Data_2023[[#This Row],[Hr_Rate]]</f>
        <v>3807.5817307692305</v>
      </c>
    </row>
    <row r="1743" spans="1:40" x14ac:dyDescent="0.3">
      <c r="A1743" s="1" t="s">
        <v>1929</v>
      </c>
      <c r="B1743" s="8">
        <v>44986</v>
      </c>
      <c r="C1743" s="8">
        <v>45016</v>
      </c>
      <c r="D1743">
        <v>2023</v>
      </c>
      <c r="E1743" t="s">
        <v>262</v>
      </c>
      <c r="F1743" t="s">
        <v>263</v>
      </c>
      <c r="G1743" t="s">
        <v>33</v>
      </c>
      <c r="H1743" t="s">
        <v>264</v>
      </c>
      <c r="I1743" t="s">
        <v>265</v>
      </c>
      <c r="J1743" t="s">
        <v>266</v>
      </c>
      <c r="K1743" t="s">
        <v>37</v>
      </c>
      <c r="L1743" t="s">
        <v>49</v>
      </c>
      <c r="M1743" t="s">
        <v>263</v>
      </c>
      <c r="N1743" t="s">
        <v>72</v>
      </c>
      <c r="O1743" t="s">
        <v>50</v>
      </c>
      <c r="P1743">
        <v>32</v>
      </c>
      <c r="Q1743" s="2">
        <v>43835</v>
      </c>
      <c r="R1743" s="2"/>
      <c r="S1743">
        <v>32</v>
      </c>
      <c r="T1743" s="3">
        <v>78844</v>
      </c>
      <c r="U1743" s="3">
        <v>6570.333333333333</v>
      </c>
      <c r="V1743" s="3">
        <v>47.38221153846154</v>
      </c>
      <c r="W1743" s="3">
        <v>0.22</v>
      </c>
      <c r="X1743" s="3">
        <v>1445.4733333333334</v>
      </c>
      <c r="Y1743" vm="28">
        <v>0.45200000000000001</v>
      </c>
      <c r="Z1743" s="3">
        <v>3600.5426666666663</v>
      </c>
      <c r="AA1743" t="s">
        <v>267</v>
      </c>
      <c r="AB1743">
        <v>39.026600000000002</v>
      </c>
      <c r="AC1743">
        <v>0</v>
      </c>
      <c r="AD1743" s="2" t="s">
        <v>42</v>
      </c>
      <c r="AE1743">
        <v>396</v>
      </c>
      <c r="AH1743">
        <v>20</v>
      </c>
      <c r="AJ1743">
        <v>18</v>
      </c>
      <c r="AK1743" t="s">
        <v>42</v>
      </c>
      <c r="AL1743">
        <f>IF(AND(EE_Data_2023[[#This Row],[Hire Date]]&gt;=EE_Data_2023[[#This Row],[Start of Month]],EE_Data_2023[[#This Row],[Hire Date]]&lt;=EE_Data_2023[[#This Row],[End of Month]]),1,0)</f>
        <v>0</v>
      </c>
      <c r="AM1743">
        <f>IF(AND(EE_Data_2023[[#This Row],[Exit Date]]&gt;=EE_Data_2023[[#This Row],[Start of Month]],EE_Data_2023[[#This Row],[Exit Date]]&lt;=EE_Data_2023[[#This Row],[End of Month]]),1,0)</f>
        <v>0</v>
      </c>
      <c r="AN1743">
        <f>EE_Data_2023[[#This Row],[Leave balance]]*EE_Data_2023[[#This Row],[Hr_Rate]]</f>
        <v>18763.35576923077</v>
      </c>
    </row>
    <row r="1744" spans="1:40" x14ac:dyDescent="0.3">
      <c r="A1744" s="1" t="s">
        <v>1929</v>
      </c>
      <c r="B1744" s="8">
        <v>44986</v>
      </c>
      <c r="C1744" s="8">
        <v>45016</v>
      </c>
      <c r="D1744">
        <v>2023</v>
      </c>
      <c r="E1744" t="s">
        <v>123</v>
      </c>
      <c r="F1744" t="s">
        <v>124</v>
      </c>
      <c r="G1744" t="s">
        <v>33</v>
      </c>
      <c r="H1744" t="s">
        <v>268</v>
      </c>
      <c r="I1744" t="s">
        <v>269</v>
      </c>
      <c r="J1744" t="s">
        <v>47</v>
      </c>
      <c r="K1744" t="s">
        <v>48</v>
      </c>
      <c r="L1744" t="s">
        <v>49</v>
      </c>
      <c r="M1744" t="s">
        <v>124</v>
      </c>
      <c r="N1744" t="s">
        <v>39</v>
      </c>
      <c r="O1744" t="s">
        <v>50</v>
      </c>
      <c r="P1744">
        <v>37</v>
      </c>
      <c r="Q1744" s="2">
        <v>44927</v>
      </c>
      <c r="R1744" s="2">
        <v>45292</v>
      </c>
      <c r="S1744">
        <v>32</v>
      </c>
      <c r="T1744" s="3">
        <v>165927</v>
      </c>
      <c r="U1744" s="3">
        <v>13827.25</v>
      </c>
      <c r="V1744" s="3">
        <v>99.715745192307693</v>
      </c>
      <c r="W1744" s="3">
        <v>2.2499999999999999E-2</v>
      </c>
      <c r="X1744" s="3">
        <v>311.11312499999997</v>
      </c>
      <c r="Y1744" vm="13">
        <v>0.2</v>
      </c>
      <c r="Z1744" s="3">
        <v>11061.8</v>
      </c>
      <c r="AA1744" t="s">
        <v>127</v>
      </c>
      <c r="AB1744">
        <v>4.9107000000000003</v>
      </c>
      <c r="AC1744">
        <v>0.2</v>
      </c>
      <c r="AD1744" s="2" t="s">
        <v>42</v>
      </c>
      <c r="AE1744">
        <v>381</v>
      </c>
      <c r="AH1744">
        <v>20</v>
      </c>
      <c r="AJ1744">
        <v>13.5</v>
      </c>
      <c r="AK1744" t="s">
        <v>42</v>
      </c>
      <c r="AL1744">
        <f>IF(AND(EE_Data_2023[[#This Row],[Hire Date]]&gt;=EE_Data_2023[[#This Row],[Start of Month]],EE_Data_2023[[#This Row],[Hire Date]]&lt;=EE_Data_2023[[#This Row],[End of Month]]),1,0)</f>
        <v>0</v>
      </c>
      <c r="AM1744">
        <f>IF(AND(EE_Data_2023[[#This Row],[Exit Date]]&gt;=EE_Data_2023[[#This Row],[Start of Month]],EE_Data_2023[[#This Row],[Exit Date]]&lt;=EE_Data_2023[[#This Row],[End of Month]]),1,0)</f>
        <v>0</v>
      </c>
      <c r="AN1744">
        <f>EE_Data_2023[[#This Row],[Leave balance]]*EE_Data_2023[[#This Row],[Hr_Rate]]</f>
        <v>37991.698918269234</v>
      </c>
    </row>
    <row r="1745" spans="1:40" x14ac:dyDescent="0.3">
      <c r="A1745" s="1" t="s">
        <v>1929</v>
      </c>
      <c r="B1745" s="8">
        <v>44986</v>
      </c>
      <c r="C1745" s="8">
        <v>45016</v>
      </c>
      <c r="D1745">
        <v>2023</v>
      </c>
      <c r="E1745" t="s">
        <v>161</v>
      </c>
      <c r="F1745" t="s">
        <v>162</v>
      </c>
      <c r="G1745" t="s">
        <v>54</v>
      </c>
      <c r="H1745" t="s">
        <v>270</v>
      </c>
      <c r="I1745" t="s">
        <v>271</v>
      </c>
      <c r="J1745" t="s">
        <v>77</v>
      </c>
      <c r="K1745" t="s">
        <v>83</v>
      </c>
      <c r="L1745" t="s">
        <v>49</v>
      </c>
      <c r="M1745" t="s">
        <v>162</v>
      </c>
      <c r="N1745" t="s">
        <v>72</v>
      </c>
      <c r="O1745" t="s">
        <v>50</v>
      </c>
      <c r="P1745">
        <v>38</v>
      </c>
      <c r="Q1745" s="2">
        <v>44516</v>
      </c>
      <c r="R1745" s="2"/>
      <c r="S1745">
        <v>40</v>
      </c>
      <c r="T1745" s="3">
        <v>109812</v>
      </c>
      <c r="U1745" s="3">
        <v>9151</v>
      </c>
      <c r="V1745" s="3">
        <v>52.794230769230772</v>
      </c>
      <c r="W1745" s="3">
        <v>0</v>
      </c>
      <c r="X1745" s="3">
        <v>0</v>
      </c>
      <c r="Y1745" vm="20">
        <v>0.29199999999999998</v>
      </c>
      <c r="Z1745" s="3">
        <v>6478.9080000000004</v>
      </c>
      <c r="AA1745" t="s">
        <v>166</v>
      </c>
      <c r="AB1745">
        <v>19.621099999999998</v>
      </c>
      <c r="AC1745">
        <v>0.09</v>
      </c>
      <c r="AD1745" s="2" t="s">
        <v>42</v>
      </c>
      <c r="AE1745">
        <v>275</v>
      </c>
      <c r="AH1745">
        <v>20</v>
      </c>
      <c r="AJ1745">
        <v>21</v>
      </c>
      <c r="AK1745" t="s">
        <v>42</v>
      </c>
      <c r="AL1745">
        <f>IF(AND(EE_Data_2023[[#This Row],[Hire Date]]&gt;=EE_Data_2023[[#This Row],[Start of Month]],EE_Data_2023[[#This Row],[Hire Date]]&lt;=EE_Data_2023[[#This Row],[End of Month]]),1,0)</f>
        <v>0</v>
      </c>
      <c r="AM1745">
        <f>IF(AND(EE_Data_2023[[#This Row],[Exit Date]]&gt;=EE_Data_2023[[#This Row],[Start of Month]],EE_Data_2023[[#This Row],[Exit Date]]&lt;=EE_Data_2023[[#This Row],[End of Month]]),1,0)</f>
        <v>0</v>
      </c>
      <c r="AN1745">
        <f>EE_Data_2023[[#This Row],[Leave balance]]*EE_Data_2023[[#This Row],[Hr_Rate]]</f>
        <v>14518.413461538463</v>
      </c>
    </row>
    <row r="1746" spans="1:40" x14ac:dyDescent="0.3">
      <c r="A1746" s="1" t="s">
        <v>1929</v>
      </c>
      <c r="B1746" s="8">
        <v>44986</v>
      </c>
      <c r="C1746" s="8">
        <v>45016</v>
      </c>
      <c r="D1746">
        <v>2023</v>
      </c>
      <c r="E1746" t="s">
        <v>89</v>
      </c>
      <c r="F1746" t="s">
        <v>90</v>
      </c>
      <c r="G1746" t="s">
        <v>54</v>
      </c>
      <c r="H1746" t="s">
        <v>272</v>
      </c>
      <c r="I1746" t="s">
        <v>273</v>
      </c>
      <c r="J1746" t="s">
        <v>98</v>
      </c>
      <c r="K1746" t="s">
        <v>99</v>
      </c>
      <c r="L1746" t="s">
        <v>71</v>
      </c>
      <c r="M1746" t="s">
        <v>90</v>
      </c>
      <c r="N1746" t="s">
        <v>39</v>
      </c>
      <c r="O1746" t="s">
        <v>40</v>
      </c>
      <c r="P1746">
        <v>55</v>
      </c>
      <c r="Q1746" s="2">
        <v>44807</v>
      </c>
      <c r="R1746" s="2">
        <v>45172</v>
      </c>
      <c r="S1746">
        <v>40</v>
      </c>
      <c r="T1746" s="3">
        <v>86299</v>
      </c>
      <c r="U1746" s="3">
        <v>7191.583333333333</v>
      </c>
      <c r="V1746" s="3">
        <v>41.489903846153844</v>
      </c>
      <c r="W1746" s="3">
        <v>0</v>
      </c>
      <c r="X1746" s="3">
        <v>0</v>
      </c>
      <c r="Y1746" vm="9">
        <v>0.37200000000000005</v>
      </c>
      <c r="Z1746" s="3">
        <v>4516.3143333333328</v>
      </c>
      <c r="AA1746" t="s">
        <v>95</v>
      </c>
      <c r="AB1746">
        <v>136.33000000000001</v>
      </c>
      <c r="AC1746">
        <v>0</v>
      </c>
      <c r="AD1746" s="2" t="s">
        <v>42</v>
      </c>
      <c r="AE1746">
        <v>170</v>
      </c>
      <c r="AH1746">
        <v>20</v>
      </c>
      <c r="AJ1746">
        <v>21</v>
      </c>
      <c r="AK1746" t="s">
        <v>42</v>
      </c>
      <c r="AL1746">
        <f>IF(AND(EE_Data_2023[[#This Row],[Hire Date]]&gt;=EE_Data_2023[[#This Row],[Start of Month]],EE_Data_2023[[#This Row],[Hire Date]]&lt;=EE_Data_2023[[#This Row],[End of Month]]),1,0)</f>
        <v>0</v>
      </c>
      <c r="AM1746">
        <f>IF(AND(EE_Data_2023[[#This Row],[Exit Date]]&gt;=EE_Data_2023[[#This Row],[Start of Month]],EE_Data_2023[[#This Row],[Exit Date]]&lt;=EE_Data_2023[[#This Row],[End of Month]]),1,0)</f>
        <v>0</v>
      </c>
      <c r="AN1746">
        <f>EE_Data_2023[[#This Row],[Leave balance]]*EE_Data_2023[[#This Row],[Hr_Rate]]</f>
        <v>7053.2836538461534</v>
      </c>
    </row>
    <row r="1747" spans="1:40" x14ac:dyDescent="0.3">
      <c r="A1747" s="1" t="s">
        <v>1929</v>
      </c>
      <c r="B1747" s="8">
        <v>44986</v>
      </c>
      <c r="C1747" s="8">
        <v>45016</v>
      </c>
      <c r="D1747">
        <v>2023</v>
      </c>
      <c r="E1747" t="s">
        <v>110</v>
      </c>
      <c r="F1747" t="s">
        <v>111</v>
      </c>
      <c r="G1747" t="s">
        <v>112</v>
      </c>
      <c r="H1747" t="s">
        <v>274</v>
      </c>
      <c r="I1747" t="s">
        <v>275</v>
      </c>
      <c r="J1747" t="s">
        <v>115</v>
      </c>
      <c r="K1747" t="s">
        <v>116</v>
      </c>
      <c r="L1747" t="s">
        <v>108</v>
      </c>
      <c r="M1747" t="s">
        <v>111</v>
      </c>
      <c r="N1747" t="s">
        <v>72</v>
      </c>
      <c r="O1747" t="s">
        <v>40</v>
      </c>
      <c r="P1747">
        <v>57</v>
      </c>
      <c r="Q1747" s="2">
        <v>37828</v>
      </c>
      <c r="R1747" s="2"/>
      <c r="S1747">
        <v>40</v>
      </c>
      <c r="T1747" s="3">
        <v>206624</v>
      </c>
      <c r="U1747" s="3">
        <v>17218.666666666668</v>
      </c>
      <c r="V1747" s="3">
        <v>99.33846153846153</v>
      </c>
      <c r="W1747" s="3">
        <v>0</v>
      </c>
      <c r="X1747" s="3">
        <v>0</v>
      </c>
      <c r="Y1747" vm="12">
        <v>0.113</v>
      </c>
      <c r="Z1747" s="3">
        <v>15272.957333333334</v>
      </c>
      <c r="AA1747" t="s">
        <v>117</v>
      </c>
      <c r="AB1747">
        <v>3.8468</v>
      </c>
      <c r="AC1747">
        <v>0.4</v>
      </c>
      <c r="AD1747" s="2" t="s">
        <v>42</v>
      </c>
      <c r="AE1747">
        <v>135</v>
      </c>
      <c r="AH1747">
        <v>20</v>
      </c>
      <c r="AJ1747">
        <v>21</v>
      </c>
      <c r="AK1747" t="s">
        <v>42</v>
      </c>
      <c r="AL1747">
        <f>IF(AND(EE_Data_2023[[#This Row],[Hire Date]]&gt;=EE_Data_2023[[#This Row],[Start of Month]],EE_Data_2023[[#This Row],[Hire Date]]&lt;=EE_Data_2023[[#This Row],[End of Month]]),1,0)</f>
        <v>0</v>
      </c>
      <c r="AM1747">
        <f>IF(AND(EE_Data_2023[[#This Row],[Exit Date]]&gt;=EE_Data_2023[[#This Row],[Start of Month]],EE_Data_2023[[#This Row],[Exit Date]]&lt;=EE_Data_2023[[#This Row],[End of Month]]),1,0)</f>
        <v>0</v>
      </c>
      <c r="AN1747">
        <f>EE_Data_2023[[#This Row],[Leave balance]]*EE_Data_2023[[#This Row],[Hr_Rate]]</f>
        <v>13410.692307692307</v>
      </c>
    </row>
    <row r="1748" spans="1:40" x14ac:dyDescent="0.3">
      <c r="A1748" s="1" t="s">
        <v>1929</v>
      </c>
      <c r="B1748" s="8">
        <v>44986</v>
      </c>
      <c r="C1748" s="8">
        <v>45016</v>
      </c>
      <c r="D1748">
        <v>2023</v>
      </c>
      <c r="E1748" t="s">
        <v>161</v>
      </c>
      <c r="F1748" t="s">
        <v>162</v>
      </c>
      <c r="G1748" t="s">
        <v>54</v>
      </c>
      <c r="H1748" t="s">
        <v>276</v>
      </c>
      <c r="I1748" t="s">
        <v>277</v>
      </c>
      <c r="J1748" t="s">
        <v>57</v>
      </c>
      <c r="K1748" t="s">
        <v>37</v>
      </c>
      <c r="L1748" t="s">
        <v>38</v>
      </c>
      <c r="M1748" t="s">
        <v>162</v>
      </c>
      <c r="N1748" t="s">
        <v>72</v>
      </c>
      <c r="O1748" t="s">
        <v>40</v>
      </c>
      <c r="P1748">
        <v>40</v>
      </c>
      <c r="Q1748" s="2">
        <v>39265</v>
      </c>
      <c r="R1748" s="2"/>
      <c r="S1748">
        <v>40</v>
      </c>
      <c r="T1748" s="3">
        <v>93971</v>
      </c>
      <c r="U1748" s="3">
        <v>7830.916666666667</v>
      </c>
      <c r="V1748" s="3">
        <v>45.17836538461539</v>
      </c>
      <c r="W1748" s="3">
        <v>0</v>
      </c>
      <c r="X1748" s="3">
        <v>0</v>
      </c>
      <c r="Y1748" vm="20">
        <v>0.29199999999999998</v>
      </c>
      <c r="Z1748" s="3">
        <v>5544.2890000000007</v>
      </c>
      <c r="AA1748" t="s">
        <v>166</v>
      </c>
      <c r="AB1748">
        <v>19.621099999999998</v>
      </c>
      <c r="AC1748">
        <v>0.08</v>
      </c>
      <c r="AD1748" s="2" t="s">
        <v>42</v>
      </c>
      <c r="AE1748">
        <v>101</v>
      </c>
      <c r="AH1748">
        <v>20</v>
      </c>
      <c r="AI1748">
        <v>469.8</v>
      </c>
      <c r="AJ1748">
        <v>3</v>
      </c>
      <c r="AK1748" t="s">
        <v>42</v>
      </c>
      <c r="AL1748">
        <f>IF(AND(EE_Data_2023[[#This Row],[Hire Date]]&gt;=EE_Data_2023[[#This Row],[Start of Month]],EE_Data_2023[[#This Row],[Hire Date]]&lt;=EE_Data_2023[[#This Row],[End of Month]]),1,0)</f>
        <v>0</v>
      </c>
      <c r="AM1748">
        <f>IF(AND(EE_Data_2023[[#This Row],[Exit Date]]&gt;=EE_Data_2023[[#This Row],[Start of Month]],EE_Data_2023[[#This Row],[Exit Date]]&lt;=EE_Data_2023[[#This Row],[End of Month]]),1,0)</f>
        <v>0</v>
      </c>
      <c r="AN1748">
        <f>EE_Data_2023[[#This Row],[Leave balance]]*EE_Data_2023[[#This Row],[Hr_Rate]]</f>
        <v>4563.0149038461541</v>
      </c>
    </row>
    <row r="1749" spans="1:40" x14ac:dyDescent="0.3">
      <c r="A1749" s="1" t="s">
        <v>1929</v>
      </c>
      <c r="B1749" s="8">
        <v>44986</v>
      </c>
      <c r="C1749" s="8">
        <v>45016</v>
      </c>
      <c r="D1749">
        <v>2023</v>
      </c>
      <c r="E1749" t="s">
        <v>278</v>
      </c>
      <c r="F1749" t="s">
        <v>279</v>
      </c>
      <c r="G1749" t="s">
        <v>33</v>
      </c>
      <c r="H1749" t="s">
        <v>280</v>
      </c>
      <c r="I1749" t="s">
        <v>281</v>
      </c>
      <c r="J1749" t="s">
        <v>177</v>
      </c>
      <c r="K1749" t="s">
        <v>48</v>
      </c>
      <c r="L1749" t="s">
        <v>71</v>
      </c>
      <c r="M1749" t="s">
        <v>279</v>
      </c>
      <c r="N1749" t="s">
        <v>72</v>
      </c>
      <c r="O1749" t="s">
        <v>40</v>
      </c>
      <c r="P1749">
        <v>34</v>
      </c>
      <c r="Q1749" s="2">
        <v>42182</v>
      </c>
      <c r="R1749" s="2"/>
      <c r="S1749">
        <v>40</v>
      </c>
      <c r="T1749" s="3">
        <v>57008</v>
      </c>
      <c r="U1749" s="3">
        <v>4750.666666666667</v>
      </c>
      <c r="V1749" s="3">
        <v>27.407692307692308</v>
      </c>
      <c r="W1749" s="3">
        <v>0.13800000000000001</v>
      </c>
      <c r="X1749" s="3">
        <v>655.5920000000001</v>
      </c>
      <c r="Y1749" vm="29">
        <v>0.30599999999999999</v>
      </c>
      <c r="Z1749" s="3">
        <v>3296.9626666666668</v>
      </c>
      <c r="AA1749" t="s">
        <v>282</v>
      </c>
      <c r="AB1749">
        <v>0.88870000000000005</v>
      </c>
      <c r="AC1749">
        <v>0</v>
      </c>
      <c r="AD1749" s="2" t="s">
        <v>42</v>
      </c>
      <c r="AE1749">
        <v>302</v>
      </c>
      <c r="AH1749">
        <v>20</v>
      </c>
      <c r="AJ1749">
        <v>1.5</v>
      </c>
      <c r="AK1749" t="s">
        <v>42</v>
      </c>
      <c r="AL1749">
        <f>IF(AND(EE_Data_2023[[#This Row],[Hire Date]]&gt;=EE_Data_2023[[#This Row],[Start of Month]],EE_Data_2023[[#This Row],[Hire Date]]&lt;=EE_Data_2023[[#This Row],[End of Month]]),1,0)</f>
        <v>0</v>
      </c>
      <c r="AM1749">
        <f>IF(AND(EE_Data_2023[[#This Row],[Exit Date]]&gt;=EE_Data_2023[[#This Row],[Start of Month]],EE_Data_2023[[#This Row],[Exit Date]]&lt;=EE_Data_2023[[#This Row],[End of Month]]),1,0)</f>
        <v>0</v>
      </c>
      <c r="AN1749">
        <f>EE_Data_2023[[#This Row],[Leave balance]]*EE_Data_2023[[#This Row],[Hr_Rate]]</f>
        <v>8277.123076923077</v>
      </c>
    </row>
    <row r="1750" spans="1:40" x14ac:dyDescent="0.3">
      <c r="A1750" s="1" t="s">
        <v>1929</v>
      </c>
      <c r="B1750" s="8">
        <v>44986</v>
      </c>
      <c r="C1750" s="8">
        <v>45016</v>
      </c>
      <c r="D1750">
        <v>2023</v>
      </c>
      <c r="E1750" t="s">
        <v>283</v>
      </c>
      <c r="F1750" t="s">
        <v>284</v>
      </c>
      <c r="G1750" t="s">
        <v>112</v>
      </c>
      <c r="H1750" t="s">
        <v>285</v>
      </c>
      <c r="I1750" t="s">
        <v>286</v>
      </c>
      <c r="J1750" t="s">
        <v>93</v>
      </c>
      <c r="K1750" t="s">
        <v>48</v>
      </c>
      <c r="L1750" t="s">
        <v>38</v>
      </c>
      <c r="M1750" t="s">
        <v>284</v>
      </c>
      <c r="N1750" t="s">
        <v>72</v>
      </c>
      <c r="O1750" t="s">
        <v>40</v>
      </c>
      <c r="P1750">
        <v>60</v>
      </c>
      <c r="Q1750" s="2">
        <v>42270</v>
      </c>
      <c r="R1750" s="2"/>
      <c r="S1750">
        <v>40</v>
      </c>
      <c r="T1750" s="3">
        <v>141899</v>
      </c>
      <c r="U1750" s="3">
        <v>11824.916666666666</v>
      </c>
      <c r="V1750" s="3">
        <v>68.220673076923077</v>
      </c>
      <c r="W1750" s="3">
        <v>0</v>
      </c>
      <c r="X1750" s="3">
        <v>0</v>
      </c>
      <c r="Y1750" vm="30">
        <v>0.159</v>
      </c>
      <c r="Z1750" s="3">
        <v>9944.7549166666668</v>
      </c>
      <c r="AA1750" t="s">
        <v>287</v>
      </c>
      <c r="AB1750">
        <v>3.8807</v>
      </c>
      <c r="AC1750">
        <v>0.15</v>
      </c>
      <c r="AD1750" s="2" t="s">
        <v>42</v>
      </c>
      <c r="AE1750">
        <v>280</v>
      </c>
      <c r="AH1750">
        <v>20</v>
      </c>
      <c r="AI1750">
        <v>351.90000000000003</v>
      </c>
      <c r="AJ1750">
        <v>21</v>
      </c>
      <c r="AK1750" t="s">
        <v>42</v>
      </c>
      <c r="AL1750">
        <f>IF(AND(EE_Data_2023[[#This Row],[Hire Date]]&gt;=EE_Data_2023[[#This Row],[Start of Month]],EE_Data_2023[[#This Row],[Hire Date]]&lt;=EE_Data_2023[[#This Row],[End of Month]]),1,0)</f>
        <v>0</v>
      </c>
      <c r="AM1750">
        <f>IF(AND(EE_Data_2023[[#This Row],[Exit Date]]&gt;=EE_Data_2023[[#This Row],[Start of Month]],EE_Data_2023[[#This Row],[Exit Date]]&lt;=EE_Data_2023[[#This Row],[End of Month]]),1,0)</f>
        <v>0</v>
      </c>
      <c r="AN1750">
        <f>EE_Data_2023[[#This Row],[Leave balance]]*EE_Data_2023[[#This Row],[Hr_Rate]]</f>
        <v>19101.788461538461</v>
      </c>
    </row>
    <row r="1751" spans="1:40" x14ac:dyDescent="0.3">
      <c r="A1751" s="1" t="s">
        <v>1929</v>
      </c>
      <c r="B1751" s="8">
        <v>44986</v>
      </c>
      <c r="C1751" s="8">
        <v>45016</v>
      </c>
      <c r="D1751">
        <v>2023</v>
      </c>
      <c r="E1751" t="s">
        <v>128</v>
      </c>
      <c r="F1751" t="s">
        <v>129</v>
      </c>
      <c r="G1751" t="s">
        <v>33</v>
      </c>
      <c r="H1751" t="s">
        <v>288</v>
      </c>
      <c r="I1751" t="s">
        <v>289</v>
      </c>
      <c r="J1751" t="s">
        <v>177</v>
      </c>
      <c r="K1751" t="s">
        <v>116</v>
      </c>
      <c r="L1751" t="s">
        <v>71</v>
      </c>
      <c r="M1751" t="s">
        <v>129</v>
      </c>
      <c r="N1751" t="s">
        <v>72</v>
      </c>
      <c r="O1751" t="s">
        <v>40</v>
      </c>
      <c r="P1751">
        <v>41</v>
      </c>
      <c r="Q1751" s="2">
        <v>42626</v>
      </c>
      <c r="R1751" s="2"/>
      <c r="S1751">
        <v>40</v>
      </c>
      <c r="T1751" s="3">
        <v>64847</v>
      </c>
      <c r="U1751" s="3">
        <v>5403.916666666667</v>
      </c>
      <c r="V1751" s="3">
        <v>31.176442307692309</v>
      </c>
      <c r="W1751" s="3">
        <v>0.27500000000000002</v>
      </c>
      <c r="X1751" s="3">
        <v>1486.0770833333336</v>
      </c>
      <c r="Y1751" vm="14">
        <v>0.55399999999999994</v>
      </c>
      <c r="Z1751" s="3">
        <v>2410.1468333333337</v>
      </c>
      <c r="AA1751" t="s">
        <v>41</v>
      </c>
      <c r="AB1751">
        <v>1</v>
      </c>
      <c r="AC1751">
        <v>0</v>
      </c>
      <c r="AD1751" s="2" t="s">
        <v>42</v>
      </c>
      <c r="AE1751">
        <v>192</v>
      </c>
      <c r="AH1751">
        <v>20</v>
      </c>
      <c r="AI1751">
        <v>216</v>
      </c>
      <c r="AK1751" t="s">
        <v>42</v>
      </c>
      <c r="AL1751">
        <f>IF(AND(EE_Data_2023[[#This Row],[Hire Date]]&gt;=EE_Data_2023[[#This Row],[Start of Month]],EE_Data_2023[[#This Row],[Hire Date]]&lt;=EE_Data_2023[[#This Row],[End of Month]]),1,0)</f>
        <v>0</v>
      </c>
      <c r="AM1751">
        <f>IF(AND(EE_Data_2023[[#This Row],[Exit Date]]&gt;=EE_Data_2023[[#This Row],[Start of Month]],EE_Data_2023[[#This Row],[Exit Date]]&lt;=EE_Data_2023[[#This Row],[End of Month]]),1,0)</f>
        <v>0</v>
      </c>
      <c r="AN1751">
        <f>EE_Data_2023[[#This Row],[Leave balance]]*EE_Data_2023[[#This Row],[Hr_Rate]]</f>
        <v>5985.876923076923</v>
      </c>
    </row>
    <row r="1752" spans="1:40" x14ac:dyDescent="0.3">
      <c r="A1752" s="1" t="s">
        <v>1929</v>
      </c>
      <c r="B1752" s="8">
        <v>44986</v>
      </c>
      <c r="C1752" s="8">
        <v>45016</v>
      </c>
      <c r="D1752">
        <v>2023</v>
      </c>
      <c r="E1752" t="s">
        <v>290</v>
      </c>
      <c r="F1752" t="s">
        <v>291</v>
      </c>
      <c r="G1752" t="s">
        <v>1916</v>
      </c>
      <c r="H1752" t="s">
        <v>292</v>
      </c>
      <c r="I1752" t="s">
        <v>293</v>
      </c>
      <c r="J1752" t="s">
        <v>165</v>
      </c>
      <c r="K1752" t="s">
        <v>99</v>
      </c>
      <c r="L1752" t="s">
        <v>108</v>
      </c>
      <c r="M1752" t="s">
        <v>291</v>
      </c>
      <c r="N1752" t="s">
        <v>72</v>
      </c>
      <c r="O1752" t="s">
        <v>40</v>
      </c>
      <c r="P1752">
        <v>53</v>
      </c>
      <c r="Q1752" s="2">
        <v>44294</v>
      </c>
      <c r="R1752" s="2"/>
      <c r="S1752">
        <v>40</v>
      </c>
      <c r="T1752" s="3">
        <v>116878</v>
      </c>
      <c r="U1752" s="3">
        <v>9739.8333333333339</v>
      </c>
      <c r="V1752" s="3">
        <v>56.191346153846155</v>
      </c>
      <c r="W1752" s="3">
        <v>0.20399999999999999</v>
      </c>
      <c r="X1752" s="3">
        <v>1986.9259999999999</v>
      </c>
      <c r="Y1752" vm="31">
        <v>1.0629999999999999</v>
      </c>
      <c r="Z1752" s="3">
        <v>-613.60949999999866</v>
      </c>
      <c r="AA1752" t="s">
        <v>294</v>
      </c>
      <c r="AB1752">
        <v>211.32830000000001</v>
      </c>
      <c r="AC1752">
        <v>0.11</v>
      </c>
      <c r="AD1752" s="2" t="s">
        <v>42</v>
      </c>
      <c r="AE1752">
        <v>205</v>
      </c>
      <c r="AH1752">
        <v>20</v>
      </c>
      <c r="AJ1752">
        <v>24</v>
      </c>
      <c r="AK1752" t="s">
        <v>42</v>
      </c>
      <c r="AL1752">
        <f>IF(AND(EE_Data_2023[[#This Row],[Hire Date]]&gt;=EE_Data_2023[[#This Row],[Start of Month]],EE_Data_2023[[#This Row],[Hire Date]]&lt;=EE_Data_2023[[#This Row],[End of Month]]),1,0)</f>
        <v>0</v>
      </c>
      <c r="AM1752">
        <f>IF(AND(EE_Data_2023[[#This Row],[Exit Date]]&gt;=EE_Data_2023[[#This Row],[Start of Month]],EE_Data_2023[[#This Row],[Exit Date]]&lt;=EE_Data_2023[[#This Row],[End of Month]]),1,0)</f>
        <v>0</v>
      </c>
      <c r="AN1752">
        <f>EE_Data_2023[[#This Row],[Leave balance]]*EE_Data_2023[[#This Row],[Hr_Rate]]</f>
        <v>11519.225961538461</v>
      </c>
    </row>
    <row r="1753" spans="1:40" x14ac:dyDescent="0.3">
      <c r="A1753" s="1" t="s">
        <v>1929</v>
      </c>
      <c r="B1753" s="8">
        <v>44986</v>
      </c>
      <c r="C1753" s="8">
        <v>45016</v>
      </c>
      <c r="D1753">
        <v>2023</v>
      </c>
      <c r="E1753" t="s">
        <v>283</v>
      </c>
      <c r="F1753" t="s">
        <v>284</v>
      </c>
      <c r="G1753" t="s">
        <v>112</v>
      </c>
      <c r="H1753" t="s">
        <v>295</v>
      </c>
      <c r="I1753" t="s">
        <v>296</v>
      </c>
      <c r="J1753" t="s">
        <v>158</v>
      </c>
      <c r="K1753" t="s">
        <v>99</v>
      </c>
      <c r="L1753" t="s">
        <v>49</v>
      </c>
      <c r="M1753" t="s">
        <v>284</v>
      </c>
      <c r="N1753" t="s">
        <v>72</v>
      </c>
      <c r="O1753" t="s">
        <v>40</v>
      </c>
      <c r="P1753">
        <v>45</v>
      </c>
      <c r="Q1753" s="2">
        <v>38388</v>
      </c>
      <c r="R1753" s="2"/>
      <c r="S1753">
        <v>40</v>
      </c>
      <c r="T1753" s="3">
        <v>70505</v>
      </c>
      <c r="U1753" s="3">
        <v>5875.416666666667</v>
      </c>
      <c r="V1753" s="3">
        <v>33.896634615384613</v>
      </c>
      <c r="W1753" s="3">
        <v>0</v>
      </c>
      <c r="X1753" s="3">
        <v>0</v>
      </c>
      <c r="Y1753" vm="30">
        <v>0.159</v>
      </c>
      <c r="Z1753" s="3">
        <v>4941.2254166666671</v>
      </c>
      <c r="AA1753" t="s">
        <v>287</v>
      </c>
      <c r="AB1753">
        <v>3.8807</v>
      </c>
      <c r="AC1753">
        <v>0</v>
      </c>
      <c r="AD1753" s="2" t="s">
        <v>42</v>
      </c>
      <c r="AE1753">
        <v>28</v>
      </c>
      <c r="AH1753">
        <v>20</v>
      </c>
      <c r="AK1753" t="s">
        <v>42</v>
      </c>
      <c r="AL1753">
        <f>IF(AND(EE_Data_2023[[#This Row],[Hire Date]]&gt;=EE_Data_2023[[#This Row],[Start of Month]],EE_Data_2023[[#This Row],[Hire Date]]&lt;=EE_Data_2023[[#This Row],[End of Month]]),1,0)</f>
        <v>0</v>
      </c>
      <c r="AM1753">
        <f>IF(AND(EE_Data_2023[[#This Row],[Exit Date]]&gt;=EE_Data_2023[[#This Row],[Start of Month]],EE_Data_2023[[#This Row],[Exit Date]]&lt;=EE_Data_2023[[#This Row],[End of Month]]),1,0)</f>
        <v>0</v>
      </c>
      <c r="AN1753">
        <f>EE_Data_2023[[#This Row],[Leave balance]]*EE_Data_2023[[#This Row],[Hr_Rate]]</f>
        <v>949.10576923076917</v>
      </c>
    </row>
    <row r="1754" spans="1:40" x14ac:dyDescent="0.3">
      <c r="A1754" s="1" t="s">
        <v>1929</v>
      </c>
      <c r="B1754" s="8">
        <v>44986</v>
      </c>
      <c r="C1754" s="8">
        <v>45016</v>
      </c>
      <c r="D1754">
        <v>2023</v>
      </c>
      <c r="E1754" t="s">
        <v>84</v>
      </c>
      <c r="F1754" t="s">
        <v>85</v>
      </c>
      <c r="G1754" t="s">
        <v>1919</v>
      </c>
      <c r="H1754" t="s">
        <v>297</v>
      </c>
      <c r="I1754" t="s">
        <v>298</v>
      </c>
      <c r="J1754" t="s">
        <v>47</v>
      </c>
      <c r="K1754" t="s">
        <v>83</v>
      </c>
      <c r="L1754" t="s">
        <v>49</v>
      </c>
      <c r="M1754" t="s">
        <v>85</v>
      </c>
      <c r="N1754" t="s">
        <v>72</v>
      </c>
      <c r="O1754" t="s">
        <v>40</v>
      </c>
      <c r="P1754">
        <v>26</v>
      </c>
      <c r="Q1754" s="2">
        <v>44040</v>
      </c>
      <c r="R1754" s="2"/>
      <c r="S1754">
        <v>40</v>
      </c>
      <c r="T1754" s="3">
        <v>180664</v>
      </c>
      <c r="U1754" s="3">
        <v>15055.333333333334</v>
      </c>
      <c r="V1754" s="3">
        <v>86.857692307692304</v>
      </c>
      <c r="W1754" s="3">
        <v>0.25</v>
      </c>
      <c r="X1754" s="3">
        <v>3763.8333333333335</v>
      </c>
      <c r="Y1754" vm="8">
        <v>0.21899999999999997</v>
      </c>
      <c r="Z1754" s="3">
        <v>11758.215333333334</v>
      </c>
      <c r="AA1754" t="s">
        <v>88</v>
      </c>
      <c r="AB1754">
        <v>8.2957999999999998</v>
      </c>
      <c r="AC1754">
        <v>0.27</v>
      </c>
      <c r="AD1754" s="2" t="s">
        <v>42</v>
      </c>
      <c r="AE1754">
        <v>137</v>
      </c>
      <c r="AH1754">
        <v>20</v>
      </c>
      <c r="AJ1754">
        <v>1.5</v>
      </c>
      <c r="AK1754" t="s">
        <v>42</v>
      </c>
      <c r="AL1754">
        <f>IF(AND(EE_Data_2023[[#This Row],[Hire Date]]&gt;=EE_Data_2023[[#This Row],[Start of Month]],EE_Data_2023[[#This Row],[Hire Date]]&lt;=EE_Data_2023[[#This Row],[End of Month]]),1,0)</f>
        <v>0</v>
      </c>
      <c r="AM1754">
        <f>IF(AND(EE_Data_2023[[#This Row],[Exit Date]]&gt;=EE_Data_2023[[#This Row],[Start of Month]],EE_Data_2023[[#This Row],[Exit Date]]&lt;=EE_Data_2023[[#This Row],[End of Month]]),1,0)</f>
        <v>0</v>
      </c>
      <c r="AN1754">
        <f>EE_Data_2023[[#This Row],[Leave balance]]*EE_Data_2023[[#This Row],[Hr_Rate]]</f>
        <v>11899.503846153846</v>
      </c>
    </row>
    <row r="1755" spans="1:40" x14ac:dyDescent="0.3">
      <c r="A1755" s="1" t="s">
        <v>1929</v>
      </c>
      <c r="B1755" s="8">
        <v>44986</v>
      </c>
      <c r="C1755" s="8">
        <v>45016</v>
      </c>
      <c r="D1755">
        <v>2023</v>
      </c>
      <c r="E1755" t="s">
        <v>262</v>
      </c>
      <c r="F1755" t="s">
        <v>263</v>
      </c>
      <c r="G1755" t="s">
        <v>33</v>
      </c>
      <c r="H1755" t="s">
        <v>299</v>
      </c>
      <c r="I1755" t="s">
        <v>300</v>
      </c>
      <c r="J1755" t="s">
        <v>247</v>
      </c>
      <c r="K1755" t="s">
        <v>94</v>
      </c>
      <c r="L1755" t="s">
        <v>38</v>
      </c>
      <c r="M1755" t="s">
        <v>263</v>
      </c>
      <c r="N1755" t="s">
        <v>72</v>
      </c>
      <c r="O1755" t="s">
        <v>50</v>
      </c>
      <c r="P1755">
        <v>45</v>
      </c>
      <c r="Q1755" s="2">
        <v>37972</v>
      </c>
      <c r="R1755" s="2"/>
      <c r="S1755">
        <v>32</v>
      </c>
      <c r="T1755" s="3">
        <v>48345</v>
      </c>
      <c r="U1755" s="3">
        <v>4028.75</v>
      </c>
      <c r="V1755" s="3">
        <v>29.053485576923077</v>
      </c>
      <c r="W1755" s="3">
        <v>0.22</v>
      </c>
      <c r="X1755" s="3">
        <v>886.32500000000005</v>
      </c>
      <c r="Y1755" vm="28">
        <v>0.45200000000000001</v>
      </c>
      <c r="Z1755" s="3">
        <v>2207.7550000000001</v>
      </c>
      <c r="AA1755" t="s">
        <v>267</v>
      </c>
      <c r="AB1755">
        <v>39.026600000000002</v>
      </c>
      <c r="AC1755">
        <v>0</v>
      </c>
      <c r="AD1755" s="2" t="s">
        <v>42</v>
      </c>
      <c r="AE1755">
        <v>255</v>
      </c>
      <c r="AH1755">
        <v>20</v>
      </c>
      <c r="AI1755">
        <v>334.8</v>
      </c>
      <c r="AJ1755">
        <v>7.5</v>
      </c>
      <c r="AK1755" t="s">
        <v>42</v>
      </c>
      <c r="AL1755">
        <f>IF(AND(EE_Data_2023[[#This Row],[Hire Date]]&gt;=EE_Data_2023[[#This Row],[Start of Month]],EE_Data_2023[[#This Row],[Hire Date]]&lt;=EE_Data_2023[[#This Row],[End of Month]]),1,0)</f>
        <v>0</v>
      </c>
      <c r="AM1755">
        <f>IF(AND(EE_Data_2023[[#This Row],[Exit Date]]&gt;=EE_Data_2023[[#This Row],[Start of Month]],EE_Data_2023[[#This Row],[Exit Date]]&lt;=EE_Data_2023[[#This Row],[End of Month]]),1,0)</f>
        <v>0</v>
      </c>
      <c r="AN1755">
        <f>EE_Data_2023[[#This Row],[Leave balance]]*EE_Data_2023[[#This Row],[Hr_Rate]]</f>
        <v>7408.6388221153848</v>
      </c>
    </row>
    <row r="1756" spans="1:40" x14ac:dyDescent="0.3">
      <c r="A1756" s="1" t="s">
        <v>1929</v>
      </c>
      <c r="B1756" s="8">
        <v>44986</v>
      </c>
      <c r="C1756" s="8">
        <v>45016</v>
      </c>
      <c r="D1756">
        <v>2023</v>
      </c>
      <c r="E1756" t="s">
        <v>43</v>
      </c>
      <c r="F1756" t="s">
        <v>44</v>
      </c>
      <c r="G1756" t="s">
        <v>1919</v>
      </c>
      <c r="H1756" t="s">
        <v>301</v>
      </c>
      <c r="I1756" t="s">
        <v>302</v>
      </c>
      <c r="J1756" t="s">
        <v>47</v>
      </c>
      <c r="K1756" t="s">
        <v>94</v>
      </c>
      <c r="L1756" t="s">
        <v>38</v>
      </c>
      <c r="M1756" t="s">
        <v>44</v>
      </c>
      <c r="N1756" t="s">
        <v>72</v>
      </c>
      <c r="O1756" t="s">
        <v>40</v>
      </c>
      <c r="P1756">
        <v>42</v>
      </c>
      <c r="Q1756" s="2">
        <v>41655</v>
      </c>
      <c r="R1756" s="2"/>
      <c r="S1756">
        <v>40</v>
      </c>
      <c r="T1756" s="3">
        <v>152214</v>
      </c>
      <c r="U1756" s="3">
        <v>12684.5</v>
      </c>
      <c r="V1756" s="3">
        <v>73.179807692307691</v>
      </c>
      <c r="W1756" s="3">
        <v>0.17</v>
      </c>
      <c r="X1756" s="3">
        <v>2156.3650000000002</v>
      </c>
      <c r="Y1756" vm="2">
        <v>0.21</v>
      </c>
      <c r="Z1756" s="3">
        <v>10020.755000000001</v>
      </c>
      <c r="AA1756" t="s">
        <v>51</v>
      </c>
      <c r="AB1756">
        <v>1.4280999999999999</v>
      </c>
      <c r="AC1756">
        <v>0.3</v>
      </c>
      <c r="AD1756" s="2" t="s">
        <v>42</v>
      </c>
      <c r="AE1756">
        <v>315</v>
      </c>
      <c r="AF1756">
        <v>1</v>
      </c>
      <c r="AG1756" t="s">
        <v>1808</v>
      </c>
      <c r="AH1756">
        <v>20</v>
      </c>
      <c r="AK1756" t="s">
        <v>42</v>
      </c>
      <c r="AL1756">
        <f>IF(AND(EE_Data_2023[[#This Row],[Hire Date]]&gt;=EE_Data_2023[[#This Row],[Start of Month]],EE_Data_2023[[#This Row],[Hire Date]]&lt;=EE_Data_2023[[#This Row],[End of Month]]),1,0)</f>
        <v>0</v>
      </c>
      <c r="AM1756">
        <f>IF(AND(EE_Data_2023[[#This Row],[Exit Date]]&gt;=EE_Data_2023[[#This Row],[Start of Month]],EE_Data_2023[[#This Row],[Exit Date]]&lt;=EE_Data_2023[[#This Row],[End of Month]]),1,0)</f>
        <v>0</v>
      </c>
      <c r="AN1756">
        <f>EE_Data_2023[[#This Row],[Leave balance]]*EE_Data_2023[[#This Row],[Hr_Rate]]</f>
        <v>23051.639423076922</v>
      </c>
    </row>
    <row r="1757" spans="1:40" x14ac:dyDescent="0.3">
      <c r="A1757" s="1" t="s">
        <v>1929</v>
      </c>
      <c r="B1757" s="8">
        <v>44986</v>
      </c>
      <c r="C1757" s="8">
        <v>45016</v>
      </c>
      <c r="D1757">
        <v>2023</v>
      </c>
      <c r="E1757" t="s">
        <v>303</v>
      </c>
      <c r="F1757" t="s">
        <v>304</v>
      </c>
      <c r="G1757" t="s">
        <v>112</v>
      </c>
      <c r="H1757" t="s">
        <v>305</v>
      </c>
      <c r="I1757" t="s">
        <v>306</v>
      </c>
      <c r="J1757" t="s">
        <v>266</v>
      </c>
      <c r="K1757" t="s">
        <v>37</v>
      </c>
      <c r="L1757" t="s">
        <v>71</v>
      </c>
      <c r="M1757" t="s">
        <v>304</v>
      </c>
      <c r="N1757" t="s">
        <v>72</v>
      </c>
      <c r="O1757" t="s">
        <v>50</v>
      </c>
      <c r="P1757">
        <v>41</v>
      </c>
      <c r="Q1757" s="2">
        <v>39931</v>
      </c>
      <c r="R1757" s="2"/>
      <c r="S1757">
        <v>40</v>
      </c>
      <c r="T1757" s="3">
        <v>69803</v>
      </c>
      <c r="U1757" s="3">
        <v>5816.916666666667</v>
      </c>
      <c r="V1757" s="3">
        <v>33.559134615384615</v>
      </c>
      <c r="W1757" s="3">
        <v>7.5999999999999998E-2</v>
      </c>
      <c r="X1757" s="3">
        <v>442.08566666666667</v>
      </c>
      <c r="Y1757" vm="32">
        <v>0.253</v>
      </c>
      <c r="Z1757" s="3">
        <v>4345.23675</v>
      </c>
      <c r="AA1757" t="s">
        <v>307</v>
      </c>
      <c r="AB1757">
        <v>3.7942999999999998</v>
      </c>
      <c r="AC1757">
        <v>0</v>
      </c>
      <c r="AD1757" s="2" t="s">
        <v>42</v>
      </c>
      <c r="AE1757">
        <v>322</v>
      </c>
      <c r="AH1757">
        <v>20</v>
      </c>
      <c r="AJ1757">
        <v>28.5</v>
      </c>
      <c r="AK1757" t="s">
        <v>42</v>
      </c>
      <c r="AL1757">
        <f>IF(AND(EE_Data_2023[[#This Row],[Hire Date]]&gt;=EE_Data_2023[[#This Row],[Start of Month]],EE_Data_2023[[#This Row],[Hire Date]]&lt;=EE_Data_2023[[#This Row],[End of Month]]),1,0)</f>
        <v>0</v>
      </c>
      <c r="AM1757">
        <f>IF(AND(EE_Data_2023[[#This Row],[Exit Date]]&gt;=EE_Data_2023[[#This Row],[Start of Month]],EE_Data_2023[[#This Row],[Exit Date]]&lt;=EE_Data_2023[[#This Row],[End of Month]]),1,0)</f>
        <v>0</v>
      </c>
      <c r="AN1757">
        <f>EE_Data_2023[[#This Row],[Leave balance]]*EE_Data_2023[[#This Row],[Hr_Rate]]</f>
        <v>10806.041346153846</v>
      </c>
    </row>
    <row r="1758" spans="1:40" x14ac:dyDescent="0.3">
      <c r="A1758" s="1" t="s">
        <v>1929</v>
      </c>
      <c r="B1758" s="8">
        <v>44986</v>
      </c>
      <c r="C1758" s="8">
        <v>45016</v>
      </c>
      <c r="D1758">
        <v>2023</v>
      </c>
      <c r="E1758" t="s">
        <v>151</v>
      </c>
      <c r="F1758" t="s">
        <v>152</v>
      </c>
      <c r="G1758" t="s">
        <v>33</v>
      </c>
      <c r="H1758" t="s">
        <v>308</v>
      </c>
      <c r="I1758" t="s">
        <v>309</v>
      </c>
      <c r="J1758" t="s">
        <v>310</v>
      </c>
      <c r="K1758" t="s">
        <v>37</v>
      </c>
      <c r="L1758" t="s">
        <v>71</v>
      </c>
      <c r="M1758" t="s">
        <v>152</v>
      </c>
      <c r="N1758" t="s">
        <v>39</v>
      </c>
      <c r="O1758" t="s">
        <v>50</v>
      </c>
      <c r="P1758">
        <v>48</v>
      </c>
      <c r="Q1758" s="2">
        <v>44746</v>
      </c>
      <c r="R1758" s="2">
        <v>45111</v>
      </c>
      <c r="S1758">
        <v>40</v>
      </c>
      <c r="T1758" s="3">
        <v>76588</v>
      </c>
      <c r="U1758" s="3">
        <v>6382.333333333333</v>
      </c>
      <c r="V1758" s="3">
        <v>36.821153846153848</v>
      </c>
      <c r="W1758" s="3">
        <v>0.21</v>
      </c>
      <c r="X1758" s="3">
        <v>1340.29</v>
      </c>
      <c r="Y1758" vm="18">
        <v>0.379</v>
      </c>
      <c r="Z1758" s="3">
        <v>3963.4289999999996</v>
      </c>
      <c r="AA1758" t="s">
        <v>155</v>
      </c>
      <c r="AB1758">
        <v>378.97</v>
      </c>
      <c r="AC1758">
        <v>0</v>
      </c>
      <c r="AD1758" s="2" t="s">
        <v>42</v>
      </c>
      <c r="AE1758">
        <v>96</v>
      </c>
      <c r="AH1758">
        <v>20</v>
      </c>
      <c r="AK1758" t="s">
        <v>42</v>
      </c>
      <c r="AL1758">
        <f>IF(AND(EE_Data_2023[[#This Row],[Hire Date]]&gt;=EE_Data_2023[[#This Row],[Start of Month]],EE_Data_2023[[#This Row],[Hire Date]]&lt;=EE_Data_2023[[#This Row],[End of Month]]),1,0)</f>
        <v>0</v>
      </c>
      <c r="AM1758">
        <f>IF(AND(EE_Data_2023[[#This Row],[Exit Date]]&gt;=EE_Data_2023[[#This Row],[Start of Month]],EE_Data_2023[[#This Row],[Exit Date]]&lt;=EE_Data_2023[[#This Row],[End of Month]]),1,0)</f>
        <v>0</v>
      </c>
      <c r="AN1758">
        <f>EE_Data_2023[[#This Row],[Leave balance]]*EE_Data_2023[[#This Row],[Hr_Rate]]</f>
        <v>3534.8307692307694</v>
      </c>
    </row>
    <row r="1759" spans="1:40" x14ac:dyDescent="0.3">
      <c r="A1759" s="1" t="s">
        <v>1929</v>
      </c>
      <c r="B1759" s="8">
        <v>44986</v>
      </c>
      <c r="C1759" s="8">
        <v>45016</v>
      </c>
      <c r="D1759">
        <v>2023</v>
      </c>
      <c r="E1759" t="s">
        <v>100</v>
      </c>
      <c r="F1759" t="s">
        <v>101</v>
      </c>
      <c r="G1759" t="s">
        <v>33</v>
      </c>
      <c r="H1759" t="s">
        <v>311</v>
      </c>
      <c r="I1759" t="s">
        <v>312</v>
      </c>
      <c r="J1759" t="s">
        <v>47</v>
      </c>
      <c r="K1759" t="s">
        <v>37</v>
      </c>
      <c r="L1759" t="s">
        <v>38</v>
      </c>
      <c r="M1759" t="s">
        <v>101</v>
      </c>
      <c r="N1759" t="s">
        <v>72</v>
      </c>
      <c r="O1759" t="s">
        <v>40</v>
      </c>
      <c r="P1759">
        <v>29</v>
      </c>
      <c r="Q1759" s="2">
        <v>43444</v>
      </c>
      <c r="R1759" s="2"/>
      <c r="S1759">
        <v>40</v>
      </c>
      <c r="T1759" s="3">
        <v>84596</v>
      </c>
      <c r="U1759" s="3">
        <v>7049.666666666667</v>
      </c>
      <c r="V1759" s="3">
        <v>40.671153846153842</v>
      </c>
      <c r="W1759" s="3">
        <v>0.14990000000000001</v>
      </c>
      <c r="X1759" s="3">
        <v>1056.7450333333334</v>
      </c>
      <c r="Y1759" vm="10">
        <v>0.20399999999999999</v>
      </c>
      <c r="Z1759" s="3">
        <v>5611.5346666666665</v>
      </c>
      <c r="AA1759" t="s">
        <v>41</v>
      </c>
      <c r="AB1759">
        <v>1</v>
      </c>
      <c r="AC1759">
        <v>0</v>
      </c>
      <c r="AD1759" s="2" t="s">
        <v>42</v>
      </c>
      <c r="AE1759">
        <v>238</v>
      </c>
      <c r="AH1759">
        <v>20</v>
      </c>
      <c r="AJ1759">
        <v>3</v>
      </c>
      <c r="AK1759" t="s">
        <v>42</v>
      </c>
      <c r="AL1759">
        <f>IF(AND(EE_Data_2023[[#This Row],[Hire Date]]&gt;=EE_Data_2023[[#This Row],[Start of Month]],EE_Data_2023[[#This Row],[Hire Date]]&lt;=EE_Data_2023[[#This Row],[End of Month]]),1,0)</f>
        <v>0</v>
      </c>
      <c r="AM1759">
        <f>IF(AND(EE_Data_2023[[#This Row],[Exit Date]]&gt;=EE_Data_2023[[#This Row],[Start of Month]],EE_Data_2023[[#This Row],[Exit Date]]&lt;=EE_Data_2023[[#This Row],[End of Month]]),1,0)</f>
        <v>0</v>
      </c>
      <c r="AN1759">
        <f>EE_Data_2023[[#This Row],[Leave balance]]*EE_Data_2023[[#This Row],[Hr_Rate]]</f>
        <v>9679.7346153846138</v>
      </c>
    </row>
    <row r="1760" spans="1:40" x14ac:dyDescent="0.3">
      <c r="A1760" s="1" t="s">
        <v>1929</v>
      </c>
      <c r="B1760" s="8">
        <v>44986</v>
      </c>
      <c r="C1760" s="8">
        <v>45016</v>
      </c>
      <c r="D1760">
        <v>2023</v>
      </c>
      <c r="E1760" t="s">
        <v>79</v>
      </c>
      <c r="F1760" t="s">
        <v>80</v>
      </c>
      <c r="G1760" t="s">
        <v>33</v>
      </c>
      <c r="H1760" t="s">
        <v>313</v>
      </c>
      <c r="I1760" t="s">
        <v>314</v>
      </c>
      <c r="J1760" t="s">
        <v>93</v>
      </c>
      <c r="K1760" t="s">
        <v>48</v>
      </c>
      <c r="L1760" t="s">
        <v>49</v>
      </c>
      <c r="M1760" t="s">
        <v>80</v>
      </c>
      <c r="N1760" t="s">
        <v>72</v>
      </c>
      <c r="O1760" t="s">
        <v>50</v>
      </c>
      <c r="P1760">
        <v>33</v>
      </c>
      <c r="Q1760" s="2">
        <v>43211</v>
      </c>
      <c r="R1760" s="2"/>
      <c r="S1760">
        <v>40</v>
      </c>
      <c r="T1760" s="3">
        <v>140402</v>
      </c>
      <c r="U1760" s="3">
        <v>11700.166666666666</v>
      </c>
      <c r="V1760" s="3">
        <v>67.500961538461539</v>
      </c>
      <c r="W1760" s="3">
        <v>0.23190000000000002</v>
      </c>
      <c r="X1760" s="3">
        <v>2713.26865</v>
      </c>
      <c r="Y1760" vm="7">
        <v>0.41200000000000003</v>
      </c>
      <c r="Z1760" s="3">
        <v>6879.6979999999994</v>
      </c>
      <c r="AA1760" t="s">
        <v>41</v>
      </c>
      <c r="AB1760">
        <v>1</v>
      </c>
      <c r="AC1760">
        <v>0.15</v>
      </c>
      <c r="AD1760" s="2" t="s">
        <v>42</v>
      </c>
      <c r="AE1760">
        <v>210</v>
      </c>
      <c r="AH1760">
        <v>20</v>
      </c>
      <c r="AI1760">
        <v>468.90000000000003</v>
      </c>
      <c r="AJ1760">
        <v>3</v>
      </c>
      <c r="AK1760" t="s">
        <v>42</v>
      </c>
      <c r="AL1760">
        <f>IF(AND(EE_Data_2023[[#This Row],[Hire Date]]&gt;=EE_Data_2023[[#This Row],[Start of Month]],EE_Data_2023[[#This Row],[Hire Date]]&lt;=EE_Data_2023[[#This Row],[End of Month]]),1,0)</f>
        <v>0</v>
      </c>
      <c r="AM1760">
        <f>IF(AND(EE_Data_2023[[#This Row],[Exit Date]]&gt;=EE_Data_2023[[#This Row],[Start of Month]],EE_Data_2023[[#This Row],[Exit Date]]&lt;=EE_Data_2023[[#This Row],[End of Month]]),1,0)</f>
        <v>0</v>
      </c>
      <c r="AN1760">
        <f>EE_Data_2023[[#This Row],[Leave balance]]*EE_Data_2023[[#This Row],[Hr_Rate]]</f>
        <v>14175.201923076924</v>
      </c>
    </row>
    <row r="1761" spans="1:40" x14ac:dyDescent="0.3">
      <c r="A1761" s="1" t="s">
        <v>1929</v>
      </c>
      <c r="B1761" s="8">
        <v>44986</v>
      </c>
      <c r="C1761" s="8">
        <v>45016</v>
      </c>
      <c r="D1761">
        <v>2023</v>
      </c>
      <c r="E1761" t="s">
        <v>128</v>
      </c>
      <c r="F1761" t="s">
        <v>129</v>
      </c>
      <c r="G1761" t="s">
        <v>33</v>
      </c>
      <c r="H1761" t="s">
        <v>315</v>
      </c>
      <c r="I1761" t="s">
        <v>316</v>
      </c>
      <c r="J1761" t="s">
        <v>177</v>
      </c>
      <c r="K1761" t="s">
        <v>48</v>
      </c>
      <c r="L1761" t="s">
        <v>71</v>
      </c>
      <c r="M1761" t="s">
        <v>129</v>
      </c>
      <c r="N1761" t="s">
        <v>39</v>
      </c>
      <c r="O1761" t="s">
        <v>50</v>
      </c>
      <c r="P1761">
        <v>26</v>
      </c>
      <c r="Q1761" s="2">
        <v>44674</v>
      </c>
      <c r="R1761" s="2">
        <v>45039</v>
      </c>
      <c r="S1761">
        <v>32</v>
      </c>
      <c r="T1761" s="3">
        <v>59817</v>
      </c>
      <c r="U1761" s="3">
        <v>4984.75</v>
      </c>
      <c r="V1761" s="3">
        <v>35.947716346153847</v>
      </c>
      <c r="W1761" s="3">
        <v>0.27500000000000002</v>
      </c>
      <c r="X1761" s="3">
        <v>1370.8062500000001</v>
      </c>
      <c r="Y1761" vm="14">
        <v>0.55399999999999994</v>
      </c>
      <c r="Z1761" s="3">
        <v>2223.1985000000004</v>
      </c>
      <c r="AA1761" t="s">
        <v>41</v>
      </c>
      <c r="AB1761">
        <v>1</v>
      </c>
      <c r="AC1761">
        <v>0</v>
      </c>
      <c r="AD1761" s="2" t="s">
        <v>42</v>
      </c>
      <c r="AE1761">
        <v>148</v>
      </c>
      <c r="AH1761">
        <v>20</v>
      </c>
      <c r="AJ1761">
        <v>24</v>
      </c>
      <c r="AK1761" t="s">
        <v>42</v>
      </c>
      <c r="AL1761">
        <f>IF(AND(EE_Data_2023[[#This Row],[Hire Date]]&gt;=EE_Data_2023[[#This Row],[Start of Month]],EE_Data_2023[[#This Row],[Hire Date]]&lt;=EE_Data_2023[[#This Row],[End of Month]]),1,0)</f>
        <v>0</v>
      </c>
      <c r="AM1761">
        <f>IF(AND(EE_Data_2023[[#This Row],[Exit Date]]&gt;=EE_Data_2023[[#This Row],[Start of Month]],EE_Data_2023[[#This Row],[Exit Date]]&lt;=EE_Data_2023[[#This Row],[End of Month]]),1,0)</f>
        <v>0</v>
      </c>
      <c r="AN1761">
        <f>EE_Data_2023[[#This Row],[Leave balance]]*EE_Data_2023[[#This Row],[Hr_Rate]]</f>
        <v>5320.2620192307695</v>
      </c>
    </row>
    <row r="1762" spans="1:40" x14ac:dyDescent="0.3">
      <c r="A1762" s="1" t="s">
        <v>1929</v>
      </c>
      <c r="B1762" s="8">
        <v>44986</v>
      </c>
      <c r="C1762" s="8">
        <v>45016</v>
      </c>
      <c r="D1762">
        <v>2023</v>
      </c>
      <c r="E1762" t="s">
        <v>161</v>
      </c>
      <c r="F1762" t="s">
        <v>162</v>
      </c>
      <c r="G1762" t="s">
        <v>54</v>
      </c>
      <c r="H1762" t="s">
        <v>317</v>
      </c>
      <c r="I1762" t="s">
        <v>318</v>
      </c>
      <c r="J1762" t="s">
        <v>69</v>
      </c>
      <c r="K1762" t="s">
        <v>70</v>
      </c>
      <c r="L1762" t="s">
        <v>38</v>
      </c>
      <c r="M1762" t="s">
        <v>162</v>
      </c>
      <c r="N1762" t="s">
        <v>72</v>
      </c>
      <c r="O1762" t="s">
        <v>40</v>
      </c>
      <c r="P1762">
        <v>31</v>
      </c>
      <c r="Q1762" s="2">
        <v>42938</v>
      </c>
      <c r="R1762" s="2"/>
      <c r="S1762">
        <v>40</v>
      </c>
      <c r="T1762" s="3">
        <v>55854</v>
      </c>
      <c r="U1762" s="3">
        <v>4654.5</v>
      </c>
      <c r="V1762" s="3">
        <v>26.852884615384614</v>
      </c>
      <c r="W1762" s="3">
        <v>0</v>
      </c>
      <c r="X1762" s="3">
        <v>0</v>
      </c>
      <c r="Y1762" vm="20">
        <v>0.29199999999999998</v>
      </c>
      <c r="Z1762" s="3">
        <v>3295.3860000000004</v>
      </c>
      <c r="AA1762" t="s">
        <v>166</v>
      </c>
      <c r="AB1762">
        <v>19.621099999999998</v>
      </c>
      <c r="AC1762">
        <v>0</v>
      </c>
      <c r="AD1762" s="2" t="s">
        <v>42</v>
      </c>
      <c r="AE1762">
        <v>118</v>
      </c>
      <c r="AH1762">
        <v>20</v>
      </c>
      <c r="AJ1762">
        <v>9</v>
      </c>
      <c r="AK1762" t="s">
        <v>42</v>
      </c>
      <c r="AL1762">
        <f>IF(AND(EE_Data_2023[[#This Row],[Hire Date]]&gt;=EE_Data_2023[[#This Row],[Start of Month]],EE_Data_2023[[#This Row],[Hire Date]]&lt;=EE_Data_2023[[#This Row],[End of Month]]),1,0)</f>
        <v>0</v>
      </c>
      <c r="AM1762">
        <f>IF(AND(EE_Data_2023[[#This Row],[Exit Date]]&gt;=EE_Data_2023[[#This Row],[Start of Month]],EE_Data_2023[[#This Row],[Exit Date]]&lt;=EE_Data_2023[[#This Row],[End of Month]]),1,0)</f>
        <v>0</v>
      </c>
      <c r="AN1762">
        <f>EE_Data_2023[[#This Row],[Leave balance]]*EE_Data_2023[[#This Row],[Hr_Rate]]</f>
        <v>3168.6403846153844</v>
      </c>
    </row>
    <row r="1763" spans="1:40" x14ac:dyDescent="0.3">
      <c r="A1763" s="1" t="s">
        <v>1929</v>
      </c>
      <c r="B1763" s="8">
        <v>44986</v>
      </c>
      <c r="C1763" s="8">
        <v>45016</v>
      </c>
      <c r="D1763">
        <v>2023</v>
      </c>
      <c r="E1763" t="s">
        <v>79</v>
      </c>
      <c r="F1763" t="s">
        <v>80</v>
      </c>
      <c r="G1763" t="s">
        <v>33</v>
      </c>
      <c r="H1763" t="s">
        <v>319</v>
      </c>
      <c r="I1763" t="s">
        <v>320</v>
      </c>
      <c r="J1763" t="s">
        <v>321</v>
      </c>
      <c r="K1763" t="s">
        <v>94</v>
      </c>
      <c r="L1763" t="s">
        <v>108</v>
      </c>
      <c r="M1763" t="s">
        <v>80</v>
      </c>
      <c r="N1763" t="s">
        <v>72</v>
      </c>
      <c r="O1763" t="s">
        <v>40</v>
      </c>
      <c r="P1763">
        <v>53</v>
      </c>
      <c r="Q1763" s="2">
        <v>37576</v>
      </c>
      <c r="R1763" s="2"/>
      <c r="S1763">
        <v>40</v>
      </c>
      <c r="T1763" s="3">
        <v>95998</v>
      </c>
      <c r="U1763" s="3">
        <v>7999.833333333333</v>
      </c>
      <c r="V1763" s="3">
        <v>46.152884615384615</v>
      </c>
      <c r="W1763" s="3">
        <v>0.23190000000000002</v>
      </c>
      <c r="X1763" s="3">
        <v>1855.1613500000001</v>
      </c>
      <c r="Y1763" vm="7">
        <v>0.41200000000000003</v>
      </c>
      <c r="Z1763" s="3">
        <v>4703.902</v>
      </c>
      <c r="AA1763" t="s">
        <v>41</v>
      </c>
      <c r="AB1763">
        <v>1</v>
      </c>
      <c r="AC1763">
        <v>0</v>
      </c>
      <c r="AD1763" s="2" t="s">
        <v>42</v>
      </c>
      <c r="AE1763">
        <v>301</v>
      </c>
      <c r="AH1763">
        <v>20</v>
      </c>
      <c r="AJ1763">
        <v>27</v>
      </c>
      <c r="AK1763" t="s">
        <v>42</v>
      </c>
      <c r="AL1763">
        <f>IF(AND(EE_Data_2023[[#This Row],[Hire Date]]&gt;=EE_Data_2023[[#This Row],[Start of Month]],EE_Data_2023[[#This Row],[Hire Date]]&lt;=EE_Data_2023[[#This Row],[End of Month]]),1,0)</f>
        <v>0</v>
      </c>
      <c r="AM1763">
        <f>IF(AND(EE_Data_2023[[#This Row],[Exit Date]]&gt;=EE_Data_2023[[#This Row],[Start of Month]],EE_Data_2023[[#This Row],[Exit Date]]&lt;=EE_Data_2023[[#This Row],[End of Month]]),1,0)</f>
        <v>0</v>
      </c>
      <c r="AN1763">
        <f>EE_Data_2023[[#This Row],[Leave balance]]*EE_Data_2023[[#This Row],[Hr_Rate]]</f>
        <v>13892.01826923077</v>
      </c>
    </row>
    <row r="1764" spans="1:40" x14ac:dyDescent="0.3">
      <c r="A1764" s="1" t="s">
        <v>1929</v>
      </c>
      <c r="B1764" s="8">
        <v>44986</v>
      </c>
      <c r="C1764" s="8">
        <v>45016</v>
      </c>
      <c r="D1764">
        <v>2023</v>
      </c>
      <c r="E1764" t="s">
        <v>322</v>
      </c>
      <c r="F1764" t="s">
        <v>323</v>
      </c>
      <c r="G1764" t="s">
        <v>1919</v>
      </c>
      <c r="H1764" t="s">
        <v>324</v>
      </c>
      <c r="I1764" t="s">
        <v>325</v>
      </c>
      <c r="J1764" t="s">
        <v>93</v>
      </c>
      <c r="K1764" t="s">
        <v>70</v>
      </c>
      <c r="L1764" t="s">
        <v>38</v>
      </c>
      <c r="M1764" t="s">
        <v>323</v>
      </c>
      <c r="N1764" t="s">
        <v>72</v>
      </c>
      <c r="O1764" t="s">
        <v>50</v>
      </c>
      <c r="P1764">
        <v>34</v>
      </c>
      <c r="Q1764" s="2">
        <v>42116</v>
      </c>
      <c r="R1764" s="2"/>
      <c r="S1764">
        <v>40</v>
      </c>
      <c r="T1764" s="3">
        <v>154941</v>
      </c>
      <c r="U1764" s="3">
        <v>12911.75</v>
      </c>
      <c r="V1764" s="3">
        <v>74.490865384615375</v>
      </c>
      <c r="W1764" s="3">
        <v>0.15490000000000001</v>
      </c>
      <c r="X1764" s="3">
        <v>2000.0300750000001</v>
      </c>
      <c r="Y1764" vm="33">
        <v>0.46700000000000003</v>
      </c>
      <c r="Z1764" s="3">
        <v>6881.9627499999997</v>
      </c>
      <c r="AA1764" t="s">
        <v>326</v>
      </c>
      <c r="AB1764">
        <v>143.86000000000001</v>
      </c>
      <c r="AC1764">
        <v>0.13</v>
      </c>
      <c r="AD1764" s="2" t="s">
        <v>42</v>
      </c>
      <c r="AE1764">
        <v>84</v>
      </c>
      <c r="AF1764">
        <v>1</v>
      </c>
      <c r="AG1764" t="s">
        <v>1808</v>
      </c>
      <c r="AH1764">
        <v>20</v>
      </c>
      <c r="AI1764">
        <v>61.2</v>
      </c>
      <c r="AK1764" t="s">
        <v>42</v>
      </c>
      <c r="AL1764">
        <f>IF(AND(EE_Data_2023[[#This Row],[Hire Date]]&gt;=EE_Data_2023[[#This Row],[Start of Month]],EE_Data_2023[[#This Row],[Hire Date]]&lt;=EE_Data_2023[[#This Row],[End of Month]]),1,0)</f>
        <v>0</v>
      </c>
      <c r="AM1764">
        <f>IF(AND(EE_Data_2023[[#This Row],[Exit Date]]&gt;=EE_Data_2023[[#This Row],[Start of Month]],EE_Data_2023[[#This Row],[Exit Date]]&lt;=EE_Data_2023[[#This Row],[End of Month]]),1,0)</f>
        <v>0</v>
      </c>
      <c r="AN1764">
        <f>EE_Data_2023[[#This Row],[Leave balance]]*EE_Data_2023[[#This Row],[Hr_Rate]]</f>
        <v>6257.2326923076917</v>
      </c>
    </row>
    <row r="1765" spans="1:40" x14ac:dyDescent="0.3">
      <c r="A1765" s="1" t="s">
        <v>1929</v>
      </c>
      <c r="B1765" s="8">
        <v>44986</v>
      </c>
      <c r="C1765" s="8">
        <v>45016</v>
      </c>
      <c r="D1765">
        <v>2023</v>
      </c>
      <c r="E1765" t="s">
        <v>100</v>
      </c>
      <c r="F1765" t="s">
        <v>101</v>
      </c>
      <c r="G1765" t="s">
        <v>33</v>
      </c>
      <c r="H1765" t="s">
        <v>327</v>
      </c>
      <c r="I1765" t="s">
        <v>234</v>
      </c>
      <c r="J1765" t="s">
        <v>115</v>
      </c>
      <c r="K1765" t="s">
        <v>48</v>
      </c>
      <c r="L1765" t="s">
        <v>49</v>
      </c>
      <c r="M1765" t="s">
        <v>101</v>
      </c>
      <c r="N1765" t="s">
        <v>72</v>
      </c>
      <c r="O1765" t="s">
        <v>50</v>
      </c>
      <c r="P1765">
        <v>54</v>
      </c>
      <c r="Q1765" s="2">
        <v>40734</v>
      </c>
      <c r="R1765" s="2"/>
      <c r="S1765">
        <v>40</v>
      </c>
      <c r="T1765" s="3">
        <v>247022</v>
      </c>
      <c r="U1765" s="3">
        <v>20585.166666666668</v>
      </c>
      <c r="V1765" s="3">
        <v>118.76057692307693</v>
      </c>
      <c r="W1765" s="3">
        <v>0.14990000000000001</v>
      </c>
      <c r="X1765" s="3">
        <v>3085.7164833333336</v>
      </c>
      <c r="Y1765" vm="10">
        <v>0.20399999999999999</v>
      </c>
      <c r="Z1765" s="3">
        <v>16385.792666666668</v>
      </c>
      <c r="AA1765" t="s">
        <v>41</v>
      </c>
      <c r="AB1765">
        <v>1</v>
      </c>
      <c r="AC1765">
        <v>0.3</v>
      </c>
      <c r="AD1765" s="2" t="s">
        <v>42</v>
      </c>
      <c r="AE1765">
        <v>227</v>
      </c>
      <c r="AH1765">
        <v>20</v>
      </c>
      <c r="AJ1765">
        <v>7.5</v>
      </c>
      <c r="AK1765" t="s">
        <v>42</v>
      </c>
      <c r="AL1765">
        <f>IF(AND(EE_Data_2023[[#This Row],[Hire Date]]&gt;=EE_Data_2023[[#This Row],[Start of Month]],EE_Data_2023[[#This Row],[Hire Date]]&lt;=EE_Data_2023[[#This Row],[End of Month]]),1,0)</f>
        <v>0</v>
      </c>
      <c r="AM1765">
        <f>IF(AND(EE_Data_2023[[#This Row],[Exit Date]]&gt;=EE_Data_2023[[#This Row],[Start of Month]],EE_Data_2023[[#This Row],[Exit Date]]&lt;=EE_Data_2023[[#This Row],[End of Month]]),1,0)</f>
        <v>0</v>
      </c>
      <c r="AN1765">
        <f>EE_Data_2023[[#This Row],[Leave balance]]*EE_Data_2023[[#This Row],[Hr_Rate]]</f>
        <v>26958.650961538464</v>
      </c>
    </row>
    <row r="1766" spans="1:40" x14ac:dyDescent="0.3">
      <c r="A1766" s="1" t="s">
        <v>1929</v>
      </c>
      <c r="B1766" s="8">
        <v>44986</v>
      </c>
      <c r="C1766" s="8">
        <v>45016</v>
      </c>
      <c r="D1766">
        <v>2023</v>
      </c>
      <c r="E1766" t="s">
        <v>262</v>
      </c>
      <c r="F1766" t="s">
        <v>263</v>
      </c>
      <c r="G1766" t="s">
        <v>33</v>
      </c>
      <c r="H1766" t="s">
        <v>328</v>
      </c>
      <c r="I1766" t="s">
        <v>329</v>
      </c>
      <c r="J1766" t="s">
        <v>310</v>
      </c>
      <c r="K1766" t="s">
        <v>37</v>
      </c>
      <c r="L1766" t="s">
        <v>38</v>
      </c>
      <c r="M1766" t="s">
        <v>263</v>
      </c>
      <c r="N1766" t="s">
        <v>72</v>
      </c>
      <c r="O1766" t="s">
        <v>50</v>
      </c>
      <c r="P1766">
        <v>32</v>
      </c>
      <c r="Q1766" s="2">
        <v>44474</v>
      </c>
      <c r="R1766" s="2"/>
      <c r="S1766">
        <v>40</v>
      </c>
      <c r="T1766" s="3">
        <v>88072</v>
      </c>
      <c r="U1766" s="3">
        <v>7339.333333333333</v>
      </c>
      <c r="V1766" s="3">
        <v>42.342307692307692</v>
      </c>
      <c r="W1766" s="3">
        <v>0.22</v>
      </c>
      <c r="X1766" s="3">
        <v>1614.6533333333332</v>
      </c>
      <c r="Y1766" vm="28">
        <v>0.45200000000000001</v>
      </c>
      <c r="Z1766" s="3">
        <v>4021.9546666666665</v>
      </c>
      <c r="AA1766" t="s">
        <v>267</v>
      </c>
      <c r="AB1766">
        <v>39.026600000000002</v>
      </c>
      <c r="AC1766">
        <v>0</v>
      </c>
      <c r="AD1766" s="2" t="s">
        <v>42</v>
      </c>
      <c r="AE1766">
        <v>131</v>
      </c>
      <c r="AH1766">
        <v>20</v>
      </c>
      <c r="AK1766" t="s">
        <v>42</v>
      </c>
      <c r="AL1766">
        <f>IF(AND(EE_Data_2023[[#This Row],[Hire Date]]&gt;=EE_Data_2023[[#This Row],[Start of Month]],EE_Data_2023[[#This Row],[Hire Date]]&lt;=EE_Data_2023[[#This Row],[End of Month]]),1,0)</f>
        <v>0</v>
      </c>
      <c r="AM1766">
        <f>IF(AND(EE_Data_2023[[#This Row],[Exit Date]]&gt;=EE_Data_2023[[#This Row],[Start of Month]],EE_Data_2023[[#This Row],[Exit Date]]&lt;=EE_Data_2023[[#This Row],[End of Month]]),1,0)</f>
        <v>0</v>
      </c>
      <c r="AN1766">
        <f>EE_Data_2023[[#This Row],[Leave balance]]*EE_Data_2023[[#This Row],[Hr_Rate]]</f>
        <v>5546.8423076923073</v>
      </c>
    </row>
    <row r="1767" spans="1:40" x14ac:dyDescent="0.3">
      <c r="A1767" s="1" t="s">
        <v>1929</v>
      </c>
      <c r="B1767" s="8">
        <v>44986</v>
      </c>
      <c r="C1767" s="8">
        <v>45016</v>
      </c>
      <c r="D1767">
        <v>2023</v>
      </c>
      <c r="E1767" t="s">
        <v>110</v>
      </c>
      <c r="F1767" t="s">
        <v>111</v>
      </c>
      <c r="G1767" t="s">
        <v>112</v>
      </c>
      <c r="H1767" t="s">
        <v>330</v>
      </c>
      <c r="I1767" t="s">
        <v>331</v>
      </c>
      <c r="J1767" t="s">
        <v>57</v>
      </c>
      <c r="K1767" t="s">
        <v>37</v>
      </c>
      <c r="L1767" t="s">
        <v>108</v>
      </c>
      <c r="M1767" t="s">
        <v>111</v>
      </c>
      <c r="N1767" t="s">
        <v>39</v>
      </c>
      <c r="O1767" t="s">
        <v>40</v>
      </c>
      <c r="P1767">
        <v>28</v>
      </c>
      <c r="Q1767" s="2">
        <v>43977</v>
      </c>
      <c r="R1767" s="2">
        <v>45072</v>
      </c>
      <c r="S1767">
        <v>40</v>
      </c>
      <c r="T1767" s="3">
        <v>67925</v>
      </c>
      <c r="U1767" s="3">
        <v>5660.416666666667</v>
      </c>
      <c r="V1767" s="3">
        <v>32.65625</v>
      </c>
      <c r="W1767" s="3">
        <v>0</v>
      </c>
      <c r="X1767" s="3">
        <v>0</v>
      </c>
      <c r="Y1767" vm="12">
        <v>0.113</v>
      </c>
      <c r="Z1767" s="3">
        <v>5020.7895833333332</v>
      </c>
      <c r="AA1767" t="s">
        <v>117</v>
      </c>
      <c r="AB1767">
        <v>3.8468</v>
      </c>
      <c r="AC1767">
        <v>0.08</v>
      </c>
      <c r="AD1767" s="2" t="s">
        <v>42</v>
      </c>
      <c r="AE1767">
        <v>282</v>
      </c>
      <c r="AH1767">
        <v>20</v>
      </c>
      <c r="AJ1767">
        <v>13.5</v>
      </c>
      <c r="AK1767" t="s">
        <v>42</v>
      </c>
      <c r="AL1767">
        <f>IF(AND(EE_Data_2023[[#This Row],[Hire Date]]&gt;=EE_Data_2023[[#This Row],[Start of Month]],EE_Data_2023[[#This Row],[Hire Date]]&lt;=EE_Data_2023[[#This Row],[End of Month]]),1,0)</f>
        <v>0</v>
      </c>
      <c r="AM1767">
        <f>IF(AND(EE_Data_2023[[#This Row],[Exit Date]]&gt;=EE_Data_2023[[#This Row],[Start of Month]],EE_Data_2023[[#This Row],[Exit Date]]&lt;=EE_Data_2023[[#This Row],[End of Month]]),1,0)</f>
        <v>0</v>
      </c>
      <c r="AN1767">
        <f>EE_Data_2023[[#This Row],[Leave balance]]*EE_Data_2023[[#This Row],[Hr_Rate]]</f>
        <v>9209.0625</v>
      </c>
    </row>
    <row r="1768" spans="1:40" x14ac:dyDescent="0.3">
      <c r="A1768" s="1" t="s">
        <v>1929</v>
      </c>
      <c r="B1768" s="8">
        <v>44986</v>
      </c>
      <c r="C1768" s="8">
        <v>45016</v>
      </c>
      <c r="D1768">
        <v>2023</v>
      </c>
      <c r="E1768" t="s">
        <v>322</v>
      </c>
      <c r="F1768" t="s">
        <v>323</v>
      </c>
      <c r="G1768" t="s">
        <v>1919</v>
      </c>
      <c r="H1768" t="s">
        <v>332</v>
      </c>
      <c r="I1768" t="s">
        <v>333</v>
      </c>
      <c r="J1768" t="s">
        <v>115</v>
      </c>
      <c r="K1768" t="s">
        <v>70</v>
      </c>
      <c r="L1768" t="s">
        <v>38</v>
      </c>
      <c r="M1768" t="s">
        <v>323</v>
      </c>
      <c r="N1768" t="s">
        <v>72</v>
      </c>
      <c r="O1768" t="s">
        <v>50</v>
      </c>
      <c r="P1768">
        <v>31</v>
      </c>
      <c r="Q1768" s="2">
        <v>44063</v>
      </c>
      <c r="R1768" s="2"/>
      <c r="S1768">
        <v>40</v>
      </c>
      <c r="T1768" s="3">
        <v>219693</v>
      </c>
      <c r="U1768" s="3">
        <v>18307.75</v>
      </c>
      <c r="V1768" s="3">
        <v>105.62163461538462</v>
      </c>
      <c r="W1768" s="3">
        <v>0.15490000000000001</v>
      </c>
      <c r="X1768" s="3">
        <v>2835.8704750000002</v>
      </c>
      <c r="Y1768" vm="33">
        <v>0.46700000000000003</v>
      </c>
      <c r="Z1768" s="3">
        <v>9758.0307499999999</v>
      </c>
      <c r="AA1768" t="s">
        <v>326</v>
      </c>
      <c r="AB1768">
        <v>143.86000000000001</v>
      </c>
      <c r="AC1768">
        <v>0.3</v>
      </c>
      <c r="AD1768" s="2" t="s">
        <v>42</v>
      </c>
      <c r="AE1768">
        <v>82</v>
      </c>
      <c r="AH1768">
        <v>20</v>
      </c>
      <c r="AJ1768">
        <v>22.5</v>
      </c>
      <c r="AK1768" t="s">
        <v>42</v>
      </c>
      <c r="AL1768">
        <f>IF(AND(EE_Data_2023[[#This Row],[Hire Date]]&gt;=EE_Data_2023[[#This Row],[Start of Month]],EE_Data_2023[[#This Row],[Hire Date]]&lt;=EE_Data_2023[[#This Row],[End of Month]]),1,0)</f>
        <v>0</v>
      </c>
      <c r="AM1768">
        <f>IF(AND(EE_Data_2023[[#This Row],[Exit Date]]&gt;=EE_Data_2023[[#This Row],[Start of Month]],EE_Data_2023[[#This Row],[Exit Date]]&lt;=EE_Data_2023[[#This Row],[End of Month]]),1,0)</f>
        <v>0</v>
      </c>
      <c r="AN1768">
        <f>EE_Data_2023[[#This Row],[Leave balance]]*EE_Data_2023[[#This Row],[Hr_Rate]]</f>
        <v>8660.9740384615397</v>
      </c>
    </row>
    <row r="1769" spans="1:40" x14ac:dyDescent="0.3">
      <c r="A1769" s="1" t="s">
        <v>1929</v>
      </c>
      <c r="B1769" s="8">
        <v>44986</v>
      </c>
      <c r="C1769" s="8">
        <v>45016</v>
      </c>
      <c r="D1769">
        <v>2023</v>
      </c>
      <c r="E1769" t="s">
        <v>110</v>
      </c>
      <c r="F1769" t="s">
        <v>111</v>
      </c>
      <c r="G1769" t="s">
        <v>112</v>
      </c>
      <c r="H1769" t="s">
        <v>334</v>
      </c>
      <c r="I1769" t="s">
        <v>335</v>
      </c>
      <c r="J1769" t="s">
        <v>336</v>
      </c>
      <c r="K1769" t="s">
        <v>99</v>
      </c>
      <c r="L1769" t="s">
        <v>108</v>
      </c>
      <c r="M1769" t="s">
        <v>111</v>
      </c>
      <c r="N1769" t="s">
        <v>72</v>
      </c>
      <c r="O1769" t="s">
        <v>50</v>
      </c>
      <c r="P1769">
        <v>45</v>
      </c>
      <c r="Q1769" s="2">
        <v>41386</v>
      </c>
      <c r="R1769" s="2"/>
      <c r="S1769">
        <v>40</v>
      </c>
      <c r="T1769" s="3">
        <v>61773</v>
      </c>
      <c r="U1769" s="3">
        <v>5147.75</v>
      </c>
      <c r="V1769" s="3">
        <v>29.698557692307691</v>
      </c>
      <c r="W1769" s="3">
        <v>0</v>
      </c>
      <c r="X1769" s="3">
        <v>0</v>
      </c>
      <c r="Y1769" vm="12">
        <v>0.113</v>
      </c>
      <c r="Z1769" s="3">
        <v>4566.0542500000001</v>
      </c>
      <c r="AA1769" t="s">
        <v>117</v>
      </c>
      <c r="AB1769">
        <v>3.8468</v>
      </c>
      <c r="AC1769">
        <v>0</v>
      </c>
      <c r="AD1769" s="2" t="s">
        <v>42</v>
      </c>
      <c r="AE1769">
        <v>199</v>
      </c>
      <c r="AH1769">
        <v>20</v>
      </c>
      <c r="AI1769">
        <v>532.80000000000007</v>
      </c>
      <c r="AJ1769">
        <v>4.5</v>
      </c>
      <c r="AK1769" t="s">
        <v>42</v>
      </c>
      <c r="AL1769">
        <f>IF(AND(EE_Data_2023[[#This Row],[Hire Date]]&gt;=EE_Data_2023[[#This Row],[Start of Month]],EE_Data_2023[[#This Row],[Hire Date]]&lt;=EE_Data_2023[[#This Row],[End of Month]]),1,0)</f>
        <v>0</v>
      </c>
      <c r="AM1769">
        <f>IF(AND(EE_Data_2023[[#This Row],[Exit Date]]&gt;=EE_Data_2023[[#This Row],[Start of Month]],EE_Data_2023[[#This Row],[Exit Date]]&lt;=EE_Data_2023[[#This Row],[End of Month]]),1,0)</f>
        <v>0</v>
      </c>
      <c r="AN1769">
        <f>EE_Data_2023[[#This Row],[Leave balance]]*EE_Data_2023[[#This Row],[Hr_Rate]]</f>
        <v>5910.0129807692301</v>
      </c>
    </row>
    <row r="1770" spans="1:40" x14ac:dyDescent="0.3">
      <c r="A1770" s="1" t="s">
        <v>1929</v>
      </c>
      <c r="B1770" s="8">
        <v>44986</v>
      </c>
      <c r="C1770" s="8">
        <v>45016</v>
      </c>
      <c r="D1770">
        <v>2023</v>
      </c>
      <c r="E1770" t="s">
        <v>43</v>
      </c>
      <c r="F1770" t="s">
        <v>44</v>
      </c>
      <c r="G1770" t="s">
        <v>1919</v>
      </c>
      <c r="H1770" t="s">
        <v>337</v>
      </c>
      <c r="I1770" t="s">
        <v>338</v>
      </c>
      <c r="J1770" t="s">
        <v>57</v>
      </c>
      <c r="K1770" t="s">
        <v>37</v>
      </c>
      <c r="L1770" t="s">
        <v>49</v>
      </c>
      <c r="M1770" t="s">
        <v>44</v>
      </c>
      <c r="N1770" t="s">
        <v>72</v>
      </c>
      <c r="O1770" t="s">
        <v>50</v>
      </c>
      <c r="P1770">
        <v>48</v>
      </c>
      <c r="Q1770" s="2">
        <v>39091</v>
      </c>
      <c r="R1770" s="2"/>
      <c r="S1770">
        <v>40</v>
      </c>
      <c r="T1770" s="3">
        <v>74546</v>
      </c>
      <c r="U1770" s="3">
        <v>6212.166666666667</v>
      </c>
      <c r="V1770" s="3">
        <v>35.839423076923076</v>
      </c>
      <c r="W1770" s="3">
        <v>0.17</v>
      </c>
      <c r="X1770" s="3">
        <v>1056.0683333333334</v>
      </c>
      <c r="Y1770" vm="2">
        <v>0.21</v>
      </c>
      <c r="Z1770" s="3">
        <v>4907.6116666666667</v>
      </c>
      <c r="AA1770" t="s">
        <v>51</v>
      </c>
      <c r="AB1770">
        <v>1.4280999999999999</v>
      </c>
      <c r="AC1770">
        <v>0.09</v>
      </c>
      <c r="AD1770" s="2" t="s">
        <v>42</v>
      </c>
      <c r="AE1770">
        <v>91</v>
      </c>
      <c r="AH1770">
        <v>20</v>
      </c>
      <c r="AJ1770">
        <v>3</v>
      </c>
      <c r="AK1770" t="s">
        <v>42</v>
      </c>
      <c r="AL1770">
        <f>IF(AND(EE_Data_2023[[#This Row],[Hire Date]]&gt;=EE_Data_2023[[#This Row],[Start of Month]],EE_Data_2023[[#This Row],[Hire Date]]&lt;=EE_Data_2023[[#This Row],[End of Month]]),1,0)</f>
        <v>0</v>
      </c>
      <c r="AM1770">
        <f>IF(AND(EE_Data_2023[[#This Row],[Exit Date]]&gt;=EE_Data_2023[[#This Row],[Start of Month]],EE_Data_2023[[#This Row],[Exit Date]]&lt;=EE_Data_2023[[#This Row],[End of Month]]),1,0)</f>
        <v>0</v>
      </c>
      <c r="AN1770">
        <f>EE_Data_2023[[#This Row],[Leave balance]]*EE_Data_2023[[#This Row],[Hr_Rate]]</f>
        <v>3261.3874999999998</v>
      </c>
    </row>
    <row r="1771" spans="1:40" x14ac:dyDescent="0.3">
      <c r="A1771" s="1" t="s">
        <v>1929</v>
      </c>
      <c r="B1771" s="8">
        <v>44986</v>
      </c>
      <c r="C1771" s="8">
        <v>45016</v>
      </c>
      <c r="D1771">
        <v>2023</v>
      </c>
      <c r="E1771" t="s">
        <v>1035</v>
      </c>
      <c r="F1771" t="s">
        <v>1036</v>
      </c>
      <c r="G1771" t="s">
        <v>1918</v>
      </c>
      <c r="H1771" t="s">
        <v>339</v>
      </c>
      <c r="I1771" t="s">
        <v>340</v>
      </c>
      <c r="J1771" t="s">
        <v>341</v>
      </c>
      <c r="K1771" t="s">
        <v>99</v>
      </c>
      <c r="L1771" t="s">
        <v>49</v>
      </c>
      <c r="M1771" t="s">
        <v>135</v>
      </c>
      <c r="N1771" t="s">
        <v>72</v>
      </c>
      <c r="O1771" t="s">
        <v>40</v>
      </c>
      <c r="P1771">
        <v>56</v>
      </c>
      <c r="Q1771" s="2">
        <v>42031</v>
      </c>
      <c r="R1771" s="2"/>
      <c r="S1771">
        <v>40</v>
      </c>
      <c r="T1771" s="3">
        <v>62575</v>
      </c>
      <c r="U1771" s="3">
        <v>5214.583333333333</v>
      </c>
      <c r="V1771" s="3">
        <v>30.084134615384613</v>
      </c>
      <c r="W1771" s="3">
        <v>0.25</v>
      </c>
      <c r="X1771" s="3">
        <v>1303.6458333333333</v>
      </c>
      <c r="Y1771" vm="15">
        <v>0.34600000000000003</v>
      </c>
      <c r="Z1771" s="3">
        <v>3410.3374999999996</v>
      </c>
      <c r="AA1771" t="s">
        <v>138</v>
      </c>
      <c r="AB1771">
        <v>1.7225999999999999</v>
      </c>
      <c r="AC1771">
        <v>0</v>
      </c>
      <c r="AD1771" s="2" t="s">
        <v>42</v>
      </c>
      <c r="AE1771">
        <v>313</v>
      </c>
      <c r="AH1771">
        <v>20</v>
      </c>
      <c r="AK1771" t="s">
        <v>42</v>
      </c>
      <c r="AL1771">
        <f>IF(AND(EE_Data_2023[[#This Row],[Hire Date]]&gt;=EE_Data_2023[[#This Row],[Start of Month]],EE_Data_2023[[#This Row],[Hire Date]]&lt;=EE_Data_2023[[#This Row],[End of Month]]),1,0)</f>
        <v>0</v>
      </c>
      <c r="AM1771">
        <f>IF(AND(EE_Data_2023[[#This Row],[Exit Date]]&gt;=EE_Data_2023[[#This Row],[Start of Month]],EE_Data_2023[[#This Row],[Exit Date]]&lt;=EE_Data_2023[[#This Row],[End of Month]]),1,0)</f>
        <v>0</v>
      </c>
      <c r="AN1771">
        <f>EE_Data_2023[[#This Row],[Leave balance]]*EE_Data_2023[[#This Row],[Hr_Rate]]</f>
        <v>9416.3341346153848</v>
      </c>
    </row>
    <row r="1772" spans="1:40" x14ac:dyDescent="0.3">
      <c r="A1772" s="1" t="s">
        <v>1929</v>
      </c>
      <c r="B1772" s="8">
        <v>44986</v>
      </c>
      <c r="C1772" s="8">
        <v>45016</v>
      </c>
      <c r="D1772">
        <v>2023</v>
      </c>
      <c r="E1772" t="s">
        <v>290</v>
      </c>
      <c r="F1772" t="s">
        <v>291</v>
      </c>
      <c r="G1772" t="s">
        <v>1916</v>
      </c>
      <c r="H1772" t="s">
        <v>344</v>
      </c>
      <c r="I1772" t="s">
        <v>345</v>
      </c>
      <c r="J1772" t="s">
        <v>93</v>
      </c>
      <c r="K1772" t="s">
        <v>48</v>
      </c>
      <c r="L1772" t="s">
        <v>49</v>
      </c>
      <c r="M1772" t="s">
        <v>291</v>
      </c>
      <c r="N1772" t="s">
        <v>72</v>
      </c>
      <c r="O1772" t="s">
        <v>40</v>
      </c>
      <c r="P1772">
        <v>64</v>
      </c>
      <c r="Q1772" s="2">
        <v>41454</v>
      </c>
      <c r="R1772" s="2"/>
      <c r="S1772">
        <v>40</v>
      </c>
      <c r="T1772" s="3">
        <v>159571</v>
      </c>
      <c r="U1772" s="3">
        <v>13297.583333333334</v>
      </c>
      <c r="V1772" s="3">
        <v>76.716826923076923</v>
      </c>
      <c r="W1772" s="3">
        <v>0.20399999999999999</v>
      </c>
      <c r="X1772" s="3">
        <v>2712.7069999999999</v>
      </c>
      <c r="Y1772" vm="31">
        <v>1.0629999999999999</v>
      </c>
      <c r="Z1772" s="3">
        <v>-837.74774999999863</v>
      </c>
      <c r="AA1772" t="s">
        <v>294</v>
      </c>
      <c r="AB1772">
        <v>211.32830000000001</v>
      </c>
      <c r="AC1772">
        <v>0.1</v>
      </c>
      <c r="AD1772" s="2" t="s">
        <v>42</v>
      </c>
      <c r="AE1772">
        <v>42</v>
      </c>
      <c r="AH1772">
        <v>20</v>
      </c>
      <c r="AJ1772">
        <v>27</v>
      </c>
      <c r="AK1772" t="s">
        <v>42</v>
      </c>
      <c r="AL1772">
        <f>IF(AND(EE_Data_2023[[#This Row],[Hire Date]]&gt;=EE_Data_2023[[#This Row],[Start of Month]],EE_Data_2023[[#This Row],[Hire Date]]&lt;=EE_Data_2023[[#This Row],[End of Month]]),1,0)</f>
        <v>0</v>
      </c>
      <c r="AM1772">
        <f>IF(AND(EE_Data_2023[[#This Row],[Exit Date]]&gt;=EE_Data_2023[[#This Row],[Start of Month]],EE_Data_2023[[#This Row],[Exit Date]]&lt;=EE_Data_2023[[#This Row],[End of Month]]),1,0)</f>
        <v>0</v>
      </c>
      <c r="AN1772">
        <f>EE_Data_2023[[#This Row],[Leave balance]]*EE_Data_2023[[#This Row],[Hr_Rate]]</f>
        <v>3222.1067307692306</v>
      </c>
    </row>
    <row r="1773" spans="1:40" x14ac:dyDescent="0.3">
      <c r="A1773" s="1" t="s">
        <v>1929</v>
      </c>
      <c r="B1773" s="8">
        <v>44986</v>
      </c>
      <c r="C1773" s="8">
        <v>45016</v>
      </c>
      <c r="D1773">
        <v>2023</v>
      </c>
      <c r="E1773" t="s">
        <v>346</v>
      </c>
      <c r="F1773" t="s">
        <v>347</v>
      </c>
      <c r="G1773" t="s">
        <v>54</v>
      </c>
      <c r="H1773" t="s">
        <v>348</v>
      </c>
      <c r="I1773" t="s">
        <v>349</v>
      </c>
      <c r="J1773" t="s">
        <v>237</v>
      </c>
      <c r="K1773" t="s">
        <v>99</v>
      </c>
      <c r="L1773" t="s">
        <v>108</v>
      </c>
      <c r="M1773" t="s">
        <v>347</v>
      </c>
      <c r="N1773" t="s">
        <v>72</v>
      </c>
      <c r="O1773" t="s">
        <v>50</v>
      </c>
      <c r="P1773">
        <v>50</v>
      </c>
      <c r="Q1773" s="2">
        <v>44857</v>
      </c>
      <c r="R1773" s="2"/>
      <c r="S1773">
        <v>40</v>
      </c>
      <c r="T1773" s="3">
        <v>91763</v>
      </c>
      <c r="U1773" s="3">
        <v>7646.916666666667</v>
      </c>
      <c r="V1773" s="3">
        <v>44.116826923076921</v>
      </c>
      <c r="W1773" s="3">
        <v>0.2109</v>
      </c>
      <c r="X1773" s="3">
        <v>1612.734725</v>
      </c>
      <c r="Y1773" vm="34">
        <v>0.45799999999999996</v>
      </c>
      <c r="Z1773" s="3">
        <v>4144.6288333333341</v>
      </c>
      <c r="AA1773" t="s">
        <v>350</v>
      </c>
      <c r="AB1773">
        <v>11.0573</v>
      </c>
      <c r="AC1773">
        <v>0</v>
      </c>
      <c r="AD1773" s="2" t="s">
        <v>42</v>
      </c>
      <c r="AE1773">
        <v>169</v>
      </c>
      <c r="AH1773">
        <v>20</v>
      </c>
      <c r="AK1773" t="s">
        <v>42</v>
      </c>
      <c r="AL1773">
        <f>IF(AND(EE_Data_2023[[#This Row],[Hire Date]]&gt;=EE_Data_2023[[#This Row],[Start of Month]],EE_Data_2023[[#This Row],[Hire Date]]&lt;=EE_Data_2023[[#This Row],[End of Month]]),1,0)</f>
        <v>0</v>
      </c>
      <c r="AM1773">
        <f>IF(AND(EE_Data_2023[[#This Row],[Exit Date]]&gt;=EE_Data_2023[[#This Row],[Start of Month]],EE_Data_2023[[#This Row],[Exit Date]]&lt;=EE_Data_2023[[#This Row],[End of Month]]),1,0)</f>
        <v>0</v>
      </c>
      <c r="AN1773">
        <f>EE_Data_2023[[#This Row],[Leave balance]]*EE_Data_2023[[#This Row],[Hr_Rate]]</f>
        <v>7455.7437499999996</v>
      </c>
    </row>
    <row r="1774" spans="1:40" x14ac:dyDescent="0.3">
      <c r="A1774" s="1" t="s">
        <v>1929</v>
      </c>
      <c r="B1774" s="8">
        <v>44986</v>
      </c>
      <c r="C1774" s="8">
        <v>45016</v>
      </c>
      <c r="D1774">
        <v>2023</v>
      </c>
      <c r="E1774" t="s">
        <v>351</v>
      </c>
      <c r="F1774" t="s">
        <v>352</v>
      </c>
      <c r="G1774" t="s">
        <v>54</v>
      </c>
      <c r="H1774" t="s">
        <v>353</v>
      </c>
      <c r="I1774" t="s">
        <v>354</v>
      </c>
      <c r="J1774" t="s">
        <v>341</v>
      </c>
      <c r="K1774" t="s">
        <v>99</v>
      </c>
      <c r="L1774" t="s">
        <v>71</v>
      </c>
      <c r="M1774" t="s">
        <v>352</v>
      </c>
      <c r="N1774" t="s">
        <v>39</v>
      </c>
      <c r="O1774" t="s">
        <v>50</v>
      </c>
      <c r="P1774">
        <v>51</v>
      </c>
      <c r="Q1774" s="2">
        <v>44917</v>
      </c>
      <c r="R1774" s="2">
        <v>45282</v>
      </c>
      <c r="S1774">
        <v>40</v>
      </c>
      <c r="T1774" s="3">
        <v>96475</v>
      </c>
      <c r="U1774" s="3">
        <v>8039.583333333333</v>
      </c>
      <c r="V1774" s="3">
        <v>46.382211538461533</v>
      </c>
      <c r="W1774" s="3">
        <v>0.13</v>
      </c>
      <c r="X1774" s="3">
        <v>1045.1458333333333</v>
      </c>
      <c r="Y1774" vm="14">
        <v>0.55399999999999994</v>
      </c>
      <c r="Z1774" s="3">
        <v>3585.6541666666672</v>
      </c>
      <c r="AA1774" t="s">
        <v>355</v>
      </c>
      <c r="AB1774">
        <v>12.6816</v>
      </c>
      <c r="AC1774">
        <v>0</v>
      </c>
      <c r="AD1774" s="2" t="s">
        <v>42</v>
      </c>
      <c r="AE1774">
        <v>99</v>
      </c>
      <c r="AH1774">
        <v>20</v>
      </c>
      <c r="AK1774" t="s">
        <v>42</v>
      </c>
      <c r="AL1774">
        <f>IF(AND(EE_Data_2023[[#This Row],[Hire Date]]&gt;=EE_Data_2023[[#This Row],[Start of Month]],EE_Data_2023[[#This Row],[Hire Date]]&lt;=EE_Data_2023[[#This Row],[End of Month]]),1,0)</f>
        <v>0</v>
      </c>
      <c r="AM1774">
        <f>IF(AND(EE_Data_2023[[#This Row],[Exit Date]]&gt;=EE_Data_2023[[#This Row],[Start of Month]],EE_Data_2023[[#This Row],[Exit Date]]&lt;=EE_Data_2023[[#This Row],[End of Month]]),1,0)</f>
        <v>0</v>
      </c>
      <c r="AN1774">
        <f>EE_Data_2023[[#This Row],[Leave balance]]*EE_Data_2023[[#This Row],[Hr_Rate]]</f>
        <v>4591.8389423076915</v>
      </c>
    </row>
    <row r="1775" spans="1:40" x14ac:dyDescent="0.3">
      <c r="A1775" s="1" t="s">
        <v>1929</v>
      </c>
      <c r="B1775" s="8">
        <v>44986</v>
      </c>
      <c r="C1775" s="8">
        <v>45016</v>
      </c>
      <c r="D1775">
        <v>2023</v>
      </c>
      <c r="E1775" t="s">
        <v>180</v>
      </c>
      <c r="F1775" t="s">
        <v>181</v>
      </c>
      <c r="G1775" t="s">
        <v>33</v>
      </c>
      <c r="H1775" t="s">
        <v>356</v>
      </c>
      <c r="I1775" t="s">
        <v>357</v>
      </c>
      <c r="J1775" t="s">
        <v>98</v>
      </c>
      <c r="K1775" t="s">
        <v>99</v>
      </c>
      <c r="L1775" t="s">
        <v>38</v>
      </c>
      <c r="M1775" t="s">
        <v>181</v>
      </c>
      <c r="N1775" t="s">
        <v>72</v>
      </c>
      <c r="O1775" t="s">
        <v>40</v>
      </c>
      <c r="P1775">
        <v>36</v>
      </c>
      <c r="Q1775" s="2">
        <v>42706</v>
      </c>
      <c r="R1775" s="2"/>
      <c r="S1775">
        <v>40</v>
      </c>
      <c r="T1775" s="3">
        <v>113781</v>
      </c>
      <c r="U1775" s="3">
        <v>9481.75</v>
      </c>
      <c r="V1775" s="3">
        <v>54.702403846153842</v>
      </c>
      <c r="W1775" s="3">
        <v>0.31420000000000003</v>
      </c>
      <c r="X1775" s="3">
        <v>2979.1658500000003</v>
      </c>
      <c r="Y1775" vm="22">
        <v>0.49099999999999999</v>
      </c>
      <c r="Z1775" s="3">
        <v>4826.2107500000002</v>
      </c>
      <c r="AA1775" t="s">
        <v>184</v>
      </c>
      <c r="AB1775">
        <v>11.300800000000001</v>
      </c>
      <c r="AC1775">
        <v>0</v>
      </c>
      <c r="AD1775" s="2" t="s">
        <v>42</v>
      </c>
      <c r="AE1775">
        <v>392</v>
      </c>
      <c r="AH1775">
        <v>20</v>
      </c>
      <c r="AK1775" t="s">
        <v>42</v>
      </c>
      <c r="AL1775">
        <f>IF(AND(EE_Data_2023[[#This Row],[Hire Date]]&gt;=EE_Data_2023[[#This Row],[Start of Month]],EE_Data_2023[[#This Row],[Hire Date]]&lt;=EE_Data_2023[[#This Row],[End of Month]]),1,0)</f>
        <v>0</v>
      </c>
      <c r="AM1775">
        <f>IF(AND(EE_Data_2023[[#This Row],[Exit Date]]&gt;=EE_Data_2023[[#This Row],[Start of Month]],EE_Data_2023[[#This Row],[Exit Date]]&lt;=EE_Data_2023[[#This Row],[End of Month]]),1,0)</f>
        <v>0</v>
      </c>
      <c r="AN1775">
        <f>EE_Data_2023[[#This Row],[Leave balance]]*EE_Data_2023[[#This Row],[Hr_Rate]]</f>
        <v>21443.342307692306</v>
      </c>
    </row>
    <row r="1776" spans="1:40" x14ac:dyDescent="0.3">
      <c r="A1776" s="1" t="s">
        <v>1929</v>
      </c>
      <c r="B1776" s="8">
        <v>44986</v>
      </c>
      <c r="C1776" s="8">
        <v>45016</v>
      </c>
      <c r="D1776">
        <v>2023</v>
      </c>
      <c r="E1776" t="s">
        <v>303</v>
      </c>
      <c r="F1776" t="s">
        <v>304</v>
      </c>
      <c r="G1776" t="s">
        <v>112</v>
      </c>
      <c r="H1776" t="s">
        <v>358</v>
      </c>
      <c r="I1776" t="s">
        <v>359</v>
      </c>
      <c r="J1776" t="s">
        <v>47</v>
      </c>
      <c r="K1776" t="s">
        <v>48</v>
      </c>
      <c r="L1776" t="s">
        <v>108</v>
      </c>
      <c r="M1776" t="s">
        <v>304</v>
      </c>
      <c r="N1776" t="s">
        <v>72</v>
      </c>
      <c r="O1776" t="s">
        <v>40</v>
      </c>
      <c r="P1776">
        <v>42</v>
      </c>
      <c r="Q1776" s="2">
        <v>37636</v>
      </c>
      <c r="R1776" s="2"/>
      <c r="S1776">
        <v>40</v>
      </c>
      <c r="T1776" s="3">
        <v>166599</v>
      </c>
      <c r="U1776" s="3">
        <v>13883.25</v>
      </c>
      <c r="V1776" s="3">
        <v>80.095673076923077</v>
      </c>
      <c r="W1776" s="3">
        <v>7.5999999999999998E-2</v>
      </c>
      <c r="X1776" s="3">
        <v>1055.127</v>
      </c>
      <c r="Y1776" vm="32">
        <v>0.253</v>
      </c>
      <c r="Z1776" s="3">
        <v>10370.78775</v>
      </c>
      <c r="AA1776" t="s">
        <v>307</v>
      </c>
      <c r="AB1776">
        <v>3.7942999999999998</v>
      </c>
      <c r="AC1776">
        <v>0.26</v>
      </c>
      <c r="AD1776" s="2" t="s">
        <v>42</v>
      </c>
      <c r="AE1776">
        <v>367</v>
      </c>
      <c r="AH1776">
        <v>20</v>
      </c>
      <c r="AK1776" t="s">
        <v>42</v>
      </c>
      <c r="AL1776">
        <f>IF(AND(EE_Data_2023[[#This Row],[Hire Date]]&gt;=EE_Data_2023[[#This Row],[Start of Month]],EE_Data_2023[[#This Row],[Hire Date]]&lt;=EE_Data_2023[[#This Row],[End of Month]]),1,0)</f>
        <v>0</v>
      </c>
      <c r="AM1776">
        <f>IF(AND(EE_Data_2023[[#This Row],[Exit Date]]&gt;=EE_Data_2023[[#This Row],[Start of Month]],EE_Data_2023[[#This Row],[Exit Date]]&lt;=EE_Data_2023[[#This Row],[End of Month]]),1,0)</f>
        <v>0</v>
      </c>
      <c r="AN1776">
        <f>EE_Data_2023[[#This Row],[Leave balance]]*EE_Data_2023[[#This Row],[Hr_Rate]]</f>
        <v>29395.112019230768</v>
      </c>
    </row>
    <row r="1777" spans="1:40" x14ac:dyDescent="0.3">
      <c r="A1777" s="1" t="s">
        <v>1929</v>
      </c>
      <c r="B1777" s="8">
        <v>44986</v>
      </c>
      <c r="C1777" s="8">
        <v>45016</v>
      </c>
      <c r="D1777">
        <v>2023</v>
      </c>
      <c r="E1777" t="s">
        <v>346</v>
      </c>
      <c r="F1777" t="s">
        <v>347</v>
      </c>
      <c r="G1777" t="s">
        <v>54</v>
      </c>
      <c r="H1777" t="s">
        <v>360</v>
      </c>
      <c r="I1777" t="s">
        <v>361</v>
      </c>
      <c r="J1777" t="s">
        <v>362</v>
      </c>
      <c r="K1777" t="s">
        <v>70</v>
      </c>
      <c r="L1777" t="s">
        <v>71</v>
      </c>
      <c r="M1777" t="s">
        <v>347</v>
      </c>
      <c r="N1777" t="s">
        <v>72</v>
      </c>
      <c r="O1777" t="s">
        <v>50</v>
      </c>
      <c r="P1777">
        <v>41</v>
      </c>
      <c r="Q1777" s="2">
        <v>38398</v>
      </c>
      <c r="R1777" s="2"/>
      <c r="S1777">
        <v>40</v>
      </c>
      <c r="T1777" s="3">
        <v>95372</v>
      </c>
      <c r="U1777" s="3">
        <v>7947.666666666667</v>
      </c>
      <c r="V1777" s="3">
        <v>45.851923076923079</v>
      </c>
      <c r="W1777" s="3">
        <v>0.2109</v>
      </c>
      <c r="X1777" s="3">
        <v>1676.1629</v>
      </c>
      <c r="Y1777" vm="34">
        <v>0.45799999999999996</v>
      </c>
      <c r="Z1777" s="3">
        <v>4307.6353333333336</v>
      </c>
      <c r="AA1777" t="s">
        <v>350</v>
      </c>
      <c r="AB1777">
        <v>11.0573</v>
      </c>
      <c r="AC1777">
        <v>0</v>
      </c>
      <c r="AD1777" s="2" t="s">
        <v>42</v>
      </c>
      <c r="AE1777">
        <v>344</v>
      </c>
      <c r="AH1777">
        <v>20</v>
      </c>
      <c r="AK1777" t="s">
        <v>42</v>
      </c>
      <c r="AL1777">
        <f>IF(AND(EE_Data_2023[[#This Row],[Hire Date]]&gt;=EE_Data_2023[[#This Row],[Start of Month]],EE_Data_2023[[#This Row],[Hire Date]]&lt;=EE_Data_2023[[#This Row],[End of Month]]),1,0)</f>
        <v>0</v>
      </c>
      <c r="AM1777">
        <f>IF(AND(EE_Data_2023[[#This Row],[Exit Date]]&gt;=EE_Data_2023[[#This Row],[Start of Month]],EE_Data_2023[[#This Row],[Exit Date]]&lt;=EE_Data_2023[[#This Row],[End of Month]]),1,0)</f>
        <v>0</v>
      </c>
      <c r="AN1777">
        <f>EE_Data_2023[[#This Row],[Leave balance]]*EE_Data_2023[[#This Row],[Hr_Rate]]</f>
        <v>15773.061538461539</v>
      </c>
    </row>
    <row r="1778" spans="1:40" x14ac:dyDescent="0.3">
      <c r="A1778" s="1" t="s">
        <v>1929</v>
      </c>
      <c r="B1778" s="8">
        <v>44986</v>
      </c>
      <c r="C1778" s="8">
        <v>45016</v>
      </c>
      <c r="D1778">
        <v>2023</v>
      </c>
      <c r="E1778" t="s">
        <v>290</v>
      </c>
      <c r="F1778" t="s">
        <v>291</v>
      </c>
      <c r="G1778" t="s">
        <v>1916</v>
      </c>
      <c r="H1778" t="s">
        <v>363</v>
      </c>
      <c r="I1778" t="s">
        <v>364</v>
      </c>
      <c r="J1778" t="s">
        <v>47</v>
      </c>
      <c r="K1778" t="s">
        <v>37</v>
      </c>
      <c r="L1778" t="s">
        <v>108</v>
      </c>
      <c r="M1778" t="s">
        <v>291</v>
      </c>
      <c r="N1778" t="s">
        <v>72</v>
      </c>
      <c r="O1778" t="s">
        <v>50</v>
      </c>
      <c r="P1778">
        <v>29</v>
      </c>
      <c r="Q1778" s="2">
        <v>44052</v>
      </c>
      <c r="R1778" s="2"/>
      <c r="S1778">
        <v>40</v>
      </c>
      <c r="T1778" s="3">
        <v>161203</v>
      </c>
      <c r="U1778" s="3">
        <v>13433.583333333334</v>
      </c>
      <c r="V1778" s="3">
        <v>77.501442307692315</v>
      </c>
      <c r="W1778" s="3">
        <v>0.20399999999999999</v>
      </c>
      <c r="X1778" s="3">
        <v>2740.451</v>
      </c>
      <c r="Y1778" vm="31">
        <v>1.0629999999999999</v>
      </c>
      <c r="Z1778" s="3">
        <v>-846.31574999999975</v>
      </c>
      <c r="AA1778" t="s">
        <v>294</v>
      </c>
      <c r="AB1778">
        <v>211.32830000000001</v>
      </c>
      <c r="AC1778">
        <v>0.15</v>
      </c>
      <c r="AD1778" s="2" t="s">
        <v>42</v>
      </c>
      <c r="AE1778">
        <v>345</v>
      </c>
      <c r="AH1778">
        <v>20</v>
      </c>
      <c r="AK1778" t="s">
        <v>42</v>
      </c>
      <c r="AL1778">
        <f>IF(AND(EE_Data_2023[[#This Row],[Hire Date]]&gt;=EE_Data_2023[[#This Row],[Start of Month]],EE_Data_2023[[#This Row],[Hire Date]]&lt;=EE_Data_2023[[#This Row],[End of Month]]),1,0)</f>
        <v>0</v>
      </c>
      <c r="AM1778">
        <f>IF(AND(EE_Data_2023[[#This Row],[Exit Date]]&gt;=EE_Data_2023[[#This Row],[Start of Month]],EE_Data_2023[[#This Row],[Exit Date]]&lt;=EE_Data_2023[[#This Row],[End of Month]]),1,0)</f>
        <v>0</v>
      </c>
      <c r="AN1778">
        <f>EE_Data_2023[[#This Row],[Leave balance]]*EE_Data_2023[[#This Row],[Hr_Rate]]</f>
        <v>26737.997596153848</v>
      </c>
    </row>
    <row r="1779" spans="1:40" x14ac:dyDescent="0.3">
      <c r="A1779" s="1" t="s">
        <v>1929</v>
      </c>
      <c r="B1779" s="8">
        <v>44986</v>
      </c>
      <c r="C1779" s="8">
        <v>45016</v>
      </c>
      <c r="D1779">
        <v>2023</v>
      </c>
      <c r="E1779" t="s">
        <v>43</v>
      </c>
      <c r="F1779" t="s">
        <v>44</v>
      </c>
      <c r="G1779" t="s">
        <v>1919</v>
      </c>
      <c r="H1779" t="s">
        <v>368</v>
      </c>
      <c r="I1779" t="s">
        <v>369</v>
      </c>
      <c r="J1779" t="s">
        <v>47</v>
      </c>
      <c r="K1779" t="s">
        <v>70</v>
      </c>
      <c r="L1779" t="s">
        <v>108</v>
      </c>
      <c r="M1779" t="s">
        <v>44</v>
      </c>
      <c r="N1779" t="s">
        <v>72</v>
      </c>
      <c r="O1779" t="s">
        <v>50</v>
      </c>
      <c r="P1779">
        <v>41</v>
      </c>
      <c r="Q1779" s="2">
        <v>43322</v>
      </c>
      <c r="R1779" s="2"/>
      <c r="S1779">
        <v>40</v>
      </c>
      <c r="T1779" s="3">
        <v>171173</v>
      </c>
      <c r="U1779" s="3">
        <v>14264.416666666666</v>
      </c>
      <c r="V1779" s="3">
        <v>82.294711538461542</v>
      </c>
      <c r="W1779" s="3">
        <v>0.17</v>
      </c>
      <c r="X1779" s="3">
        <v>2424.9508333333333</v>
      </c>
      <c r="Y1779" vm="2">
        <v>0.21</v>
      </c>
      <c r="Z1779" s="3">
        <v>11268.889166666666</v>
      </c>
      <c r="AA1779" t="s">
        <v>51</v>
      </c>
      <c r="AB1779">
        <v>1.4280999999999999</v>
      </c>
      <c r="AC1779">
        <v>0.21</v>
      </c>
      <c r="AD1779" s="2" t="s">
        <v>42</v>
      </c>
      <c r="AE1779">
        <v>354</v>
      </c>
      <c r="AH1779">
        <v>20</v>
      </c>
      <c r="AI1779">
        <v>72</v>
      </c>
      <c r="AK1779" t="s">
        <v>42</v>
      </c>
      <c r="AL1779">
        <f>IF(AND(EE_Data_2023[[#This Row],[Hire Date]]&gt;=EE_Data_2023[[#This Row],[Start of Month]],EE_Data_2023[[#This Row],[Hire Date]]&lt;=EE_Data_2023[[#This Row],[End of Month]]),1,0)</f>
        <v>0</v>
      </c>
      <c r="AM1779">
        <f>IF(AND(EE_Data_2023[[#This Row],[Exit Date]]&gt;=EE_Data_2023[[#This Row],[Start of Month]],EE_Data_2023[[#This Row],[Exit Date]]&lt;=EE_Data_2023[[#This Row],[End of Month]]),1,0)</f>
        <v>0</v>
      </c>
      <c r="AN1779">
        <f>EE_Data_2023[[#This Row],[Leave balance]]*EE_Data_2023[[#This Row],[Hr_Rate]]</f>
        <v>29132.327884615384</v>
      </c>
    </row>
    <row r="1780" spans="1:40" x14ac:dyDescent="0.3">
      <c r="A1780" s="1" t="s">
        <v>1929</v>
      </c>
      <c r="B1780" s="8">
        <v>44986</v>
      </c>
      <c r="C1780" s="8">
        <v>45016</v>
      </c>
      <c r="D1780">
        <v>2023</v>
      </c>
      <c r="E1780" t="s">
        <v>283</v>
      </c>
      <c r="F1780" t="s">
        <v>284</v>
      </c>
      <c r="G1780" t="s">
        <v>112</v>
      </c>
      <c r="H1780" t="s">
        <v>370</v>
      </c>
      <c r="I1780" t="s">
        <v>371</v>
      </c>
      <c r="J1780" t="s">
        <v>115</v>
      </c>
      <c r="K1780" t="s">
        <v>70</v>
      </c>
      <c r="L1780" t="s">
        <v>71</v>
      </c>
      <c r="M1780" t="s">
        <v>284</v>
      </c>
      <c r="N1780" t="s">
        <v>39</v>
      </c>
      <c r="O1780" t="s">
        <v>40</v>
      </c>
      <c r="P1780">
        <v>61</v>
      </c>
      <c r="Q1780" s="2">
        <v>44828</v>
      </c>
      <c r="R1780" s="2">
        <v>45193</v>
      </c>
      <c r="S1780">
        <v>40</v>
      </c>
      <c r="T1780" s="3">
        <v>201464</v>
      </c>
      <c r="U1780" s="3">
        <v>16788.666666666668</v>
      </c>
      <c r="V1780" s="3">
        <v>96.857692307692304</v>
      </c>
      <c r="W1780" s="3">
        <v>0</v>
      </c>
      <c r="X1780" s="3">
        <v>0</v>
      </c>
      <c r="Y1780" vm="30">
        <v>0.159</v>
      </c>
      <c r="Z1780" s="3">
        <v>14119.268666666667</v>
      </c>
      <c r="AA1780" t="s">
        <v>287</v>
      </c>
      <c r="AB1780">
        <v>3.8807</v>
      </c>
      <c r="AC1780">
        <v>0.37</v>
      </c>
      <c r="AD1780" s="2" t="s">
        <v>42</v>
      </c>
      <c r="AE1780">
        <v>226</v>
      </c>
      <c r="AH1780">
        <v>20</v>
      </c>
      <c r="AK1780" t="s">
        <v>42</v>
      </c>
      <c r="AL1780">
        <f>IF(AND(EE_Data_2023[[#This Row],[Hire Date]]&gt;=EE_Data_2023[[#This Row],[Start of Month]],EE_Data_2023[[#This Row],[Hire Date]]&lt;=EE_Data_2023[[#This Row],[End of Month]]),1,0)</f>
        <v>0</v>
      </c>
      <c r="AM1780">
        <f>IF(AND(EE_Data_2023[[#This Row],[Exit Date]]&gt;=EE_Data_2023[[#This Row],[Start of Month]],EE_Data_2023[[#This Row],[Exit Date]]&lt;=EE_Data_2023[[#This Row],[End of Month]]),1,0)</f>
        <v>0</v>
      </c>
      <c r="AN1780">
        <f>EE_Data_2023[[#This Row],[Leave balance]]*EE_Data_2023[[#This Row],[Hr_Rate]]</f>
        <v>21889.83846153846</v>
      </c>
    </row>
    <row r="1781" spans="1:40" x14ac:dyDescent="0.3">
      <c r="A1781" s="1" t="s">
        <v>1929</v>
      </c>
      <c r="B1781" s="8">
        <v>44986</v>
      </c>
      <c r="C1781" s="8">
        <v>45016</v>
      </c>
      <c r="D1781">
        <v>2023</v>
      </c>
      <c r="E1781" t="s">
        <v>65</v>
      </c>
      <c r="F1781" t="s">
        <v>66</v>
      </c>
      <c r="G1781" t="s">
        <v>33</v>
      </c>
      <c r="H1781" t="s">
        <v>372</v>
      </c>
      <c r="I1781" t="s">
        <v>373</v>
      </c>
      <c r="J1781" t="s">
        <v>47</v>
      </c>
      <c r="K1781" t="s">
        <v>94</v>
      </c>
      <c r="L1781" t="s">
        <v>71</v>
      </c>
      <c r="M1781" t="s">
        <v>66</v>
      </c>
      <c r="N1781" t="s">
        <v>39</v>
      </c>
      <c r="O1781" t="s">
        <v>40</v>
      </c>
      <c r="P1781">
        <v>50</v>
      </c>
      <c r="Q1781" s="2">
        <v>44764</v>
      </c>
      <c r="R1781" s="2">
        <v>45129</v>
      </c>
      <c r="S1781">
        <v>32</v>
      </c>
      <c r="T1781" s="3">
        <v>174895</v>
      </c>
      <c r="U1781" s="3">
        <v>14574.583333333334</v>
      </c>
      <c r="V1781" s="3">
        <v>105.10516826923077</v>
      </c>
      <c r="W1781" s="3">
        <v>0.23749999999999999</v>
      </c>
      <c r="X1781" s="3">
        <v>3461.4635416666665</v>
      </c>
      <c r="Y1781" vm="5">
        <v>0.39799999999999996</v>
      </c>
      <c r="Z1781" s="3">
        <v>8773.899166666668</v>
      </c>
      <c r="AA1781" t="s">
        <v>41</v>
      </c>
      <c r="AB1781">
        <v>1</v>
      </c>
      <c r="AC1781">
        <v>0.15</v>
      </c>
      <c r="AD1781" s="2" t="s">
        <v>42</v>
      </c>
      <c r="AE1781">
        <v>242</v>
      </c>
      <c r="AH1781">
        <v>20</v>
      </c>
      <c r="AK1781" t="s">
        <v>42</v>
      </c>
      <c r="AL1781">
        <f>IF(AND(EE_Data_2023[[#This Row],[Hire Date]]&gt;=EE_Data_2023[[#This Row],[Start of Month]],EE_Data_2023[[#This Row],[Hire Date]]&lt;=EE_Data_2023[[#This Row],[End of Month]]),1,0)</f>
        <v>0</v>
      </c>
      <c r="AM1781">
        <f>IF(AND(EE_Data_2023[[#This Row],[Exit Date]]&gt;=EE_Data_2023[[#This Row],[Start of Month]],EE_Data_2023[[#This Row],[Exit Date]]&lt;=EE_Data_2023[[#This Row],[End of Month]]),1,0)</f>
        <v>0</v>
      </c>
      <c r="AN1781">
        <f>EE_Data_2023[[#This Row],[Leave balance]]*EE_Data_2023[[#This Row],[Hr_Rate]]</f>
        <v>25435.450721153848</v>
      </c>
    </row>
    <row r="1782" spans="1:40" x14ac:dyDescent="0.3">
      <c r="A1782" s="1" t="s">
        <v>1929</v>
      </c>
      <c r="B1782" s="8">
        <v>44986</v>
      </c>
      <c r="C1782" s="8">
        <v>45016</v>
      </c>
      <c r="D1782">
        <v>2023</v>
      </c>
      <c r="E1782" t="s">
        <v>303</v>
      </c>
      <c r="F1782" t="s">
        <v>304</v>
      </c>
      <c r="G1782" t="s">
        <v>112</v>
      </c>
      <c r="H1782" t="s">
        <v>374</v>
      </c>
      <c r="I1782" t="s">
        <v>375</v>
      </c>
      <c r="J1782" t="s">
        <v>93</v>
      </c>
      <c r="K1782" t="s">
        <v>37</v>
      </c>
      <c r="L1782" t="s">
        <v>38</v>
      </c>
      <c r="M1782" t="s">
        <v>304</v>
      </c>
      <c r="N1782" t="s">
        <v>72</v>
      </c>
      <c r="O1782" t="s">
        <v>50</v>
      </c>
      <c r="P1782">
        <v>49</v>
      </c>
      <c r="Q1782" s="2">
        <v>38825</v>
      </c>
      <c r="R1782" s="2"/>
      <c r="S1782">
        <v>40</v>
      </c>
      <c r="T1782" s="3">
        <v>134486</v>
      </c>
      <c r="U1782" s="3">
        <v>11207.166666666666</v>
      </c>
      <c r="V1782" s="3">
        <v>64.656730769230776</v>
      </c>
      <c r="W1782" s="3">
        <v>7.5999999999999998E-2</v>
      </c>
      <c r="X1782" s="3">
        <v>851.7446666666666</v>
      </c>
      <c r="Y1782" vm="32">
        <v>0.253</v>
      </c>
      <c r="Z1782" s="3">
        <v>8371.7534999999989</v>
      </c>
      <c r="AA1782" t="s">
        <v>307</v>
      </c>
      <c r="AB1782">
        <v>3.7942999999999998</v>
      </c>
      <c r="AC1782">
        <v>0.14000000000000001</v>
      </c>
      <c r="AD1782" s="2" t="s">
        <v>42</v>
      </c>
      <c r="AE1782">
        <v>372</v>
      </c>
      <c r="AH1782">
        <v>20</v>
      </c>
      <c r="AK1782" t="s">
        <v>42</v>
      </c>
      <c r="AL1782">
        <f>IF(AND(EE_Data_2023[[#This Row],[Hire Date]]&gt;=EE_Data_2023[[#This Row],[Start of Month]],EE_Data_2023[[#This Row],[Hire Date]]&lt;=EE_Data_2023[[#This Row],[End of Month]]),1,0)</f>
        <v>0</v>
      </c>
      <c r="AM1782">
        <f>IF(AND(EE_Data_2023[[#This Row],[Exit Date]]&gt;=EE_Data_2023[[#This Row],[Start of Month]],EE_Data_2023[[#This Row],[Exit Date]]&lt;=EE_Data_2023[[#This Row],[End of Month]]),1,0)</f>
        <v>0</v>
      </c>
      <c r="AN1782">
        <f>EE_Data_2023[[#This Row],[Leave balance]]*EE_Data_2023[[#This Row],[Hr_Rate]]</f>
        <v>24052.303846153849</v>
      </c>
    </row>
    <row r="1783" spans="1:40" x14ac:dyDescent="0.3">
      <c r="A1783" s="1" t="s">
        <v>1929</v>
      </c>
      <c r="B1783" s="8">
        <v>44986</v>
      </c>
      <c r="C1783" s="8">
        <v>45016</v>
      </c>
      <c r="D1783">
        <v>2023</v>
      </c>
      <c r="E1783" t="s">
        <v>376</v>
      </c>
      <c r="F1783" t="s">
        <v>377</v>
      </c>
      <c r="G1783" t="s">
        <v>33</v>
      </c>
      <c r="H1783" t="s">
        <v>378</v>
      </c>
      <c r="I1783" t="s">
        <v>379</v>
      </c>
      <c r="J1783" t="s">
        <v>63</v>
      </c>
      <c r="K1783" t="s">
        <v>48</v>
      </c>
      <c r="L1783" t="s">
        <v>38</v>
      </c>
      <c r="M1783" t="s">
        <v>377</v>
      </c>
      <c r="N1783" t="s">
        <v>72</v>
      </c>
      <c r="O1783" t="s">
        <v>50</v>
      </c>
      <c r="P1783">
        <v>60</v>
      </c>
      <c r="Q1783" s="2">
        <v>39137</v>
      </c>
      <c r="R1783" s="2"/>
      <c r="S1783">
        <v>32</v>
      </c>
      <c r="T1783" s="3">
        <v>71699</v>
      </c>
      <c r="U1783" s="3">
        <v>5974.916666666667</v>
      </c>
      <c r="V1783" s="3">
        <v>43.088341346153847</v>
      </c>
      <c r="W1783" s="3">
        <v>0.33799999999999997</v>
      </c>
      <c r="X1783" s="3">
        <v>2019.5218333333332</v>
      </c>
      <c r="Y1783" vm="35">
        <v>0.46100000000000002</v>
      </c>
      <c r="Z1783" s="3">
        <v>3220.4800833333334</v>
      </c>
      <c r="AA1783" t="s">
        <v>380</v>
      </c>
      <c r="AB1783">
        <v>23.619</v>
      </c>
      <c r="AC1783">
        <v>0</v>
      </c>
      <c r="AD1783" s="2" t="s">
        <v>42</v>
      </c>
      <c r="AE1783">
        <v>48</v>
      </c>
      <c r="AH1783">
        <v>20</v>
      </c>
      <c r="AI1783">
        <v>386.1</v>
      </c>
      <c r="AK1783" t="s">
        <v>42</v>
      </c>
      <c r="AL1783">
        <f>IF(AND(EE_Data_2023[[#This Row],[Hire Date]]&gt;=EE_Data_2023[[#This Row],[Start of Month]],EE_Data_2023[[#This Row],[Hire Date]]&lt;=EE_Data_2023[[#This Row],[End of Month]]),1,0)</f>
        <v>0</v>
      </c>
      <c r="AM1783">
        <f>IF(AND(EE_Data_2023[[#This Row],[Exit Date]]&gt;=EE_Data_2023[[#This Row],[Start of Month]],EE_Data_2023[[#This Row],[Exit Date]]&lt;=EE_Data_2023[[#This Row],[End of Month]]),1,0)</f>
        <v>0</v>
      </c>
      <c r="AN1783">
        <f>EE_Data_2023[[#This Row],[Leave balance]]*EE_Data_2023[[#This Row],[Hr_Rate]]</f>
        <v>2068.2403846153848</v>
      </c>
    </row>
    <row r="1784" spans="1:40" x14ac:dyDescent="0.3">
      <c r="A1784" s="1" t="s">
        <v>1929</v>
      </c>
      <c r="B1784" s="8">
        <v>44986</v>
      </c>
      <c r="C1784" s="8">
        <v>45016</v>
      </c>
      <c r="D1784">
        <v>2023</v>
      </c>
      <c r="E1784" t="s">
        <v>84</v>
      </c>
      <c r="F1784" t="s">
        <v>85</v>
      </c>
      <c r="G1784" t="s">
        <v>1919</v>
      </c>
      <c r="H1784" t="s">
        <v>381</v>
      </c>
      <c r="I1784" t="s">
        <v>382</v>
      </c>
      <c r="J1784" t="s">
        <v>63</v>
      </c>
      <c r="K1784" t="s">
        <v>116</v>
      </c>
      <c r="L1784" t="s">
        <v>71</v>
      </c>
      <c r="M1784" t="s">
        <v>85</v>
      </c>
      <c r="N1784" t="s">
        <v>72</v>
      </c>
      <c r="O1784" t="s">
        <v>50</v>
      </c>
      <c r="P1784">
        <v>42</v>
      </c>
      <c r="Q1784" s="2">
        <v>44198</v>
      </c>
      <c r="R1784" s="2">
        <v>44928</v>
      </c>
      <c r="S1784">
        <v>40</v>
      </c>
      <c r="T1784" s="3">
        <v>94430</v>
      </c>
      <c r="U1784" s="3">
        <v>7869.166666666667</v>
      </c>
      <c r="V1784" s="3">
        <v>45.399038461538467</v>
      </c>
      <c r="W1784" s="3">
        <v>0.25</v>
      </c>
      <c r="X1784" s="3">
        <v>1967.2916666666667</v>
      </c>
      <c r="Y1784" vm="8">
        <v>0.21899999999999997</v>
      </c>
      <c r="Z1784" s="3">
        <v>6145.8191666666671</v>
      </c>
      <c r="AA1784" t="s">
        <v>88</v>
      </c>
      <c r="AB1784">
        <v>8.2957999999999998</v>
      </c>
      <c r="AC1784">
        <v>0</v>
      </c>
      <c r="AD1784" s="2" t="s">
        <v>42</v>
      </c>
      <c r="AE1784">
        <v>214</v>
      </c>
      <c r="AH1784">
        <v>20</v>
      </c>
      <c r="AK1784" t="s">
        <v>42</v>
      </c>
      <c r="AL1784">
        <f>IF(AND(EE_Data_2023[[#This Row],[Hire Date]]&gt;=EE_Data_2023[[#This Row],[Start of Month]],EE_Data_2023[[#This Row],[Hire Date]]&lt;=EE_Data_2023[[#This Row],[End of Month]]),1,0)</f>
        <v>0</v>
      </c>
      <c r="AM1784">
        <f>IF(AND(EE_Data_2023[[#This Row],[Exit Date]]&gt;=EE_Data_2023[[#This Row],[Start of Month]],EE_Data_2023[[#This Row],[Exit Date]]&lt;=EE_Data_2023[[#This Row],[End of Month]]),1,0)</f>
        <v>0</v>
      </c>
      <c r="AN1784">
        <f>EE_Data_2023[[#This Row],[Leave balance]]*EE_Data_2023[[#This Row],[Hr_Rate]]</f>
        <v>9715.3942307692323</v>
      </c>
    </row>
    <row r="1785" spans="1:40" x14ac:dyDescent="0.3">
      <c r="A1785" s="1" t="s">
        <v>1929</v>
      </c>
      <c r="B1785" s="8">
        <v>44986</v>
      </c>
      <c r="C1785" s="8">
        <v>45016</v>
      </c>
      <c r="D1785">
        <v>2023</v>
      </c>
      <c r="E1785" t="s">
        <v>146</v>
      </c>
      <c r="F1785" t="s">
        <v>147</v>
      </c>
      <c r="G1785" t="s">
        <v>1919</v>
      </c>
      <c r="H1785" t="s">
        <v>383</v>
      </c>
      <c r="I1785" t="s">
        <v>384</v>
      </c>
      <c r="J1785" t="s">
        <v>77</v>
      </c>
      <c r="K1785" t="s">
        <v>48</v>
      </c>
      <c r="L1785" t="s">
        <v>71</v>
      </c>
      <c r="M1785" t="s">
        <v>147</v>
      </c>
      <c r="N1785" t="s">
        <v>72</v>
      </c>
      <c r="O1785" t="s">
        <v>40</v>
      </c>
      <c r="P1785">
        <v>39</v>
      </c>
      <c r="Q1785" s="2">
        <v>40192</v>
      </c>
      <c r="R1785" s="2"/>
      <c r="S1785">
        <v>40</v>
      </c>
      <c r="T1785" s="3">
        <v>103504</v>
      </c>
      <c r="U1785" s="3">
        <v>8625.3333333333339</v>
      </c>
      <c r="V1785" s="3">
        <v>49.761538461538464</v>
      </c>
      <c r="W1785" s="3">
        <v>0.12</v>
      </c>
      <c r="X1785" s="3">
        <v>1035.04</v>
      </c>
      <c r="Y1785" vm="17">
        <v>0.49700000000000005</v>
      </c>
      <c r="Z1785" s="3">
        <v>4338.5426666666663</v>
      </c>
      <c r="AA1785" t="s">
        <v>150</v>
      </c>
      <c r="AB1785">
        <v>86.649000000000001</v>
      </c>
      <c r="AC1785">
        <v>7.0000000000000007E-2</v>
      </c>
      <c r="AD1785" s="2" t="s">
        <v>42</v>
      </c>
      <c r="AE1785">
        <v>101</v>
      </c>
      <c r="AH1785">
        <v>20</v>
      </c>
      <c r="AI1785">
        <v>237.6</v>
      </c>
      <c r="AJ1785">
        <v>3</v>
      </c>
      <c r="AK1785" t="s">
        <v>42</v>
      </c>
      <c r="AL1785">
        <f>IF(AND(EE_Data_2023[[#This Row],[Hire Date]]&gt;=EE_Data_2023[[#This Row],[Start of Month]],EE_Data_2023[[#This Row],[Hire Date]]&lt;=EE_Data_2023[[#This Row],[End of Month]]),1,0)</f>
        <v>0</v>
      </c>
      <c r="AM1785">
        <f>IF(AND(EE_Data_2023[[#This Row],[Exit Date]]&gt;=EE_Data_2023[[#This Row],[Start of Month]],EE_Data_2023[[#This Row],[Exit Date]]&lt;=EE_Data_2023[[#This Row],[End of Month]]),1,0)</f>
        <v>0</v>
      </c>
      <c r="AN1785">
        <f>EE_Data_2023[[#This Row],[Leave balance]]*EE_Data_2023[[#This Row],[Hr_Rate]]</f>
        <v>5025.9153846153849</v>
      </c>
    </row>
    <row r="1786" spans="1:40" x14ac:dyDescent="0.3">
      <c r="A1786" s="1" t="s">
        <v>1929</v>
      </c>
      <c r="B1786" s="8">
        <v>44986</v>
      </c>
      <c r="C1786" s="8">
        <v>45016</v>
      </c>
      <c r="D1786">
        <v>2023</v>
      </c>
      <c r="E1786" t="s">
        <v>385</v>
      </c>
      <c r="F1786" t="s">
        <v>386</v>
      </c>
      <c r="G1786" t="s">
        <v>33</v>
      </c>
      <c r="H1786" t="s">
        <v>387</v>
      </c>
      <c r="I1786" t="s">
        <v>388</v>
      </c>
      <c r="J1786" t="s">
        <v>187</v>
      </c>
      <c r="K1786" t="s">
        <v>37</v>
      </c>
      <c r="L1786" t="s">
        <v>38</v>
      </c>
      <c r="M1786" t="s">
        <v>386</v>
      </c>
      <c r="N1786" t="s">
        <v>72</v>
      </c>
      <c r="O1786" t="s">
        <v>50</v>
      </c>
      <c r="P1786">
        <v>55</v>
      </c>
      <c r="Q1786" s="2">
        <v>38573</v>
      </c>
      <c r="R1786" s="2"/>
      <c r="S1786">
        <v>40</v>
      </c>
      <c r="T1786" s="3">
        <v>92771</v>
      </c>
      <c r="U1786" s="3">
        <v>7730.916666666667</v>
      </c>
      <c r="V1786" s="3">
        <v>44.601442307692309</v>
      </c>
      <c r="W1786" s="3">
        <v>0.19020000000000001</v>
      </c>
      <c r="X1786" s="3">
        <v>1470.4203500000001</v>
      </c>
      <c r="Y1786" vm="36">
        <v>0.28300000000000003</v>
      </c>
      <c r="Z1786" s="3">
        <v>5543.0672500000001</v>
      </c>
      <c r="AA1786" t="s">
        <v>389</v>
      </c>
      <c r="AB1786">
        <v>1.9574</v>
      </c>
      <c r="AC1786">
        <v>0</v>
      </c>
      <c r="AD1786" s="2" t="s">
        <v>42</v>
      </c>
      <c r="AE1786">
        <v>169</v>
      </c>
      <c r="AH1786">
        <v>20</v>
      </c>
      <c r="AI1786">
        <v>344.7</v>
      </c>
      <c r="AJ1786">
        <v>19.5</v>
      </c>
      <c r="AK1786" t="s">
        <v>42</v>
      </c>
      <c r="AL1786">
        <f>IF(AND(EE_Data_2023[[#This Row],[Hire Date]]&gt;=EE_Data_2023[[#This Row],[Start of Month]],EE_Data_2023[[#This Row],[Hire Date]]&lt;=EE_Data_2023[[#This Row],[End of Month]]),1,0)</f>
        <v>0</v>
      </c>
      <c r="AM1786">
        <f>IF(AND(EE_Data_2023[[#This Row],[Exit Date]]&gt;=EE_Data_2023[[#This Row],[Start of Month]],EE_Data_2023[[#This Row],[Exit Date]]&lt;=EE_Data_2023[[#This Row],[End of Month]]),1,0)</f>
        <v>0</v>
      </c>
      <c r="AN1786">
        <f>EE_Data_2023[[#This Row],[Leave balance]]*EE_Data_2023[[#This Row],[Hr_Rate]]</f>
        <v>7537.6437500000002</v>
      </c>
    </row>
    <row r="1787" spans="1:40" x14ac:dyDescent="0.3">
      <c r="A1787" s="1" t="s">
        <v>1929</v>
      </c>
      <c r="B1787" s="8">
        <v>44986</v>
      </c>
      <c r="C1787" s="8">
        <v>45016</v>
      </c>
      <c r="D1787">
        <v>2023</v>
      </c>
      <c r="E1787" t="s">
        <v>390</v>
      </c>
      <c r="F1787" t="s">
        <v>391</v>
      </c>
      <c r="G1787" t="s">
        <v>33</v>
      </c>
      <c r="H1787" t="s">
        <v>392</v>
      </c>
      <c r="I1787" t="s">
        <v>393</v>
      </c>
      <c r="J1787" t="s">
        <v>177</v>
      </c>
      <c r="K1787" t="s">
        <v>48</v>
      </c>
      <c r="L1787" t="s">
        <v>49</v>
      </c>
      <c r="M1787" t="s">
        <v>391</v>
      </c>
      <c r="N1787" t="s">
        <v>72</v>
      </c>
      <c r="O1787" t="s">
        <v>50</v>
      </c>
      <c r="P1787">
        <v>39</v>
      </c>
      <c r="Q1787" s="2">
        <v>38813</v>
      </c>
      <c r="R1787" s="2"/>
      <c r="S1787">
        <v>40</v>
      </c>
      <c r="T1787" s="3">
        <v>71531</v>
      </c>
      <c r="U1787" s="3">
        <v>5960.916666666667</v>
      </c>
      <c r="V1787" s="3">
        <v>34.389903846153842</v>
      </c>
      <c r="W1787" s="3">
        <v>0.1105</v>
      </c>
      <c r="X1787" s="3">
        <v>658.68129166666665</v>
      </c>
      <c r="Y1787" vm="37">
        <v>0.26100000000000001</v>
      </c>
      <c r="Z1787" s="3">
        <v>4405.1174166666669</v>
      </c>
      <c r="AA1787" t="s">
        <v>41</v>
      </c>
      <c r="AB1787">
        <v>1</v>
      </c>
      <c r="AC1787">
        <v>0</v>
      </c>
      <c r="AD1787" s="2" t="s">
        <v>42</v>
      </c>
      <c r="AE1787">
        <v>350</v>
      </c>
      <c r="AH1787">
        <v>20</v>
      </c>
      <c r="AI1787">
        <v>197.1</v>
      </c>
      <c r="AK1787" t="s">
        <v>42</v>
      </c>
      <c r="AL1787">
        <f>IF(AND(EE_Data_2023[[#This Row],[Hire Date]]&gt;=EE_Data_2023[[#This Row],[Start of Month]],EE_Data_2023[[#This Row],[Hire Date]]&lt;=EE_Data_2023[[#This Row],[End of Month]]),1,0)</f>
        <v>0</v>
      </c>
      <c r="AM1787">
        <f>IF(AND(EE_Data_2023[[#This Row],[Exit Date]]&gt;=EE_Data_2023[[#This Row],[Start of Month]],EE_Data_2023[[#This Row],[Exit Date]]&lt;=EE_Data_2023[[#This Row],[End of Month]]),1,0)</f>
        <v>0</v>
      </c>
      <c r="AN1787">
        <f>EE_Data_2023[[#This Row],[Leave balance]]*EE_Data_2023[[#This Row],[Hr_Rate]]</f>
        <v>12036.466346153846</v>
      </c>
    </row>
    <row r="1788" spans="1:40" x14ac:dyDescent="0.3">
      <c r="A1788" s="1" t="s">
        <v>1929</v>
      </c>
      <c r="B1788" s="8">
        <v>44986</v>
      </c>
      <c r="C1788" s="8">
        <v>45016</v>
      </c>
      <c r="D1788">
        <v>2023</v>
      </c>
      <c r="E1788" t="s">
        <v>59</v>
      </c>
      <c r="F1788" t="s">
        <v>60</v>
      </c>
      <c r="G1788" t="s">
        <v>33</v>
      </c>
      <c r="H1788" t="s">
        <v>394</v>
      </c>
      <c r="I1788" t="s">
        <v>395</v>
      </c>
      <c r="J1788" t="s">
        <v>266</v>
      </c>
      <c r="K1788" t="s">
        <v>37</v>
      </c>
      <c r="L1788" t="s">
        <v>49</v>
      </c>
      <c r="M1788" t="s">
        <v>60</v>
      </c>
      <c r="N1788" t="s">
        <v>72</v>
      </c>
      <c r="O1788" t="s">
        <v>40</v>
      </c>
      <c r="P1788">
        <v>28</v>
      </c>
      <c r="Q1788" s="2">
        <v>44626</v>
      </c>
      <c r="R1788" s="2"/>
      <c r="S1788">
        <v>40</v>
      </c>
      <c r="T1788" s="3">
        <v>90304</v>
      </c>
      <c r="U1788" s="3">
        <v>7525.333333333333</v>
      </c>
      <c r="V1788" s="3">
        <v>43.41538461538461</v>
      </c>
      <c r="W1788" s="3">
        <v>0.22140000000000001</v>
      </c>
      <c r="X1788" s="3">
        <v>1666.1088</v>
      </c>
      <c r="Y1788" vm="4">
        <v>0.40799999999999997</v>
      </c>
      <c r="Z1788" s="3">
        <v>4454.9973333333328</v>
      </c>
      <c r="AA1788" t="s">
        <v>64</v>
      </c>
      <c r="AB1788">
        <v>4.6844999999999999</v>
      </c>
      <c r="AC1788">
        <v>0</v>
      </c>
      <c r="AD1788" s="2" t="s">
        <v>42</v>
      </c>
      <c r="AE1788">
        <v>272</v>
      </c>
      <c r="AH1788">
        <v>20</v>
      </c>
      <c r="AJ1788">
        <v>3</v>
      </c>
      <c r="AK1788" t="s">
        <v>42</v>
      </c>
      <c r="AL1788">
        <f>IF(AND(EE_Data_2023[[#This Row],[Hire Date]]&gt;=EE_Data_2023[[#This Row],[Start of Month]],EE_Data_2023[[#This Row],[Hire Date]]&lt;=EE_Data_2023[[#This Row],[End of Month]]),1,0)</f>
        <v>0</v>
      </c>
      <c r="AM1788">
        <f>IF(AND(EE_Data_2023[[#This Row],[Exit Date]]&gt;=EE_Data_2023[[#This Row],[Start of Month]],EE_Data_2023[[#This Row],[Exit Date]]&lt;=EE_Data_2023[[#This Row],[End of Month]]),1,0)</f>
        <v>0</v>
      </c>
      <c r="AN1788">
        <f>EE_Data_2023[[#This Row],[Leave balance]]*EE_Data_2023[[#This Row],[Hr_Rate]]</f>
        <v>11808.984615384614</v>
      </c>
    </row>
    <row r="1789" spans="1:40" x14ac:dyDescent="0.3">
      <c r="A1789" s="1" t="s">
        <v>1929</v>
      </c>
      <c r="B1789" s="8">
        <v>44986</v>
      </c>
      <c r="C1789" s="8">
        <v>45016</v>
      </c>
      <c r="D1789">
        <v>2023</v>
      </c>
      <c r="E1789" t="s">
        <v>84</v>
      </c>
      <c r="F1789" t="s">
        <v>85</v>
      </c>
      <c r="G1789" t="s">
        <v>1919</v>
      </c>
      <c r="H1789" t="s">
        <v>396</v>
      </c>
      <c r="I1789" t="s">
        <v>397</v>
      </c>
      <c r="J1789" t="s">
        <v>77</v>
      </c>
      <c r="K1789" t="s">
        <v>116</v>
      </c>
      <c r="L1789" t="s">
        <v>38</v>
      </c>
      <c r="M1789" t="s">
        <v>85</v>
      </c>
      <c r="N1789" t="s">
        <v>72</v>
      </c>
      <c r="O1789" t="s">
        <v>50</v>
      </c>
      <c r="P1789">
        <v>65</v>
      </c>
      <c r="Q1789" s="2">
        <v>40793</v>
      </c>
      <c r="R1789" s="2"/>
      <c r="S1789">
        <v>40</v>
      </c>
      <c r="T1789" s="3">
        <v>104903</v>
      </c>
      <c r="U1789" s="3">
        <v>8741.9166666666661</v>
      </c>
      <c r="V1789" s="3">
        <v>50.434134615384615</v>
      </c>
      <c r="W1789" s="3">
        <v>0.25</v>
      </c>
      <c r="X1789" s="3">
        <v>2185.4791666666665</v>
      </c>
      <c r="Y1789" vm="8">
        <v>0.21899999999999997</v>
      </c>
      <c r="Z1789" s="3">
        <v>6827.4369166666665</v>
      </c>
      <c r="AA1789" t="s">
        <v>88</v>
      </c>
      <c r="AB1789">
        <v>8.2957999999999998</v>
      </c>
      <c r="AC1789">
        <v>0.1</v>
      </c>
      <c r="AD1789" s="2" t="s">
        <v>42</v>
      </c>
      <c r="AE1789">
        <v>186</v>
      </c>
      <c r="AH1789">
        <v>20</v>
      </c>
      <c r="AJ1789">
        <v>19.5</v>
      </c>
      <c r="AK1789" t="s">
        <v>42</v>
      </c>
      <c r="AL1789">
        <f>IF(AND(EE_Data_2023[[#This Row],[Hire Date]]&gt;=EE_Data_2023[[#This Row],[Start of Month]],EE_Data_2023[[#This Row],[Hire Date]]&lt;=EE_Data_2023[[#This Row],[End of Month]]),1,0)</f>
        <v>0</v>
      </c>
      <c r="AM1789">
        <f>IF(AND(EE_Data_2023[[#This Row],[Exit Date]]&gt;=EE_Data_2023[[#This Row],[Start of Month]],EE_Data_2023[[#This Row],[Exit Date]]&lt;=EE_Data_2023[[#This Row],[End of Month]]),1,0)</f>
        <v>0</v>
      </c>
      <c r="AN1789">
        <f>EE_Data_2023[[#This Row],[Leave balance]]*EE_Data_2023[[#This Row],[Hr_Rate]]</f>
        <v>9380.7490384615376</v>
      </c>
    </row>
    <row r="1790" spans="1:40" x14ac:dyDescent="0.3">
      <c r="A1790" s="1" t="s">
        <v>1929</v>
      </c>
      <c r="B1790" s="8">
        <v>44986</v>
      </c>
      <c r="C1790" s="8">
        <v>45016</v>
      </c>
      <c r="D1790">
        <v>2023</v>
      </c>
      <c r="E1790" t="s">
        <v>104</v>
      </c>
      <c r="F1790" t="s">
        <v>105</v>
      </c>
      <c r="G1790" t="s">
        <v>1919</v>
      </c>
      <c r="H1790" t="s">
        <v>398</v>
      </c>
      <c r="I1790" t="s">
        <v>399</v>
      </c>
      <c r="J1790" t="s">
        <v>145</v>
      </c>
      <c r="K1790" t="s">
        <v>48</v>
      </c>
      <c r="L1790" t="s">
        <v>71</v>
      </c>
      <c r="M1790" t="s">
        <v>105</v>
      </c>
      <c r="N1790" t="s">
        <v>72</v>
      </c>
      <c r="O1790" t="s">
        <v>50</v>
      </c>
      <c r="P1790">
        <v>52</v>
      </c>
      <c r="Q1790" s="2">
        <v>44611</v>
      </c>
      <c r="R1790" s="2">
        <v>44976</v>
      </c>
      <c r="S1790">
        <v>40</v>
      </c>
      <c r="T1790" s="3">
        <v>55859</v>
      </c>
      <c r="U1790" s="3">
        <v>4654.916666666667</v>
      </c>
      <c r="V1790" s="3">
        <v>26.855288461538464</v>
      </c>
      <c r="W1790" s="3">
        <v>5.74E-2</v>
      </c>
      <c r="X1790" s="3">
        <v>267.1922166666667</v>
      </c>
      <c r="Y1790" vm="11">
        <v>0.30099999999999999</v>
      </c>
      <c r="Z1790" s="3">
        <v>3253.7867500000002</v>
      </c>
      <c r="AA1790" t="s">
        <v>109</v>
      </c>
      <c r="AB1790">
        <v>16295.86</v>
      </c>
      <c r="AC1790">
        <v>0</v>
      </c>
      <c r="AD1790" s="2" t="s">
        <v>42</v>
      </c>
      <c r="AE1790">
        <v>296</v>
      </c>
      <c r="AH1790">
        <v>20</v>
      </c>
      <c r="AI1790">
        <v>492.3</v>
      </c>
      <c r="AJ1790">
        <v>16.5</v>
      </c>
      <c r="AK1790" t="s">
        <v>42</v>
      </c>
      <c r="AL1790">
        <f>IF(AND(EE_Data_2023[[#This Row],[Hire Date]]&gt;=EE_Data_2023[[#This Row],[Start of Month]],EE_Data_2023[[#This Row],[Hire Date]]&lt;=EE_Data_2023[[#This Row],[End of Month]]),1,0)</f>
        <v>0</v>
      </c>
      <c r="AM1790">
        <f>IF(AND(EE_Data_2023[[#This Row],[Exit Date]]&gt;=EE_Data_2023[[#This Row],[Start of Month]],EE_Data_2023[[#This Row],[Exit Date]]&lt;=EE_Data_2023[[#This Row],[End of Month]]),1,0)</f>
        <v>0</v>
      </c>
      <c r="AN1790">
        <f>EE_Data_2023[[#This Row],[Leave balance]]*EE_Data_2023[[#This Row],[Hr_Rate]]</f>
        <v>7949.1653846153858</v>
      </c>
    </row>
    <row r="1791" spans="1:40" x14ac:dyDescent="0.3">
      <c r="A1791" s="1" t="s">
        <v>1929</v>
      </c>
      <c r="B1791" s="8">
        <v>44986</v>
      </c>
      <c r="C1791" s="8">
        <v>45016</v>
      </c>
      <c r="D1791">
        <v>2023</v>
      </c>
      <c r="E1791" t="s">
        <v>376</v>
      </c>
      <c r="F1791" t="s">
        <v>377</v>
      </c>
      <c r="G1791" t="s">
        <v>33</v>
      </c>
      <c r="H1791" t="s">
        <v>400</v>
      </c>
      <c r="I1791" t="s">
        <v>401</v>
      </c>
      <c r="J1791" t="s">
        <v>115</v>
      </c>
      <c r="K1791" t="s">
        <v>99</v>
      </c>
      <c r="L1791" t="s">
        <v>71</v>
      </c>
      <c r="M1791" t="s">
        <v>377</v>
      </c>
      <c r="N1791" t="s">
        <v>72</v>
      </c>
      <c r="O1791" t="s">
        <v>50</v>
      </c>
      <c r="P1791">
        <v>62</v>
      </c>
      <c r="Q1791" s="2">
        <v>39002</v>
      </c>
      <c r="R1791" s="2"/>
      <c r="S1791">
        <v>40</v>
      </c>
      <c r="T1791" s="3">
        <v>79785</v>
      </c>
      <c r="U1791" s="3">
        <v>6648.75</v>
      </c>
      <c r="V1791" s="3">
        <v>38.35817307692308</v>
      </c>
      <c r="W1791" s="3">
        <v>0.33799999999999997</v>
      </c>
      <c r="X1791" s="3">
        <v>2247.2774999999997</v>
      </c>
      <c r="Y1791" vm="35">
        <v>0.46100000000000002</v>
      </c>
      <c r="Z1791" s="3">
        <v>3583.67625</v>
      </c>
      <c r="AA1791" t="s">
        <v>380</v>
      </c>
      <c r="AB1791">
        <v>23.619</v>
      </c>
      <c r="AC1791">
        <v>0</v>
      </c>
      <c r="AD1791" s="2" t="s">
        <v>42</v>
      </c>
      <c r="AE1791">
        <v>210</v>
      </c>
      <c r="AH1791">
        <v>20</v>
      </c>
      <c r="AK1791" t="s">
        <v>42</v>
      </c>
      <c r="AL1791">
        <f>IF(AND(EE_Data_2023[[#This Row],[Hire Date]]&gt;=EE_Data_2023[[#This Row],[Start of Month]],EE_Data_2023[[#This Row],[Hire Date]]&lt;=EE_Data_2023[[#This Row],[End of Month]]),1,0)</f>
        <v>0</v>
      </c>
      <c r="AM1791">
        <f>IF(AND(EE_Data_2023[[#This Row],[Exit Date]]&gt;=EE_Data_2023[[#This Row],[Start of Month]],EE_Data_2023[[#This Row],[Exit Date]]&lt;=EE_Data_2023[[#This Row],[End of Month]]),1,0)</f>
        <v>0</v>
      </c>
      <c r="AN1791">
        <f>EE_Data_2023[[#This Row],[Leave balance]]*EE_Data_2023[[#This Row],[Hr_Rate]]</f>
        <v>8055.2163461538466</v>
      </c>
    </row>
    <row r="1792" spans="1:40" x14ac:dyDescent="0.3">
      <c r="A1792" s="1" t="s">
        <v>1929</v>
      </c>
      <c r="B1792" s="8">
        <v>44986</v>
      </c>
      <c r="C1792" s="8">
        <v>45016</v>
      </c>
      <c r="D1792">
        <v>2023</v>
      </c>
      <c r="E1792" t="s">
        <v>65</v>
      </c>
      <c r="F1792" t="s">
        <v>66</v>
      </c>
      <c r="G1792" t="s">
        <v>33</v>
      </c>
      <c r="H1792" t="s">
        <v>402</v>
      </c>
      <c r="I1792" t="s">
        <v>403</v>
      </c>
      <c r="J1792" t="s">
        <v>63</v>
      </c>
      <c r="K1792" t="s">
        <v>116</v>
      </c>
      <c r="L1792" t="s">
        <v>71</v>
      </c>
      <c r="M1792" t="s">
        <v>66</v>
      </c>
      <c r="N1792" t="s">
        <v>72</v>
      </c>
      <c r="O1792" t="s">
        <v>50</v>
      </c>
      <c r="P1792">
        <v>39</v>
      </c>
      <c r="Q1792" s="2">
        <v>39391</v>
      </c>
      <c r="R1792" s="2"/>
      <c r="S1792">
        <v>32</v>
      </c>
      <c r="T1792" s="3">
        <v>99017</v>
      </c>
      <c r="U1792" s="3">
        <v>8251.4166666666661</v>
      </c>
      <c r="V1792" s="3">
        <v>59.505408653846153</v>
      </c>
      <c r="W1792" s="3">
        <v>0.23749999999999999</v>
      </c>
      <c r="X1792" s="3">
        <v>1959.711458333333</v>
      </c>
      <c r="Y1792" vm="5">
        <v>0.39799999999999996</v>
      </c>
      <c r="Z1792" s="3">
        <v>4967.3528333333334</v>
      </c>
      <c r="AA1792" t="s">
        <v>41</v>
      </c>
      <c r="AB1792">
        <v>1</v>
      </c>
      <c r="AC1792">
        <v>0</v>
      </c>
      <c r="AD1792" s="2" t="s">
        <v>42</v>
      </c>
      <c r="AE1792">
        <v>145</v>
      </c>
      <c r="AH1792">
        <v>20</v>
      </c>
      <c r="AK1792" t="s">
        <v>42</v>
      </c>
      <c r="AL1792">
        <f>IF(AND(EE_Data_2023[[#This Row],[Hire Date]]&gt;=EE_Data_2023[[#This Row],[Start of Month]],EE_Data_2023[[#This Row],[Hire Date]]&lt;=EE_Data_2023[[#This Row],[End of Month]]),1,0)</f>
        <v>0</v>
      </c>
      <c r="AM1792">
        <f>IF(AND(EE_Data_2023[[#This Row],[Exit Date]]&gt;=EE_Data_2023[[#This Row],[Start of Month]],EE_Data_2023[[#This Row],[Exit Date]]&lt;=EE_Data_2023[[#This Row],[End of Month]]),1,0)</f>
        <v>0</v>
      </c>
      <c r="AN1792">
        <f>EE_Data_2023[[#This Row],[Leave balance]]*EE_Data_2023[[#This Row],[Hr_Rate]]</f>
        <v>8628.2842548076915</v>
      </c>
    </row>
    <row r="1793" spans="1:40" x14ac:dyDescent="0.3">
      <c r="A1793" s="1" t="s">
        <v>1929</v>
      </c>
      <c r="B1793" s="8">
        <v>44986</v>
      </c>
      <c r="C1793" s="8">
        <v>45016</v>
      </c>
      <c r="D1793">
        <v>2023</v>
      </c>
      <c r="E1793" t="s">
        <v>172</v>
      </c>
      <c r="F1793" t="s">
        <v>132</v>
      </c>
      <c r="G1793" t="s">
        <v>33</v>
      </c>
      <c r="H1793" t="s">
        <v>404</v>
      </c>
      <c r="I1793" t="s">
        <v>405</v>
      </c>
      <c r="J1793" t="s">
        <v>406</v>
      </c>
      <c r="K1793" t="s">
        <v>37</v>
      </c>
      <c r="L1793" t="s">
        <v>38</v>
      </c>
      <c r="M1793" t="s">
        <v>132</v>
      </c>
      <c r="N1793" t="s">
        <v>72</v>
      </c>
      <c r="O1793" t="s">
        <v>50</v>
      </c>
      <c r="P1793">
        <v>63</v>
      </c>
      <c r="Q1793" s="2">
        <v>44287</v>
      </c>
      <c r="R1793" s="2"/>
      <c r="S1793">
        <v>40</v>
      </c>
      <c r="T1793" s="3">
        <v>53809</v>
      </c>
      <c r="U1793" s="3">
        <v>4484.083333333333</v>
      </c>
      <c r="V1793" s="3">
        <v>25.869711538461537</v>
      </c>
      <c r="W1793" s="3">
        <v>0.45</v>
      </c>
      <c r="X1793" s="3">
        <v>2017.8374999999999</v>
      </c>
      <c r="Y1793" vm="21">
        <v>0.60699999999999998</v>
      </c>
      <c r="Z1793" s="3">
        <v>1762.2447499999998</v>
      </c>
      <c r="AA1793" t="s">
        <v>41</v>
      </c>
      <c r="AB1793">
        <v>1</v>
      </c>
      <c r="AC1793">
        <v>0</v>
      </c>
      <c r="AD1793" s="2" t="s">
        <v>42</v>
      </c>
      <c r="AE1793">
        <v>208</v>
      </c>
      <c r="AH1793">
        <v>20</v>
      </c>
      <c r="AK1793" t="s">
        <v>42</v>
      </c>
      <c r="AL1793">
        <f>IF(AND(EE_Data_2023[[#This Row],[Hire Date]]&gt;=EE_Data_2023[[#This Row],[Start of Month]],EE_Data_2023[[#This Row],[Hire Date]]&lt;=EE_Data_2023[[#This Row],[End of Month]]),1,0)</f>
        <v>0</v>
      </c>
      <c r="AM1793">
        <f>IF(AND(EE_Data_2023[[#This Row],[Exit Date]]&gt;=EE_Data_2023[[#This Row],[Start of Month]],EE_Data_2023[[#This Row],[Exit Date]]&lt;=EE_Data_2023[[#This Row],[End of Month]]),1,0)</f>
        <v>0</v>
      </c>
      <c r="AN1793">
        <f>EE_Data_2023[[#This Row],[Leave balance]]*EE_Data_2023[[#This Row],[Hr_Rate]]</f>
        <v>5380.9</v>
      </c>
    </row>
    <row r="1794" spans="1:40" x14ac:dyDescent="0.3">
      <c r="A1794" s="1" t="s">
        <v>1929</v>
      </c>
      <c r="B1794" s="8">
        <v>44986</v>
      </c>
      <c r="C1794" s="8">
        <v>45016</v>
      </c>
      <c r="D1794">
        <v>2023</v>
      </c>
      <c r="E1794" t="s">
        <v>31</v>
      </c>
      <c r="F1794" t="s">
        <v>32</v>
      </c>
      <c r="G1794" t="s">
        <v>33</v>
      </c>
      <c r="H1794" t="s">
        <v>407</v>
      </c>
      <c r="I1794" t="s">
        <v>408</v>
      </c>
      <c r="J1794" t="s">
        <v>237</v>
      </c>
      <c r="K1794" t="s">
        <v>99</v>
      </c>
      <c r="L1794" t="s">
        <v>49</v>
      </c>
      <c r="M1794" t="s">
        <v>32</v>
      </c>
      <c r="N1794" t="s">
        <v>72</v>
      </c>
      <c r="O1794" t="s">
        <v>40</v>
      </c>
      <c r="P1794">
        <v>27</v>
      </c>
      <c r="Q1794" s="2">
        <v>43937</v>
      </c>
      <c r="R1794" s="2"/>
      <c r="S1794">
        <v>40</v>
      </c>
      <c r="T1794" s="3">
        <v>71864</v>
      </c>
      <c r="U1794" s="3">
        <v>5988.666666666667</v>
      </c>
      <c r="V1794" s="3">
        <v>34.549999999999997</v>
      </c>
      <c r="W1794" s="3">
        <v>0.20760000000000001</v>
      </c>
      <c r="X1794" s="3">
        <v>1243.2472</v>
      </c>
      <c r="Y1794" vm="1">
        <v>0.36599999999999999</v>
      </c>
      <c r="Z1794" s="3">
        <v>3796.8146666666671</v>
      </c>
      <c r="AA1794" t="s">
        <v>41</v>
      </c>
      <c r="AB1794">
        <v>1</v>
      </c>
      <c r="AC1794">
        <v>0</v>
      </c>
      <c r="AD1794" s="2" t="s">
        <v>42</v>
      </c>
      <c r="AE1794">
        <v>301</v>
      </c>
      <c r="AH1794">
        <v>20</v>
      </c>
      <c r="AK1794" t="s">
        <v>42</v>
      </c>
      <c r="AL1794">
        <f>IF(AND(EE_Data_2023[[#This Row],[Hire Date]]&gt;=EE_Data_2023[[#This Row],[Start of Month]],EE_Data_2023[[#This Row],[Hire Date]]&lt;=EE_Data_2023[[#This Row],[End of Month]]),1,0)</f>
        <v>0</v>
      </c>
      <c r="AM1794">
        <f>IF(AND(EE_Data_2023[[#This Row],[Exit Date]]&gt;=EE_Data_2023[[#This Row],[Start of Month]],EE_Data_2023[[#This Row],[Exit Date]]&lt;=EE_Data_2023[[#This Row],[End of Month]]),1,0)</f>
        <v>0</v>
      </c>
      <c r="AN1794">
        <f>EE_Data_2023[[#This Row],[Leave balance]]*EE_Data_2023[[#This Row],[Hr_Rate]]</f>
        <v>10399.549999999999</v>
      </c>
    </row>
    <row r="1795" spans="1:40" x14ac:dyDescent="0.3">
      <c r="A1795" s="1" t="s">
        <v>1929</v>
      </c>
      <c r="B1795" s="8">
        <v>44986</v>
      </c>
      <c r="C1795" s="8">
        <v>45016</v>
      </c>
      <c r="D1795">
        <v>2023</v>
      </c>
      <c r="E1795" t="s">
        <v>322</v>
      </c>
      <c r="F1795" t="s">
        <v>323</v>
      </c>
      <c r="G1795" t="s">
        <v>1919</v>
      </c>
      <c r="H1795" t="s">
        <v>409</v>
      </c>
      <c r="I1795" t="s">
        <v>410</v>
      </c>
      <c r="J1795" t="s">
        <v>115</v>
      </c>
      <c r="K1795" t="s">
        <v>48</v>
      </c>
      <c r="L1795" t="s">
        <v>71</v>
      </c>
      <c r="M1795" t="s">
        <v>323</v>
      </c>
      <c r="N1795" t="s">
        <v>72</v>
      </c>
      <c r="O1795" t="s">
        <v>50</v>
      </c>
      <c r="P1795">
        <v>37</v>
      </c>
      <c r="Q1795" s="2">
        <v>40883</v>
      </c>
      <c r="R1795" s="2"/>
      <c r="S1795">
        <v>40</v>
      </c>
      <c r="T1795" s="3">
        <v>225558</v>
      </c>
      <c r="U1795" s="3">
        <v>18796.5</v>
      </c>
      <c r="V1795" s="3">
        <v>108.44134615384614</v>
      </c>
      <c r="W1795" s="3">
        <v>0.15490000000000001</v>
      </c>
      <c r="X1795" s="3">
        <v>2911.5778500000001</v>
      </c>
      <c r="Y1795" vm="33">
        <v>0.46700000000000003</v>
      </c>
      <c r="Z1795" s="3">
        <v>10018.5345</v>
      </c>
      <c r="AA1795" t="s">
        <v>326</v>
      </c>
      <c r="AB1795">
        <v>143.86000000000001</v>
      </c>
      <c r="AC1795">
        <v>0.33</v>
      </c>
      <c r="AD1795" s="2" t="s">
        <v>42</v>
      </c>
      <c r="AE1795">
        <v>341</v>
      </c>
      <c r="AH1795">
        <v>20</v>
      </c>
      <c r="AK1795" t="s">
        <v>42</v>
      </c>
      <c r="AL1795">
        <f>IF(AND(EE_Data_2023[[#This Row],[Hire Date]]&gt;=EE_Data_2023[[#This Row],[Start of Month]],EE_Data_2023[[#This Row],[Hire Date]]&lt;=EE_Data_2023[[#This Row],[End of Month]]),1,0)</f>
        <v>0</v>
      </c>
      <c r="AM1795">
        <f>IF(AND(EE_Data_2023[[#This Row],[Exit Date]]&gt;=EE_Data_2023[[#This Row],[Start of Month]],EE_Data_2023[[#This Row],[Exit Date]]&lt;=EE_Data_2023[[#This Row],[End of Month]]),1,0)</f>
        <v>0</v>
      </c>
      <c r="AN1795">
        <f>EE_Data_2023[[#This Row],[Leave balance]]*EE_Data_2023[[#This Row],[Hr_Rate]]</f>
        <v>36978.49903846153</v>
      </c>
    </row>
    <row r="1796" spans="1:40" x14ac:dyDescent="0.3">
      <c r="A1796" s="1" t="s">
        <v>1929</v>
      </c>
      <c r="B1796" s="8">
        <v>44986</v>
      </c>
      <c r="C1796" s="8">
        <v>45016</v>
      </c>
      <c r="D1796">
        <v>2023</v>
      </c>
      <c r="E1796" t="s">
        <v>79</v>
      </c>
      <c r="F1796" t="s">
        <v>80</v>
      </c>
      <c r="G1796" t="s">
        <v>33</v>
      </c>
      <c r="H1796" t="s">
        <v>411</v>
      </c>
      <c r="I1796" t="s">
        <v>412</v>
      </c>
      <c r="J1796" t="s">
        <v>237</v>
      </c>
      <c r="K1796" t="s">
        <v>99</v>
      </c>
      <c r="L1796" t="s">
        <v>49</v>
      </c>
      <c r="M1796" t="s">
        <v>80</v>
      </c>
      <c r="N1796" t="s">
        <v>39</v>
      </c>
      <c r="O1796" t="s">
        <v>40</v>
      </c>
      <c r="P1796">
        <v>46</v>
      </c>
      <c r="Q1796" s="2">
        <v>44732</v>
      </c>
      <c r="R1796" s="2">
        <v>45097</v>
      </c>
      <c r="S1796">
        <v>40</v>
      </c>
      <c r="T1796" s="3">
        <v>96997</v>
      </c>
      <c r="U1796" s="3">
        <v>8083.083333333333</v>
      </c>
      <c r="V1796" s="3">
        <v>46.633173076923079</v>
      </c>
      <c r="W1796" s="3">
        <v>0.23190000000000002</v>
      </c>
      <c r="X1796" s="3">
        <v>1874.4670250000001</v>
      </c>
      <c r="Y1796" vm="7">
        <v>0.41200000000000003</v>
      </c>
      <c r="Z1796" s="3">
        <v>4752.8529999999992</v>
      </c>
      <c r="AA1796" t="s">
        <v>41</v>
      </c>
      <c r="AB1796">
        <v>1</v>
      </c>
      <c r="AC1796">
        <v>0</v>
      </c>
      <c r="AD1796" s="2" t="s">
        <v>42</v>
      </c>
      <c r="AE1796">
        <v>57</v>
      </c>
      <c r="AH1796">
        <v>20</v>
      </c>
      <c r="AK1796" t="s">
        <v>42</v>
      </c>
      <c r="AL1796">
        <f>IF(AND(EE_Data_2023[[#This Row],[Hire Date]]&gt;=EE_Data_2023[[#This Row],[Start of Month]],EE_Data_2023[[#This Row],[Hire Date]]&lt;=EE_Data_2023[[#This Row],[End of Month]]),1,0)</f>
        <v>0</v>
      </c>
      <c r="AM1796">
        <f>IF(AND(EE_Data_2023[[#This Row],[Exit Date]]&gt;=EE_Data_2023[[#This Row],[Start of Month]],EE_Data_2023[[#This Row],[Exit Date]]&lt;=EE_Data_2023[[#This Row],[End of Month]]),1,0)</f>
        <v>0</v>
      </c>
      <c r="AN1796">
        <f>EE_Data_2023[[#This Row],[Leave balance]]*EE_Data_2023[[#This Row],[Hr_Rate]]</f>
        <v>2658.0908653846154</v>
      </c>
    </row>
    <row r="1797" spans="1:40" x14ac:dyDescent="0.3">
      <c r="A1797" s="1" t="s">
        <v>1929</v>
      </c>
      <c r="B1797" s="8">
        <v>44986</v>
      </c>
      <c r="C1797" s="8">
        <v>45016</v>
      </c>
      <c r="D1797">
        <v>2023</v>
      </c>
      <c r="E1797" t="s">
        <v>262</v>
      </c>
      <c r="F1797" t="s">
        <v>263</v>
      </c>
      <c r="G1797" t="s">
        <v>33</v>
      </c>
      <c r="H1797" t="s">
        <v>413</v>
      </c>
      <c r="I1797" t="s">
        <v>414</v>
      </c>
      <c r="J1797" t="s">
        <v>47</v>
      </c>
      <c r="K1797" t="s">
        <v>94</v>
      </c>
      <c r="L1797" t="s">
        <v>38</v>
      </c>
      <c r="M1797" t="s">
        <v>263</v>
      </c>
      <c r="N1797" t="s">
        <v>72</v>
      </c>
      <c r="O1797" t="s">
        <v>50</v>
      </c>
      <c r="P1797">
        <v>54</v>
      </c>
      <c r="Q1797" s="2">
        <v>43122</v>
      </c>
      <c r="R1797" s="2"/>
      <c r="S1797">
        <v>40</v>
      </c>
      <c r="T1797" s="3">
        <v>176294</v>
      </c>
      <c r="U1797" s="3">
        <v>14691.166666666666</v>
      </c>
      <c r="V1797" s="3">
        <v>84.756730769230771</v>
      </c>
      <c r="W1797" s="3">
        <v>0.22</v>
      </c>
      <c r="X1797" s="3">
        <v>3232.0566666666664</v>
      </c>
      <c r="Y1797" vm="28">
        <v>0.45200000000000001</v>
      </c>
      <c r="Z1797" s="3">
        <v>8050.7593333333325</v>
      </c>
      <c r="AA1797" t="s">
        <v>267</v>
      </c>
      <c r="AB1797">
        <v>39.026600000000002</v>
      </c>
      <c r="AC1797">
        <v>0.28000000000000003</v>
      </c>
      <c r="AD1797" s="2" t="s">
        <v>42</v>
      </c>
      <c r="AE1797">
        <v>103</v>
      </c>
      <c r="AH1797">
        <v>20</v>
      </c>
      <c r="AK1797" t="s">
        <v>42</v>
      </c>
      <c r="AL1797">
        <f>IF(AND(EE_Data_2023[[#This Row],[Hire Date]]&gt;=EE_Data_2023[[#This Row],[Start of Month]],EE_Data_2023[[#This Row],[Hire Date]]&lt;=EE_Data_2023[[#This Row],[End of Month]]),1,0)</f>
        <v>0</v>
      </c>
      <c r="AM1797">
        <f>IF(AND(EE_Data_2023[[#This Row],[Exit Date]]&gt;=EE_Data_2023[[#This Row],[Start of Month]],EE_Data_2023[[#This Row],[Exit Date]]&lt;=EE_Data_2023[[#This Row],[End of Month]]),1,0)</f>
        <v>0</v>
      </c>
      <c r="AN1797">
        <f>EE_Data_2023[[#This Row],[Leave balance]]*EE_Data_2023[[#This Row],[Hr_Rate]]</f>
        <v>8729.9432692307691</v>
      </c>
    </row>
    <row r="1798" spans="1:40" x14ac:dyDescent="0.3">
      <c r="A1798" s="1" t="s">
        <v>1929</v>
      </c>
      <c r="B1798" s="8">
        <v>44986</v>
      </c>
      <c r="C1798" s="8">
        <v>45016</v>
      </c>
      <c r="D1798">
        <v>2023</v>
      </c>
      <c r="E1798" t="s">
        <v>415</v>
      </c>
      <c r="F1798" t="s">
        <v>416</v>
      </c>
      <c r="G1798" t="s">
        <v>33</v>
      </c>
      <c r="H1798" t="s">
        <v>417</v>
      </c>
      <c r="I1798" t="s">
        <v>418</v>
      </c>
      <c r="J1798" t="s">
        <v>145</v>
      </c>
      <c r="K1798" t="s">
        <v>70</v>
      </c>
      <c r="L1798" t="s">
        <v>108</v>
      </c>
      <c r="M1798" t="s">
        <v>416</v>
      </c>
      <c r="N1798" t="s">
        <v>72</v>
      </c>
      <c r="O1798" t="s">
        <v>50</v>
      </c>
      <c r="P1798">
        <v>30</v>
      </c>
      <c r="Q1798" s="2">
        <v>44241</v>
      </c>
      <c r="R1798" s="2"/>
      <c r="S1798">
        <v>32</v>
      </c>
      <c r="T1798" s="3">
        <v>48340</v>
      </c>
      <c r="U1798" s="3">
        <v>4028.3333333333335</v>
      </c>
      <c r="V1798" s="3">
        <v>29.05048076923077</v>
      </c>
      <c r="W1798" s="3">
        <v>0</v>
      </c>
      <c r="X1798" s="3">
        <v>0</v>
      </c>
      <c r="Y1798" vm="38">
        <v>0.23800000000000002</v>
      </c>
      <c r="Z1798" s="3">
        <v>3069.59</v>
      </c>
      <c r="AA1798" t="s">
        <v>419</v>
      </c>
      <c r="AB1798">
        <v>7.4398</v>
      </c>
      <c r="AC1798">
        <v>0</v>
      </c>
      <c r="AD1798" s="2" t="s">
        <v>42</v>
      </c>
      <c r="AE1798">
        <v>143</v>
      </c>
      <c r="AH1798">
        <v>20</v>
      </c>
      <c r="AK1798" t="s">
        <v>42</v>
      </c>
      <c r="AL1798">
        <f>IF(AND(EE_Data_2023[[#This Row],[Hire Date]]&gt;=EE_Data_2023[[#This Row],[Start of Month]],EE_Data_2023[[#This Row],[Hire Date]]&lt;=EE_Data_2023[[#This Row],[End of Month]]),1,0)</f>
        <v>0</v>
      </c>
      <c r="AM1798">
        <f>IF(AND(EE_Data_2023[[#This Row],[Exit Date]]&gt;=EE_Data_2023[[#This Row],[Start of Month]],EE_Data_2023[[#This Row],[Exit Date]]&lt;=EE_Data_2023[[#This Row],[End of Month]]),1,0)</f>
        <v>0</v>
      </c>
      <c r="AN1798">
        <f>EE_Data_2023[[#This Row],[Leave balance]]*EE_Data_2023[[#This Row],[Hr_Rate]]</f>
        <v>4154.21875</v>
      </c>
    </row>
    <row r="1799" spans="1:40" x14ac:dyDescent="0.3">
      <c r="A1799" s="1" t="s">
        <v>1929</v>
      </c>
      <c r="B1799" s="8">
        <v>44986</v>
      </c>
      <c r="C1799" s="8">
        <v>45016</v>
      </c>
      <c r="D1799">
        <v>2023</v>
      </c>
      <c r="E1799" t="s">
        <v>52</v>
      </c>
      <c r="F1799" t="s">
        <v>53</v>
      </c>
      <c r="G1799" t="s">
        <v>54</v>
      </c>
      <c r="H1799" t="s">
        <v>420</v>
      </c>
      <c r="I1799" t="s">
        <v>421</v>
      </c>
      <c r="J1799" t="s">
        <v>115</v>
      </c>
      <c r="K1799" t="s">
        <v>99</v>
      </c>
      <c r="L1799" t="s">
        <v>71</v>
      </c>
      <c r="M1799" t="s">
        <v>80</v>
      </c>
      <c r="N1799" t="s">
        <v>72</v>
      </c>
      <c r="O1799" t="s">
        <v>50</v>
      </c>
      <c r="P1799">
        <v>28</v>
      </c>
      <c r="Q1799" s="2">
        <v>42922</v>
      </c>
      <c r="R1799" s="2"/>
      <c r="S1799">
        <v>40</v>
      </c>
      <c r="T1799" s="3">
        <v>240488</v>
      </c>
      <c r="U1799" s="3">
        <v>20040.666666666668</v>
      </c>
      <c r="V1799" s="3">
        <v>115.61923076923077</v>
      </c>
      <c r="W1799" s="3">
        <v>0.25</v>
      </c>
      <c r="X1799" s="3">
        <v>5010.166666666667</v>
      </c>
      <c r="Y1799" vm="3">
        <v>0.501</v>
      </c>
      <c r="Z1799" s="3">
        <v>10000.292666666668</v>
      </c>
      <c r="AA1799" t="s">
        <v>58</v>
      </c>
      <c r="AB1799">
        <v>657.27</v>
      </c>
      <c r="AC1799">
        <v>0.4</v>
      </c>
      <c r="AD1799" s="2" t="s">
        <v>42</v>
      </c>
      <c r="AE1799">
        <v>296</v>
      </c>
      <c r="AH1799">
        <v>20</v>
      </c>
      <c r="AK1799" t="s">
        <v>42</v>
      </c>
      <c r="AL1799">
        <f>IF(AND(EE_Data_2023[[#This Row],[Hire Date]]&gt;=EE_Data_2023[[#This Row],[Start of Month]],EE_Data_2023[[#This Row],[Hire Date]]&lt;=EE_Data_2023[[#This Row],[End of Month]]),1,0)</f>
        <v>0</v>
      </c>
      <c r="AM1799">
        <f>IF(AND(EE_Data_2023[[#This Row],[Exit Date]]&gt;=EE_Data_2023[[#This Row],[Start of Month]],EE_Data_2023[[#This Row],[Exit Date]]&lt;=EE_Data_2023[[#This Row],[End of Month]]),1,0)</f>
        <v>0</v>
      </c>
      <c r="AN1799">
        <f>EE_Data_2023[[#This Row],[Leave balance]]*EE_Data_2023[[#This Row],[Hr_Rate]]</f>
        <v>34223.292307692311</v>
      </c>
    </row>
    <row r="1800" spans="1:40" x14ac:dyDescent="0.3">
      <c r="A1800" s="1" t="s">
        <v>1929</v>
      </c>
      <c r="B1800" s="8">
        <v>44986</v>
      </c>
      <c r="C1800" s="8">
        <v>45016</v>
      </c>
      <c r="D1800">
        <v>2023</v>
      </c>
      <c r="E1800" t="s">
        <v>110</v>
      </c>
      <c r="F1800" t="s">
        <v>111</v>
      </c>
      <c r="G1800" t="s">
        <v>112</v>
      </c>
      <c r="H1800" t="s">
        <v>422</v>
      </c>
      <c r="I1800" t="s">
        <v>423</v>
      </c>
      <c r="J1800" t="s">
        <v>187</v>
      </c>
      <c r="K1800" t="s">
        <v>37</v>
      </c>
      <c r="L1800" t="s">
        <v>38</v>
      </c>
      <c r="M1800" t="s">
        <v>111</v>
      </c>
      <c r="N1800" t="s">
        <v>72</v>
      </c>
      <c r="O1800" t="s">
        <v>40</v>
      </c>
      <c r="P1800">
        <v>40</v>
      </c>
      <c r="Q1800" s="2">
        <v>40565</v>
      </c>
      <c r="R1800" s="2"/>
      <c r="S1800">
        <v>40</v>
      </c>
      <c r="T1800" s="3">
        <v>97339</v>
      </c>
      <c r="U1800" s="3">
        <v>8111.583333333333</v>
      </c>
      <c r="V1800" s="3">
        <v>46.797596153846158</v>
      </c>
      <c r="W1800" s="3">
        <v>0</v>
      </c>
      <c r="X1800" s="3">
        <v>0</v>
      </c>
      <c r="Y1800" vm="12">
        <v>0.113</v>
      </c>
      <c r="Z1800" s="3">
        <v>7194.974416666666</v>
      </c>
      <c r="AA1800" t="s">
        <v>117</v>
      </c>
      <c r="AB1800">
        <v>3.8468</v>
      </c>
      <c r="AC1800">
        <v>0</v>
      </c>
      <c r="AD1800" s="2" t="s">
        <v>42</v>
      </c>
      <c r="AE1800">
        <v>391</v>
      </c>
      <c r="AH1800">
        <v>20</v>
      </c>
      <c r="AI1800">
        <v>482.40000000000003</v>
      </c>
      <c r="AJ1800">
        <v>22.5</v>
      </c>
      <c r="AK1800" t="s">
        <v>42</v>
      </c>
      <c r="AL1800">
        <f>IF(AND(EE_Data_2023[[#This Row],[Hire Date]]&gt;=EE_Data_2023[[#This Row],[Start of Month]],EE_Data_2023[[#This Row],[Hire Date]]&lt;=EE_Data_2023[[#This Row],[End of Month]]),1,0)</f>
        <v>0</v>
      </c>
      <c r="AM1800">
        <f>IF(AND(EE_Data_2023[[#This Row],[Exit Date]]&gt;=EE_Data_2023[[#This Row],[Start of Month]],EE_Data_2023[[#This Row],[Exit Date]]&lt;=EE_Data_2023[[#This Row],[End of Month]]),1,0)</f>
        <v>0</v>
      </c>
      <c r="AN1800">
        <f>EE_Data_2023[[#This Row],[Leave balance]]*EE_Data_2023[[#This Row],[Hr_Rate]]</f>
        <v>18297.860096153847</v>
      </c>
    </row>
    <row r="1801" spans="1:40" x14ac:dyDescent="0.3">
      <c r="A1801" s="1" t="s">
        <v>1929</v>
      </c>
      <c r="B1801" s="8">
        <v>44986</v>
      </c>
      <c r="C1801" s="8">
        <v>45016</v>
      </c>
      <c r="D1801">
        <v>2023</v>
      </c>
      <c r="E1801" t="s">
        <v>424</v>
      </c>
      <c r="F1801" t="s">
        <v>425</v>
      </c>
      <c r="G1801" t="s">
        <v>54</v>
      </c>
      <c r="H1801" t="s">
        <v>426</v>
      </c>
      <c r="I1801" t="s">
        <v>427</v>
      </c>
      <c r="J1801" t="s">
        <v>115</v>
      </c>
      <c r="K1801" t="s">
        <v>94</v>
      </c>
      <c r="L1801" t="s">
        <v>38</v>
      </c>
      <c r="M1801" t="s">
        <v>425</v>
      </c>
      <c r="N1801" t="s">
        <v>72</v>
      </c>
      <c r="O1801" t="s">
        <v>50</v>
      </c>
      <c r="P1801">
        <v>49</v>
      </c>
      <c r="Q1801" s="2">
        <v>37680</v>
      </c>
      <c r="R1801" s="2"/>
      <c r="S1801">
        <v>40</v>
      </c>
      <c r="T1801" s="3">
        <v>211291</v>
      </c>
      <c r="U1801" s="3">
        <v>17607.583333333332</v>
      </c>
      <c r="V1801" s="3">
        <v>101.58221153846154</v>
      </c>
      <c r="W1801" s="3">
        <v>0.26</v>
      </c>
      <c r="X1801" s="3">
        <v>4577.9716666666664</v>
      </c>
      <c r="Y1801" vm="39">
        <v>0.44400000000000001</v>
      </c>
      <c r="Z1801" s="3">
        <v>9789.8163333333323</v>
      </c>
      <c r="AA1801" t="s">
        <v>428</v>
      </c>
      <c r="AB1801">
        <v>32.686700000000002</v>
      </c>
      <c r="AC1801">
        <v>0.37</v>
      </c>
      <c r="AD1801" s="2" t="s">
        <v>42</v>
      </c>
      <c r="AE1801">
        <v>383</v>
      </c>
      <c r="AH1801">
        <v>20</v>
      </c>
      <c r="AJ1801">
        <v>18</v>
      </c>
      <c r="AK1801" t="s">
        <v>42</v>
      </c>
      <c r="AL1801">
        <f>IF(AND(EE_Data_2023[[#This Row],[Hire Date]]&gt;=EE_Data_2023[[#This Row],[Start of Month]],EE_Data_2023[[#This Row],[Hire Date]]&lt;=EE_Data_2023[[#This Row],[End of Month]]),1,0)</f>
        <v>0</v>
      </c>
      <c r="AM1801">
        <f>IF(AND(EE_Data_2023[[#This Row],[Exit Date]]&gt;=EE_Data_2023[[#This Row],[Start of Month]],EE_Data_2023[[#This Row],[Exit Date]]&lt;=EE_Data_2023[[#This Row],[End of Month]]),1,0)</f>
        <v>0</v>
      </c>
      <c r="AN1801">
        <f>EE_Data_2023[[#This Row],[Leave balance]]*EE_Data_2023[[#This Row],[Hr_Rate]]</f>
        <v>38905.987019230772</v>
      </c>
    </row>
    <row r="1802" spans="1:40" x14ac:dyDescent="0.3">
      <c r="A1802" s="1" t="s">
        <v>1929</v>
      </c>
      <c r="B1802" s="8">
        <v>44986</v>
      </c>
      <c r="C1802" s="8">
        <v>45016</v>
      </c>
      <c r="D1802">
        <v>2023</v>
      </c>
      <c r="E1802" t="s">
        <v>376</v>
      </c>
      <c r="F1802" t="s">
        <v>377</v>
      </c>
      <c r="G1802" t="s">
        <v>33</v>
      </c>
      <c r="H1802" t="s">
        <v>431</v>
      </c>
      <c r="I1802" t="s">
        <v>432</v>
      </c>
      <c r="J1802" t="s">
        <v>158</v>
      </c>
      <c r="K1802" t="s">
        <v>99</v>
      </c>
      <c r="L1802" t="s">
        <v>49</v>
      </c>
      <c r="M1802" t="s">
        <v>377</v>
      </c>
      <c r="N1802" t="s">
        <v>72</v>
      </c>
      <c r="O1802" t="s">
        <v>40</v>
      </c>
      <c r="P1802">
        <v>61</v>
      </c>
      <c r="Q1802" s="2">
        <v>37582</v>
      </c>
      <c r="R1802" s="2"/>
      <c r="S1802">
        <v>40</v>
      </c>
      <c r="T1802" s="3">
        <v>80950</v>
      </c>
      <c r="U1802" s="3">
        <v>6745.833333333333</v>
      </c>
      <c r="V1802" s="3">
        <v>38.918269230769234</v>
      </c>
      <c r="W1802" s="3">
        <v>0.33799999999999997</v>
      </c>
      <c r="X1802" s="3">
        <v>2280.0916666666662</v>
      </c>
      <c r="Y1802" vm="35">
        <v>0.46100000000000002</v>
      </c>
      <c r="Z1802" s="3">
        <v>3636.0041666666662</v>
      </c>
      <c r="AA1802" t="s">
        <v>380</v>
      </c>
      <c r="AB1802">
        <v>23.619</v>
      </c>
      <c r="AC1802">
        <v>0</v>
      </c>
      <c r="AD1802" s="2" t="s">
        <v>42</v>
      </c>
      <c r="AE1802">
        <v>282</v>
      </c>
      <c r="AH1802">
        <v>20</v>
      </c>
      <c r="AJ1802">
        <v>15</v>
      </c>
      <c r="AK1802" t="s">
        <v>42</v>
      </c>
      <c r="AL1802">
        <f>IF(AND(EE_Data_2023[[#This Row],[Hire Date]]&gt;=EE_Data_2023[[#This Row],[Start of Month]],EE_Data_2023[[#This Row],[Hire Date]]&lt;=EE_Data_2023[[#This Row],[End of Month]]),1,0)</f>
        <v>0</v>
      </c>
      <c r="AM1802">
        <f>IF(AND(EE_Data_2023[[#This Row],[Exit Date]]&gt;=EE_Data_2023[[#This Row],[Start of Month]],EE_Data_2023[[#This Row],[Exit Date]]&lt;=EE_Data_2023[[#This Row],[End of Month]]),1,0)</f>
        <v>0</v>
      </c>
      <c r="AN1802">
        <f>EE_Data_2023[[#This Row],[Leave balance]]*EE_Data_2023[[#This Row],[Hr_Rate]]</f>
        <v>10974.951923076924</v>
      </c>
    </row>
    <row r="1803" spans="1:40" x14ac:dyDescent="0.3">
      <c r="A1803" s="1" t="s">
        <v>1929</v>
      </c>
      <c r="B1803" s="8">
        <v>44986</v>
      </c>
      <c r="C1803" s="8">
        <v>45016</v>
      </c>
      <c r="D1803">
        <v>2023</v>
      </c>
      <c r="E1803" t="s">
        <v>200</v>
      </c>
      <c r="F1803" t="s">
        <v>201</v>
      </c>
      <c r="G1803" t="s">
        <v>33</v>
      </c>
      <c r="H1803" t="s">
        <v>433</v>
      </c>
      <c r="I1803" t="s">
        <v>434</v>
      </c>
      <c r="J1803" t="s">
        <v>242</v>
      </c>
      <c r="K1803" t="s">
        <v>99</v>
      </c>
      <c r="L1803" t="s">
        <v>108</v>
      </c>
      <c r="M1803" t="s">
        <v>201</v>
      </c>
      <c r="N1803" t="s">
        <v>72</v>
      </c>
      <c r="O1803" t="s">
        <v>50</v>
      </c>
      <c r="P1803">
        <v>46</v>
      </c>
      <c r="Q1803" s="2">
        <v>44206</v>
      </c>
      <c r="R1803" s="2">
        <v>44936</v>
      </c>
      <c r="S1803">
        <v>40</v>
      </c>
      <c r="T1803" s="3">
        <v>86538</v>
      </c>
      <c r="U1803" s="3">
        <v>7211.5</v>
      </c>
      <c r="V1803" s="3">
        <v>41.604807692307688</v>
      </c>
      <c r="W1803" s="3">
        <v>0.24809999999999999</v>
      </c>
      <c r="X1803" s="3">
        <v>1789.1731499999999</v>
      </c>
      <c r="Y1803" vm="25">
        <v>0.51900000000000002</v>
      </c>
      <c r="Z1803" s="3">
        <v>3468.7314999999999</v>
      </c>
      <c r="AA1803" t="s">
        <v>41</v>
      </c>
      <c r="AB1803">
        <v>1</v>
      </c>
      <c r="AC1803">
        <v>0</v>
      </c>
      <c r="AD1803" s="2" t="s">
        <v>42</v>
      </c>
      <c r="AE1803">
        <v>179</v>
      </c>
      <c r="AH1803">
        <v>20</v>
      </c>
      <c r="AJ1803">
        <v>16.5</v>
      </c>
      <c r="AK1803" t="s">
        <v>42</v>
      </c>
      <c r="AL1803">
        <f>IF(AND(EE_Data_2023[[#This Row],[Hire Date]]&gt;=EE_Data_2023[[#This Row],[Start of Month]],EE_Data_2023[[#This Row],[Hire Date]]&lt;=EE_Data_2023[[#This Row],[End of Month]]),1,0)</f>
        <v>0</v>
      </c>
      <c r="AM1803">
        <f>IF(AND(EE_Data_2023[[#This Row],[Exit Date]]&gt;=EE_Data_2023[[#This Row],[Start of Month]],EE_Data_2023[[#This Row],[Exit Date]]&lt;=EE_Data_2023[[#This Row],[End of Month]]),1,0)</f>
        <v>0</v>
      </c>
      <c r="AN1803">
        <f>EE_Data_2023[[#This Row],[Leave balance]]*EE_Data_2023[[#This Row],[Hr_Rate]]</f>
        <v>7447.2605769230759</v>
      </c>
    </row>
    <row r="1804" spans="1:40" x14ac:dyDescent="0.3">
      <c r="A1804" s="1" t="s">
        <v>1929</v>
      </c>
      <c r="B1804" s="8">
        <v>44986</v>
      </c>
      <c r="C1804" s="8">
        <v>45016</v>
      </c>
      <c r="D1804">
        <v>2023</v>
      </c>
      <c r="E1804" t="s">
        <v>79</v>
      </c>
      <c r="F1804" t="s">
        <v>80</v>
      </c>
      <c r="G1804" t="s">
        <v>33</v>
      </c>
      <c r="H1804" t="s">
        <v>435</v>
      </c>
      <c r="I1804" t="s">
        <v>436</v>
      </c>
      <c r="J1804" t="s">
        <v>63</v>
      </c>
      <c r="K1804" t="s">
        <v>116</v>
      </c>
      <c r="L1804" t="s">
        <v>49</v>
      </c>
      <c r="M1804" t="s">
        <v>80</v>
      </c>
      <c r="N1804" t="s">
        <v>39</v>
      </c>
      <c r="O1804" t="s">
        <v>50</v>
      </c>
      <c r="P1804">
        <v>35</v>
      </c>
      <c r="Q1804" s="2">
        <v>44811</v>
      </c>
      <c r="R1804" s="2">
        <v>45176</v>
      </c>
      <c r="S1804">
        <v>40</v>
      </c>
      <c r="T1804" s="3">
        <v>70992</v>
      </c>
      <c r="U1804" s="3">
        <v>5916</v>
      </c>
      <c r="V1804" s="3">
        <v>34.130769230769232</v>
      </c>
      <c r="W1804" s="3">
        <v>0.23190000000000002</v>
      </c>
      <c r="X1804" s="3">
        <v>1371.9204000000002</v>
      </c>
      <c r="Y1804" vm="7">
        <v>0.41200000000000003</v>
      </c>
      <c r="Z1804" s="3">
        <v>3478.6079999999997</v>
      </c>
      <c r="AA1804" t="s">
        <v>41</v>
      </c>
      <c r="AB1804">
        <v>1</v>
      </c>
      <c r="AC1804">
        <v>0</v>
      </c>
      <c r="AD1804" s="2" t="s">
        <v>42</v>
      </c>
      <c r="AE1804">
        <v>208</v>
      </c>
      <c r="AH1804">
        <v>20</v>
      </c>
      <c r="AJ1804">
        <v>16.5</v>
      </c>
      <c r="AK1804" t="s">
        <v>42</v>
      </c>
      <c r="AL1804">
        <f>IF(AND(EE_Data_2023[[#This Row],[Hire Date]]&gt;=EE_Data_2023[[#This Row],[Start of Month]],EE_Data_2023[[#This Row],[Hire Date]]&lt;=EE_Data_2023[[#This Row],[End of Month]]),1,0)</f>
        <v>0</v>
      </c>
      <c r="AM1804">
        <f>IF(AND(EE_Data_2023[[#This Row],[Exit Date]]&gt;=EE_Data_2023[[#This Row],[Start of Month]],EE_Data_2023[[#This Row],[Exit Date]]&lt;=EE_Data_2023[[#This Row],[End of Month]]),1,0)</f>
        <v>0</v>
      </c>
      <c r="AN1804">
        <f>EE_Data_2023[[#This Row],[Leave balance]]*EE_Data_2023[[#This Row],[Hr_Rate]]</f>
        <v>7099.2000000000007</v>
      </c>
    </row>
    <row r="1805" spans="1:40" x14ac:dyDescent="0.3">
      <c r="A1805" s="1" t="s">
        <v>1929</v>
      </c>
      <c r="B1805" s="8">
        <v>44986</v>
      </c>
      <c r="C1805" s="8">
        <v>45016</v>
      </c>
      <c r="D1805">
        <v>2023</v>
      </c>
      <c r="E1805" t="s">
        <v>52</v>
      </c>
      <c r="F1805" t="s">
        <v>53</v>
      </c>
      <c r="G1805" t="s">
        <v>54</v>
      </c>
      <c r="H1805" t="s">
        <v>437</v>
      </c>
      <c r="I1805" t="s">
        <v>438</v>
      </c>
      <c r="J1805" t="s">
        <v>115</v>
      </c>
      <c r="K1805" t="s">
        <v>99</v>
      </c>
      <c r="L1805" t="s">
        <v>71</v>
      </c>
      <c r="M1805" t="s">
        <v>132</v>
      </c>
      <c r="N1805" t="s">
        <v>72</v>
      </c>
      <c r="O1805" t="s">
        <v>40</v>
      </c>
      <c r="P1805">
        <v>33</v>
      </c>
      <c r="Q1805" s="2">
        <v>42173</v>
      </c>
      <c r="R1805" s="2"/>
      <c r="S1805">
        <v>40</v>
      </c>
      <c r="T1805" s="3">
        <v>205314</v>
      </c>
      <c r="U1805" s="3">
        <v>17109.5</v>
      </c>
      <c r="V1805" s="3">
        <v>98.708653846153851</v>
      </c>
      <c r="W1805" s="3">
        <v>0.25</v>
      </c>
      <c r="X1805" s="3">
        <v>4277.375</v>
      </c>
      <c r="Y1805" vm="3">
        <v>0.501</v>
      </c>
      <c r="Z1805" s="3">
        <v>8537.6404999999995</v>
      </c>
      <c r="AA1805" t="s">
        <v>58</v>
      </c>
      <c r="AB1805">
        <v>657.27</v>
      </c>
      <c r="AC1805">
        <v>0.3</v>
      </c>
      <c r="AD1805" s="2" t="s">
        <v>42</v>
      </c>
      <c r="AE1805">
        <v>164</v>
      </c>
      <c r="AH1805">
        <v>20</v>
      </c>
      <c r="AI1805">
        <v>366.3</v>
      </c>
      <c r="AK1805" t="s">
        <v>42</v>
      </c>
      <c r="AL1805">
        <f>IF(AND(EE_Data_2023[[#This Row],[Hire Date]]&gt;=EE_Data_2023[[#This Row],[Start of Month]],EE_Data_2023[[#This Row],[Hire Date]]&lt;=EE_Data_2023[[#This Row],[End of Month]]),1,0)</f>
        <v>0</v>
      </c>
      <c r="AM1805">
        <f>IF(AND(EE_Data_2023[[#This Row],[Exit Date]]&gt;=EE_Data_2023[[#This Row],[Start of Month]],EE_Data_2023[[#This Row],[Exit Date]]&lt;=EE_Data_2023[[#This Row],[End of Month]]),1,0)</f>
        <v>0</v>
      </c>
      <c r="AN1805">
        <f>EE_Data_2023[[#This Row],[Leave balance]]*EE_Data_2023[[#This Row],[Hr_Rate]]</f>
        <v>16188.219230769231</v>
      </c>
    </row>
    <row r="1806" spans="1:40" x14ac:dyDescent="0.3">
      <c r="A1806" s="1" t="s">
        <v>1929</v>
      </c>
      <c r="B1806" s="8">
        <v>44986</v>
      </c>
      <c r="C1806" s="8">
        <v>45016</v>
      </c>
      <c r="D1806">
        <v>2023</v>
      </c>
      <c r="E1806" t="s">
        <v>52</v>
      </c>
      <c r="F1806" t="s">
        <v>53</v>
      </c>
      <c r="G1806" t="s">
        <v>54</v>
      </c>
      <c r="H1806" t="s">
        <v>439</v>
      </c>
      <c r="I1806" t="s">
        <v>440</v>
      </c>
      <c r="J1806" t="s">
        <v>115</v>
      </c>
      <c r="K1806" t="s">
        <v>94</v>
      </c>
      <c r="L1806" t="s">
        <v>71</v>
      </c>
      <c r="M1806" t="s">
        <v>132</v>
      </c>
      <c r="N1806" t="s">
        <v>72</v>
      </c>
      <c r="O1806" t="s">
        <v>50</v>
      </c>
      <c r="P1806">
        <v>61</v>
      </c>
      <c r="Q1806" s="2">
        <v>42804</v>
      </c>
      <c r="R1806" s="2"/>
      <c r="S1806">
        <v>40</v>
      </c>
      <c r="T1806" s="3">
        <v>196951</v>
      </c>
      <c r="U1806" s="3">
        <v>16412.583333333332</v>
      </c>
      <c r="V1806" s="3">
        <v>94.687980769230776</v>
      </c>
      <c r="W1806" s="3">
        <v>0.25</v>
      </c>
      <c r="X1806" s="3">
        <v>4103.145833333333</v>
      </c>
      <c r="Y1806" vm="3">
        <v>0.501</v>
      </c>
      <c r="Z1806" s="3">
        <v>8189.8790833333333</v>
      </c>
      <c r="AA1806" t="s">
        <v>58</v>
      </c>
      <c r="AB1806">
        <v>657.27</v>
      </c>
      <c r="AC1806">
        <v>0.33</v>
      </c>
      <c r="AD1806" s="2" t="s">
        <v>42</v>
      </c>
      <c r="AE1806">
        <v>138</v>
      </c>
      <c r="AH1806">
        <v>20</v>
      </c>
      <c r="AK1806" t="s">
        <v>42</v>
      </c>
      <c r="AL1806">
        <f>IF(AND(EE_Data_2023[[#This Row],[Hire Date]]&gt;=EE_Data_2023[[#This Row],[Start of Month]],EE_Data_2023[[#This Row],[Hire Date]]&lt;=EE_Data_2023[[#This Row],[End of Month]]),1,0)</f>
        <v>0</v>
      </c>
      <c r="AM1806">
        <f>IF(AND(EE_Data_2023[[#This Row],[Exit Date]]&gt;=EE_Data_2023[[#This Row],[Start of Month]],EE_Data_2023[[#This Row],[Exit Date]]&lt;=EE_Data_2023[[#This Row],[End of Month]]),1,0)</f>
        <v>0</v>
      </c>
      <c r="AN1806">
        <f>EE_Data_2023[[#This Row],[Leave balance]]*EE_Data_2023[[#This Row],[Hr_Rate]]</f>
        <v>13066.941346153848</v>
      </c>
    </row>
    <row r="1807" spans="1:40" x14ac:dyDescent="0.3">
      <c r="A1807" s="1" t="s">
        <v>1929</v>
      </c>
      <c r="B1807" s="8">
        <v>44986</v>
      </c>
      <c r="C1807" s="8">
        <v>45016</v>
      </c>
      <c r="D1807">
        <v>2023</v>
      </c>
      <c r="E1807" t="s">
        <v>415</v>
      </c>
      <c r="F1807" t="s">
        <v>416</v>
      </c>
      <c r="G1807" t="s">
        <v>33</v>
      </c>
      <c r="H1807" t="s">
        <v>441</v>
      </c>
      <c r="I1807" t="s">
        <v>442</v>
      </c>
      <c r="J1807" t="s">
        <v>47</v>
      </c>
      <c r="K1807" t="s">
        <v>37</v>
      </c>
      <c r="L1807" t="s">
        <v>49</v>
      </c>
      <c r="M1807" t="s">
        <v>416</v>
      </c>
      <c r="N1807" t="s">
        <v>72</v>
      </c>
      <c r="O1807" t="s">
        <v>40</v>
      </c>
      <c r="P1807">
        <v>45</v>
      </c>
      <c r="Q1807" s="2">
        <v>38613</v>
      </c>
      <c r="R1807" s="2"/>
      <c r="S1807">
        <v>40</v>
      </c>
      <c r="T1807" s="3">
        <v>67686</v>
      </c>
      <c r="U1807" s="3">
        <v>5640.5</v>
      </c>
      <c r="V1807" s="3">
        <v>32.541346153846156</v>
      </c>
      <c r="W1807" s="3">
        <v>0</v>
      </c>
      <c r="X1807" s="3">
        <v>0</v>
      </c>
      <c r="Y1807" vm="38">
        <v>0.23800000000000002</v>
      </c>
      <c r="Z1807" s="3">
        <v>4298.0609999999997</v>
      </c>
      <c r="AA1807" t="s">
        <v>419</v>
      </c>
      <c r="AB1807">
        <v>7.4398</v>
      </c>
      <c r="AC1807">
        <v>0</v>
      </c>
      <c r="AD1807" s="2" t="s">
        <v>42</v>
      </c>
      <c r="AE1807">
        <v>108</v>
      </c>
      <c r="AH1807">
        <v>20</v>
      </c>
      <c r="AK1807" t="s">
        <v>42</v>
      </c>
      <c r="AL1807">
        <f>IF(AND(EE_Data_2023[[#This Row],[Hire Date]]&gt;=EE_Data_2023[[#This Row],[Start of Month]],EE_Data_2023[[#This Row],[Hire Date]]&lt;=EE_Data_2023[[#This Row],[End of Month]]),1,0)</f>
        <v>0</v>
      </c>
      <c r="AM1807">
        <f>IF(AND(EE_Data_2023[[#This Row],[Exit Date]]&gt;=EE_Data_2023[[#This Row],[Start of Month]],EE_Data_2023[[#This Row],[Exit Date]]&lt;=EE_Data_2023[[#This Row],[End of Month]]),1,0)</f>
        <v>0</v>
      </c>
      <c r="AN1807">
        <f>EE_Data_2023[[#This Row],[Leave balance]]*EE_Data_2023[[#This Row],[Hr_Rate]]</f>
        <v>3514.4653846153847</v>
      </c>
    </row>
    <row r="1808" spans="1:40" x14ac:dyDescent="0.3">
      <c r="A1808" s="1" t="s">
        <v>1929</v>
      </c>
      <c r="B1808" s="8">
        <v>44986</v>
      </c>
      <c r="C1808" s="8">
        <v>45016</v>
      </c>
      <c r="D1808">
        <v>2023</v>
      </c>
      <c r="E1808" t="s">
        <v>100</v>
      </c>
      <c r="F1808" t="s">
        <v>101</v>
      </c>
      <c r="G1808" t="s">
        <v>33</v>
      </c>
      <c r="H1808" t="s">
        <v>443</v>
      </c>
      <c r="I1808" t="s">
        <v>444</v>
      </c>
      <c r="J1808" t="s">
        <v>36</v>
      </c>
      <c r="K1808" t="s">
        <v>37</v>
      </c>
      <c r="L1808" t="s">
        <v>108</v>
      </c>
      <c r="M1808" t="s">
        <v>101</v>
      </c>
      <c r="N1808" t="s">
        <v>72</v>
      </c>
      <c r="O1808" t="s">
        <v>40</v>
      </c>
      <c r="P1808">
        <v>51</v>
      </c>
      <c r="Q1808" s="2">
        <v>39553</v>
      </c>
      <c r="R1808" s="2"/>
      <c r="S1808">
        <v>40</v>
      </c>
      <c r="T1808" s="3">
        <v>86431</v>
      </c>
      <c r="U1808" s="3">
        <v>7202.583333333333</v>
      </c>
      <c r="V1808" s="3">
        <v>41.55336538461539</v>
      </c>
      <c r="W1808" s="3">
        <v>0.14990000000000001</v>
      </c>
      <c r="X1808" s="3">
        <v>1079.6672416666668</v>
      </c>
      <c r="Y1808" vm="10">
        <v>0.20399999999999999</v>
      </c>
      <c r="Z1808" s="3">
        <v>5733.2563333333328</v>
      </c>
      <c r="AA1808" t="s">
        <v>41</v>
      </c>
      <c r="AB1808">
        <v>1</v>
      </c>
      <c r="AC1808">
        <v>0</v>
      </c>
      <c r="AD1808" s="2" t="s">
        <v>42</v>
      </c>
      <c r="AE1808">
        <v>340</v>
      </c>
      <c r="AH1808">
        <v>20</v>
      </c>
      <c r="AK1808" t="s">
        <v>42</v>
      </c>
      <c r="AL1808">
        <f>IF(AND(EE_Data_2023[[#This Row],[Hire Date]]&gt;=EE_Data_2023[[#This Row],[Start of Month]],EE_Data_2023[[#This Row],[Hire Date]]&lt;=EE_Data_2023[[#This Row],[End of Month]]),1,0)</f>
        <v>0</v>
      </c>
      <c r="AM1808">
        <f>IF(AND(EE_Data_2023[[#This Row],[Exit Date]]&gt;=EE_Data_2023[[#This Row],[Start of Month]],EE_Data_2023[[#This Row],[Exit Date]]&lt;=EE_Data_2023[[#This Row],[End of Month]]),1,0)</f>
        <v>0</v>
      </c>
      <c r="AN1808">
        <f>EE_Data_2023[[#This Row],[Leave balance]]*EE_Data_2023[[#This Row],[Hr_Rate]]</f>
        <v>14128.144230769232</v>
      </c>
    </row>
    <row r="1809" spans="1:40" x14ac:dyDescent="0.3">
      <c r="A1809" s="1" t="s">
        <v>1929</v>
      </c>
      <c r="B1809" s="8">
        <v>44986</v>
      </c>
      <c r="C1809" s="8">
        <v>45016</v>
      </c>
      <c r="D1809">
        <v>2023</v>
      </c>
      <c r="E1809" t="s">
        <v>180</v>
      </c>
      <c r="F1809" t="s">
        <v>181</v>
      </c>
      <c r="G1809" t="s">
        <v>33</v>
      </c>
      <c r="H1809" t="s">
        <v>445</v>
      </c>
      <c r="I1809" t="s">
        <v>446</v>
      </c>
      <c r="J1809" t="s">
        <v>77</v>
      </c>
      <c r="K1809" t="s">
        <v>94</v>
      </c>
      <c r="L1809" t="s">
        <v>38</v>
      </c>
      <c r="M1809" t="s">
        <v>181</v>
      </c>
      <c r="N1809" t="s">
        <v>39</v>
      </c>
      <c r="O1809" t="s">
        <v>40</v>
      </c>
      <c r="P1809">
        <v>55</v>
      </c>
      <c r="Q1809" s="2">
        <v>44881</v>
      </c>
      <c r="R1809" s="2">
        <v>45246</v>
      </c>
      <c r="S1809">
        <v>40</v>
      </c>
      <c r="T1809" s="3">
        <v>125936</v>
      </c>
      <c r="U1809" s="3">
        <v>10494.666666666666</v>
      </c>
      <c r="V1809" s="3">
        <v>60.546153846153842</v>
      </c>
      <c r="W1809" s="3">
        <v>0.31420000000000003</v>
      </c>
      <c r="X1809" s="3">
        <v>3297.4242666666669</v>
      </c>
      <c r="Y1809" vm="22">
        <v>0.49099999999999999</v>
      </c>
      <c r="Z1809" s="3">
        <v>5341.7853333333333</v>
      </c>
      <c r="AA1809" t="s">
        <v>184</v>
      </c>
      <c r="AB1809">
        <v>11.300800000000001</v>
      </c>
      <c r="AC1809">
        <v>0.08</v>
      </c>
      <c r="AD1809" s="2" t="s">
        <v>42</v>
      </c>
      <c r="AE1809">
        <v>198</v>
      </c>
      <c r="AH1809">
        <v>20</v>
      </c>
      <c r="AK1809" t="s">
        <v>42</v>
      </c>
      <c r="AL1809">
        <f>IF(AND(EE_Data_2023[[#This Row],[Hire Date]]&gt;=EE_Data_2023[[#This Row],[Start of Month]],EE_Data_2023[[#This Row],[Hire Date]]&lt;=EE_Data_2023[[#This Row],[End of Month]]),1,0)</f>
        <v>0</v>
      </c>
      <c r="AM1809">
        <f>IF(AND(EE_Data_2023[[#This Row],[Exit Date]]&gt;=EE_Data_2023[[#This Row],[Start of Month]],EE_Data_2023[[#This Row],[Exit Date]]&lt;=EE_Data_2023[[#This Row],[End of Month]]),1,0)</f>
        <v>0</v>
      </c>
      <c r="AN1809">
        <f>EE_Data_2023[[#This Row],[Leave balance]]*EE_Data_2023[[#This Row],[Hr_Rate]]</f>
        <v>11988.138461538461</v>
      </c>
    </row>
    <row r="1810" spans="1:40" x14ac:dyDescent="0.3">
      <c r="A1810" s="1" t="s">
        <v>1929</v>
      </c>
      <c r="B1810" s="8">
        <v>44986</v>
      </c>
      <c r="C1810" s="8">
        <v>45016</v>
      </c>
      <c r="D1810">
        <v>2023</v>
      </c>
      <c r="E1810" t="s">
        <v>89</v>
      </c>
      <c r="F1810" t="s">
        <v>90</v>
      </c>
      <c r="G1810" t="s">
        <v>54</v>
      </c>
      <c r="H1810" t="s">
        <v>447</v>
      </c>
      <c r="I1810" t="s">
        <v>448</v>
      </c>
      <c r="J1810" t="s">
        <v>93</v>
      </c>
      <c r="K1810" t="s">
        <v>70</v>
      </c>
      <c r="L1810" t="s">
        <v>71</v>
      </c>
      <c r="M1810" t="s">
        <v>90</v>
      </c>
      <c r="N1810" t="s">
        <v>72</v>
      </c>
      <c r="O1810" t="s">
        <v>50</v>
      </c>
      <c r="P1810">
        <v>46</v>
      </c>
      <c r="Q1810" s="2">
        <v>41473</v>
      </c>
      <c r="R1810" s="2"/>
      <c r="S1810">
        <v>40</v>
      </c>
      <c r="T1810" s="3">
        <v>149712</v>
      </c>
      <c r="U1810" s="3">
        <v>12476</v>
      </c>
      <c r="V1810" s="3">
        <v>71.976923076923072</v>
      </c>
      <c r="W1810" s="3">
        <v>0</v>
      </c>
      <c r="X1810" s="3">
        <v>0</v>
      </c>
      <c r="Y1810" vm="9">
        <v>0.37200000000000005</v>
      </c>
      <c r="Z1810" s="3">
        <v>7834.927999999999</v>
      </c>
      <c r="AA1810" t="s">
        <v>95</v>
      </c>
      <c r="AB1810">
        <v>136.33000000000001</v>
      </c>
      <c r="AC1810">
        <v>0.14000000000000001</v>
      </c>
      <c r="AD1810" s="2" t="s">
        <v>42</v>
      </c>
      <c r="AE1810">
        <v>267</v>
      </c>
      <c r="AH1810">
        <v>20</v>
      </c>
      <c r="AK1810" t="s">
        <v>42</v>
      </c>
      <c r="AL1810">
        <f>IF(AND(EE_Data_2023[[#This Row],[Hire Date]]&gt;=EE_Data_2023[[#This Row],[Start of Month]],EE_Data_2023[[#This Row],[Hire Date]]&lt;=EE_Data_2023[[#This Row],[End of Month]]),1,0)</f>
        <v>0</v>
      </c>
      <c r="AM1810">
        <f>IF(AND(EE_Data_2023[[#This Row],[Exit Date]]&gt;=EE_Data_2023[[#This Row],[Start of Month]],EE_Data_2023[[#This Row],[Exit Date]]&lt;=EE_Data_2023[[#This Row],[End of Month]]),1,0)</f>
        <v>0</v>
      </c>
      <c r="AN1810">
        <f>EE_Data_2023[[#This Row],[Leave balance]]*EE_Data_2023[[#This Row],[Hr_Rate]]</f>
        <v>19217.83846153846</v>
      </c>
    </row>
    <row r="1811" spans="1:40" x14ac:dyDescent="0.3">
      <c r="A1811" s="1" t="s">
        <v>1929</v>
      </c>
      <c r="B1811" s="8">
        <v>44986</v>
      </c>
      <c r="C1811" s="8">
        <v>45016</v>
      </c>
      <c r="D1811">
        <v>2023</v>
      </c>
      <c r="E1811" t="s">
        <v>1035</v>
      </c>
      <c r="F1811" t="s">
        <v>1036</v>
      </c>
      <c r="G1811" t="s">
        <v>1918</v>
      </c>
      <c r="H1811" t="s">
        <v>449</v>
      </c>
      <c r="I1811" t="s">
        <v>450</v>
      </c>
      <c r="J1811" t="s">
        <v>237</v>
      </c>
      <c r="K1811" t="s">
        <v>99</v>
      </c>
      <c r="L1811" t="s">
        <v>49</v>
      </c>
      <c r="M1811" t="s">
        <v>135</v>
      </c>
      <c r="N1811" t="s">
        <v>39</v>
      </c>
      <c r="O1811" t="s">
        <v>40</v>
      </c>
      <c r="P1811">
        <v>30</v>
      </c>
      <c r="Q1811" s="2">
        <v>44471</v>
      </c>
      <c r="R1811" s="2">
        <v>45201</v>
      </c>
      <c r="S1811">
        <v>40</v>
      </c>
      <c r="T1811" s="3">
        <v>88758</v>
      </c>
      <c r="U1811" s="3">
        <v>7396.5</v>
      </c>
      <c r="V1811" s="3">
        <v>42.672115384615388</v>
      </c>
      <c r="W1811" s="3">
        <v>0.25</v>
      </c>
      <c r="X1811" s="3">
        <v>1849.125</v>
      </c>
      <c r="Y1811" vm="15">
        <v>0.34600000000000003</v>
      </c>
      <c r="Z1811" s="3">
        <v>4837.3109999999997</v>
      </c>
      <c r="AA1811" t="s">
        <v>138</v>
      </c>
      <c r="AB1811">
        <v>1.7225999999999999</v>
      </c>
      <c r="AC1811">
        <v>0</v>
      </c>
      <c r="AD1811" s="2" t="s">
        <v>42</v>
      </c>
      <c r="AE1811">
        <v>74</v>
      </c>
      <c r="AH1811">
        <v>20</v>
      </c>
      <c r="AK1811" t="s">
        <v>42</v>
      </c>
      <c r="AL1811">
        <f>IF(AND(EE_Data_2023[[#This Row],[Hire Date]]&gt;=EE_Data_2023[[#This Row],[Start of Month]],EE_Data_2023[[#This Row],[Hire Date]]&lt;=EE_Data_2023[[#This Row],[End of Month]]),1,0)</f>
        <v>0</v>
      </c>
      <c r="AM1811">
        <f>IF(AND(EE_Data_2023[[#This Row],[Exit Date]]&gt;=EE_Data_2023[[#This Row],[Start of Month]],EE_Data_2023[[#This Row],[Exit Date]]&lt;=EE_Data_2023[[#This Row],[End of Month]]),1,0)</f>
        <v>0</v>
      </c>
      <c r="AN1811">
        <f>EE_Data_2023[[#This Row],[Leave balance]]*EE_Data_2023[[#This Row],[Hr_Rate]]</f>
        <v>3157.7365384615387</v>
      </c>
    </row>
    <row r="1812" spans="1:40" x14ac:dyDescent="0.3">
      <c r="A1812" s="1" t="s">
        <v>1929</v>
      </c>
      <c r="B1812" s="8">
        <v>44986</v>
      </c>
      <c r="C1812" s="8">
        <v>45016</v>
      </c>
      <c r="D1812">
        <v>2023</v>
      </c>
      <c r="E1812" t="s">
        <v>351</v>
      </c>
      <c r="F1812" t="s">
        <v>352</v>
      </c>
      <c r="G1812" t="s">
        <v>54</v>
      </c>
      <c r="H1812" t="s">
        <v>268</v>
      </c>
      <c r="I1812" t="s">
        <v>451</v>
      </c>
      <c r="J1812" t="s">
        <v>452</v>
      </c>
      <c r="K1812" t="s">
        <v>37</v>
      </c>
      <c r="L1812" t="s">
        <v>108</v>
      </c>
      <c r="M1812" t="s">
        <v>352</v>
      </c>
      <c r="N1812" t="s">
        <v>72</v>
      </c>
      <c r="O1812" t="s">
        <v>40</v>
      </c>
      <c r="P1812">
        <v>54</v>
      </c>
      <c r="Q1812" s="2">
        <v>41468</v>
      </c>
      <c r="R1812" s="2"/>
      <c r="S1812">
        <v>40</v>
      </c>
      <c r="T1812" s="3">
        <v>83639</v>
      </c>
      <c r="U1812" s="3">
        <v>6969.916666666667</v>
      </c>
      <c r="V1812" s="3">
        <v>40.211057692307691</v>
      </c>
      <c r="W1812" s="3">
        <v>0.13</v>
      </c>
      <c r="X1812" s="3">
        <v>906.08916666666676</v>
      </c>
      <c r="Y1812" vm="14">
        <v>0.55399999999999994</v>
      </c>
      <c r="Z1812" s="3">
        <v>3108.5828333333338</v>
      </c>
      <c r="AA1812" t="s">
        <v>355</v>
      </c>
      <c r="AB1812">
        <v>12.6816</v>
      </c>
      <c r="AC1812">
        <v>0</v>
      </c>
      <c r="AD1812" s="2" t="s">
        <v>42</v>
      </c>
      <c r="AE1812">
        <v>161</v>
      </c>
      <c r="AH1812">
        <v>20</v>
      </c>
      <c r="AK1812" t="s">
        <v>42</v>
      </c>
      <c r="AL1812">
        <f>IF(AND(EE_Data_2023[[#This Row],[Hire Date]]&gt;=EE_Data_2023[[#This Row],[Start of Month]],EE_Data_2023[[#This Row],[Hire Date]]&lt;=EE_Data_2023[[#This Row],[End of Month]]),1,0)</f>
        <v>0</v>
      </c>
      <c r="AM1812">
        <f>IF(AND(EE_Data_2023[[#This Row],[Exit Date]]&gt;=EE_Data_2023[[#This Row],[Start of Month]],EE_Data_2023[[#This Row],[Exit Date]]&lt;=EE_Data_2023[[#This Row],[End of Month]]),1,0)</f>
        <v>0</v>
      </c>
      <c r="AN1812">
        <f>EE_Data_2023[[#This Row],[Leave balance]]*EE_Data_2023[[#This Row],[Hr_Rate]]</f>
        <v>6473.9802884615383</v>
      </c>
    </row>
    <row r="1813" spans="1:40" x14ac:dyDescent="0.3">
      <c r="A1813" s="1" t="s">
        <v>1929</v>
      </c>
      <c r="B1813" s="8">
        <v>44986</v>
      </c>
      <c r="C1813" s="8">
        <v>45016</v>
      </c>
      <c r="D1813">
        <v>2023</v>
      </c>
      <c r="E1813" t="s">
        <v>146</v>
      </c>
      <c r="F1813" t="s">
        <v>147</v>
      </c>
      <c r="G1813" t="s">
        <v>1919</v>
      </c>
      <c r="H1813" t="s">
        <v>453</v>
      </c>
      <c r="I1813" t="s">
        <v>454</v>
      </c>
      <c r="J1813" t="s">
        <v>310</v>
      </c>
      <c r="K1813" t="s">
        <v>37</v>
      </c>
      <c r="L1813" t="s">
        <v>108</v>
      </c>
      <c r="M1813" t="s">
        <v>147</v>
      </c>
      <c r="N1813" t="s">
        <v>39</v>
      </c>
      <c r="O1813" t="s">
        <v>50</v>
      </c>
      <c r="P1813">
        <v>54</v>
      </c>
      <c r="Q1813" s="2">
        <v>44699</v>
      </c>
      <c r="R1813" s="2">
        <v>45064</v>
      </c>
      <c r="S1813">
        <v>40</v>
      </c>
      <c r="T1813" s="3">
        <v>68268</v>
      </c>
      <c r="U1813" s="3">
        <v>5689</v>
      </c>
      <c r="V1813" s="3">
        <v>32.821153846153848</v>
      </c>
      <c r="W1813" s="3">
        <v>0.12</v>
      </c>
      <c r="X1813" s="3">
        <v>682.68</v>
      </c>
      <c r="Y1813" vm="17">
        <v>0.49700000000000005</v>
      </c>
      <c r="Z1813" s="3">
        <v>2861.5669999999996</v>
      </c>
      <c r="AA1813" t="s">
        <v>150</v>
      </c>
      <c r="AB1813">
        <v>86.649000000000001</v>
      </c>
      <c r="AC1813">
        <v>0</v>
      </c>
      <c r="AD1813" s="2" t="s">
        <v>42</v>
      </c>
      <c r="AE1813">
        <v>251</v>
      </c>
      <c r="AH1813">
        <v>20</v>
      </c>
      <c r="AK1813" t="s">
        <v>42</v>
      </c>
      <c r="AL1813">
        <f>IF(AND(EE_Data_2023[[#This Row],[Hire Date]]&gt;=EE_Data_2023[[#This Row],[Start of Month]],EE_Data_2023[[#This Row],[Hire Date]]&lt;=EE_Data_2023[[#This Row],[End of Month]]),1,0)</f>
        <v>0</v>
      </c>
      <c r="AM1813">
        <f>IF(AND(EE_Data_2023[[#This Row],[Exit Date]]&gt;=EE_Data_2023[[#This Row],[Start of Month]],EE_Data_2023[[#This Row],[Exit Date]]&lt;=EE_Data_2023[[#This Row],[End of Month]]),1,0)</f>
        <v>0</v>
      </c>
      <c r="AN1813">
        <f>EE_Data_2023[[#This Row],[Leave balance]]*EE_Data_2023[[#This Row],[Hr_Rate]]</f>
        <v>8238.1096153846156</v>
      </c>
    </row>
    <row r="1814" spans="1:40" x14ac:dyDescent="0.3">
      <c r="A1814" s="1" t="s">
        <v>1929</v>
      </c>
      <c r="B1814" s="8">
        <v>44986</v>
      </c>
      <c r="C1814" s="8">
        <v>45016</v>
      </c>
      <c r="D1814">
        <v>2023</v>
      </c>
      <c r="E1814" t="s">
        <v>180</v>
      </c>
      <c r="F1814" t="s">
        <v>181</v>
      </c>
      <c r="G1814" t="s">
        <v>33</v>
      </c>
      <c r="H1814" t="s">
        <v>455</v>
      </c>
      <c r="I1814" t="s">
        <v>456</v>
      </c>
      <c r="J1814" t="s">
        <v>237</v>
      </c>
      <c r="K1814" t="s">
        <v>99</v>
      </c>
      <c r="L1814" t="s">
        <v>38</v>
      </c>
      <c r="M1814" t="s">
        <v>181</v>
      </c>
      <c r="N1814" t="s">
        <v>72</v>
      </c>
      <c r="O1814" t="s">
        <v>40</v>
      </c>
      <c r="P1814">
        <v>45</v>
      </c>
      <c r="Q1814" s="2">
        <v>37313</v>
      </c>
      <c r="R1814" s="2"/>
      <c r="S1814">
        <v>32</v>
      </c>
      <c r="T1814" s="3">
        <v>75819</v>
      </c>
      <c r="U1814" s="3">
        <v>6318.25</v>
      </c>
      <c r="V1814" s="3">
        <v>45.564302884615387</v>
      </c>
      <c r="W1814" s="3">
        <v>0.31420000000000003</v>
      </c>
      <c r="X1814" s="3">
        <v>1985.1941500000003</v>
      </c>
      <c r="Y1814" vm="22">
        <v>0.49099999999999999</v>
      </c>
      <c r="Z1814" s="3">
        <v>3215.9892500000001</v>
      </c>
      <c r="AA1814" t="s">
        <v>184</v>
      </c>
      <c r="AB1814">
        <v>11.300800000000001</v>
      </c>
      <c r="AC1814">
        <v>0</v>
      </c>
      <c r="AD1814" s="2" t="s">
        <v>42</v>
      </c>
      <c r="AE1814">
        <v>193</v>
      </c>
      <c r="AH1814">
        <v>20</v>
      </c>
      <c r="AK1814" t="s">
        <v>42</v>
      </c>
      <c r="AL1814">
        <f>IF(AND(EE_Data_2023[[#This Row],[Hire Date]]&gt;=EE_Data_2023[[#This Row],[Start of Month]],EE_Data_2023[[#This Row],[Hire Date]]&lt;=EE_Data_2023[[#This Row],[End of Month]]),1,0)</f>
        <v>0</v>
      </c>
      <c r="AM1814">
        <f>IF(AND(EE_Data_2023[[#This Row],[Exit Date]]&gt;=EE_Data_2023[[#This Row],[Start of Month]],EE_Data_2023[[#This Row],[Exit Date]]&lt;=EE_Data_2023[[#This Row],[End of Month]]),1,0)</f>
        <v>0</v>
      </c>
      <c r="AN1814">
        <f>EE_Data_2023[[#This Row],[Leave balance]]*EE_Data_2023[[#This Row],[Hr_Rate]]</f>
        <v>8793.9104567307695</v>
      </c>
    </row>
    <row r="1815" spans="1:40" x14ac:dyDescent="0.3">
      <c r="A1815" s="1" t="s">
        <v>1929</v>
      </c>
      <c r="B1815" s="8">
        <v>44986</v>
      </c>
      <c r="C1815" s="8">
        <v>45016</v>
      </c>
      <c r="D1815">
        <v>2023</v>
      </c>
      <c r="E1815" t="s">
        <v>104</v>
      </c>
      <c r="F1815" t="s">
        <v>105</v>
      </c>
      <c r="G1815" t="s">
        <v>1919</v>
      </c>
      <c r="H1815" t="s">
        <v>457</v>
      </c>
      <c r="I1815" t="s">
        <v>458</v>
      </c>
      <c r="J1815" t="s">
        <v>63</v>
      </c>
      <c r="K1815" t="s">
        <v>70</v>
      </c>
      <c r="L1815" t="s">
        <v>49</v>
      </c>
      <c r="M1815" t="s">
        <v>105</v>
      </c>
      <c r="N1815" t="s">
        <v>72</v>
      </c>
      <c r="O1815" t="s">
        <v>50</v>
      </c>
      <c r="P1815">
        <v>49</v>
      </c>
      <c r="Q1815" s="2">
        <v>44331</v>
      </c>
      <c r="R1815" s="2"/>
      <c r="S1815">
        <v>40</v>
      </c>
      <c r="T1815" s="3">
        <v>86658</v>
      </c>
      <c r="U1815" s="3">
        <v>7221.5</v>
      </c>
      <c r="V1815" s="3">
        <v>41.662500000000001</v>
      </c>
      <c r="W1815" s="3">
        <v>5.74E-2</v>
      </c>
      <c r="X1815" s="3">
        <v>414.51409999999998</v>
      </c>
      <c r="Y1815" vm="11">
        <v>0.30099999999999999</v>
      </c>
      <c r="Z1815" s="3">
        <v>5047.8284999999996</v>
      </c>
      <c r="AA1815" t="s">
        <v>109</v>
      </c>
      <c r="AB1815">
        <v>16295.86</v>
      </c>
      <c r="AC1815">
        <v>0</v>
      </c>
      <c r="AD1815" s="2" t="s">
        <v>42</v>
      </c>
      <c r="AE1815">
        <v>326</v>
      </c>
      <c r="AH1815">
        <v>20</v>
      </c>
      <c r="AK1815" t="s">
        <v>42</v>
      </c>
      <c r="AL1815">
        <f>IF(AND(EE_Data_2023[[#This Row],[Hire Date]]&gt;=EE_Data_2023[[#This Row],[Start of Month]],EE_Data_2023[[#This Row],[Hire Date]]&lt;=EE_Data_2023[[#This Row],[End of Month]]),1,0)</f>
        <v>0</v>
      </c>
      <c r="AM1815">
        <f>IF(AND(EE_Data_2023[[#This Row],[Exit Date]]&gt;=EE_Data_2023[[#This Row],[Start of Month]],EE_Data_2023[[#This Row],[Exit Date]]&lt;=EE_Data_2023[[#This Row],[End of Month]]),1,0)</f>
        <v>0</v>
      </c>
      <c r="AN1815">
        <f>EE_Data_2023[[#This Row],[Leave balance]]*EE_Data_2023[[#This Row],[Hr_Rate]]</f>
        <v>13581.975</v>
      </c>
    </row>
    <row r="1816" spans="1:40" x14ac:dyDescent="0.3">
      <c r="A1816" s="1" t="s">
        <v>1929</v>
      </c>
      <c r="B1816" s="8">
        <v>44986</v>
      </c>
      <c r="C1816" s="8">
        <v>45016</v>
      </c>
      <c r="D1816">
        <v>2023</v>
      </c>
      <c r="E1816" t="s">
        <v>283</v>
      </c>
      <c r="F1816" t="s">
        <v>284</v>
      </c>
      <c r="G1816" t="s">
        <v>112</v>
      </c>
      <c r="H1816" t="s">
        <v>459</v>
      </c>
      <c r="I1816" t="s">
        <v>460</v>
      </c>
      <c r="J1816" t="s">
        <v>177</v>
      </c>
      <c r="K1816" t="s">
        <v>48</v>
      </c>
      <c r="L1816" t="s">
        <v>108</v>
      </c>
      <c r="M1816" t="s">
        <v>284</v>
      </c>
      <c r="N1816" t="s">
        <v>72</v>
      </c>
      <c r="O1816" t="s">
        <v>40</v>
      </c>
      <c r="P1816">
        <v>55</v>
      </c>
      <c r="Q1816" s="2">
        <v>41714</v>
      </c>
      <c r="R1816" s="2"/>
      <c r="S1816">
        <v>40</v>
      </c>
      <c r="T1816" s="3">
        <v>74552</v>
      </c>
      <c r="U1816" s="3">
        <v>6212.666666666667</v>
      </c>
      <c r="V1816" s="3">
        <v>35.842307692307692</v>
      </c>
      <c r="W1816" s="3">
        <v>0</v>
      </c>
      <c r="X1816" s="3">
        <v>0</v>
      </c>
      <c r="Y1816" vm="30">
        <v>0.159</v>
      </c>
      <c r="Z1816" s="3">
        <v>5224.8526666666667</v>
      </c>
      <c r="AA1816" t="s">
        <v>287</v>
      </c>
      <c r="AB1816">
        <v>3.8807</v>
      </c>
      <c r="AC1816">
        <v>0</v>
      </c>
      <c r="AD1816" s="2" t="s">
        <v>42</v>
      </c>
      <c r="AE1816">
        <v>287</v>
      </c>
      <c r="AH1816">
        <v>20</v>
      </c>
      <c r="AJ1816">
        <v>30</v>
      </c>
      <c r="AK1816" t="s">
        <v>42</v>
      </c>
      <c r="AL1816">
        <f>IF(AND(EE_Data_2023[[#This Row],[Hire Date]]&gt;=EE_Data_2023[[#This Row],[Start of Month]],EE_Data_2023[[#This Row],[Hire Date]]&lt;=EE_Data_2023[[#This Row],[End of Month]]),1,0)</f>
        <v>0</v>
      </c>
      <c r="AM1816">
        <f>IF(AND(EE_Data_2023[[#This Row],[Exit Date]]&gt;=EE_Data_2023[[#This Row],[Start of Month]],EE_Data_2023[[#This Row],[Exit Date]]&lt;=EE_Data_2023[[#This Row],[End of Month]]),1,0)</f>
        <v>0</v>
      </c>
      <c r="AN1816">
        <f>EE_Data_2023[[#This Row],[Leave balance]]*EE_Data_2023[[#This Row],[Hr_Rate]]</f>
        <v>10286.742307692308</v>
      </c>
    </row>
    <row r="1817" spans="1:40" x14ac:dyDescent="0.3">
      <c r="A1817" s="1" t="s">
        <v>1929</v>
      </c>
      <c r="B1817" s="8">
        <v>44986</v>
      </c>
      <c r="C1817" s="8">
        <v>45016</v>
      </c>
      <c r="D1817">
        <v>2023</v>
      </c>
      <c r="E1817" t="s">
        <v>79</v>
      </c>
      <c r="F1817" t="s">
        <v>80</v>
      </c>
      <c r="G1817" t="s">
        <v>33</v>
      </c>
      <c r="H1817" t="s">
        <v>461</v>
      </c>
      <c r="I1817" t="s">
        <v>462</v>
      </c>
      <c r="J1817" t="s">
        <v>187</v>
      </c>
      <c r="K1817" t="s">
        <v>37</v>
      </c>
      <c r="L1817" t="s">
        <v>38</v>
      </c>
      <c r="M1817" t="s">
        <v>80</v>
      </c>
      <c r="N1817" t="s">
        <v>72</v>
      </c>
      <c r="O1817" t="s">
        <v>50</v>
      </c>
      <c r="P1817">
        <v>62</v>
      </c>
      <c r="Q1817" s="2">
        <v>39887</v>
      </c>
      <c r="R1817" s="2"/>
      <c r="S1817">
        <v>32</v>
      </c>
      <c r="T1817" s="3">
        <v>82839</v>
      </c>
      <c r="U1817" s="3">
        <v>6903.25</v>
      </c>
      <c r="V1817" s="3">
        <v>49.783052884615387</v>
      </c>
      <c r="W1817" s="3">
        <v>0.23190000000000002</v>
      </c>
      <c r="X1817" s="3">
        <v>1600.8636750000001</v>
      </c>
      <c r="Y1817" vm="7">
        <v>0.41200000000000003</v>
      </c>
      <c r="Z1817" s="3">
        <v>4059.1109999999999</v>
      </c>
      <c r="AA1817" t="s">
        <v>41</v>
      </c>
      <c r="AB1817">
        <v>1</v>
      </c>
      <c r="AC1817">
        <v>0</v>
      </c>
      <c r="AD1817" s="2" t="s">
        <v>42</v>
      </c>
      <c r="AE1817">
        <v>149</v>
      </c>
      <c r="AH1817">
        <v>20</v>
      </c>
      <c r="AK1817" t="s">
        <v>42</v>
      </c>
      <c r="AL1817">
        <f>IF(AND(EE_Data_2023[[#This Row],[Hire Date]]&gt;=EE_Data_2023[[#This Row],[Start of Month]],EE_Data_2023[[#This Row],[Hire Date]]&lt;=EE_Data_2023[[#This Row],[End of Month]]),1,0)</f>
        <v>0</v>
      </c>
      <c r="AM1817">
        <f>IF(AND(EE_Data_2023[[#This Row],[Exit Date]]&gt;=EE_Data_2023[[#This Row],[Start of Month]],EE_Data_2023[[#This Row],[Exit Date]]&lt;=EE_Data_2023[[#This Row],[End of Month]]),1,0)</f>
        <v>0</v>
      </c>
      <c r="AN1817">
        <f>EE_Data_2023[[#This Row],[Leave balance]]*EE_Data_2023[[#This Row],[Hr_Rate]]</f>
        <v>7417.6748798076924</v>
      </c>
    </row>
    <row r="1818" spans="1:40" x14ac:dyDescent="0.3">
      <c r="A1818" s="1" t="s">
        <v>1929</v>
      </c>
      <c r="B1818" s="8">
        <v>44986</v>
      </c>
      <c r="C1818" s="8">
        <v>45016</v>
      </c>
      <c r="D1818">
        <v>2023</v>
      </c>
      <c r="E1818" t="s">
        <v>79</v>
      </c>
      <c r="F1818" t="s">
        <v>80</v>
      </c>
      <c r="G1818" t="s">
        <v>33</v>
      </c>
      <c r="H1818" t="s">
        <v>463</v>
      </c>
      <c r="I1818" t="s">
        <v>464</v>
      </c>
      <c r="J1818" t="s">
        <v>310</v>
      </c>
      <c r="K1818" t="s">
        <v>37</v>
      </c>
      <c r="L1818" t="s">
        <v>49</v>
      </c>
      <c r="M1818" t="s">
        <v>80</v>
      </c>
      <c r="N1818" t="s">
        <v>39</v>
      </c>
      <c r="O1818" t="s">
        <v>50</v>
      </c>
      <c r="P1818">
        <v>28</v>
      </c>
      <c r="Q1818" s="2">
        <v>44477</v>
      </c>
      <c r="R1818" s="2">
        <v>45207</v>
      </c>
      <c r="S1818">
        <v>32</v>
      </c>
      <c r="T1818" s="3">
        <v>64475</v>
      </c>
      <c r="U1818" s="3">
        <v>5372.916666666667</v>
      </c>
      <c r="V1818" s="3">
        <v>38.746995192307693</v>
      </c>
      <c r="W1818" s="3">
        <v>0.23190000000000002</v>
      </c>
      <c r="X1818" s="3">
        <v>1245.9793750000001</v>
      </c>
      <c r="Y1818" vm="7">
        <v>0.41200000000000003</v>
      </c>
      <c r="Z1818" s="3">
        <v>3159.2750000000001</v>
      </c>
      <c r="AA1818" t="s">
        <v>41</v>
      </c>
      <c r="AB1818">
        <v>1</v>
      </c>
      <c r="AC1818">
        <v>0</v>
      </c>
      <c r="AD1818" s="2" t="s">
        <v>42</v>
      </c>
      <c r="AE1818">
        <v>151</v>
      </c>
      <c r="AH1818">
        <v>20</v>
      </c>
      <c r="AJ1818">
        <v>25.5</v>
      </c>
      <c r="AK1818" t="s">
        <v>42</v>
      </c>
      <c r="AL1818">
        <f>IF(AND(EE_Data_2023[[#This Row],[Hire Date]]&gt;=EE_Data_2023[[#This Row],[Start of Month]],EE_Data_2023[[#This Row],[Hire Date]]&lt;=EE_Data_2023[[#This Row],[End of Month]]),1,0)</f>
        <v>0</v>
      </c>
      <c r="AM1818">
        <f>IF(AND(EE_Data_2023[[#This Row],[Exit Date]]&gt;=EE_Data_2023[[#This Row],[Start of Month]],EE_Data_2023[[#This Row],[Exit Date]]&lt;=EE_Data_2023[[#This Row],[End of Month]]),1,0)</f>
        <v>0</v>
      </c>
      <c r="AN1818">
        <f>EE_Data_2023[[#This Row],[Leave balance]]*EE_Data_2023[[#This Row],[Hr_Rate]]</f>
        <v>5850.7962740384619</v>
      </c>
    </row>
    <row r="1819" spans="1:40" x14ac:dyDescent="0.3">
      <c r="A1819" s="1" t="s">
        <v>1929</v>
      </c>
      <c r="B1819" s="8">
        <v>44986</v>
      </c>
      <c r="C1819" s="8">
        <v>45016</v>
      </c>
      <c r="D1819">
        <v>2023</v>
      </c>
      <c r="E1819" t="s">
        <v>79</v>
      </c>
      <c r="F1819" t="s">
        <v>80</v>
      </c>
      <c r="G1819" t="s">
        <v>33</v>
      </c>
      <c r="H1819" t="s">
        <v>465</v>
      </c>
      <c r="I1819" t="s">
        <v>466</v>
      </c>
      <c r="J1819" t="s">
        <v>310</v>
      </c>
      <c r="K1819" t="s">
        <v>37</v>
      </c>
      <c r="L1819" t="s">
        <v>38</v>
      </c>
      <c r="M1819" t="s">
        <v>80</v>
      </c>
      <c r="N1819" t="s">
        <v>72</v>
      </c>
      <c r="O1819" t="s">
        <v>40</v>
      </c>
      <c r="P1819">
        <v>33</v>
      </c>
      <c r="Q1819" s="2">
        <v>44036</v>
      </c>
      <c r="R1819" s="2"/>
      <c r="S1819">
        <v>40</v>
      </c>
      <c r="T1819" s="3">
        <v>69453</v>
      </c>
      <c r="U1819" s="3">
        <v>5787.75</v>
      </c>
      <c r="V1819" s="3">
        <v>33.390865384615388</v>
      </c>
      <c r="W1819" s="3">
        <v>0.23190000000000002</v>
      </c>
      <c r="X1819" s="3">
        <v>1342.1792250000001</v>
      </c>
      <c r="Y1819" vm="7">
        <v>0.41200000000000003</v>
      </c>
      <c r="Z1819" s="3">
        <v>3403.1969999999997</v>
      </c>
      <c r="AA1819" t="s">
        <v>41</v>
      </c>
      <c r="AB1819">
        <v>1</v>
      </c>
      <c r="AC1819">
        <v>0</v>
      </c>
      <c r="AD1819" s="2" t="s">
        <v>42</v>
      </c>
      <c r="AE1819">
        <v>56</v>
      </c>
      <c r="AH1819">
        <v>20</v>
      </c>
      <c r="AK1819" t="s">
        <v>42</v>
      </c>
      <c r="AL1819">
        <f>IF(AND(EE_Data_2023[[#This Row],[Hire Date]]&gt;=EE_Data_2023[[#This Row],[Start of Month]],EE_Data_2023[[#This Row],[Hire Date]]&lt;=EE_Data_2023[[#This Row],[End of Month]]),1,0)</f>
        <v>0</v>
      </c>
      <c r="AM1819">
        <f>IF(AND(EE_Data_2023[[#This Row],[Exit Date]]&gt;=EE_Data_2023[[#This Row],[Start of Month]],EE_Data_2023[[#This Row],[Exit Date]]&lt;=EE_Data_2023[[#This Row],[End of Month]]),1,0)</f>
        <v>0</v>
      </c>
      <c r="AN1819">
        <f>EE_Data_2023[[#This Row],[Leave balance]]*EE_Data_2023[[#This Row],[Hr_Rate]]</f>
        <v>1869.8884615384618</v>
      </c>
    </row>
    <row r="1820" spans="1:40" x14ac:dyDescent="0.3">
      <c r="A1820" s="1" t="s">
        <v>1929</v>
      </c>
      <c r="B1820" s="8">
        <v>44986</v>
      </c>
      <c r="C1820" s="8">
        <v>45016</v>
      </c>
      <c r="D1820">
        <v>2023</v>
      </c>
      <c r="E1820" t="s">
        <v>59</v>
      </c>
      <c r="F1820" t="s">
        <v>60</v>
      </c>
      <c r="G1820" t="s">
        <v>33</v>
      </c>
      <c r="H1820" t="s">
        <v>467</v>
      </c>
      <c r="I1820" t="s">
        <v>468</v>
      </c>
      <c r="J1820" t="s">
        <v>77</v>
      </c>
      <c r="K1820" t="s">
        <v>37</v>
      </c>
      <c r="L1820" t="s">
        <v>71</v>
      </c>
      <c r="M1820" t="s">
        <v>60</v>
      </c>
      <c r="N1820" t="s">
        <v>72</v>
      </c>
      <c r="O1820" t="s">
        <v>40</v>
      </c>
      <c r="P1820">
        <v>32</v>
      </c>
      <c r="Q1820" s="2">
        <v>41642</v>
      </c>
      <c r="R1820" s="2"/>
      <c r="S1820">
        <v>40</v>
      </c>
      <c r="T1820" s="3">
        <v>127148</v>
      </c>
      <c r="U1820" s="3">
        <v>10595.666666666666</v>
      </c>
      <c r="V1820" s="3">
        <v>61.128846153846155</v>
      </c>
      <c r="W1820" s="3">
        <v>0.22140000000000001</v>
      </c>
      <c r="X1820" s="3">
        <v>2345.8806</v>
      </c>
      <c r="Y1820" vm="4">
        <v>0.40799999999999997</v>
      </c>
      <c r="Z1820" s="3">
        <v>6272.6346666666668</v>
      </c>
      <c r="AA1820" t="s">
        <v>64</v>
      </c>
      <c r="AB1820">
        <v>4.6844999999999999</v>
      </c>
      <c r="AC1820">
        <v>0.1</v>
      </c>
      <c r="AD1820" s="2" t="s">
        <v>42</v>
      </c>
      <c r="AE1820">
        <v>316</v>
      </c>
      <c r="AH1820">
        <v>20</v>
      </c>
      <c r="AJ1820">
        <v>21</v>
      </c>
      <c r="AK1820" t="s">
        <v>42</v>
      </c>
      <c r="AL1820">
        <f>IF(AND(EE_Data_2023[[#This Row],[Hire Date]]&gt;=EE_Data_2023[[#This Row],[Start of Month]],EE_Data_2023[[#This Row],[Hire Date]]&lt;=EE_Data_2023[[#This Row],[End of Month]]),1,0)</f>
        <v>0</v>
      </c>
      <c r="AM1820">
        <f>IF(AND(EE_Data_2023[[#This Row],[Exit Date]]&gt;=EE_Data_2023[[#This Row],[Start of Month]],EE_Data_2023[[#This Row],[Exit Date]]&lt;=EE_Data_2023[[#This Row],[End of Month]]),1,0)</f>
        <v>0</v>
      </c>
      <c r="AN1820">
        <f>EE_Data_2023[[#This Row],[Leave balance]]*EE_Data_2023[[#This Row],[Hr_Rate]]</f>
        <v>19316.715384615385</v>
      </c>
    </row>
    <row r="1821" spans="1:40" x14ac:dyDescent="0.3">
      <c r="A1821" s="1" t="s">
        <v>1929</v>
      </c>
      <c r="B1821" s="8">
        <v>44986</v>
      </c>
      <c r="C1821" s="8">
        <v>45016</v>
      </c>
      <c r="D1821">
        <v>2023</v>
      </c>
      <c r="E1821" t="s">
        <v>161</v>
      </c>
      <c r="F1821" t="s">
        <v>162</v>
      </c>
      <c r="G1821" t="s">
        <v>54</v>
      </c>
      <c r="H1821" t="s">
        <v>469</v>
      </c>
      <c r="I1821" t="s">
        <v>470</v>
      </c>
      <c r="J1821" t="s">
        <v>115</v>
      </c>
      <c r="K1821" t="s">
        <v>48</v>
      </c>
      <c r="L1821" t="s">
        <v>49</v>
      </c>
      <c r="M1821" t="s">
        <v>162</v>
      </c>
      <c r="N1821" t="s">
        <v>72</v>
      </c>
      <c r="O1821" t="s">
        <v>50</v>
      </c>
      <c r="P1821">
        <v>32</v>
      </c>
      <c r="Q1821" s="2">
        <v>43102</v>
      </c>
      <c r="R1821" s="2"/>
      <c r="S1821">
        <v>40</v>
      </c>
      <c r="T1821" s="3">
        <v>190253</v>
      </c>
      <c r="U1821" s="3">
        <v>15854.416666666666</v>
      </c>
      <c r="V1821" s="3">
        <v>91.467788461538461</v>
      </c>
      <c r="W1821" s="3">
        <v>0</v>
      </c>
      <c r="X1821" s="3">
        <v>0</v>
      </c>
      <c r="Y1821" vm="20">
        <v>0.29199999999999998</v>
      </c>
      <c r="Z1821" s="3">
        <v>11224.927</v>
      </c>
      <c r="AA1821" t="s">
        <v>166</v>
      </c>
      <c r="AB1821">
        <v>19.621099999999998</v>
      </c>
      <c r="AC1821">
        <v>0.33</v>
      </c>
      <c r="AD1821" s="2" t="s">
        <v>42</v>
      </c>
      <c r="AE1821">
        <v>163</v>
      </c>
      <c r="AH1821">
        <v>20</v>
      </c>
      <c r="AJ1821">
        <v>28.5</v>
      </c>
      <c r="AK1821" t="s">
        <v>42</v>
      </c>
      <c r="AL1821">
        <f>IF(AND(EE_Data_2023[[#This Row],[Hire Date]]&gt;=EE_Data_2023[[#This Row],[Start of Month]],EE_Data_2023[[#This Row],[Hire Date]]&lt;=EE_Data_2023[[#This Row],[End of Month]]),1,0)</f>
        <v>0</v>
      </c>
      <c r="AM1821">
        <f>IF(AND(EE_Data_2023[[#This Row],[Exit Date]]&gt;=EE_Data_2023[[#This Row],[Start of Month]],EE_Data_2023[[#This Row],[Exit Date]]&lt;=EE_Data_2023[[#This Row],[End of Month]]),1,0)</f>
        <v>0</v>
      </c>
      <c r="AN1821">
        <f>EE_Data_2023[[#This Row],[Leave balance]]*EE_Data_2023[[#This Row],[Hr_Rate]]</f>
        <v>14909.249519230769</v>
      </c>
    </row>
    <row r="1822" spans="1:40" x14ac:dyDescent="0.3">
      <c r="A1822" s="1" t="s">
        <v>1929</v>
      </c>
      <c r="B1822" s="8">
        <v>44986</v>
      </c>
      <c r="C1822" s="8">
        <v>45016</v>
      </c>
      <c r="D1822">
        <v>2023</v>
      </c>
      <c r="E1822" t="s">
        <v>151</v>
      </c>
      <c r="F1822" t="s">
        <v>152</v>
      </c>
      <c r="G1822" t="s">
        <v>33</v>
      </c>
      <c r="H1822" t="s">
        <v>285</v>
      </c>
      <c r="I1822" t="s">
        <v>471</v>
      </c>
      <c r="J1822" t="s">
        <v>77</v>
      </c>
      <c r="K1822" t="s">
        <v>83</v>
      </c>
      <c r="L1822" t="s">
        <v>108</v>
      </c>
      <c r="M1822" t="s">
        <v>152</v>
      </c>
      <c r="N1822" t="s">
        <v>72</v>
      </c>
      <c r="O1822" t="s">
        <v>40</v>
      </c>
      <c r="P1822">
        <v>55</v>
      </c>
      <c r="Q1822" s="2">
        <v>36644</v>
      </c>
      <c r="R1822" s="2"/>
      <c r="S1822">
        <v>40</v>
      </c>
      <c r="T1822" s="3">
        <v>115798</v>
      </c>
      <c r="U1822" s="3">
        <v>9649.8333333333339</v>
      </c>
      <c r="V1822" s="3">
        <v>55.672115384615381</v>
      </c>
      <c r="W1822" s="3">
        <v>0.21</v>
      </c>
      <c r="X1822" s="3">
        <v>2026.4650000000001</v>
      </c>
      <c r="Y1822" vm="18">
        <v>0.379</v>
      </c>
      <c r="Z1822" s="3">
        <v>5992.5465000000004</v>
      </c>
      <c r="AA1822" t="s">
        <v>155</v>
      </c>
      <c r="AB1822">
        <v>378.97</v>
      </c>
      <c r="AC1822">
        <v>0.05</v>
      </c>
      <c r="AD1822" s="2" t="s">
        <v>42</v>
      </c>
      <c r="AE1822">
        <v>353</v>
      </c>
      <c r="AH1822">
        <v>20</v>
      </c>
      <c r="AJ1822">
        <v>24</v>
      </c>
      <c r="AK1822" t="s">
        <v>42</v>
      </c>
      <c r="AL1822">
        <f>IF(AND(EE_Data_2023[[#This Row],[Hire Date]]&gt;=EE_Data_2023[[#This Row],[Start of Month]],EE_Data_2023[[#This Row],[Hire Date]]&lt;=EE_Data_2023[[#This Row],[End of Month]]),1,0)</f>
        <v>0</v>
      </c>
      <c r="AM1822">
        <f>IF(AND(EE_Data_2023[[#This Row],[Exit Date]]&gt;=EE_Data_2023[[#This Row],[Start of Month]],EE_Data_2023[[#This Row],[Exit Date]]&lt;=EE_Data_2023[[#This Row],[End of Month]]),1,0)</f>
        <v>0</v>
      </c>
      <c r="AN1822">
        <f>EE_Data_2023[[#This Row],[Leave balance]]*EE_Data_2023[[#This Row],[Hr_Rate]]</f>
        <v>19652.25673076923</v>
      </c>
    </row>
    <row r="1823" spans="1:40" x14ac:dyDescent="0.3">
      <c r="A1823" s="1" t="s">
        <v>1929</v>
      </c>
      <c r="B1823" s="8">
        <v>44986</v>
      </c>
      <c r="C1823" s="8">
        <v>45016</v>
      </c>
      <c r="D1823">
        <v>2023</v>
      </c>
      <c r="E1823" t="s">
        <v>346</v>
      </c>
      <c r="F1823" t="s">
        <v>347</v>
      </c>
      <c r="G1823" t="s">
        <v>54</v>
      </c>
      <c r="H1823" t="s">
        <v>472</v>
      </c>
      <c r="I1823" t="s">
        <v>473</v>
      </c>
      <c r="J1823" t="s">
        <v>165</v>
      </c>
      <c r="K1823" t="s">
        <v>99</v>
      </c>
      <c r="L1823" t="s">
        <v>49</v>
      </c>
      <c r="M1823" t="s">
        <v>347</v>
      </c>
      <c r="N1823" t="s">
        <v>72</v>
      </c>
      <c r="O1823" t="s">
        <v>40</v>
      </c>
      <c r="P1823">
        <v>34</v>
      </c>
      <c r="Q1823" s="2">
        <v>43055</v>
      </c>
      <c r="R1823" s="2"/>
      <c r="S1823">
        <v>40</v>
      </c>
      <c r="T1823" s="3">
        <v>110054</v>
      </c>
      <c r="U1823" s="3">
        <v>9171.1666666666661</v>
      </c>
      <c r="V1823" s="3">
        <v>52.910576923076931</v>
      </c>
      <c r="W1823" s="3">
        <v>0.2109</v>
      </c>
      <c r="X1823" s="3">
        <v>1934.1990499999999</v>
      </c>
      <c r="Y1823" vm="34">
        <v>0.45799999999999996</v>
      </c>
      <c r="Z1823" s="3">
        <v>4970.7723333333333</v>
      </c>
      <c r="AA1823" t="s">
        <v>350</v>
      </c>
      <c r="AB1823">
        <v>11.0573</v>
      </c>
      <c r="AC1823">
        <v>0.15</v>
      </c>
      <c r="AD1823" s="2" t="s">
        <v>42</v>
      </c>
      <c r="AE1823">
        <v>169</v>
      </c>
      <c r="AH1823">
        <v>20</v>
      </c>
      <c r="AJ1823">
        <v>30</v>
      </c>
      <c r="AK1823" t="s">
        <v>42</v>
      </c>
      <c r="AL1823">
        <f>IF(AND(EE_Data_2023[[#This Row],[Hire Date]]&gt;=EE_Data_2023[[#This Row],[Start of Month]],EE_Data_2023[[#This Row],[Hire Date]]&lt;=EE_Data_2023[[#This Row],[End of Month]]),1,0)</f>
        <v>0</v>
      </c>
      <c r="AM1823">
        <f>IF(AND(EE_Data_2023[[#This Row],[Exit Date]]&gt;=EE_Data_2023[[#This Row],[Start of Month]],EE_Data_2023[[#This Row],[Exit Date]]&lt;=EE_Data_2023[[#This Row],[End of Month]]),1,0)</f>
        <v>0</v>
      </c>
      <c r="AN1823">
        <f>EE_Data_2023[[#This Row],[Leave balance]]*EE_Data_2023[[#This Row],[Hr_Rate]]</f>
        <v>8941.8875000000007</v>
      </c>
    </row>
    <row r="1824" spans="1:40" x14ac:dyDescent="0.3">
      <c r="A1824" s="1" t="s">
        <v>1929</v>
      </c>
      <c r="B1824" s="8">
        <v>44986</v>
      </c>
      <c r="C1824" s="8">
        <v>45016</v>
      </c>
      <c r="D1824">
        <v>2023</v>
      </c>
      <c r="E1824" t="s">
        <v>161</v>
      </c>
      <c r="F1824" t="s">
        <v>162</v>
      </c>
      <c r="G1824" t="s">
        <v>54</v>
      </c>
      <c r="H1824" t="s">
        <v>474</v>
      </c>
      <c r="I1824" t="s">
        <v>475</v>
      </c>
      <c r="J1824" t="s">
        <v>158</v>
      </c>
      <c r="K1824" t="s">
        <v>99</v>
      </c>
      <c r="L1824" t="s">
        <v>108</v>
      </c>
      <c r="M1824" t="s">
        <v>162</v>
      </c>
      <c r="N1824" t="s">
        <v>72</v>
      </c>
      <c r="O1824" t="s">
        <v>50</v>
      </c>
      <c r="P1824">
        <v>27</v>
      </c>
      <c r="Q1824" s="2">
        <v>44224</v>
      </c>
      <c r="R1824" s="2">
        <v>44954</v>
      </c>
      <c r="S1824">
        <v>40</v>
      </c>
      <c r="T1824" s="3">
        <v>95786</v>
      </c>
      <c r="U1824" s="3">
        <v>7982.166666666667</v>
      </c>
      <c r="V1824" s="3">
        <v>46.050961538461536</v>
      </c>
      <c r="W1824" s="3">
        <v>0</v>
      </c>
      <c r="X1824" s="3">
        <v>0</v>
      </c>
      <c r="Y1824" vm="20">
        <v>0.29199999999999998</v>
      </c>
      <c r="Z1824" s="3">
        <v>5651.3739999999998</v>
      </c>
      <c r="AA1824" t="s">
        <v>166</v>
      </c>
      <c r="AB1824">
        <v>19.621099999999998</v>
      </c>
      <c r="AC1824">
        <v>0</v>
      </c>
      <c r="AD1824" s="2" t="s">
        <v>42</v>
      </c>
      <c r="AE1824">
        <v>141</v>
      </c>
      <c r="AH1824">
        <v>20</v>
      </c>
      <c r="AJ1824">
        <v>18</v>
      </c>
      <c r="AK1824" t="s">
        <v>42</v>
      </c>
      <c r="AL1824">
        <f>IF(AND(EE_Data_2023[[#This Row],[Hire Date]]&gt;=EE_Data_2023[[#This Row],[Start of Month]],EE_Data_2023[[#This Row],[Hire Date]]&lt;=EE_Data_2023[[#This Row],[End of Month]]),1,0)</f>
        <v>0</v>
      </c>
      <c r="AM1824">
        <f>IF(AND(EE_Data_2023[[#This Row],[Exit Date]]&gt;=EE_Data_2023[[#This Row],[Start of Month]],EE_Data_2023[[#This Row],[Exit Date]]&lt;=EE_Data_2023[[#This Row],[End of Month]]),1,0)</f>
        <v>0</v>
      </c>
      <c r="AN1824">
        <f>EE_Data_2023[[#This Row],[Leave balance]]*EE_Data_2023[[#This Row],[Hr_Rate]]</f>
        <v>6493.185576923077</v>
      </c>
    </row>
    <row r="1825" spans="1:40" x14ac:dyDescent="0.3">
      <c r="A1825" s="1" t="s">
        <v>1929</v>
      </c>
      <c r="B1825" s="8">
        <v>44986</v>
      </c>
      <c r="C1825" s="8">
        <v>45016</v>
      </c>
      <c r="D1825">
        <v>2023</v>
      </c>
      <c r="E1825" t="s">
        <v>172</v>
      </c>
      <c r="F1825" t="s">
        <v>132</v>
      </c>
      <c r="G1825" t="s">
        <v>33</v>
      </c>
      <c r="H1825" t="s">
        <v>476</v>
      </c>
      <c r="I1825" t="s">
        <v>477</v>
      </c>
      <c r="J1825" t="s">
        <v>63</v>
      </c>
      <c r="K1825" t="s">
        <v>70</v>
      </c>
      <c r="L1825" t="s">
        <v>49</v>
      </c>
      <c r="M1825" t="s">
        <v>132</v>
      </c>
      <c r="N1825" t="s">
        <v>72</v>
      </c>
      <c r="O1825" t="s">
        <v>40</v>
      </c>
      <c r="P1825">
        <v>61</v>
      </c>
      <c r="Q1825" s="2">
        <v>42858</v>
      </c>
      <c r="R1825" s="2"/>
      <c r="S1825">
        <v>40</v>
      </c>
      <c r="T1825" s="3">
        <v>90855</v>
      </c>
      <c r="U1825" s="3">
        <v>7571.25</v>
      </c>
      <c r="V1825" s="3">
        <v>43.680288461538467</v>
      </c>
      <c r="W1825" s="3">
        <v>0.45</v>
      </c>
      <c r="X1825" s="3">
        <v>3407.0625</v>
      </c>
      <c r="Y1825" vm="21">
        <v>0.60699999999999998</v>
      </c>
      <c r="Z1825" s="3">
        <v>2975.5012500000003</v>
      </c>
      <c r="AA1825" t="s">
        <v>41</v>
      </c>
      <c r="AB1825">
        <v>1</v>
      </c>
      <c r="AC1825">
        <v>0</v>
      </c>
      <c r="AD1825" s="2" t="s">
        <v>42</v>
      </c>
      <c r="AE1825">
        <v>35</v>
      </c>
      <c r="AH1825">
        <v>20</v>
      </c>
      <c r="AK1825" t="s">
        <v>42</v>
      </c>
      <c r="AL1825">
        <f>IF(AND(EE_Data_2023[[#This Row],[Hire Date]]&gt;=EE_Data_2023[[#This Row],[Start of Month]],EE_Data_2023[[#This Row],[Hire Date]]&lt;=EE_Data_2023[[#This Row],[End of Month]]),1,0)</f>
        <v>0</v>
      </c>
      <c r="AM1825">
        <f>IF(AND(EE_Data_2023[[#This Row],[Exit Date]]&gt;=EE_Data_2023[[#This Row],[Start of Month]],EE_Data_2023[[#This Row],[Exit Date]]&lt;=EE_Data_2023[[#This Row],[End of Month]]),1,0)</f>
        <v>0</v>
      </c>
      <c r="AN1825">
        <f>EE_Data_2023[[#This Row],[Leave balance]]*EE_Data_2023[[#This Row],[Hr_Rate]]</f>
        <v>1528.8100961538464</v>
      </c>
    </row>
    <row r="1826" spans="1:40" x14ac:dyDescent="0.3">
      <c r="A1826" s="1" t="s">
        <v>1929</v>
      </c>
      <c r="B1826" s="8">
        <v>44986</v>
      </c>
      <c r="C1826" s="8">
        <v>45016</v>
      </c>
      <c r="D1826">
        <v>2023</v>
      </c>
      <c r="E1826" t="s">
        <v>100</v>
      </c>
      <c r="F1826" t="s">
        <v>101</v>
      </c>
      <c r="G1826" t="s">
        <v>33</v>
      </c>
      <c r="H1826" t="s">
        <v>478</v>
      </c>
      <c r="I1826" t="s">
        <v>479</v>
      </c>
      <c r="J1826" t="s">
        <v>187</v>
      </c>
      <c r="K1826" t="s">
        <v>37</v>
      </c>
      <c r="L1826" t="s">
        <v>38</v>
      </c>
      <c r="M1826" t="s">
        <v>101</v>
      </c>
      <c r="N1826" t="s">
        <v>39</v>
      </c>
      <c r="O1826" t="s">
        <v>40</v>
      </c>
      <c r="P1826">
        <v>47</v>
      </c>
      <c r="Q1826" s="2">
        <v>44634</v>
      </c>
      <c r="R1826" s="2">
        <v>44999</v>
      </c>
      <c r="S1826">
        <v>40</v>
      </c>
      <c r="T1826" s="3">
        <v>92897</v>
      </c>
      <c r="U1826" s="3">
        <v>7741.416666666667</v>
      </c>
      <c r="V1826" s="3">
        <v>44.662019230769232</v>
      </c>
      <c r="W1826" s="3">
        <v>0.14990000000000001</v>
      </c>
      <c r="X1826" s="3">
        <v>1160.4383583333333</v>
      </c>
      <c r="Y1826" vm="10">
        <v>0.20399999999999999</v>
      </c>
      <c r="Z1826" s="3">
        <v>6162.1676666666672</v>
      </c>
      <c r="AA1826" t="s">
        <v>41</v>
      </c>
      <c r="AB1826">
        <v>1</v>
      </c>
      <c r="AC1826">
        <v>0</v>
      </c>
      <c r="AD1826" s="2" t="s">
        <v>42</v>
      </c>
      <c r="AE1826">
        <v>197</v>
      </c>
      <c r="AH1826">
        <v>20</v>
      </c>
      <c r="AJ1826">
        <v>6</v>
      </c>
      <c r="AK1826" t="s">
        <v>1810</v>
      </c>
      <c r="AL1826">
        <f>IF(AND(EE_Data_2023[[#This Row],[Hire Date]]&gt;=EE_Data_2023[[#This Row],[Start of Month]],EE_Data_2023[[#This Row],[Hire Date]]&lt;=EE_Data_2023[[#This Row],[End of Month]]),1,0)</f>
        <v>0</v>
      </c>
      <c r="AM1826">
        <f>IF(AND(EE_Data_2023[[#This Row],[Exit Date]]&gt;=EE_Data_2023[[#This Row],[Start of Month]],EE_Data_2023[[#This Row],[Exit Date]]&lt;=EE_Data_2023[[#This Row],[End of Month]]),1,0)</f>
        <v>0</v>
      </c>
      <c r="AN1826">
        <f>EE_Data_2023[[#This Row],[Leave balance]]*EE_Data_2023[[#This Row],[Hr_Rate]]</f>
        <v>8798.4177884615383</v>
      </c>
    </row>
    <row r="1827" spans="1:40" x14ac:dyDescent="0.3">
      <c r="A1827" s="1" t="s">
        <v>1929</v>
      </c>
      <c r="B1827" s="8">
        <v>44986</v>
      </c>
      <c r="C1827" s="8">
        <v>45016</v>
      </c>
      <c r="D1827">
        <v>2023</v>
      </c>
      <c r="E1827" t="s">
        <v>1035</v>
      </c>
      <c r="F1827" t="s">
        <v>1036</v>
      </c>
      <c r="G1827" t="s">
        <v>1918</v>
      </c>
      <c r="H1827" t="s">
        <v>480</v>
      </c>
      <c r="I1827" t="s">
        <v>481</v>
      </c>
      <c r="J1827" t="s">
        <v>115</v>
      </c>
      <c r="K1827" t="s">
        <v>116</v>
      </c>
      <c r="L1827" t="s">
        <v>49</v>
      </c>
      <c r="M1827" t="s">
        <v>135</v>
      </c>
      <c r="N1827" t="s">
        <v>72</v>
      </c>
      <c r="O1827" t="s">
        <v>40</v>
      </c>
      <c r="P1827">
        <v>40</v>
      </c>
      <c r="Q1827" s="2">
        <v>39872</v>
      </c>
      <c r="R1827" s="2"/>
      <c r="S1827">
        <v>40</v>
      </c>
      <c r="T1827" s="3">
        <v>242919</v>
      </c>
      <c r="U1827" s="3">
        <v>20243.25</v>
      </c>
      <c r="V1827" s="3">
        <v>116.78798076923076</v>
      </c>
      <c r="W1827" s="3">
        <v>0.25</v>
      </c>
      <c r="X1827" s="3">
        <v>5060.8125</v>
      </c>
      <c r="Y1827" vm="15">
        <v>0.34600000000000003</v>
      </c>
      <c r="Z1827" s="3">
        <v>13239.085499999999</v>
      </c>
      <c r="AA1827" t="s">
        <v>138</v>
      </c>
      <c r="AB1827">
        <v>1.7225999999999999</v>
      </c>
      <c r="AC1827">
        <v>0.31</v>
      </c>
      <c r="AD1827" s="2" t="s">
        <v>42</v>
      </c>
      <c r="AE1827">
        <v>228</v>
      </c>
      <c r="AH1827">
        <v>20</v>
      </c>
      <c r="AJ1827">
        <v>25.5</v>
      </c>
      <c r="AK1827" t="s">
        <v>42</v>
      </c>
      <c r="AL1827">
        <f>IF(AND(EE_Data_2023[[#This Row],[Hire Date]]&gt;=EE_Data_2023[[#This Row],[Start of Month]],EE_Data_2023[[#This Row],[Hire Date]]&lt;=EE_Data_2023[[#This Row],[End of Month]]),1,0)</f>
        <v>0</v>
      </c>
      <c r="AM1827">
        <f>IF(AND(EE_Data_2023[[#This Row],[Exit Date]]&gt;=EE_Data_2023[[#This Row],[Start of Month]],EE_Data_2023[[#This Row],[Exit Date]]&lt;=EE_Data_2023[[#This Row],[End of Month]]),1,0)</f>
        <v>0</v>
      </c>
      <c r="AN1827">
        <f>EE_Data_2023[[#This Row],[Leave balance]]*EE_Data_2023[[#This Row],[Hr_Rate]]</f>
        <v>26627.659615384611</v>
      </c>
    </row>
    <row r="1828" spans="1:40" x14ac:dyDescent="0.3">
      <c r="A1828" s="1" t="s">
        <v>1929</v>
      </c>
      <c r="B1828" s="8">
        <v>44986</v>
      </c>
      <c r="C1828" s="8">
        <v>45016</v>
      </c>
      <c r="D1828">
        <v>2023</v>
      </c>
      <c r="E1828" t="s">
        <v>89</v>
      </c>
      <c r="F1828" t="s">
        <v>90</v>
      </c>
      <c r="G1828" t="s">
        <v>54</v>
      </c>
      <c r="H1828" t="s">
        <v>482</v>
      </c>
      <c r="I1828" t="s">
        <v>483</v>
      </c>
      <c r="J1828" t="s">
        <v>47</v>
      </c>
      <c r="K1828" t="s">
        <v>99</v>
      </c>
      <c r="L1828" t="s">
        <v>49</v>
      </c>
      <c r="M1828" t="s">
        <v>90</v>
      </c>
      <c r="N1828" t="s">
        <v>72</v>
      </c>
      <c r="O1828" t="s">
        <v>40</v>
      </c>
      <c r="P1828">
        <v>30</v>
      </c>
      <c r="Q1828" s="2">
        <v>43240</v>
      </c>
      <c r="R1828" s="2"/>
      <c r="S1828">
        <v>40</v>
      </c>
      <c r="T1828" s="3">
        <v>184368</v>
      </c>
      <c r="U1828" s="3">
        <v>15364</v>
      </c>
      <c r="V1828" s="3">
        <v>88.638461538461542</v>
      </c>
      <c r="W1828" s="3">
        <v>0</v>
      </c>
      <c r="X1828" s="3">
        <v>0</v>
      </c>
      <c r="Y1828" vm="9">
        <v>0.37200000000000005</v>
      </c>
      <c r="Z1828" s="3">
        <v>9648.5919999999987</v>
      </c>
      <c r="AA1828" t="s">
        <v>95</v>
      </c>
      <c r="AB1828">
        <v>136.33000000000001</v>
      </c>
      <c r="AC1828">
        <v>0.28999999999999998</v>
      </c>
      <c r="AD1828" s="2" t="s">
        <v>42</v>
      </c>
      <c r="AE1828">
        <v>62</v>
      </c>
      <c r="AH1828">
        <v>20</v>
      </c>
      <c r="AJ1828">
        <v>25.5</v>
      </c>
      <c r="AK1828" t="s">
        <v>42</v>
      </c>
      <c r="AL1828">
        <f>IF(AND(EE_Data_2023[[#This Row],[Hire Date]]&gt;=EE_Data_2023[[#This Row],[Start of Month]],EE_Data_2023[[#This Row],[Hire Date]]&lt;=EE_Data_2023[[#This Row],[End of Month]]),1,0)</f>
        <v>0</v>
      </c>
      <c r="AM1828">
        <f>IF(AND(EE_Data_2023[[#This Row],[Exit Date]]&gt;=EE_Data_2023[[#This Row],[Start of Month]],EE_Data_2023[[#This Row],[Exit Date]]&lt;=EE_Data_2023[[#This Row],[End of Month]]),1,0)</f>
        <v>0</v>
      </c>
      <c r="AN1828">
        <f>EE_Data_2023[[#This Row],[Leave balance]]*EE_Data_2023[[#This Row],[Hr_Rate]]</f>
        <v>5495.584615384616</v>
      </c>
    </row>
    <row r="1829" spans="1:40" x14ac:dyDescent="0.3">
      <c r="A1829" s="1" t="s">
        <v>1929</v>
      </c>
      <c r="B1829" s="8">
        <v>44986</v>
      </c>
      <c r="C1829" s="8">
        <v>45016</v>
      </c>
      <c r="D1829">
        <v>2023</v>
      </c>
      <c r="E1829" t="s">
        <v>79</v>
      </c>
      <c r="F1829" t="s">
        <v>80</v>
      </c>
      <c r="G1829" t="s">
        <v>33</v>
      </c>
      <c r="H1829" t="s">
        <v>484</v>
      </c>
      <c r="I1829" t="s">
        <v>485</v>
      </c>
      <c r="J1829" t="s">
        <v>93</v>
      </c>
      <c r="K1829" t="s">
        <v>48</v>
      </c>
      <c r="L1829" t="s">
        <v>71</v>
      </c>
      <c r="M1829" t="s">
        <v>80</v>
      </c>
      <c r="N1829" t="s">
        <v>39</v>
      </c>
      <c r="O1829" t="s">
        <v>40</v>
      </c>
      <c r="P1829">
        <v>45</v>
      </c>
      <c r="Q1829" s="2">
        <v>44554</v>
      </c>
      <c r="R1829" s="2">
        <v>45284</v>
      </c>
      <c r="S1829">
        <v>40</v>
      </c>
      <c r="T1829" s="3">
        <v>144754</v>
      </c>
      <c r="U1829" s="3">
        <v>12062.833333333334</v>
      </c>
      <c r="V1829" s="3">
        <v>69.593269230769224</v>
      </c>
      <c r="W1829" s="3">
        <v>0.23190000000000002</v>
      </c>
      <c r="X1829" s="3">
        <v>2797.3710500000002</v>
      </c>
      <c r="Y1829" vm="7">
        <v>0.41200000000000003</v>
      </c>
      <c r="Z1829" s="3">
        <v>7092.9459999999999</v>
      </c>
      <c r="AA1829" t="s">
        <v>41</v>
      </c>
      <c r="AB1829">
        <v>1</v>
      </c>
      <c r="AC1829">
        <v>0.15</v>
      </c>
      <c r="AD1829" s="2" t="s">
        <v>42</v>
      </c>
      <c r="AE1829">
        <v>255</v>
      </c>
      <c r="AH1829">
        <v>20</v>
      </c>
      <c r="AK1829" t="s">
        <v>42</v>
      </c>
      <c r="AL1829">
        <f>IF(AND(EE_Data_2023[[#This Row],[Hire Date]]&gt;=EE_Data_2023[[#This Row],[Start of Month]],EE_Data_2023[[#This Row],[Hire Date]]&lt;=EE_Data_2023[[#This Row],[End of Month]]),1,0)</f>
        <v>0</v>
      </c>
      <c r="AM1829">
        <f>IF(AND(EE_Data_2023[[#This Row],[Exit Date]]&gt;=EE_Data_2023[[#This Row],[Start of Month]],EE_Data_2023[[#This Row],[Exit Date]]&lt;=EE_Data_2023[[#This Row],[End of Month]]),1,0)</f>
        <v>0</v>
      </c>
      <c r="AN1829">
        <f>EE_Data_2023[[#This Row],[Leave balance]]*EE_Data_2023[[#This Row],[Hr_Rate]]</f>
        <v>17746.283653846152</v>
      </c>
    </row>
    <row r="1830" spans="1:40" x14ac:dyDescent="0.3">
      <c r="A1830" s="1" t="s">
        <v>1929</v>
      </c>
      <c r="B1830" s="8">
        <v>44986</v>
      </c>
      <c r="C1830" s="8">
        <v>45016</v>
      </c>
      <c r="D1830">
        <v>2023</v>
      </c>
      <c r="E1830" t="s">
        <v>193</v>
      </c>
      <c r="F1830" t="s">
        <v>194</v>
      </c>
      <c r="G1830" t="s">
        <v>33</v>
      </c>
      <c r="H1830" t="s">
        <v>486</v>
      </c>
      <c r="I1830" t="s">
        <v>487</v>
      </c>
      <c r="J1830" t="s">
        <v>362</v>
      </c>
      <c r="K1830" t="s">
        <v>70</v>
      </c>
      <c r="L1830" t="s">
        <v>108</v>
      </c>
      <c r="M1830" t="s">
        <v>194</v>
      </c>
      <c r="N1830" t="s">
        <v>72</v>
      </c>
      <c r="O1830" t="s">
        <v>50</v>
      </c>
      <c r="P1830">
        <v>30</v>
      </c>
      <c r="Q1830" s="2">
        <v>42722</v>
      </c>
      <c r="R1830" s="2"/>
      <c r="S1830">
        <v>40</v>
      </c>
      <c r="T1830" s="3">
        <v>89458</v>
      </c>
      <c r="U1830" s="3">
        <v>7454.833333333333</v>
      </c>
      <c r="V1830" s="3">
        <v>43.008653846153848</v>
      </c>
      <c r="W1830" s="3">
        <v>6.3500000000000001E-2</v>
      </c>
      <c r="X1830" s="3">
        <v>473.38191666666665</v>
      </c>
      <c r="Y1830" vm="24">
        <v>0.31900000000000001</v>
      </c>
      <c r="Z1830" s="3">
        <v>5076.7415000000001</v>
      </c>
      <c r="AA1830" t="s">
        <v>197</v>
      </c>
      <c r="AB1830">
        <v>149.69999999999999</v>
      </c>
      <c r="AC1830">
        <v>0</v>
      </c>
      <c r="AD1830" s="2" t="s">
        <v>42</v>
      </c>
      <c r="AE1830">
        <v>338</v>
      </c>
      <c r="AH1830">
        <v>20</v>
      </c>
      <c r="AJ1830">
        <v>6</v>
      </c>
      <c r="AK1830" t="s">
        <v>42</v>
      </c>
      <c r="AL1830">
        <f>IF(AND(EE_Data_2023[[#This Row],[Hire Date]]&gt;=EE_Data_2023[[#This Row],[Start of Month]],EE_Data_2023[[#This Row],[Hire Date]]&lt;=EE_Data_2023[[#This Row],[End of Month]]),1,0)</f>
        <v>0</v>
      </c>
      <c r="AM1830">
        <f>IF(AND(EE_Data_2023[[#This Row],[Exit Date]]&gt;=EE_Data_2023[[#This Row],[Start of Month]],EE_Data_2023[[#This Row],[Exit Date]]&lt;=EE_Data_2023[[#This Row],[End of Month]]),1,0)</f>
        <v>0</v>
      </c>
      <c r="AN1830">
        <f>EE_Data_2023[[#This Row],[Leave balance]]*EE_Data_2023[[#This Row],[Hr_Rate]]</f>
        <v>14536.925000000001</v>
      </c>
    </row>
    <row r="1831" spans="1:40" x14ac:dyDescent="0.3">
      <c r="A1831" s="1" t="s">
        <v>1929</v>
      </c>
      <c r="B1831" s="8">
        <v>44986</v>
      </c>
      <c r="C1831" s="8">
        <v>45016</v>
      </c>
      <c r="D1831">
        <v>2023</v>
      </c>
      <c r="E1831" t="s">
        <v>1035</v>
      </c>
      <c r="F1831" t="s">
        <v>1036</v>
      </c>
      <c r="G1831" t="s">
        <v>1918</v>
      </c>
      <c r="H1831" t="s">
        <v>488</v>
      </c>
      <c r="I1831" t="s">
        <v>489</v>
      </c>
      <c r="J1831" t="s">
        <v>115</v>
      </c>
      <c r="K1831" t="s">
        <v>83</v>
      </c>
      <c r="L1831" t="s">
        <v>71</v>
      </c>
      <c r="M1831" t="s">
        <v>135</v>
      </c>
      <c r="N1831" t="s">
        <v>72</v>
      </c>
      <c r="O1831" t="s">
        <v>50</v>
      </c>
      <c r="P1831">
        <v>56</v>
      </c>
      <c r="Q1831" s="2">
        <v>41714</v>
      </c>
      <c r="R1831" s="2"/>
      <c r="S1831">
        <v>40</v>
      </c>
      <c r="T1831" s="3">
        <v>190815</v>
      </c>
      <c r="U1831" s="3">
        <v>15901.25</v>
      </c>
      <c r="V1831" s="3">
        <v>91.737980769230774</v>
      </c>
      <c r="W1831" s="3">
        <v>0.25</v>
      </c>
      <c r="X1831" s="3">
        <v>3975.3125</v>
      </c>
      <c r="Y1831" vm="15">
        <v>0.34600000000000003</v>
      </c>
      <c r="Z1831" s="3">
        <v>10399.4175</v>
      </c>
      <c r="AA1831" t="s">
        <v>138</v>
      </c>
      <c r="AB1831">
        <v>1.7225999999999999</v>
      </c>
      <c r="AC1831">
        <v>0.4</v>
      </c>
      <c r="AD1831" s="2" t="s">
        <v>42</v>
      </c>
      <c r="AE1831">
        <v>134</v>
      </c>
      <c r="AH1831">
        <v>20</v>
      </c>
      <c r="AJ1831">
        <v>7.5</v>
      </c>
      <c r="AK1831" t="s">
        <v>42</v>
      </c>
      <c r="AL1831">
        <f>IF(AND(EE_Data_2023[[#This Row],[Hire Date]]&gt;=EE_Data_2023[[#This Row],[Start of Month]],EE_Data_2023[[#This Row],[Hire Date]]&lt;=EE_Data_2023[[#This Row],[End of Month]]),1,0)</f>
        <v>0</v>
      </c>
      <c r="AM1831">
        <f>IF(AND(EE_Data_2023[[#This Row],[Exit Date]]&gt;=EE_Data_2023[[#This Row],[Start of Month]],EE_Data_2023[[#This Row],[Exit Date]]&lt;=EE_Data_2023[[#This Row],[End of Month]]),1,0)</f>
        <v>0</v>
      </c>
      <c r="AN1831">
        <f>EE_Data_2023[[#This Row],[Leave balance]]*EE_Data_2023[[#This Row],[Hr_Rate]]</f>
        <v>12292.889423076924</v>
      </c>
    </row>
    <row r="1832" spans="1:40" x14ac:dyDescent="0.3">
      <c r="A1832" s="1" t="s">
        <v>1929</v>
      </c>
      <c r="B1832" s="8">
        <v>44986</v>
      </c>
      <c r="C1832" s="8">
        <v>45016</v>
      </c>
      <c r="D1832">
        <v>2023</v>
      </c>
      <c r="E1832" t="s">
        <v>385</v>
      </c>
      <c r="F1832" t="s">
        <v>386</v>
      </c>
      <c r="G1832" t="s">
        <v>33</v>
      </c>
      <c r="H1832" t="s">
        <v>490</v>
      </c>
      <c r="I1832" t="s">
        <v>491</v>
      </c>
      <c r="J1832" t="s">
        <v>93</v>
      </c>
      <c r="K1832" t="s">
        <v>70</v>
      </c>
      <c r="L1832" t="s">
        <v>108</v>
      </c>
      <c r="M1832" t="s">
        <v>386</v>
      </c>
      <c r="N1832" t="s">
        <v>39</v>
      </c>
      <c r="O1832" t="s">
        <v>50</v>
      </c>
      <c r="P1832">
        <v>62</v>
      </c>
      <c r="Q1832" s="2">
        <v>44775</v>
      </c>
      <c r="R1832" s="2">
        <v>45140</v>
      </c>
      <c r="S1832">
        <v>32</v>
      </c>
      <c r="T1832" s="3">
        <v>137995</v>
      </c>
      <c r="U1832" s="3">
        <v>11499.583333333334</v>
      </c>
      <c r="V1832" s="3">
        <v>82.9296875</v>
      </c>
      <c r="W1832" s="3">
        <v>0.19020000000000001</v>
      </c>
      <c r="X1832" s="3">
        <v>2187.2207500000004</v>
      </c>
      <c r="Y1832" vm="36">
        <v>0.28300000000000003</v>
      </c>
      <c r="Z1832" s="3">
        <v>8245.2012500000001</v>
      </c>
      <c r="AA1832" t="s">
        <v>389</v>
      </c>
      <c r="AB1832">
        <v>1.9574</v>
      </c>
      <c r="AC1832">
        <v>0.14000000000000001</v>
      </c>
      <c r="AD1832" s="2" t="s">
        <v>42</v>
      </c>
      <c r="AE1832">
        <v>166</v>
      </c>
      <c r="AH1832">
        <v>20</v>
      </c>
      <c r="AJ1832">
        <v>22.5</v>
      </c>
      <c r="AK1832" t="s">
        <v>42</v>
      </c>
      <c r="AL1832">
        <f>IF(AND(EE_Data_2023[[#This Row],[Hire Date]]&gt;=EE_Data_2023[[#This Row],[Start of Month]],EE_Data_2023[[#This Row],[Hire Date]]&lt;=EE_Data_2023[[#This Row],[End of Month]]),1,0)</f>
        <v>0</v>
      </c>
      <c r="AM1832">
        <f>IF(AND(EE_Data_2023[[#This Row],[Exit Date]]&gt;=EE_Data_2023[[#This Row],[Start of Month]],EE_Data_2023[[#This Row],[Exit Date]]&lt;=EE_Data_2023[[#This Row],[End of Month]]),1,0)</f>
        <v>0</v>
      </c>
      <c r="AN1832">
        <f>EE_Data_2023[[#This Row],[Leave balance]]*EE_Data_2023[[#This Row],[Hr_Rate]]</f>
        <v>13766.328125</v>
      </c>
    </row>
    <row r="1833" spans="1:40" x14ac:dyDescent="0.3">
      <c r="A1833" s="1" t="s">
        <v>1929</v>
      </c>
      <c r="B1833" s="8">
        <v>44986</v>
      </c>
      <c r="C1833" s="8">
        <v>45016</v>
      </c>
      <c r="D1833">
        <v>2023</v>
      </c>
      <c r="E1833" t="s">
        <v>1035</v>
      </c>
      <c r="F1833" t="s">
        <v>1036</v>
      </c>
      <c r="G1833" t="s">
        <v>1918</v>
      </c>
      <c r="H1833" t="s">
        <v>492</v>
      </c>
      <c r="I1833" t="s">
        <v>493</v>
      </c>
      <c r="J1833" t="s">
        <v>321</v>
      </c>
      <c r="K1833" t="s">
        <v>94</v>
      </c>
      <c r="L1833" t="s">
        <v>38</v>
      </c>
      <c r="M1833" t="s">
        <v>135</v>
      </c>
      <c r="N1833" t="s">
        <v>72</v>
      </c>
      <c r="O1833" t="s">
        <v>50</v>
      </c>
      <c r="P1833">
        <v>45</v>
      </c>
      <c r="Q1833" s="2">
        <v>39437</v>
      </c>
      <c r="R1833" s="2"/>
      <c r="S1833">
        <v>40</v>
      </c>
      <c r="T1833" s="3">
        <v>93840</v>
      </c>
      <c r="U1833" s="3">
        <v>7820</v>
      </c>
      <c r="V1833" s="3">
        <v>45.115384615384613</v>
      </c>
      <c r="W1833" s="3">
        <v>0.25</v>
      </c>
      <c r="X1833" s="3">
        <v>1955</v>
      </c>
      <c r="Y1833" vm="15">
        <v>0.34600000000000003</v>
      </c>
      <c r="Z1833" s="3">
        <v>5114.28</v>
      </c>
      <c r="AA1833" t="s">
        <v>138</v>
      </c>
      <c r="AB1833">
        <v>1.7225999999999999</v>
      </c>
      <c r="AC1833">
        <v>0</v>
      </c>
      <c r="AD1833" s="2" t="s">
        <v>42</v>
      </c>
      <c r="AE1833">
        <v>76</v>
      </c>
      <c r="AH1833">
        <v>20</v>
      </c>
      <c r="AK1833" t="s">
        <v>42</v>
      </c>
      <c r="AL1833">
        <f>IF(AND(EE_Data_2023[[#This Row],[Hire Date]]&gt;=EE_Data_2023[[#This Row],[Start of Month]],EE_Data_2023[[#This Row],[Hire Date]]&lt;=EE_Data_2023[[#This Row],[End of Month]]),1,0)</f>
        <v>0</v>
      </c>
      <c r="AM1833">
        <f>IF(AND(EE_Data_2023[[#This Row],[Exit Date]]&gt;=EE_Data_2023[[#This Row],[Start of Month]],EE_Data_2023[[#This Row],[Exit Date]]&lt;=EE_Data_2023[[#This Row],[End of Month]]),1,0)</f>
        <v>0</v>
      </c>
      <c r="AN1833">
        <f>EE_Data_2023[[#This Row],[Leave balance]]*EE_Data_2023[[#This Row],[Hr_Rate]]</f>
        <v>3428.7692307692305</v>
      </c>
    </row>
    <row r="1834" spans="1:40" x14ac:dyDescent="0.3">
      <c r="A1834" s="1" t="s">
        <v>1929</v>
      </c>
      <c r="B1834" s="8">
        <v>44986</v>
      </c>
      <c r="C1834" s="8">
        <v>45016</v>
      </c>
      <c r="D1834">
        <v>2023</v>
      </c>
      <c r="E1834" t="s">
        <v>390</v>
      </c>
      <c r="F1834" t="s">
        <v>391</v>
      </c>
      <c r="G1834" t="s">
        <v>33</v>
      </c>
      <c r="H1834" t="s">
        <v>494</v>
      </c>
      <c r="I1834" t="s">
        <v>495</v>
      </c>
      <c r="J1834" t="s">
        <v>36</v>
      </c>
      <c r="K1834" t="s">
        <v>37</v>
      </c>
      <c r="L1834" t="s">
        <v>108</v>
      </c>
      <c r="M1834" t="s">
        <v>391</v>
      </c>
      <c r="N1834" t="s">
        <v>72</v>
      </c>
      <c r="O1834" t="s">
        <v>40</v>
      </c>
      <c r="P1834">
        <v>46</v>
      </c>
      <c r="Q1834" s="2">
        <v>44495</v>
      </c>
      <c r="R1834" s="2"/>
      <c r="S1834">
        <v>40</v>
      </c>
      <c r="T1834" s="3">
        <v>94790</v>
      </c>
      <c r="U1834" s="3">
        <v>7899.166666666667</v>
      </c>
      <c r="V1834" s="3">
        <v>45.572115384615387</v>
      </c>
      <c r="W1834" s="3">
        <v>0.1105</v>
      </c>
      <c r="X1834" s="3">
        <v>872.85791666666671</v>
      </c>
      <c r="Y1834" vm="37">
        <v>0.26100000000000001</v>
      </c>
      <c r="Z1834" s="3">
        <v>5837.4841666666671</v>
      </c>
      <c r="AA1834" t="s">
        <v>41</v>
      </c>
      <c r="AB1834">
        <v>1</v>
      </c>
      <c r="AC1834">
        <v>0</v>
      </c>
      <c r="AD1834" s="2" t="s">
        <v>42</v>
      </c>
      <c r="AE1834">
        <v>147</v>
      </c>
      <c r="AH1834">
        <v>20</v>
      </c>
      <c r="AK1834" t="s">
        <v>42</v>
      </c>
      <c r="AL1834">
        <f>IF(AND(EE_Data_2023[[#This Row],[Hire Date]]&gt;=EE_Data_2023[[#This Row],[Start of Month]],EE_Data_2023[[#This Row],[Hire Date]]&lt;=EE_Data_2023[[#This Row],[End of Month]]),1,0)</f>
        <v>0</v>
      </c>
      <c r="AM1834">
        <f>IF(AND(EE_Data_2023[[#This Row],[Exit Date]]&gt;=EE_Data_2023[[#This Row],[Start of Month]],EE_Data_2023[[#This Row],[Exit Date]]&lt;=EE_Data_2023[[#This Row],[End of Month]]),1,0)</f>
        <v>0</v>
      </c>
      <c r="AN1834">
        <f>EE_Data_2023[[#This Row],[Leave balance]]*EE_Data_2023[[#This Row],[Hr_Rate]]</f>
        <v>6699.1009615384619</v>
      </c>
    </row>
    <row r="1835" spans="1:40" x14ac:dyDescent="0.3">
      <c r="A1835" s="1" t="s">
        <v>1929</v>
      </c>
      <c r="B1835" s="8">
        <v>44986</v>
      </c>
      <c r="C1835" s="8">
        <v>45016</v>
      </c>
      <c r="D1835">
        <v>2023</v>
      </c>
      <c r="E1835" t="s">
        <v>128</v>
      </c>
      <c r="F1835" t="s">
        <v>129</v>
      </c>
      <c r="G1835" t="s">
        <v>33</v>
      </c>
      <c r="H1835" t="s">
        <v>496</v>
      </c>
      <c r="I1835" t="s">
        <v>497</v>
      </c>
      <c r="J1835" t="s">
        <v>115</v>
      </c>
      <c r="K1835" t="s">
        <v>94</v>
      </c>
      <c r="L1835" t="s">
        <v>108</v>
      </c>
      <c r="M1835" t="s">
        <v>129</v>
      </c>
      <c r="N1835" t="s">
        <v>72</v>
      </c>
      <c r="O1835" t="s">
        <v>40</v>
      </c>
      <c r="P1835">
        <v>48</v>
      </c>
      <c r="Q1835" s="2">
        <v>41706</v>
      </c>
      <c r="R1835" s="2"/>
      <c r="S1835">
        <v>40</v>
      </c>
      <c r="T1835" s="3">
        <v>197367</v>
      </c>
      <c r="U1835" s="3">
        <v>16447.25</v>
      </c>
      <c r="V1835" s="3">
        <v>94.887980769230779</v>
      </c>
      <c r="W1835" s="3">
        <v>0.27500000000000002</v>
      </c>
      <c r="X1835" s="3">
        <v>4522.9937500000005</v>
      </c>
      <c r="Y1835" vm="14">
        <v>0.55399999999999994</v>
      </c>
      <c r="Z1835" s="3">
        <v>7335.4735000000019</v>
      </c>
      <c r="AA1835" t="s">
        <v>41</v>
      </c>
      <c r="AB1835">
        <v>1</v>
      </c>
      <c r="AC1835">
        <v>0.39</v>
      </c>
      <c r="AD1835" s="2" t="s">
        <v>42</v>
      </c>
      <c r="AE1835">
        <v>26</v>
      </c>
      <c r="AF1835">
        <v>1</v>
      </c>
      <c r="AG1835" t="s">
        <v>1808</v>
      </c>
      <c r="AH1835">
        <v>20</v>
      </c>
      <c r="AK1835" t="s">
        <v>42</v>
      </c>
      <c r="AL1835">
        <f>IF(AND(EE_Data_2023[[#This Row],[Hire Date]]&gt;=EE_Data_2023[[#This Row],[Start of Month]],EE_Data_2023[[#This Row],[Hire Date]]&lt;=EE_Data_2023[[#This Row],[End of Month]]),1,0)</f>
        <v>0</v>
      </c>
      <c r="AM1835">
        <f>IF(AND(EE_Data_2023[[#This Row],[Exit Date]]&gt;=EE_Data_2023[[#This Row],[Start of Month]],EE_Data_2023[[#This Row],[Exit Date]]&lt;=EE_Data_2023[[#This Row],[End of Month]]),1,0)</f>
        <v>0</v>
      </c>
      <c r="AN1835">
        <f>EE_Data_2023[[#This Row],[Leave balance]]*EE_Data_2023[[#This Row],[Hr_Rate]]</f>
        <v>2467.0875000000001</v>
      </c>
    </row>
    <row r="1836" spans="1:40" x14ac:dyDescent="0.3">
      <c r="A1836" s="1" t="s">
        <v>1929</v>
      </c>
      <c r="B1836" s="8">
        <v>44986</v>
      </c>
      <c r="C1836" s="8">
        <v>45016</v>
      </c>
      <c r="D1836">
        <v>2023</v>
      </c>
      <c r="E1836" t="s">
        <v>390</v>
      </c>
      <c r="F1836" t="s">
        <v>391</v>
      </c>
      <c r="G1836" t="s">
        <v>33</v>
      </c>
      <c r="H1836" t="s">
        <v>498</v>
      </c>
      <c r="I1836" t="s">
        <v>499</v>
      </c>
      <c r="J1836" t="s">
        <v>47</v>
      </c>
      <c r="K1836" t="s">
        <v>83</v>
      </c>
      <c r="L1836" t="s">
        <v>38</v>
      </c>
      <c r="M1836" t="s">
        <v>391</v>
      </c>
      <c r="N1836" t="s">
        <v>72</v>
      </c>
      <c r="O1836" t="s">
        <v>50</v>
      </c>
      <c r="P1836">
        <v>27</v>
      </c>
      <c r="Q1836" s="2">
        <v>43276</v>
      </c>
      <c r="R1836" s="2"/>
      <c r="S1836">
        <v>40</v>
      </c>
      <c r="T1836" s="3">
        <v>174097</v>
      </c>
      <c r="U1836" s="3">
        <v>14508.083333333334</v>
      </c>
      <c r="V1836" s="3">
        <v>83.700480769230779</v>
      </c>
      <c r="W1836" s="3">
        <v>0.1105</v>
      </c>
      <c r="X1836" s="3">
        <v>1603.1432083333334</v>
      </c>
      <c r="Y1836" vm="37">
        <v>0.26100000000000001</v>
      </c>
      <c r="Z1836" s="3">
        <v>10721.473583333334</v>
      </c>
      <c r="AA1836" t="s">
        <v>41</v>
      </c>
      <c r="AB1836">
        <v>1</v>
      </c>
      <c r="AC1836">
        <v>0.21</v>
      </c>
      <c r="AD1836" s="2" t="s">
        <v>42</v>
      </c>
      <c r="AE1836">
        <v>345</v>
      </c>
      <c r="AH1836">
        <v>20</v>
      </c>
      <c r="AK1836" t="s">
        <v>42</v>
      </c>
      <c r="AL1836">
        <f>IF(AND(EE_Data_2023[[#This Row],[Hire Date]]&gt;=EE_Data_2023[[#This Row],[Start of Month]],EE_Data_2023[[#This Row],[Hire Date]]&lt;=EE_Data_2023[[#This Row],[End of Month]]),1,0)</f>
        <v>0</v>
      </c>
      <c r="AM1836">
        <f>IF(AND(EE_Data_2023[[#This Row],[Exit Date]]&gt;=EE_Data_2023[[#This Row],[Start of Month]],EE_Data_2023[[#This Row],[Exit Date]]&lt;=EE_Data_2023[[#This Row],[End of Month]]),1,0)</f>
        <v>0</v>
      </c>
      <c r="AN1836">
        <f>EE_Data_2023[[#This Row],[Leave balance]]*EE_Data_2023[[#This Row],[Hr_Rate]]</f>
        <v>28876.665865384617</v>
      </c>
    </row>
    <row r="1837" spans="1:40" x14ac:dyDescent="0.3">
      <c r="A1837" s="1" t="s">
        <v>1929</v>
      </c>
      <c r="B1837" s="8">
        <v>44986</v>
      </c>
      <c r="C1837" s="8">
        <v>45016</v>
      </c>
      <c r="D1837">
        <v>2023</v>
      </c>
      <c r="E1837" t="s">
        <v>123</v>
      </c>
      <c r="F1837" t="s">
        <v>124</v>
      </c>
      <c r="G1837" t="s">
        <v>33</v>
      </c>
      <c r="H1837" t="s">
        <v>500</v>
      </c>
      <c r="I1837" t="s">
        <v>501</v>
      </c>
      <c r="J1837" t="s">
        <v>77</v>
      </c>
      <c r="K1837" t="s">
        <v>37</v>
      </c>
      <c r="L1837" t="s">
        <v>49</v>
      </c>
      <c r="M1837" t="s">
        <v>124</v>
      </c>
      <c r="N1837" t="s">
        <v>72</v>
      </c>
      <c r="O1837" t="s">
        <v>40</v>
      </c>
      <c r="P1837">
        <v>53</v>
      </c>
      <c r="Q1837" s="2">
        <v>39021</v>
      </c>
      <c r="R1837" s="2"/>
      <c r="S1837">
        <v>40</v>
      </c>
      <c r="T1837" s="3">
        <v>120128</v>
      </c>
      <c r="U1837" s="3">
        <v>10010.666666666666</v>
      </c>
      <c r="V1837" s="3">
        <v>57.753846153846155</v>
      </c>
      <c r="W1837" s="3">
        <v>2.2499999999999999E-2</v>
      </c>
      <c r="X1837" s="3">
        <v>225.23999999999998</v>
      </c>
      <c r="Y1837" vm="13">
        <v>0.2</v>
      </c>
      <c r="Z1837" s="3">
        <v>8008.5333333333328</v>
      </c>
      <c r="AA1837" t="s">
        <v>127</v>
      </c>
      <c r="AB1837">
        <v>4.9107000000000003</v>
      </c>
      <c r="AC1837">
        <v>0.1</v>
      </c>
      <c r="AD1837" s="2" t="s">
        <v>42</v>
      </c>
      <c r="AE1837">
        <v>51</v>
      </c>
      <c r="AH1837">
        <v>20</v>
      </c>
      <c r="AK1837" t="s">
        <v>42</v>
      </c>
      <c r="AL1837">
        <f>IF(AND(EE_Data_2023[[#This Row],[Hire Date]]&gt;=EE_Data_2023[[#This Row],[Start of Month]],EE_Data_2023[[#This Row],[Hire Date]]&lt;=EE_Data_2023[[#This Row],[End of Month]]),1,0)</f>
        <v>0</v>
      </c>
      <c r="AM1837">
        <f>IF(AND(EE_Data_2023[[#This Row],[Exit Date]]&gt;=EE_Data_2023[[#This Row],[Start of Month]],EE_Data_2023[[#This Row],[Exit Date]]&lt;=EE_Data_2023[[#This Row],[End of Month]]),1,0)</f>
        <v>0</v>
      </c>
      <c r="AN1837">
        <f>EE_Data_2023[[#This Row],[Leave balance]]*EE_Data_2023[[#This Row],[Hr_Rate]]</f>
        <v>2945.4461538461537</v>
      </c>
    </row>
    <row r="1838" spans="1:40" x14ac:dyDescent="0.3">
      <c r="A1838" s="1" t="s">
        <v>1929</v>
      </c>
      <c r="B1838" s="8">
        <v>44986</v>
      </c>
      <c r="C1838" s="8">
        <v>45016</v>
      </c>
      <c r="D1838">
        <v>2023</v>
      </c>
      <c r="E1838" t="s">
        <v>502</v>
      </c>
      <c r="F1838" t="s">
        <v>120</v>
      </c>
      <c r="G1838" t="s">
        <v>1917</v>
      </c>
      <c r="H1838" t="s">
        <v>503</v>
      </c>
      <c r="I1838" t="s">
        <v>504</v>
      </c>
      <c r="J1838" t="s">
        <v>77</v>
      </c>
      <c r="K1838" t="s">
        <v>116</v>
      </c>
      <c r="L1838" t="s">
        <v>38</v>
      </c>
      <c r="M1838" t="s">
        <v>120</v>
      </c>
      <c r="N1838" t="s">
        <v>72</v>
      </c>
      <c r="O1838" t="s">
        <v>50</v>
      </c>
      <c r="P1838">
        <v>59</v>
      </c>
      <c r="Q1838" s="2">
        <v>39197</v>
      </c>
      <c r="R1838" s="2"/>
      <c r="S1838">
        <v>40</v>
      </c>
      <c r="T1838" s="3">
        <v>129708</v>
      </c>
      <c r="U1838" s="3">
        <v>10809</v>
      </c>
      <c r="V1838" s="3">
        <v>62.359615384615381</v>
      </c>
      <c r="W1838" s="3">
        <v>7.6499999999999999E-2</v>
      </c>
      <c r="X1838" s="3">
        <v>826.88850000000002</v>
      </c>
      <c r="Y1838" vm="1">
        <v>0.36599999999999999</v>
      </c>
      <c r="Z1838" s="3">
        <v>6852.9059999999999</v>
      </c>
      <c r="AA1838" t="s">
        <v>505</v>
      </c>
      <c r="AB1838">
        <v>1.0568</v>
      </c>
      <c r="AC1838">
        <v>0.05</v>
      </c>
      <c r="AD1838" s="2" t="s">
        <v>42</v>
      </c>
      <c r="AE1838">
        <v>317</v>
      </c>
      <c r="AH1838">
        <v>20</v>
      </c>
      <c r="AJ1838">
        <v>16.5</v>
      </c>
      <c r="AK1838" t="s">
        <v>42</v>
      </c>
      <c r="AL1838">
        <f>IF(AND(EE_Data_2023[[#This Row],[Hire Date]]&gt;=EE_Data_2023[[#This Row],[Start of Month]],EE_Data_2023[[#This Row],[Hire Date]]&lt;=EE_Data_2023[[#This Row],[End of Month]]),1,0)</f>
        <v>0</v>
      </c>
      <c r="AM1838">
        <f>IF(AND(EE_Data_2023[[#This Row],[Exit Date]]&gt;=EE_Data_2023[[#This Row],[Start of Month]],EE_Data_2023[[#This Row],[Exit Date]]&lt;=EE_Data_2023[[#This Row],[End of Month]]),1,0)</f>
        <v>0</v>
      </c>
      <c r="AN1838">
        <f>EE_Data_2023[[#This Row],[Leave balance]]*EE_Data_2023[[#This Row],[Hr_Rate]]</f>
        <v>19767.998076923075</v>
      </c>
    </row>
    <row r="1839" spans="1:40" x14ac:dyDescent="0.3">
      <c r="A1839" s="1" t="s">
        <v>1929</v>
      </c>
      <c r="B1839" s="8">
        <v>44986</v>
      </c>
      <c r="C1839" s="8">
        <v>45016</v>
      </c>
      <c r="D1839">
        <v>2023</v>
      </c>
      <c r="E1839" t="s">
        <v>506</v>
      </c>
      <c r="F1839" t="s">
        <v>507</v>
      </c>
      <c r="G1839" t="s">
        <v>1917</v>
      </c>
      <c r="H1839" t="s">
        <v>508</v>
      </c>
      <c r="I1839" t="s">
        <v>509</v>
      </c>
      <c r="J1839" t="s">
        <v>77</v>
      </c>
      <c r="K1839" t="s">
        <v>116</v>
      </c>
      <c r="L1839" t="s">
        <v>108</v>
      </c>
      <c r="M1839" t="s">
        <v>507</v>
      </c>
      <c r="N1839" t="s">
        <v>39</v>
      </c>
      <c r="O1839" t="s">
        <v>40</v>
      </c>
      <c r="P1839">
        <v>55</v>
      </c>
      <c r="Q1839" s="2">
        <v>44822</v>
      </c>
      <c r="R1839" s="2">
        <v>45187</v>
      </c>
      <c r="S1839">
        <v>32</v>
      </c>
      <c r="T1839" s="3">
        <v>102270</v>
      </c>
      <c r="U1839" s="3">
        <v>8522.5</v>
      </c>
      <c r="V1839" s="3">
        <v>61.46033653846154</v>
      </c>
      <c r="W1839" s="3">
        <v>7.3700000000000002E-2</v>
      </c>
      <c r="X1839" s="3">
        <v>628.10825</v>
      </c>
      <c r="Y1839" vm="40">
        <v>0.245</v>
      </c>
      <c r="Z1839" s="3">
        <v>6434.4875000000002</v>
      </c>
      <c r="AA1839" t="s">
        <v>510</v>
      </c>
      <c r="AB1839">
        <v>1.4572000000000001</v>
      </c>
      <c r="AC1839">
        <v>0.1</v>
      </c>
      <c r="AD1839" s="2" t="s">
        <v>42</v>
      </c>
      <c r="AE1839">
        <v>299</v>
      </c>
      <c r="AH1839">
        <v>20</v>
      </c>
      <c r="AJ1839">
        <v>24</v>
      </c>
      <c r="AK1839" t="s">
        <v>42</v>
      </c>
      <c r="AL1839">
        <f>IF(AND(EE_Data_2023[[#This Row],[Hire Date]]&gt;=EE_Data_2023[[#This Row],[Start of Month]],EE_Data_2023[[#This Row],[Hire Date]]&lt;=EE_Data_2023[[#This Row],[End of Month]]),1,0)</f>
        <v>0</v>
      </c>
      <c r="AM1839">
        <f>IF(AND(EE_Data_2023[[#This Row],[Exit Date]]&gt;=EE_Data_2023[[#This Row],[Start of Month]],EE_Data_2023[[#This Row],[Exit Date]]&lt;=EE_Data_2023[[#This Row],[End of Month]]),1,0)</f>
        <v>0</v>
      </c>
      <c r="AN1839">
        <f>EE_Data_2023[[#This Row],[Leave balance]]*EE_Data_2023[[#This Row],[Hr_Rate]]</f>
        <v>18376.640625</v>
      </c>
    </row>
    <row r="1840" spans="1:40" x14ac:dyDescent="0.3">
      <c r="A1840" s="1" t="s">
        <v>1929</v>
      </c>
      <c r="B1840" s="8">
        <v>44986</v>
      </c>
      <c r="C1840" s="8">
        <v>45016</v>
      </c>
      <c r="D1840">
        <v>2023</v>
      </c>
      <c r="E1840" t="s">
        <v>65</v>
      </c>
      <c r="F1840" t="s">
        <v>66</v>
      </c>
      <c r="G1840" t="s">
        <v>33</v>
      </c>
      <c r="H1840" t="s">
        <v>511</v>
      </c>
      <c r="I1840" t="s">
        <v>512</v>
      </c>
      <c r="J1840" t="s">
        <v>115</v>
      </c>
      <c r="K1840" t="s">
        <v>48</v>
      </c>
      <c r="L1840" t="s">
        <v>49</v>
      </c>
      <c r="M1840" t="s">
        <v>66</v>
      </c>
      <c r="N1840" t="s">
        <v>72</v>
      </c>
      <c r="O1840" t="s">
        <v>50</v>
      </c>
      <c r="P1840">
        <v>43</v>
      </c>
      <c r="Q1840" s="2">
        <v>38564</v>
      </c>
      <c r="R1840" s="2"/>
      <c r="S1840">
        <v>40</v>
      </c>
      <c r="T1840" s="3">
        <v>249686</v>
      </c>
      <c r="U1840" s="3">
        <v>20807.166666666668</v>
      </c>
      <c r="V1840" s="3">
        <v>120.04134615384615</v>
      </c>
      <c r="W1840" s="3">
        <v>0.23749999999999999</v>
      </c>
      <c r="X1840" s="3">
        <v>4941.7020833333336</v>
      </c>
      <c r="Y1840" vm="5">
        <v>0.39799999999999996</v>
      </c>
      <c r="Z1840" s="3">
        <v>12525.914333333334</v>
      </c>
      <c r="AA1840" t="s">
        <v>41</v>
      </c>
      <c r="AB1840">
        <v>1</v>
      </c>
      <c r="AC1840">
        <v>0.31</v>
      </c>
      <c r="AD1840" s="2" t="s">
        <v>42</v>
      </c>
      <c r="AE1840">
        <v>46</v>
      </c>
      <c r="AH1840">
        <v>20</v>
      </c>
      <c r="AJ1840">
        <v>27</v>
      </c>
      <c r="AK1840" t="s">
        <v>42</v>
      </c>
      <c r="AL1840">
        <f>IF(AND(EE_Data_2023[[#This Row],[Hire Date]]&gt;=EE_Data_2023[[#This Row],[Start of Month]],EE_Data_2023[[#This Row],[Hire Date]]&lt;=EE_Data_2023[[#This Row],[End of Month]]),1,0)</f>
        <v>0</v>
      </c>
      <c r="AM1840">
        <f>IF(AND(EE_Data_2023[[#This Row],[Exit Date]]&gt;=EE_Data_2023[[#This Row],[Start of Month]],EE_Data_2023[[#This Row],[Exit Date]]&lt;=EE_Data_2023[[#This Row],[End of Month]]),1,0)</f>
        <v>0</v>
      </c>
      <c r="AN1840">
        <f>EE_Data_2023[[#This Row],[Leave balance]]*EE_Data_2023[[#This Row],[Hr_Rate]]</f>
        <v>5521.9019230769227</v>
      </c>
    </row>
    <row r="1841" spans="1:40" x14ac:dyDescent="0.3">
      <c r="A1841" s="1" t="s">
        <v>1929</v>
      </c>
      <c r="B1841" s="8">
        <v>44986</v>
      </c>
      <c r="C1841" s="8">
        <v>45016</v>
      </c>
      <c r="D1841">
        <v>2023</v>
      </c>
      <c r="E1841" t="s">
        <v>79</v>
      </c>
      <c r="F1841" t="s">
        <v>80</v>
      </c>
      <c r="G1841" t="s">
        <v>33</v>
      </c>
      <c r="H1841" t="s">
        <v>513</v>
      </c>
      <c r="I1841" t="s">
        <v>514</v>
      </c>
      <c r="J1841" t="s">
        <v>145</v>
      </c>
      <c r="K1841" t="s">
        <v>48</v>
      </c>
      <c r="L1841" t="s">
        <v>38</v>
      </c>
      <c r="M1841" t="s">
        <v>80</v>
      </c>
      <c r="N1841" t="s">
        <v>72</v>
      </c>
      <c r="O1841" t="s">
        <v>50</v>
      </c>
      <c r="P1841">
        <v>55</v>
      </c>
      <c r="Q1841" s="2">
        <v>37343</v>
      </c>
      <c r="R1841" s="2"/>
      <c r="S1841">
        <v>40</v>
      </c>
      <c r="T1841" s="3">
        <v>50475</v>
      </c>
      <c r="U1841" s="3">
        <v>4206.25</v>
      </c>
      <c r="V1841" s="3">
        <v>24.266826923076923</v>
      </c>
      <c r="W1841" s="3">
        <v>0.23190000000000002</v>
      </c>
      <c r="X1841" s="3">
        <v>975.42937500000005</v>
      </c>
      <c r="Y1841" vm="7">
        <v>0.41200000000000003</v>
      </c>
      <c r="Z1841" s="3">
        <v>2473.2749999999996</v>
      </c>
      <c r="AA1841" t="s">
        <v>41</v>
      </c>
      <c r="AB1841">
        <v>1</v>
      </c>
      <c r="AC1841">
        <v>0</v>
      </c>
      <c r="AD1841" s="2" t="s">
        <v>42</v>
      </c>
      <c r="AE1841">
        <v>205</v>
      </c>
      <c r="AH1841">
        <v>20</v>
      </c>
      <c r="AJ1841">
        <v>1.5</v>
      </c>
      <c r="AK1841" t="s">
        <v>42</v>
      </c>
      <c r="AL1841">
        <f>IF(AND(EE_Data_2023[[#This Row],[Hire Date]]&gt;=EE_Data_2023[[#This Row],[Start of Month]],EE_Data_2023[[#This Row],[Hire Date]]&lt;=EE_Data_2023[[#This Row],[End of Month]]),1,0)</f>
        <v>0</v>
      </c>
      <c r="AM1841">
        <f>IF(AND(EE_Data_2023[[#This Row],[Exit Date]]&gt;=EE_Data_2023[[#This Row],[Start of Month]],EE_Data_2023[[#This Row],[Exit Date]]&lt;=EE_Data_2023[[#This Row],[End of Month]]),1,0)</f>
        <v>0</v>
      </c>
      <c r="AN1841">
        <f>EE_Data_2023[[#This Row],[Leave balance]]*EE_Data_2023[[#This Row],[Hr_Rate]]</f>
        <v>4974.6995192307695</v>
      </c>
    </row>
    <row r="1842" spans="1:40" x14ac:dyDescent="0.3">
      <c r="A1842" s="1" t="s">
        <v>1929</v>
      </c>
      <c r="B1842" s="8">
        <v>44986</v>
      </c>
      <c r="C1842" s="8">
        <v>45016</v>
      </c>
      <c r="D1842">
        <v>2023</v>
      </c>
      <c r="E1842" t="s">
        <v>193</v>
      </c>
      <c r="F1842" t="s">
        <v>194</v>
      </c>
      <c r="G1842" t="s">
        <v>33</v>
      </c>
      <c r="H1842" t="s">
        <v>515</v>
      </c>
      <c r="I1842" t="s">
        <v>516</v>
      </c>
      <c r="J1842" t="s">
        <v>77</v>
      </c>
      <c r="K1842" t="s">
        <v>116</v>
      </c>
      <c r="L1842" t="s">
        <v>108</v>
      </c>
      <c r="M1842" t="s">
        <v>194</v>
      </c>
      <c r="N1842" t="s">
        <v>72</v>
      </c>
      <c r="O1842" t="s">
        <v>40</v>
      </c>
      <c r="P1842">
        <v>51</v>
      </c>
      <c r="Q1842" s="2">
        <v>44014</v>
      </c>
      <c r="R1842" s="2"/>
      <c r="S1842">
        <v>32</v>
      </c>
      <c r="T1842" s="3">
        <v>100099</v>
      </c>
      <c r="U1842" s="3">
        <v>8341.5833333333339</v>
      </c>
      <c r="V1842" s="3">
        <v>60.15564903846154</v>
      </c>
      <c r="W1842" s="3">
        <v>6.3500000000000001E-2</v>
      </c>
      <c r="X1842" s="3">
        <v>529.69054166666672</v>
      </c>
      <c r="Y1842" vm="24">
        <v>0.31900000000000001</v>
      </c>
      <c r="Z1842" s="3">
        <v>5680.6182500000004</v>
      </c>
      <c r="AA1842" t="s">
        <v>197</v>
      </c>
      <c r="AB1842">
        <v>149.69999999999999</v>
      </c>
      <c r="AC1842">
        <v>0.08</v>
      </c>
      <c r="AD1842" s="2" t="s">
        <v>42</v>
      </c>
      <c r="AE1842">
        <v>371</v>
      </c>
      <c r="AH1842">
        <v>20</v>
      </c>
      <c r="AK1842" t="s">
        <v>42</v>
      </c>
      <c r="AL1842">
        <f>IF(AND(EE_Data_2023[[#This Row],[Hire Date]]&gt;=EE_Data_2023[[#This Row],[Start of Month]],EE_Data_2023[[#This Row],[Hire Date]]&lt;=EE_Data_2023[[#This Row],[End of Month]]),1,0)</f>
        <v>0</v>
      </c>
      <c r="AM1842">
        <f>IF(AND(EE_Data_2023[[#This Row],[Exit Date]]&gt;=EE_Data_2023[[#This Row],[Start of Month]],EE_Data_2023[[#This Row],[Exit Date]]&lt;=EE_Data_2023[[#This Row],[End of Month]]),1,0)</f>
        <v>0</v>
      </c>
      <c r="AN1842">
        <f>EE_Data_2023[[#This Row],[Leave balance]]*EE_Data_2023[[#This Row],[Hr_Rate]]</f>
        <v>22317.74579326923</v>
      </c>
    </row>
    <row r="1843" spans="1:40" x14ac:dyDescent="0.3">
      <c r="A1843" s="1" t="s">
        <v>1929</v>
      </c>
      <c r="B1843" s="8">
        <v>44986</v>
      </c>
      <c r="C1843" s="8">
        <v>45016</v>
      </c>
      <c r="D1843">
        <v>2023</v>
      </c>
      <c r="E1843" t="s">
        <v>390</v>
      </c>
      <c r="F1843" t="s">
        <v>391</v>
      </c>
      <c r="G1843" t="s">
        <v>33</v>
      </c>
      <c r="H1843" t="s">
        <v>517</v>
      </c>
      <c r="I1843" t="s">
        <v>518</v>
      </c>
      <c r="J1843" t="s">
        <v>171</v>
      </c>
      <c r="K1843" t="s">
        <v>37</v>
      </c>
      <c r="L1843" t="s">
        <v>38</v>
      </c>
      <c r="M1843" t="s">
        <v>391</v>
      </c>
      <c r="N1843" t="s">
        <v>72</v>
      </c>
      <c r="O1843" t="s">
        <v>50</v>
      </c>
      <c r="P1843">
        <v>54</v>
      </c>
      <c r="Q1843" s="2">
        <v>42731</v>
      </c>
      <c r="R1843" s="2"/>
      <c r="S1843">
        <v>40</v>
      </c>
      <c r="T1843" s="3">
        <v>41673</v>
      </c>
      <c r="U1843" s="3">
        <v>3472.75</v>
      </c>
      <c r="V1843" s="3">
        <v>20.035096153846155</v>
      </c>
      <c r="W1843" s="3">
        <v>0.1105</v>
      </c>
      <c r="X1843" s="3">
        <v>383.73887500000001</v>
      </c>
      <c r="Y1843" vm="37">
        <v>0.26100000000000001</v>
      </c>
      <c r="Z1843" s="3">
        <v>2566.3622500000001</v>
      </c>
      <c r="AA1843" t="s">
        <v>41</v>
      </c>
      <c r="AB1843">
        <v>1</v>
      </c>
      <c r="AC1843">
        <v>0</v>
      </c>
      <c r="AD1843" s="2" t="s">
        <v>42</v>
      </c>
      <c r="AE1843">
        <v>59</v>
      </c>
      <c r="AH1843">
        <v>20</v>
      </c>
      <c r="AJ1843">
        <v>7.5</v>
      </c>
      <c r="AK1843" t="s">
        <v>42</v>
      </c>
      <c r="AL1843">
        <f>IF(AND(EE_Data_2023[[#This Row],[Hire Date]]&gt;=EE_Data_2023[[#This Row],[Start of Month]],EE_Data_2023[[#This Row],[Hire Date]]&lt;=EE_Data_2023[[#This Row],[End of Month]]),1,0)</f>
        <v>0</v>
      </c>
      <c r="AM1843">
        <f>IF(AND(EE_Data_2023[[#This Row],[Exit Date]]&gt;=EE_Data_2023[[#This Row],[Start of Month]],EE_Data_2023[[#This Row],[Exit Date]]&lt;=EE_Data_2023[[#This Row],[End of Month]]),1,0)</f>
        <v>0</v>
      </c>
      <c r="AN1843">
        <f>EE_Data_2023[[#This Row],[Leave balance]]*EE_Data_2023[[#This Row],[Hr_Rate]]</f>
        <v>1182.0706730769232</v>
      </c>
    </row>
    <row r="1844" spans="1:40" x14ac:dyDescent="0.3">
      <c r="A1844" s="1" t="s">
        <v>1929</v>
      </c>
      <c r="B1844" s="8">
        <v>44986</v>
      </c>
      <c r="C1844" s="8">
        <v>45016</v>
      </c>
      <c r="D1844">
        <v>2023</v>
      </c>
      <c r="E1844" t="s">
        <v>385</v>
      </c>
      <c r="F1844" t="s">
        <v>386</v>
      </c>
      <c r="G1844" t="s">
        <v>33</v>
      </c>
      <c r="H1844" t="s">
        <v>519</v>
      </c>
      <c r="I1844" t="s">
        <v>520</v>
      </c>
      <c r="J1844" t="s">
        <v>63</v>
      </c>
      <c r="K1844" t="s">
        <v>116</v>
      </c>
      <c r="L1844" t="s">
        <v>49</v>
      </c>
      <c r="M1844" t="s">
        <v>386</v>
      </c>
      <c r="N1844" t="s">
        <v>72</v>
      </c>
      <c r="O1844" t="s">
        <v>50</v>
      </c>
      <c r="P1844">
        <v>47</v>
      </c>
      <c r="Q1844" s="2">
        <v>42928</v>
      </c>
      <c r="R1844" s="2"/>
      <c r="S1844">
        <v>40</v>
      </c>
      <c r="T1844" s="3">
        <v>70996</v>
      </c>
      <c r="U1844" s="3">
        <v>5916.333333333333</v>
      </c>
      <c r="V1844" s="3">
        <v>34.132692307692309</v>
      </c>
      <c r="W1844" s="3">
        <v>0.19020000000000001</v>
      </c>
      <c r="X1844" s="3">
        <v>1125.2865999999999</v>
      </c>
      <c r="Y1844" vm="36">
        <v>0.28300000000000003</v>
      </c>
      <c r="Z1844" s="3">
        <v>4242.0109999999995</v>
      </c>
      <c r="AA1844" t="s">
        <v>389</v>
      </c>
      <c r="AB1844">
        <v>1.9574</v>
      </c>
      <c r="AC1844">
        <v>0</v>
      </c>
      <c r="AD1844" s="2" t="s">
        <v>42</v>
      </c>
      <c r="AE1844">
        <v>329</v>
      </c>
      <c r="AH1844">
        <v>20</v>
      </c>
      <c r="AJ1844">
        <v>10.5</v>
      </c>
      <c r="AK1844" t="s">
        <v>42</v>
      </c>
      <c r="AL1844">
        <f>IF(AND(EE_Data_2023[[#This Row],[Hire Date]]&gt;=EE_Data_2023[[#This Row],[Start of Month]],EE_Data_2023[[#This Row],[Hire Date]]&lt;=EE_Data_2023[[#This Row],[End of Month]]),1,0)</f>
        <v>0</v>
      </c>
      <c r="AM1844">
        <f>IF(AND(EE_Data_2023[[#This Row],[Exit Date]]&gt;=EE_Data_2023[[#This Row],[Start of Month]],EE_Data_2023[[#This Row],[Exit Date]]&lt;=EE_Data_2023[[#This Row],[End of Month]]),1,0)</f>
        <v>0</v>
      </c>
      <c r="AN1844">
        <f>EE_Data_2023[[#This Row],[Leave balance]]*EE_Data_2023[[#This Row],[Hr_Rate]]</f>
        <v>11229.655769230771</v>
      </c>
    </row>
    <row r="1845" spans="1:40" x14ac:dyDescent="0.3">
      <c r="A1845" s="1" t="s">
        <v>1929</v>
      </c>
      <c r="B1845" s="8">
        <v>44986</v>
      </c>
      <c r="C1845" s="8">
        <v>45016</v>
      </c>
      <c r="D1845">
        <v>2023</v>
      </c>
      <c r="E1845" t="s">
        <v>502</v>
      </c>
      <c r="F1845" t="s">
        <v>120</v>
      </c>
      <c r="G1845" t="s">
        <v>1917</v>
      </c>
      <c r="H1845" t="s">
        <v>523</v>
      </c>
      <c r="I1845" t="s">
        <v>524</v>
      </c>
      <c r="J1845" t="s">
        <v>47</v>
      </c>
      <c r="K1845" t="s">
        <v>37</v>
      </c>
      <c r="L1845" t="s">
        <v>38</v>
      </c>
      <c r="M1845" t="s">
        <v>120</v>
      </c>
      <c r="N1845" t="s">
        <v>72</v>
      </c>
      <c r="O1845" t="s">
        <v>50</v>
      </c>
      <c r="P1845">
        <v>50</v>
      </c>
      <c r="Q1845" s="2">
        <v>36914</v>
      </c>
      <c r="R1845" s="2"/>
      <c r="S1845">
        <v>40</v>
      </c>
      <c r="T1845" s="3">
        <v>97537</v>
      </c>
      <c r="U1845" s="3">
        <v>8128.083333333333</v>
      </c>
      <c r="V1845" s="3">
        <v>46.892788461538466</v>
      </c>
      <c r="W1845" s="3">
        <v>7.6499999999999999E-2</v>
      </c>
      <c r="X1845" s="3">
        <v>621.79837499999996</v>
      </c>
      <c r="Y1845" vm="1">
        <v>0.36599999999999999</v>
      </c>
      <c r="Z1845" s="3">
        <v>5153.2048333333332</v>
      </c>
      <c r="AA1845" t="s">
        <v>505</v>
      </c>
      <c r="AB1845">
        <v>1.0568</v>
      </c>
      <c r="AC1845">
        <v>0</v>
      </c>
      <c r="AD1845" s="2" t="s">
        <v>42</v>
      </c>
      <c r="AE1845">
        <v>297</v>
      </c>
      <c r="AH1845">
        <v>20</v>
      </c>
      <c r="AK1845" t="s">
        <v>42</v>
      </c>
      <c r="AL1845">
        <f>IF(AND(EE_Data_2023[[#This Row],[Hire Date]]&gt;=EE_Data_2023[[#This Row],[Start of Month]],EE_Data_2023[[#This Row],[Hire Date]]&lt;=EE_Data_2023[[#This Row],[End of Month]]),1,0)</f>
        <v>0</v>
      </c>
      <c r="AM1845">
        <f>IF(AND(EE_Data_2023[[#This Row],[Exit Date]]&gt;=EE_Data_2023[[#This Row],[Start of Month]],EE_Data_2023[[#This Row],[Exit Date]]&lt;=EE_Data_2023[[#This Row],[End of Month]]),1,0)</f>
        <v>0</v>
      </c>
      <c r="AN1845">
        <f>EE_Data_2023[[#This Row],[Leave balance]]*EE_Data_2023[[#This Row],[Hr_Rate]]</f>
        <v>13927.158173076925</v>
      </c>
    </row>
    <row r="1846" spans="1:40" x14ac:dyDescent="0.3">
      <c r="A1846" s="1" t="s">
        <v>1929</v>
      </c>
      <c r="B1846" s="8">
        <v>44986</v>
      </c>
      <c r="C1846" s="8">
        <v>45016</v>
      </c>
      <c r="D1846">
        <v>2023</v>
      </c>
      <c r="E1846" t="s">
        <v>351</v>
      </c>
      <c r="F1846" t="s">
        <v>352</v>
      </c>
      <c r="G1846" t="s">
        <v>54</v>
      </c>
      <c r="H1846" t="s">
        <v>525</v>
      </c>
      <c r="I1846" t="s">
        <v>526</v>
      </c>
      <c r="J1846" t="s">
        <v>527</v>
      </c>
      <c r="K1846" t="s">
        <v>37</v>
      </c>
      <c r="L1846" t="s">
        <v>108</v>
      </c>
      <c r="M1846" t="s">
        <v>352</v>
      </c>
      <c r="N1846" t="s">
        <v>72</v>
      </c>
      <c r="O1846" t="s">
        <v>40</v>
      </c>
      <c r="P1846">
        <v>31</v>
      </c>
      <c r="Q1846" s="2">
        <v>44086</v>
      </c>
      <c r="R1846" s="2"/>
      <c r="S1846">
        <v>40</v>
      </c>
      <c r="T1846" s="3">
        <v>96567</v>
      </c>
      <c r="U1846" s="3">
        <v>8047.25</v>
      </c>
      <c r="V1846" s="3">
        <v>46.426442307692312</v>
      </c>
      <c r="W1846" s="3">
        <v>0.13</v>
      </c>
      <c r="X1846" s="3">
        <v>1046.1424999999999</v>
      </c>
      <c r="Y1846" vm="14">
        <v>0.55399999999999994</v>
      </c>
      <c r="Z1846" s="3">
        <v>3589.0735000000004</v>
      </c>
      <c r="AA1846" t="s">
        <v>355</v>
      </c>
      <c r="AB1846">
        <v>12.6816</v>
      </c>
      <c r="AC1846">
        <v>0</v>
      </c>
      <c r="AD1846" s="2" t="s">
        <v>42</v>
      </c>
      <c r="AE1846">
        <v>329</v>
      </c>
      <c r="AH1846">
        <v>20</v>
      </c>
      <c r="AJ1846">
        <v>18</v>
      </c>
      <c r="AK1846" t="s">
        <v>42</v>
      </c>
      <c r="AL1846">
        <f>IF(AND(EE_Data_2023[[#This Row],[Hire Date]]&gt;=EE_Data_2023[[#This Row],[Start of Month]],EE_Data_2023[[#This Row],[Hire Date]]&lt;=EE_Data_2023[[#This Row],[End of Month]]),1,0)</f>
        <v>0</v>
      </c>
      <c r="AM1846">
        <f>IF(AND(EE_Data_2023[[#This Row],[Exit Date]]&gt;=EE_Data_2023[[#This Row],[Start of Month]],EE_Data_2023[[#This Row],[Exit Date]]&lt;=EE_Data_2023[[#This Row],[End of Month]]),1,0)</f>
        <v>0</v>
      </c>
      <c r="AN1846">
        <f>EE_Data_2023[[#This Row],[Leave balance]]*EE_Data_2023[[#This Row],[Hr_Rate]]</f>
        <v>15274.29951923077</v>
      </c>
    </row>
    <row r="1847" spans="1:40" x14ac:dyDescent="0.3">
      <c r="A1847" s="1" t="s">
        <v>1929</v>
      </c>
      <c r="B1847" s="8">
        <v>44986</v>
      </c>
      <c r="C1847" s="8">
        <v>45016</v>
      </c>
      <c r="D1847">
        <v>2023</v>
      </c>
      <c r="E1847" t="s">
        <v>89</v>
      </c>
      <c r="F1847" t="s">
        <v>90</v>
      </c>
      <c r="G1847" t="s">
        <v>54</v>
      </c>
      <c r="H1847" t="s">
        <v>143</v>
      </c>
      <c r="I1847" t="s">
        <v>528</v>
      </c>
      <c r="J1847" t="s">
        <v>406</v>
      </c>
      <c r="K1847" t="s">
        <v>37</v>
      </c>
      <c r="L1847" t="s">
        <v>49</v>
      </c>
      <c r="M1847" t="s">
        <v>90</v>
      </c>
      <c r="N1847" t="s">
        <v>72</v>
      </c>
      <c r="O1847" t="s">
        <v>40</v>
      </c>
      <c r="P1847">
        <v>47</v>
      </c>
      <c r="Q1847" s="2">
        <v>44630</v>
      </c>
      <c r="R1847" s="2"/>
      <c r="S1847">
        <v>40</v>
      </c>
      <c r="T1847" s="3">
        <v>49404</v>
      </c>
      <c r="U1847" s="3">
        <v>4117</v>
      </c>
      <c r="V1847" s="3">
        <v>23.751923076923077</v>
      </c>
      <c r="W1847" s="3">
        <v>0</v>
      </c>
      <c r="X1847" s="3">
        <v>0</v>
      </c>
      <c r="Y1847" vm="9">
        <v>0.37200000000000005</v>
      </c>
      <c r="Z1847" s="3">
        <v>2585.4759999999997</v>
      </c>
      <c r="AA1847" t="s">
        <v>95</v>
      </c>
      <c r="AB1847">
        <v>136.33000000000001</v>
      </c>
      <c r="AC1847">
        <v>0</v>
      </c>
      <c r="AD1847" s="2" t="s">
        <v>42</v>
      </c>
      <c r="AE1847">
        <v>276</v>
      </c>
      <c r="AH1847">
        <v>20</v>
      </c>
      <c r="AJ1847">
        <v>13.5</v>
      </c>
      <c r="AK1847" t="s">
        <v>42</v>
      </c>
      <c r="AL1847">
        <f>IF(AND(EE_Data_2023[[#This Row],[Hire Date]]&gt;=EE_Data_2023[[#This Row],[Start of Month]],EE_Data_2023[[#This Row],[Hire Date]]&lt;=EE_Data_2023[[#This Row],[End of Month]]),1,0)</f>
        <v>0</v>
      </c>
      <c r="AM1847">
        <f>IF(AND(EE_Data_2023[[#This Row],[Exit Date]]&gt;=EE_Data_2023[[#This Row],[Start of Month]],EE_Data_2023[[#This Row],[Exit Date]]&lt;=EE_Data_2023[[#This Row],[End of Month]]),1,0)</f>
        <v>0</v>
      </c>
      <c r="AN1847">
        <f>EE_Data_2023[[#This Row],[Leave balance]]*EE_Data_2023[[#This Row],[Hr_Rate]]</f>
        <v>6555.5307692307697</v>
      </c>
    </row>
    <row r="1848" spans="1:40" x14ac:dyDescent="0.3">
      <c r="A1848" s="1" t="s">
        <v>1929</v>
      </c>
      <c r="B1848" s="8">
        <v>44986</v>
      </c>
      <c r="C1848" s="8">
        <v>45016</v>
      </c>
      <c r="D1848">
        <v>2023</v>
      </c>
      <c r="E1848" t="s">
        <v>322</v>
      </c>
      <c r="F1848" t="s">
        <v>323</v>
      </c>
      <c r="G1848" t="s">
        <v>1919</v>
      </c>
      <c r="H1848" t="s">
        <v>529</v>
      </c>
      <c r="I1848" t="s">
        <v>530</v>
      </c>
      <c r="J1848" t="s">
        <v>527</v>
      </c>
      <c r="K1848" t="s">
        <v>37</v>
      </c>
      <c r="L1848" t="s">
        <v>108</v>
      </c>
      <c r="M1848" t="s">
        <v>323</v>
      </c>
      <c r="N1848" t="s">
        <v>39</v>
      </c>
      <c r="O1848" t="s">
        <v>40</v>
      </c>
      <c r="P1848">
        <v>29</v>
      </c>
      <c r="Q1848" s="2">
        <v>44849</v>
      </c>
      <c r="R1848" s="2">
        <v>45214</v>
      </c>
      <c r="S1848">
        <v>40</v>
      </c>
      <c r="T1848" s="3">
        <v>66819</v>
      </c>
      <c r="U1848" s="3">
        <v>5568.25</v>
      </c>
      <c r="V1848" s="3">
        <v>32.124519230769231</v>
      </c>
      <c r="W1848" s="3">
        <v>0.15490000000000001</v>
      </c>
      <c r="X1848" s="3">
        <v>862.52192500000001</v>
      </c>
      <c r="Y1848" vm="33">
        <v>0.46700000000000003</v>
      </c>
      <c r="Z1848" s="3">
        <v>2967.87725</v>
      </c>
      <c r="AA1848" t="s">
        <v>326</v>
      </c>
      <c r="AB1848">
        <v>143.86000000000001</v>
      </c>
      <c r="AC1848">
        <v>0</v>
      </c>
      <c r="AD1848" s="2" t="s">
        <v>42</v>
      </c>
      <c r="AE1848">
        <v>399</v>
      </c>
      <c r="AH1848">
        <v>20</v>
      </c>
      <c r="AJ1848">
        <v>9</v>
      </c>
      <c r="AK1848" t="s">
        <v>42</v>
      </c>
      <c r="AL1848">
        <f>IF(AND(EE_Data_2023[[#This Row],[Hire Date]]&gt;=EE_Data_2023[[#This Row],[Start of Month]],EE_Data_2023[[#This Row],[Hire Date]]&lt;=EE_Data_2023[[#This Row],[End of Month]]),1,0)</f>
        <v>0</v>
      </c>
      <c r="AM1848">
        <f>IF(AND(EE_Data_2023[[#This Row],[Exit Date]]&gt;=EE_Data_2023[[#This Row],[Start of Month]],EE_Data_2023[[#This Row],[Exit Date]]&lt;=EE_Data_2023[[#This Row],[End of Month]]),1,0)</f>
        <v>0</v>
      </c>
      <c r="AN1848">
        <f>EE_Data_2023[[#This Row],[Leave balance]]*EE_Data_2023[[#This Row],[Hr_Rate]]</f>
        <v>12817.683173076923</v>
      </c>
    </row>
    <row r="1849" spans="1:40" x14ac:dyDescent="0.3">
      <c r="A1849" s="1" t="s">
        <v>1929</v>
      </c>
      <c r="B1849" s="8">
        <v>44986</v>
      </c>
      <c r="C1849" s="8">
        <v>45016</v>
      </c>
      <c r="D1849">
        <v>2023</v>
      </c>
      <c r="E1849" t="s">
        <v>100</v>
      </c>
      <c r="F1849" t="s">
        <v>101</v>
      </c>
      <c r="G1849" t="s">
        <v>33</v>
      </c>
      <c r="H1849" t="s">
        <v>531</v>
      </c>
      <c r="I1849" t="s">
        <v>532</v>
      </c>
      <c r="J1849" t="s">
        <v>145</v>
      </c>
      <c r="K1849" t="s">
        <v>116</v>
      </c>
      <c r="L1849" t="s">
        <v>49</v>
      </c>
      <c r="M1849" t="s">
        <v>101</v>
      </c>
      <c r="N1849" t="s">
        <v>72</v>
      </c>
      <c r="O1849" t="s">
        <v>40</v>
      </c>
      <c r="P1849">
        <v>38</v>
      </c>
      <c r="Q1849" s="2">
        <v>42492</v>
      </c>
      <c r="R1849" s="2"/>
      <c r="S1849">
        <v>40</v>
      </c>
      <c r="T1849" s="3">
        <v>50784</v>
      </c>
      <c r="U1849" s="3">
        <v>4232</v>
      </c>
      <c r="V1849" s="3">
        <v>24.415384615384617</v>
      </c>
      <c r="W1849" s="3">
        <v>0.14990000000000001</v>
      </c>
      <c r="X1849" s="3">
        <v>634.3768</v>
      </c>
      <c r="Y1849" vm="10">
        <v>0.20399999999999999</v>
      </c>
      <c r="Z1849" s="3">
        <v>3368.672</v>
      </c>
      <c r="AA1849" t="s">
        <v>41</v>
      </c>
      <c r="AB1849">
        <v>1</v>
      </c>
      <c r="AC1849">
        <v>0</v>
      </c>
      <c r="AD1849" s="2" t="s">
        <v>42</v>
      </c>
      <c r="AE1849">
        <v>101</v>
      </c>
      <c r="AF1849">
        <v>1</v>
      </c>
      <c r="AG1849" t="s">
        <v>1808</v>
      </c>
      <c r="AH1849">
        <v>20</v>
      </c>
      <c r="AJ1849">
        <v>30</v>
      </c>
      <c r="AK1849" t="s">
        <v>42</v>
      </c>
      <c r="AL1849">
        <f>IF(AND(EE_Data_2023[[#This Row],[Hire Date]]&gt;=EE_Data_2023[[#This Row],[Start of Month]],EE_Data_2023[[#This Row],[Hire Date]]&lt;=EE_Data_2023[[#This Row],[End of Month]]),1,0)</f>
        <v>0</v>
      </c>
      <c r="AM1849">
        <f>IF(AND(EE_Data_2023[[#This Row],[Exit Date]]&gt;=EE_Data_2023[[#This Row],[Start of Month]],EE_Data_2023[[#This Row],[Exit Date]]&lt;=EE_Data_2023[[#This Row],[End of Month]]),1,0)</f>
        <v>0</v>
      </c>
      <c r="AN1849">
        <f>EE_Data_2023[[#This Row],[Leave balance]]*EE_Data_2023[[#This Row],[Hr_Rate]]</f>
        <v>2465.9538461538464</v>
      </c>
    </row>
    <row r="1850" spans="1:40" x14ac:dyDescent="0.3">
      <c r="A1850" s="1" t="s">
        <v>1929</v>
      </c>
      <c r="B1850" s="8">
        <v>44986</v>
      </c>
      <c r="C1850" s="8">
        <v>45016</v>
      </c>
      <c r="D1850">
        <v>2023</v>
      </c>
      <c r="E1850" t="s">
        <v>110</v>
      </c>
      <c r="F1850" t="s">
        <v>111</v>
      </c>
      <c r="G1850" t="s">
        <v>112</v>
      </c>
      <c r="H1850" t="s">
        <v>533</v>
      </c>
      <c r="I1850" t="s">
        <v>534</v>
      </c>
      <c r="J1850" t="s">
        <v>93</v>
      </c>
      <c r="K1850" t="s">
        <v>94</v>
      </c>
      <c r="L1850" t="s">
        <v>108</v>
      </c>
      <c r="M1850" t="s">
        <v>111</v>
      </c>
      <c r="N1850" t="s">
        <v>39</v>
      </c>
      <c r="O1850" t="s">
        <v>40</v>
      </c>
      <c r="P1850">
        <v>29</v>
      </c>
      <c r="Q1850" s="2">
        <v>44690</v>
      </c>
      <c r="R1850" s="2">
        <v>45055</v>
      </c>
      <c r="S1850">
        <v>40</v>
      </c>
      <c r="T1850" s="3">
        <v>125828</v>
      </c>
      <c r="U1850" s="3">
        <v>10485.666666666666</v>
      </c>
      <c r="V1850" s="3">
        <v>60.494230769230775</v>
      </c>
      <c r="W1850" s="3">
        <v>0</v>
      </c>
      <c r="X1850" s="3">
        <v>0</v>
      </c>
      <c r="Y1850" vm="12">
        <v>0.113</v>
      </c>
      <c r="Z1850" s="3">
        <v>9300.7863333333335</v>
      </c>
      <c r="AA1850" t="s">
        <v>117</v>
      </c>
      <c r="AB1850">
        <v>3.8468</v>
      </c>
      <c r="AC1850">
        <v>0.15</v>
      </c>
      <c r="AD1850" s="2" t="s">
        <v>42</v>
      </c>
      <c r="AE1850">
        <v>305</v>
      </c>
      <c r="AH1850">
        <v>20</v>
      </c>
      <c r="AJ1850">
        <v>7.5</v>
      </c>
      <c r="AK1850" t="s">
        <v>42</v>
      </c>
      <c r="AL1850">
        <f>IF(AND(EE_Data_2023[[#This Row],[Hire Date]]&gt;=EE_Data_2023[[#This Row],[Start of Month]],EE_Data_2023[[#This Row],[Hire Date]]&lt;=EE_Data_2023[[#This Row],[End of Month]]),1,0)</f>
        <v>0</v>
      </c>
      <c r="AM1850">
        <f>IF(AND(EE_Data_2023[[#This Row],[Exit Date]]&gt;=EE_Data_2023[[#This Row],[Start of Month]],EE_Data_2023[[#This Row],[Exit Date]]&lt;=EE_Data_2023[[#This Row],[End of Month]]),1,0)</f>
        <v>0</v>
      </c>
      <c r="AN1850">
        <f>EE_Data_2023[[#This Row],[Leave balance]]*EE_Data_2023[[#This Row],[Hr_Rate]]</f>
        <v>18450.740384615387</v>
      </c>
    </row>
    <row r="1851" spans="1:40" x14ac:dyDescent="0.3">
      <c r="A1851" s="1" t="s">
        <v>1929</v>
      </c>
      <c r="B1851" s="8">
        <v>44986</v>
      </c>
      <c r="C1851" s="8">
        <v>45016</v>
      </c>
      <c r="D1851">
        <v>2023</v>
      </c>
      <c r="E1851" t="s">
        <v>100</v>
      </c>
      <c r="F1851" t="s">
        <v>101</v>
      </c>
      <c r="G1851" t="s">
        <v>33</v>
      </c>
      <c r="H1851" t="s">
        <v>535</v>
      </c>
      <c r="I1851" t="s">
        <v>536</v>
      </c>
      <c r="J1851" t="s">
        <v>321</v>
      </c>
      <c r="K1851" t="s">
        <v>94</v>
      </c>
      <c r="L1851" t="s">
        <v>38</v>
      </c>
      <c r="M1851" t="s">
        <v>101</v>
      </c>
      <c r="N1851" t="s">
        <v>72</v>
      </c>
      <c r="O1851" t="s">
        <v>40</v>
      </c>
      <c r="P1851">
        <v>33</v>
      </c>
      <c r="Q1851" s="2">
        <v>42951</v>
      </c>
      <c r="R1851" s="2"/>
      <c r="S1851">
        <v>40</v>
      </c>
      <c r="T1851" s="3">
        <v>92610</v>
      </c>
      <c r="U1851" s="3">
        <v>7717.5</v>
      </c>
      <c r="V1851" s="3">
        <v>44.524038461538467</v>
      </c>
      <c r="W1851" s="3">
        <v>0.14990000000000001</v>
      </c>
      <c r="X1851" s="3">
        <v>1156.8532500000001</v>
      </c>
      <c r="Y1851" vm="10">
        <v>0.20399999999999999</v>
      </c>
      <c r="Z1851" s="3">
        <v>6143.13</v>
      </c>
      <c r="AA1851" t="s">
        <v>41</v>
      </c>
      <c r="AB1851">
        <v>1</v>
      </c>
      <c r="AC1851">
        <v>0</v>
      </c>
      <c r="AD1851" s="2" t="s">
        <v>42</v>
      </c>
      <c r="AE1851">
        <v>360</v>
      </c>
      <c r="AH1851">
        <v>20</v>
      </c>
      <c r="AJ1851">
        <v>1.5</v>
      </c>
      <c r="AK1851" t="s">
        <v>42</v>
      </c>
      <c r="AL1851">
        <f>IF(AND(EE_Data_2023[[#This Row],[Hire Date]]&gt;=EE_Data_2023[[#This Row],[Start of Month]],EE_Data_2023[[#This Row],[Hire Date]]&lt;=EE_Data_2023[[#This Row],[End of Month]]),1,0)</f>
        <v>0</v>
      </c>
      <c r="AM1851">
        <f>IF(AND(EE_Data_2023[[#This Row],[Exit Date]]&gt;=EE_Data_2023[[#This Row],[Start of Month]],EE_Data_2023[[#This Row],[Exit Date]]&lt;=EE_Data_2023[[#This Row],[End of Month]]),1,0)</f>
        <v>0</v>
      </c>
      <c r="AN1851">
        <f>EE_Data_2023[[#This Row],[Leave balance]]*EE_Data_2023[[#This Row],[Hr_Rate]]</f>
        <v>16028.653846153848</v>
      </c>
    </row>
    <row r="1852" spans="1:40" x14ac:dyDescent="0.3">
      <c r="A1852" s="1" t="s">
        <v>1929</v>
      </c>
      <c r="B1852" s="8">
        <v>44986</v>
      </c>
      <c r="C1852" s="8">
        <v>45016</v>
      </c>
      <c r="D1852">
        <v>2023</v>
      </c>
      <c r="E1852" t="s">
        <v>351</v>
      </c>
      <c r="F1852" t="s">
        <v>352</v>
      </c>
      <c r="G1852" t="s">
        <v>54</v>
      </c>
      <c r="H1852" t="s">
        <v>537</v>
      </c>
      <c r="I1852" t="s">
        <v>538</v>
      </c>
      <c r="J1852" t="s">
        <v>93</v>
      </c>
      <c r="K1852" t="s">
        <v>70</v>
      </c>
      <c r="L1852" t="s">
        <v>49</v>
      </c>
      <c r="M1852" t="s">
        <v>352</v>
      </c>
      <c r="N1852" t="s">
        <v>72</v>
      </c>
      <c r="O1852" t="s">
        <v>40</v>
      </c>
      <c r="P1852">
        <v>50</v>
      </c>
      <c r="Q1852" s="2">
        <v>37705</v>
      </c>
      <c r="R1852" s="2"/>
      <c r="S1852">
        <v>40</v>
      </c>
      <c r="T1852" s="3">
        <v>123405</v>
      </c>
      <c r="U1852" s="3">
        <v>10283.75</v>
      </c>
      <c r="V1852" s="3">
        <v>59.329326923076927</v>
      </c>
      <c r="W1852" s="3">
        <v>0.13</v>
      </c>
      <c r="X1852" s="3">
        <v>1336.8875</v>
      </c>
      <c r="Y1852" vm="14">
        <v>0.55399999999999994</v>
      </c>
      <c r="Z1852" s="3">
        <v>4586.5525000000007</v>
      </c>
      <c r="AA1852" t="s">
        <v>355</v>
      </c>
      <c r="AB1852">
        <v>12.6816</v>
      </c>
      <c r="AC1852">
        <v>0.13</v>
      </c>
      <c r="AD1852" s="2" t="s">
        <v>42</v>
      </c>
      <c r="AE1852">
        <v>133</v>
      </c>
      <c r="AH1852">
        <v>20</v>
      </c>
      <c r="AJ1852">
        <v>30</v>
      </c>
      <c r="AK1852" t="s">
        <v>42</v>
      </c>
      <c r="AL1852">
        <f>IF(AND(EE_Data_2023[[#This Row],[Hire Date]]&gt;=EE_Data_2023[[#This Row],[Start of Month]],EE_Data_2023[[#This Row],[Hire Date]]&lt;=EE_Data_2023[[#This Row],[End of Month]]),1,0)</f>
        <v>0</v>
      </c>
      <c r="AM1852">
        <f>IF(AND(EE_Data_2023[[#This Row],[Exit Date]]&gt;=EE_Data_2023[[#This Row],[Start of Month]],EE_Data_2023[[#This Row],[Exit Date]]&lt;=EE_Data_2023[[#This Row],[End of Month]]),1,0)</f>
        <v>0</v>
      </c>
      <c r="AN1852">
        <f>EE_Data_2023[[#This Row],[Leave balance]]*EE_Data_2023[[#This Row],[Hr_Rate]]</f>
        <v>7890.8004807692314</v>
      </c>
    </row>
    <row r="1853" spans="1:40" x14ac:dyDescent="0.3">
      <c r="A1853" s="1" t="s">
        <v>1929</v>
      </c>
      <c r="B1853" s="8">
        <v>44986</v>
      </c>
      <c r="C1853" s="8">
        <v>45016</v>
      </c>
      <c r="D1853">
        <v>2023</v>
      </c>
      <c r="E1853" t="s">
        <v>161</v>
      </c>
      <c r="F1853" t="s">
        <v>162</v>
      </c>
      <c r="G1853" t="s">
        <v>54</v>
      </c>
      <c r="H1853" t="s">
        <v>539</v>
      </c>
      <c r="I1853" t="s">
        <v>540</v>
      </c>
      <c r="J1853" t="s">
        <v>69</v>
      </c>
      <c r="K1853" t="s">
        <v>70</v>
      </c>
      <c r="L1853" t="s">
        <v>38</v>
      </c>
      <c r="M1853" t="s">
        <v>162</v>
      </c>
      <c r="N1853" t="s">
        <v>72</v>
      </c>
      <c r="O1853" t="s">
        <v>50</v>
      </c>
      <c r="P1853">
        <v>46</v>
      </c>
      <c r="Q1853" s="2">
        <v>38066</v>
      </c>
      <c r="R1853" s="2"/>
      <c r="S1853">
        <v>40</v>
      </c>
      <c r="T1853" s="3">
        <v>73004</v>
      </c>
      <c r="U1853" s="3">
        <v>6083.666666666667</v>
      </c>
      <c r="V1853" s="3">
        <v>35.098076923076924</v>
      </c>
      <c r="W1853" s="3">
        <v>0</v>
      </c>
      <c r="X1853" s="3">
        <v>0</v>
      </c>
      <c r="Y1853" vm="20">
        <v>0.29199999999999998</v>
      </c>
      <c r="Z1853" s="3">
        <v>4307.2360000000008</v>
      </c>
      <c r="AA1853" t="s">
        <v>166</v>
      </c>
      <c r="AB1853">
        <v>19.621099999999998</v>
      </c>
      <c r="AC1853">
        <v>0</v>
      </c>
      <c r="AD1853" s="2" t="s">
        <v>42</v>
      </c>
      <c r="AE1853">
        <v>158</v>
      </c>
      <c r="AH1853">
        <v>20</v>
      </c>
      <c r="AJ1853">
        <v>9</v>
      </c>
      <c r="AK1853" t="s">
        <v>42</v>
      </c>
      <c r="AL1853">
        <f>IF(AND(EE_Data_2023[[#This Row],[Hire Date]]&gt;=EE_Data_2023[[#This Row],[Start of Month]],EE_Data_2023[[#This Row],[Hire Date]]&lt;=EE_Data_2023[[#This Row],[End of Month]]),1,0)</f>
        <v>0</v>
      </c>
      <c r="AM1853">
        <f>IF(AND(EE_Data_2023[[#This Row],[Exit Date]]&gt;=EE_Data_2023[[#This Row],[Start of Month]],EE_Data_2023[[#This Row],[Exit Date]]&lt;=EE_Data_2023[[#This Row],[End of Month]]),1,0)</f>
        <v>0</v>
      </c>
      <c r="AN1853">
        <f>EE_Data_2023[[#This Row],[Leave balance]]*EE_Data_2023[[#This Row],[Hr_Rate]]</f>
        <v>5545.4961538461539</v>
      </c>
    </row>
    <row r="1854" spans="1:40" x14ac:dyDescent="0.3">
      <c r="A1854" s="1" t="s">
        <v>1929</v>
      </c>
      <c r="B1854" s="8">
        <v>44986</v>
      </c>
      <c r="C1854" s="8">
        <v>45016</v>
      </c>
      <c r="D1854">
        <v>2023</v>
      </c>
      <c r="E1854" t="s">
        <v>123</v>
      </c>
      <c r="F1854" t="s">
        <v>124</v>
      </c>
      <c r="G1854" t="s">
        <v>33</v>
      </c>
      <c r="H1854" t="s">
        <v>541</v>
      </c>
      <c r="I1854" t="s">
        <v>542</v>
      </c>
      <c r="J1854" t="s">
        <v>165</v>
      </c>
      <c r="K1854" t="s">
        <v>99</v>
      </c>
      <c r="L1854" t="s">
        <v>71</v>
      </c>
      <c r="M1854" t="s">
        <v>124</v>
      </c>
      <c r="N1854" t="s">
        <v>39</v>
      </c>
      <c r="O1854" t="s">
        <v>40</v>
      </c>
      <c r="P1854">
        <v>57</v>
      </c>
      <c r="Q1854" s="2">
        <v>44676</v>
      </c>
      <c r="R1854" s="2">
        <v>45041</v>
      </c>
      <c r="S1854">
        <v>32</v>
      </c>
      <c r="T1854" s="3">
        <v>95061</v>
      </c>
      <c r="U1854" s="3">
        <v>7921.75</v>
      </c>
      <c r="V1854" s="3">
        <v>57.128004807692307</v>
      </c>
      <c r="W1854" s="3">
        <v>2.2499999999999999E-2</v>
      </c>
      <c r="X1854" s="3">
        <v>178.239375</v>
      </c>
      <c r="Y1854" vm="13">
        <v>0.2</v>
      </c>
      <c r="Z1854" s="3">
        <v>6337.4</v>
      </c>
      <c r="AA1854" t="s">
        <v>127</v>
      </c>
      <c r="AB1854">
        <v>4.9107000000000003</v>
      </c>
      <c r="AC1854">
        <v>0.1</v>
      </c>
      <c r="AD1854" s="2" t="s">
        <v>42</v>
      </c>
      <c r="AE1854">
        <v>315</v>
      </c>
      <c r="AH1854">
        <v>20</v>
      </c>
      <c r="AJ1854">
        <v>21</v>
      </c>
      <c r="AK1854" t="s">
        <v>42</v>
      </c>
      <c r="AL1854">
        <f>IF(AND(EE_Data_2023[[#This Row],[Hire Date]]&gt;=EE_Data_2023[[#This Row],[Start of Month]],EE_Data_2023[[#This Row],[Hire Date]]&lt;=EE_Data_2023[[#This Row],[End of Month]]),1,0)</f>
        <v>0</v>
      </c>
      <c r="AM1854">
        <f>IF(AND(EE_Data_2023[[#This Row],[Exit Date]]&gt;=EE_Data_2023[[#This Row],[Start of Month]],EE_Data_2023[[#This Row],[Exit Date]]&lt;=EE_Data_2023[[#This Row],[End of Month]]),1,0)</f>
        <v>0</v>
      </c>
      <c r="AN1854">
        <f>EE_Data_2023[[#This Row],[Leave balance]]*EE_Data_2023[[#This Row],[Hr_Rate]]</f>
        <v>17995.321514423078</v>
      </c>
    </row>
    <row r="1855" spans="1:40" x14ac:dyDescent="0.3">
      <c r="A1855" s="1" t="s">
        <v>1929</v>
      </c>
      <c r="B1855" s="8">
        <v>44986</v>
      </c>
      <c r="C1855" s="8">
        <v>45016</v>
      </c>
      <c r="D1855">
        <v>2023</v>
      </c>
      <c r="E1855" t="s">
        <v>278</v>
      </c>
      <c r="F1855" t="s">
        <v>279</v>
      </c>
      <c r="G1855" t="s">
        <v>33</v>
      </c>
      <c r="H1855" t="s">
        <v>543</v>
      </c>
      <c r="I1855" t="s">
        <v>544</v>
      </c>
      <c r="J1855" t="s">
        <v>47</v>
      </c>
      <c r="K1855" t="s">
        <v>70</v>
      </c>
      <c r="L1855" t="s">
        <v>71</v>
      </c>
      <c r="M1855" t="s">
        <v>279</v>
      </c>
      <c r="N1855" t="s">
        <v>72</v>
      </c>
      <c r="O1855" t="s">
        <v>50</v>
      </c>
      <c r="P1855">
        <v>49</v>
      </c>
      <c r="Q1855" s="2">
        <v>44653</v>
      </c>
      <c r="R1855" s="2"/>
      <c r="S1855">
        <v>40</v>
      </c>
      <c r="T1855" s="3">
        <v>160832</v>
      </c>
      <c r="U1855" s="3">
        <v>13402.666666666666</v>
      </c>
      <c r="V1855" s="3">
        <v>77.323076923076925</v>
      </c>
      <c r="W1855" s="3">
        <v>0.13800000000000001</v>
      </c>
      <c r="X1855" s="3">
        <v>1849.568</v>
      </c>
      <c r="Y1855" vm="29">
        <v>0.30599999999999999</v>
      </c>
      <c r="Z1855" s="3">
        <v>9301.4506666666675</v>
      </c>
      <c r="AA1855" t="s">
        <v>282</v>
      </c>
      <c r="AB1855">
        <v>0.88870000000000005</v>
      </c>
      <c r="AC1855">
        <v>0.3</v>
      </c>
      <c r="AD1855" s="2" t="s">
        <v>42</v>
      </c>
      <c r="AE1855">
        <v>66</v>
      </c>
      <c r="AH1855">
        <v>20</v>
      </c>
      <c r="AJ1855">
        <v>27</v>
      </c>
      <c r="AK1855" t="s">
        <v>42</v>
      </c>
      <c r="AL1855">
        <f>IF(AND(EE_Data_2023[[#This Row],[Hire Date]]&gt;=EE_Data_2023[[#This Row],[Start of Month]],EE_Data_2023[[#This Row],[Hire Date]]&lt;=EE_Data_2023[[#This Row],[End of Month]]),1,0)</f>
        <v>0</v>
      </c>
      <c r="AM1855">
        <f>IF(AND(EE_Data_2023[[#This Row],[Exit Date]]&gt;=EE_Data_2023[[#This Row],[Start of Month]],EE_Data_2023[[#This Row],[Exit Date]]&lt;=EE_Data_2023[[#This Row],[End of Month]]),1,0)</f>
        <v>0</v>
      </c>
      <c r="AN1855">
        <f>EE_Data_2023[[#This Row],[Leave balance]]*EE_Data_2023[[#This Row],[Hr_Rate]]</f>
        <v>5103.3230769230768</v>
      </c>
    </row>
    <row r="1856" spans="1:40" x14ac:dyDescent="0.3">
      <c r="A1856" s="1" t="s">
        <v>1929</v>
      </c>
      <c r="B1856" s="8">
        <v>44986</v>
      </c>
      <c r="C1856" s="8">
        <v>45016</v>
      </c>
      <c r="D1856">
        <v>2023</v>
      </c>
      <c r="E1856" t="s">
        <v>506</v>
      </c>
      <c r="F1856" t="s">
        <v>507</v>
      </c>
      <c r="G1856" t="s">
        <v>1917</v>
      </c>
      <c r="H1856" t="s">
        <v>545</v>
      </c>
      <c r="I1856" t="s">
        <v>546</v>
      </c>
      <c r="J1856" t="s">
        <v>547</v>
      </c>
      <c r="K1856" t="s">
        <v>37</v>
      </c>
      <c r="L1856" t="s">
        <v>38</v>
      </c>
      <c r="M1856" t="s">
        <v>507</v>
      </c>
      <c r="N1856" t="s">
        <v>72</v>
      </c>
      <c r="O1856" t="s">
        <v>40</v>
      </c>
      <c r="P1856">
        <v>54</v>
      </c>
      <c r="Q1856" s="2">
        <v>40540</v>
      </c>
      <c r="R1856" s="2"/>
      <c r="S1856">
        <v>32</v>
      </c>
      <c r="T1856" s="3">
        <v>64417</v>
      </c>
      <c r="U1856" s="3">
        <v>5368.083333333333</v>
      </c>
      <c r="V1856" s="3">
        <v>38.71213942307692</v>
      </c>
      <c r="W1856" s="3">
        <v>7.3700000000000002E-2</v>
      </c>
      <c r="X1856" s="3">
        <v>395.62774166666668</v>
      </c>
      <c r="Y1856" vm="40">
        <v>0.245</v>
      </c>
      <c r="Z1856" s="3">
        <v>4052.9029166666664</v>
      </c>
      <c r="AA1856" t="s">
        <v>510</v>
      </c>
      <c r="AB1856">
        <v>1.4572000000000001</v>
      </c>
      <c r="AC1856">
        <v>0</v>
      </c>
      <c r="AD1856" s="2" t="s">
        <v>42</v>
      </c>
      <c r="AE1856">
        <v>167</v>
      </c>
      <c r="AH1856">
        <v>20</v>
      </c>
      <c r="AJ1856">
        <v>13.5</v>
      </c>
      <c r="AK1856" t="s">
        <v>42</v>
      </c>
      <c r="AL1856">
        <f>IF(AND(EE_Data_2023[[#This Row],[Hire Date]]&gt;=EE_Data_2023[[#This Row],[Start of Month]],EE_Data_2023[[#This Row],[Hire Date]]&lt;=EE_Data_2023[[#This Row],[End of Month]]),1,0)</f>
        <v>0</v>
      </c>
      <c r="AM1856">
        <f>IF(AND(EE_Data_2023[[#This Row],[Exit Date]]&gt;=EE_Data_2023[[#This Row],[Start of Month]],EE_Data_2023[[#This Row],[Exit Date]]&lt;=EE_Data_2023[[#This Row],[End of Month]]),1,0)</f>
        <v>0</v>
      </c>
      <c r="AN1856">
        <f>EE_Data_2023[[#This Row],[Leave balance]]*EE_Data_2023[[#This Row],[Hr_Rate]]</f>
        <v>6464.9272836538457</v>
      </c>
    </row>
    <row r="1857" spans="1:40" x14ac:dyDescent="0.3">
      <c r="A1857" s="1" t="s">
        <v>1929</v>
      </c>
      <c r="B1857" s="8">
        <v>44986</v>
      </c>
      <c r="C1857" s="8">
        <v>45016</v>
      </c>
      <c r="D1857">
        <v>2023</v>
      </c>
      <c r="E1857" t="s">
        <v>1035</v>
      </c>
      <c r="F1857" t="s">
        <v>1036</v>
      </c>
      <c r="G1857" t="s">
        <v>1918</v>
      </c>
      <c r="H1857" t="s">
        <v>548</v>
      </c>
      <c r="I1857" t="s">
        <v>549</v>
      </c>
      <c r="J1857" t="s">
        <v>77</v>
      </c>
      <c r="K1857" t="s">
        <v>70</v>
      </c>
      <c r="L1857" t="s">
        <v>71</v>
      </c>
      <c r="M1857" t="s">
        <v>135</v>
      </c>
      <c r="N1857" t="s">
        <v>39</v>
      </c>
      <c r="O1857" t="s">
        <v>40</v>
      </c>
      <c r="P1857">
        <v>28</v>
      </c>
      <c r="Q1857" s="2">
        <v>44274</v>
      </c>
      <c r="R1857" s="2">
        <v>45004</v>
      </c>
      <c r="S1857">
        <v>40</v>
      </c>
      <c r="T1857" s="3">
        <v>127543</v>
      </c>
      <c r="U1857" s="3">
        <v>10628.583333333334</v>
      </c>
      <c r="V1857" s="3">
        <v>61.318750000000001</v>
      </c>
      <c r="W1857" s="3">
        <v>0.25</v>
      </c>
      <c r="X1857" s="3">
        <v>2657.1458333333335</v>
      </c>
      <c r="Y1857" vm="15">
        <v>0.34600000000000003</v>
      </c>
      <c r="Z1857" s="3">
        <v>6951.0934999999999</v>
      </c>
      <c r="AA1857" t="s">
        <v>138</v>
      </c>
      <c r="AB1857">
        <v>1.7225999999999999</v>
      </c>
      <c r="AC1857">
        <v>0.06</v>
      </c>
      <c r="AD1857" s="2" t="s">
        <v>42</v>
      </c>
      <c r="AE1857">
        <v>63</v>
      </c>
      <c r="AH1857">
        <v>20</v>
      </c>
      <c r="AJ1857">
        <v>27</v>
      </c>
      <c r="AK1857" t="s">
        <v>1810</v>
      </c>
      <c r="AL1857">
        <f>IF(AND(EE_Data_2023[[#This Row],[Hire Date]]&gt;=EE_Data_2023[[#This Row],[Start of Month]],EE_Data_2023[[#This Row],[Hire Date]]&lt;=EE_Data_2023[[#This Row],[End of Month]]),1,0)</f>
        <v>0</v>
      </c>
      <c r="AM1857">
        <f>IF(AND(EE_Data_2023[[#This Row],[Exit Date]]&gt;=EE_Data_2023[[#This Row],[Start of Month]],EE_Data_2023[[#This Row],[Exit Date]]&lt;=EE_Data_2023[[#This Row],[End of Month]]),1,0)</f>
        <v>0</v>
      </c>
      <c r="AN1857">
        <f>EE_Data_2023[[#This Row],[Leave balance]]*EE_Data_2023[[#This Row],[Hr_Rate]]</f>
        <v>3863.0812500000002</v>
      </c>
    </row>
    <row r="1858" spans="1:40" x14ac:dyDescent="0.3">
      <c r="A1858" s="1" t="s">
        <v>1929</v>
      </c>
      <c r="B1858" s="8">
        <v>44986</v>
      </c>
      <c r="C1858" s="8">
        <v>45016</v>
      </c>
      <c r="D1858">
        <v>2023</v>
      </c>
      <c r="E1858" t="s">
        <v>1035</v>
      </c>
      <c r="F1858" t="s">
        <v>1036</v>
      </c>
      <c r="G1858" t="s">
        <v>1918</v>
      </c>
      <c r="H1858" t="s">
        <v>550</v>
      </c>
      <c r="I1858" t="s">
        <v>551</v>
      </c>
      <c r="J1858" t="s">
        <v>145</v>
      </c>
      <c r="K1858" t="s">
        <v>116</v>
      </c>
      <c r="L1858" t="s">
        <v>38</v>
      </c>
      <c r="M1858" t="s">
        <v>135</v>
      </c>
      <c r="N1858" t="s">
        <v>72</v>
      </c>
      <c r="O1858" t="s">
        <v>40</v>
      </c>
      <c r="P1858">
        <v>30</v>
      </c>
      <c r="Q1858" s="2">
        <v>43272</v>
      </c>
      <c r="R1858" s="2"/>
      <c r="S1858">
        <v>40</v>
      </c>
      <c r="T1858" s="3">
        <v>56154</v>
      </c>
      <c r="U1858" s="3">
        <v>4679.5</v>
      </c>
      <c r="V1858" s="3">
        <v>26.997115384615388</v>
      </c>
      <c r="W1858" s="3">
        <v>0.25</v>
      </c>
      <c r="X1858" s="3">
        <v>1169.875</v>
      </c>
      <c r="Y1858" vm="15">
        <v>0.34600000000000003</v>
      </c>
      <c r="Z1858" s="3">
        <v>3060.393</v>
      </c>
      <c r="AA1858" t="s">
        <v>138</v>
      </c>
      <c r="AB1858">
        <v>1.7225999999999999</v>
      </c>
      <c r="AC1858">
        <v>0</v>
      </c>
      <c r="AD1858" s="2" t="s">
        <v>42</v>
      </c>
      <c r="AE1858">
        <v>396</v>
      </c>
      <c r="AH1858">
        <v>20</v>
      </c>
      <c r="AJ1858">
        <v>22.5</v>
      </c>
      <c r="AK1858" t="s">
        <v>42</v>
      </c>
      <c r="AL1858">
        <f>IF(AND(EE_Data_2023[[#This Row],[Hire Date]]&gt;=EE_Data_2023[[#This Row],[Start of Month]],EE_Data_2023[[#This Row],[Hire Date]]&lt;=EE_Data_2023[[#This Row],[End of Month]]),1,0)</f>
        <v>0</v>
      </c>
      <c r="AM1858">
        <f>IF(AND(EE_Data_2023[[#This Row],[Exit Date]]&gt;=EE_Data_2023[[#This Row],[Start of Month]],EE_Data_2023[[#This Row],[Exit Date]]&lt;=EE_Data_2023[[#This Row],[End of Month]]),1,0)</f>
        <v>0</v>
      </c>
      <c r="AN1858">
        <f>EE_Data_2023[[#This Row],[Leave balance]]*EE_Data_2023[[#This Row],[Hr_Rate]]</f>
        <v>10690.857692307693</v>
      </c>
    </row>
    <row r="1859" spans="1:40" x14ac:dyDescent="0.3">
      <c r="A1859" s="1" t="s">
        <v>1929</v>
      </c>
      <c r="B1859" s="8">
        <v>44986</v>
      </c>
      <c r="C1859" s="8">
        <v>45016</v>
      </c>
      <c r="D1859">
        <v>2023</v>
      </c>
      <c r="E1859" t="s">
        <v>188</v>
      </c>
      <c r="F1859" t="s">
        <v>189</v>
      </c>
      <c r="G1859" t="s">
        <v>33</v>
      </c>
      <c r="H1859" t="s">
        <v>552</v>
      </c>
      <c r="I1859" t="s">
        <v>553</v>
      </c>
      <c r="J1859" t="s">
        <v>115</v>
      </c>
      <c r="K1859" t="s">
        <v>70</v>
      </c>
      <c r="L1859" t="s">
        <v>38</v>
      </c>
      <c r="M1859" t="s">
        <v>189</v>
      </c>
      <c r="N1859" t="s">
        <v>72</v>
      </c>
      <c r="O1859" t="s">
        <v>50</v>
      </c>
      <c r="P1859">
        <v>36</v>
      </c>
      <c r="Q1859" s="2">
        <v>41692</v>
      </c>
      <c r="R1859" s="2"/>
      <c r="S1859">
        <v>32</v>
      </c>
      <c r="T1859" s="3">
        <v>218530</v>
      </c>
      <c r="U1859" s="3">
        <v>18210.833333333332</v>
      </c>
      <c r="V1859" s="3">
        <v>131.328125</v>
      </c>
      <c r="W1859" s="3">
        <v>0.14099999999999999</v>
      </c>
      <c r="X1859" s="3">
        <v>2567.7274999999995</v>
      </c>
      <c r="Y1859" vm="23">
        <v>0.36200000000000004</v>
      </c>
      <c r="Z1859" s="3">
        <v>11618.511666666665</v>
      </c>
      <c r="AA1859" t="s">
        <v>192</v>
      </c>
      <c r="AB1859">
        <v>11.2597</v>
      </c>
      <c r="AC1859">
        <v>0.3</v>
      </c>
      <c r="AD1859" s="2" t="s">
        <v>42</v>
      </c>
      <c r="AE1859">
        <v>130</v>
      </c>
      <c r="AH1859">
        <v>20</v>
      </c>
      <c r="AK1859" t="s">
        <v>42</v>
      </c>
      <c r="AL1859">
        <f>IF(AND(EE_Data_2023[[#This Row],[Hire Date]]&gt;=EE_Data_2023[[#This Row],[Start of Month]],EE_Data_2023[[#This Row],[Hire Date]]&lt;=EE_Data_2023[[#This Row],[End of Month]]),1,0)</f>
        <v>0</v>
      </c>
      <c r="AM1859">
        <f>IF(AND(EE_Data_2023[[#This Row],[Exit Date]]&gt;=EE_Data_2023[[#This Row],[Start of Month]],EE_Data_2023[[#This Row],[Exit Date]]&lt;=EE_Data_2023[[#This Row],[End of Month]]),1,0)</f>
        <v>0</v>
      </c>
      <c r="AN1859">
        <f>EE_Data_2023[[#This Row],[Leave balance]]*EE_Data_2023[[#This Row],[Hr_Rate]]</f>
        <v>17072.65625</v>
      </c>
    </row>
    <row r="1860" spans="1:40" x14ac:dyDescent="0.3">
      <c r="A1860" s="1" t="s">
        <v>1929</v>
      </c>
      <c r="B1860" s="8">
        <v>44986</v>
      </c>
      <c r="C1860" s="8">
        <v>45016</v>
      </c>
      <c r="D1860">
        <v>2023</v>
      </c>
      <c r="E1860" t="s">
        <v>1035</v>
      </c>
      <c r="F1860" t="s">
        <v>1036</v>
      </c>
      <c r="G1860" t="s">
        <v>1918</v>
      </c>
      <c r="H1860" t="s">
        <v>554</v>
      </c>
      <c r="I1860" t="s">
        <v>555</v>
      </c>
      <c r="J1860" t="s">
        <v>547</v>
      </c>
      <c r="K1860" t="s">
        <v>37</v>
      </c>
      <c r="L1860" t="s">
        <v>38</v>
      </c>
      <c r="M1860" t="s">
        <v>135</v>
      </c>
      <c r="N1860" t="s">
        <v>72</v>
      </c>
      <c r="O1860" t="s">
        <v>50</v>
      </c>
      <c r="P1860">
        <v>36</v>
      </c>
      <c r="Q1860" s="2">
        <v>44914</v>
      </c>
      <c r="R1860" s="2"/>
      <c r="S1860">
        <v>40</v>
      </c>
      <c r="T1860" s="3">
        <v>91954</v>
      </c>
      <c r="U1860" s="3">
        <v>7662.833333333333</v>
      </c>
      <c r="V1860" s="3">
        <v>44.208653846153844</v>
      </c>
      <c r="W1860" s="3">
        <v>0.25</v>
      </c>
      <c r="X1860" s="3">
        <v>1915.7083333333333</v>
      </c>
      <c r="Y1860" vm="15">
        <v>0.34600000000000003</v>
      </c>
      <c r="Z1860" s="3">
        <v>5011.4929999999995</v>
      </c>
      <c r="AA1860" t="s">
        <v>138</v>
      </c>
      <c r="AB1860">
        <v>1.7225999999999999</v>
      </c>
      <c r="AC1860">
        <v>0</v>
      </c>
      <c r="AD1860" s="2" t="s">
        <v>42</v>
      </c>
      <c r="AE1860">
        <v>290</v>
      </c>
      <c r="AH1860">
        <v>20</v>
      </c>
      <c r="AJ1860">
        <v>16.5</v>
      </c>
      <c r="AK1860" t="s">
        <v>42</v>
      </c>
      <c r="AL1860">
        <f>IF(AND(EE_Data_2023[[#This Row],[Hire Date]]&gt;=EE_Data_2023[[#This Row],[Start of Month]],EE_Data_2023[[#This Row],[Hire Date]]&lt;=EE_Data_2023[[#This Row],[End of Month]]),1,0)</f>
        <v>0</v>
      </c>
      <c r="AM1860">
        <f>IF(AND(EE_Data_2023[[#This Row],[Exit Date]]&gt;=EE_Data_2023[[#This Row],[Start of Month]],EE_Data_2023[[#This Row],[Exit Date]]&lt;=EE_Data_2023[[#This Row],[End of Month]]),1,0)</f>
        <v>0</v>
      </c>
      <c r="AN1860">
        <f>EE_Data_2023[[#This Row],[Leave balance]]*EE_Data_2023[[#This Row],[Hr_Rate]]</f>
        <v>12820.509615384615</v>
      </c>
    </row>
    <row r="1861" spans="1:40" x14ac:dyDescent="0.3">
      <c r="A1861" s="1" t="s">
        <v>1929</v>
      </c>
      <c r="B1861" s="8">
        <v>44986</v>
      </c>
      <c r="C1861" s="8">
        <v>45016</v>
      </c>
      <c r="D1861">
        <v>2023</v>
      </c>
      <c r="E1861" t="s">
        <v>193</v>
      </c>
      <c r="F1861" t="s">
        <v>194</v>
      </c>
      <c r="G1861" t="s">
        <v>33</v>
      </c>
      <c r="H1861" t="s">
        <v>556</v>
      </c>
      <c r="I1861" t="s">
        <v>557</v>
      </c>
      <c r="J1861" t="s">
        <v>367</v>
      </c>
      <c r="K1861" t="s">
        <v>37</v>
      </c>
      <c r="L1861" t="s">
        <v>38</v>
      </c>
      <c r="M1861" t="s">
        <v>194</v>
      </c>
      <c r="N1861" t="s">
        <v>72</v>
      </c>
      <c r="O1861" t="s">
        <v>40</v>
      </c>
      <c r="P1861">
        <v>29</v>
      </c>
      <c r="Q1861" s="2">
        <v>42866</v>
      </c>
      <c r="R1861" s="2"/>
      <c r="S1861">
        <v>40</v>
      </c>
      <c r="T1861" s="3">
        <v>87536</v>
      </c>
      <c r="U1861" s="3">
        <v>7294.666666666667</v>
      </c>
      <c r="V1861" s="3">
        <v>42.08461538461539</v>
      </c>
      <c r="W1861" s="3">
        <v>6.3500000000000001E-2</v>
      </c>
      <c r="X1861" s="3">
        <v>463.21133333333336</v>
      </c>
      <c r="Y1861" vm="24">
        <v>0.31900000000000001</v>
      </c>
      <c r="Z1861" s="3">
        <v>4967.6679999999997</v>
      </c>
      <c r="AA1861" t="s">
        <v>197</v>
      </c>
      <c r="AB1861">
        <v>149.69999999999999</v>
      </c>
      <c r="AC1861">
        <v>0</v>
      </c>
      <c r="AD1861" s="2" t="s">
        <v>42</v>
      </c>
      <c r="AE1861">
        <v>167</v>
      </c>
      <c r="AH1861">
        <v>20</v>
      </c>
      <c r="AJ1861">
        <v>3</v>
      </c>
      <c r="AK1861" t="s">
        <v>42</v>
      </c>
      <c r="AL1861">
        <f>IF(AND(EE_Data_2023[[#This Row],[Hire Date]]&gt;=EE_Data_2023[[#This Row],[Start of Month]],EE_Data_2023[[#This Row],[Hire Date]]&lt;=EE_Data_2023[[#This Row],[End of Month]]),1,0)</f>
        <v>0</v>
      </c>
      <c r="AM1861">
        <f>IF(AND(EE_Data_2023[[#This Row],[Exit Date]]&gt;=EE_Data_2023[[#This Row],[Start of Month]],EE_Data_2023[[#This Row],[Exit Date]]&lt;=EE_Data_2023[[#This Row],[End of Month]]),1,0)</f>
        <v>0</v>
      </c>
      <c r="AN1861">
        <f>EE_Data_2023[[#This Row],[Leave balance]]*EE_Data_2023[[#This Row],[Hr_Rate]]</f>
        <v>7028.1307692307701</v>
      </c>
    </row>
    <row r="1862" spans="1:40" x14ac:dyDescent="0.3">
      <c r="A1862" s="1" t="s">
        <v>1929</v>
      </c>
      <c r="B1862" s="8">
        <v>44986</v>
      </c>
      <c r="C1862" s="8">
        <v>45016</v>
      </c>
      <c r="D1862">
        <v>2023</v>
      </c>
      <c r="E1862" t="s">
        <v>200</v>
      </c>
      <c r="F1862" t="s">
        <v>201</v>
      </c>
      <c r="G1862" t="s">
        <v>33</v>
      </c>
      <c r="H1862" t="s">
        <v>558</v>
      </c>
      <c r="I1862" t="s">
        <v>559</v>
      </c>
      <c r="J1862" t="s">
        <v>145</v>
      </c>
      <c r="K1862" t="s">
        <v>70</v>
      </c>
      <c r="L1862" t="s">
        <v>71</v>
      </c>
      <c r="M1862" t="s">
        <v>201</v>
      </c>
      <c r="N1862" t="s">
        <v>72</v>
      </c>
      <c r="O1862" t="s">
        <v>50</v>
      </c>
      <c r="P1862">
        <v>47</v>
      </c>
      <c r="Q1862" s="2">
        <v>42164</v>
      </c>
      <c r="R1862" s="2"/>
      <c r="S1862">
        <v>40</v>
      </c>
      <c r="T1862" s="3">
        <v>41429</v>
      </c>
      <c r="U1862" s="3">
        <v>3452.4166666666665</v>
      </c>
      <c r="V1862" s="3">
        <v>19.917788461538461</v>
      </c>
      <c r="W1862" s="3">
        <v>0.24809999999999999</v>
      </c>
      <c r="X1862" s="3">
        <v>856.5445749999999</v>
      </c>
      <c r="Y1862" vm="25">
        <v>0.51900000000000002</v>
      </c>
      <c r="Z1862" s="3">
        <v>1660.6124166666666</v>
      </c>
      <c r="AA1862" t="s">
        <v>41</v>
      </c>
      <c r="AB1862">
        <v>1</v>
      </c>
      <c r="AC1862">
        <v>0</v>
      </c>
      <c r="AD1862" s="2" t="s">
        <v>42</v>
      </c>
      <c r="AE1862">
        <v>323</v>
      </c>
      <c r="AH1862">
        <v>20</v>
      </c>
      <c r="AJ1862">
        <v>7.5</v>
      </c>
      <c r="AK1862" t="s">
        <v>42</v>
      </c>
      <c r="AL1862">
        <f>IF(AND(EE_Data_2023[[#This Row],[Hire Date]]&gt;=EE_Data_2023[[#This Row],[Start of Month]],EE_Data_2023[[#This Row],[Hire Date]]&lt;=EE_Data_2023[[#This Row],[End of Month]]),1,0)</f>
        <v>0</v>
      </c>
      <c r="AM1862">
        <f>IF(AND(EE_Data_2023[[#This Row],[Exit Date]]&gt;=EE_Data_2023[[#This Row],[Start of Month]],EE_Data_2023[[#This Row],[Exit Date]]&lt;=EE_Data_2023[[#This Row],[End of Month]]),1,0)</f>
        <v>0</v>
      </c>
      <c r="AN1862">
        <f>EE_Data_2023[[#This Row],[Leave balance]]*EE_Data_2023[[#This Row],[Hr_Rate]]</f>
        <v>6433.4456730769225</v>
      </c>
    </row>
    <row r="1863" spans="1:40" x14ac:dyDescent="0.3">
      <c r="A1863" s="1" t="s">
        <v>1929</v>
      </c>
      <c r="B1863" s="8">
        <v>44986</v>
      </c>
      <c r="C1863" s="8">
        <v>45016</v>
      </c>
      <c r="D1863">
        <v>2023</v>
      </c>
      <c r="E1863" t="s">
        <v>506</v>
      </c>
      <c r="F1863" t="s">
        <v>507</v>
      </c>
      <c r="G1863" t="s">
        <v>1917</v>
      </c>
      <c r="H1863" t="s">
        <v>560</v>
      </c>
      <c r="I1863" t="s">
        <v>561</v>
      </c>
      <c r="J1863" t="s">
        <v>115</v>
      </c>
      <c r="K1863" t="s">
        <v>99</v>
      </c>
      <c r="L1863" t="s">
        <v>38</v>
      </c>
      <c r="M1863" t="s">
        <v>507</v>
      </c>
      <c r="N1863" t="s">
        <v>72</v>
      </c>
      <c r="O1863" t="s">
        <v>40</v>
      </c>
      <c r="P1863">
        <v>35</v>
      </c>
      <c r="Q1863" s="2">
        <v>40826</v>
      </c>
      <c r="R1863" s="2"/>
      <c r="S1863">
        <v>32</v>
      </c>
      <c r="T1863" s="3">
        <v>245482</v>
      </c>
      <c r="U1863" s="3">
        <v>20456.833333333332</v>
      </c>
      <c r="V1863" s="3">
        <v>147.52524038461539</v>
      </c>
      <c r="W1863" s="3">
        <v>7.3700000000000002E-2</v>
      </c>
      <c r="X1863" s="3">
        <v>1507.6686166666666</v>
      </c>
      <c r="Y1863" vm="40">
        <v>0.245</v>
      </c>
      <c r="Z1863" s="3">
        <v>15444.909166666665</v>
      </c>
      <c r="AA1863" t="s">
        <v>510</v>
      </c>
      <c r="AB1863">
        <v>1.4572000000000001</v>
      </c>
      <c r="AC1863">
        <v>0.39</v>
      </c>
      <c r="AD1863" s="2" t="s">
        <v>42</v>
      </c>
      <c r="AE1863">
        <v>96</v>
      </c>
      <c r="AH1863">
        <v>20</v>
      </c>
      <c r="AJ1863">
        <v>19.5</v>
      </c>
      <c r="AK1863" t="s">
        <v>42</v>
      </c>
      <c r="AL1863">
        <f>IF(AND(EE_Data_2023[[#This Row],[Hire Date]]&gt;=EE_Data_2023[[#This Row],[Start of Month]],EE_Data_2023[[#This Row],[Hire Date]]&lt;=EE_Data_2023[[#This Row],[End of Month]]),1,0)</f>
        <v>0</v>
      </c>
      <c r="AM1863">
        <f>IF(AND(EE_Data_2023[[#This Row],[Exit Date]]&gt;=EE_Data_2023[[#This Row],[Start of Month]],EE_Data_2023[[#This Row],[Exit Date]]&lt;=EE_Data_2023[[#This Row],[End of Month]]),1,0)</f>
        <v>0</v>
      </c>
      <c r="AN1863">
        <f>EE_Data_2023[[#This Row],[Leave balance]]*EE_Data_2023[[#This Row],[Hr_Rate]]</f>
        <v>14162.423076923078</v>
      </c>
    </row>
    <row r="1864" spans="1:40" x14ac:dyDescent="0.3">
      <c r="A1864" s="1" t="s">
        <v>1929</v>
      </c>
      <c r="B1864" s="8">
        <v>44986</v>
      </c>
      <c r="C1864" s="8">
        <v>45016</v>
      </c>
      <c r="D1864">
        <v>2023</v>
      </c>
      <c r="E1864" t="s">
        <v>1035</v>
      </c>
      <c r="F1864" t="s">
        <v>1036</v>
      </c>
      <c r="G1864" t="s">
        <v>1918</v>
      </c>
      <c r="H1864" t="s">
        <v>562</v>
      </c>
      <c r="I1864" t="s">
        <v>563</v>
      </c>
      <c r="J1864" t="s">
        <v>341</v>
      </c>
      <c r="K1864" t="s">
        <v>99</v>
      </c>
      <c r="L1864" t="s">
        <v>38</v>
      </c>
      <c r="M1864" t="s">
        <v>135</v>
      </c>
      <c r="N1864" t="s">
        <v>72</v>
      </c>
      <c r="O1864" t="s">
        <v>50</v>
      </c>
      <c r="P1864">
        <v>25</v>
      </c>
      <c r="Q1864" s="2">
        <v>43850</v>
      </c>
      <c r="R1864" s="2"/>
      <c r="S1864">
        <v>40</v>
      </c>
      <c r="T1864" s="3">
        <v>71359</v>
      </c>
      <c r="U1864" s="3">
        <v>5946.583333333333</v>
      </c>
      <c r="V1864" s="3">
        <v>34.307211538461537</v>
      </c>
      <c r="W1864" s="3">
        <v>0.25</v>
      </c>
      <c r="X1864" s="3">
        <v>1486.6458333333333</v>
      </c>
      <c r="Y1864" vm="15">
        <v>0.34600000000000003</v>
      </c>
      <c r="Z1864" s="3">
        <v>3889.0654999999997</v>
      </c>
      <c r="AA1864" t="s">
        <v>138</v>
      </c>
      <c r="AB1864">
        <v>1.7225999999999999</v>
      </c>
      <c r="AC1864">
        <v>0</v>
      </c>
      <c r="AD1864" s="2" t="s">
        <v>42</v>
      </c>
      <c r="AE1864">
        <v>360</v>
      </c>
      <c r="AH1864">
        <v>20</v>
      </c>
      <c r="AJ1864">
        <v>22.5</v>
      </c>
      <c r="AK1864" t="s">
        <v>42</v>
      </c>
      <c r="AL1864">
        <f>IF(AND(EE_Data_2023[[#This Row],[Hire Date]]&gt;=EE_Data_2023[[#This Row],[Start of Month]],EE_Data_2023[[#This Row],[Hire Date]]&lt;=EE_Data_2023[[#This Row],[End of Month]]),1,0)</f>
        <v>0</v>
      </c>
      <c r="AM1864">
        <f>IF(AND(EE_Data_2023[[#This Row],[Exit Date]]&gt;=EE_Data_2023[[#This Row],[Start of Month]],EE_Data_2023[[#This Row],[Exit Date]]&lt;=EE_Data_2023[[#This Row],[End of Month]]),1,0)</f>
        <v>0</v>
      </c>
      <c r="AN1864">
        <f>EE_Data_2023[[#This Row],[Leave balance]]*EE_Data_2023[[#This Row],[Hr_Rate]]</f>
        <v>12350.596153846154</v>
      </c>
    </row>
    <row r="1865" spans="1:40" x14ac:dyDescent="0.3">
      <c r="A1865" s="1" t="s">
        <v>1929</v>
      </c>
      <c r="B1865" s="8">
        <v>44986</v>
      </c>
      <c r="C1865" s="8">
        <v>45016</v>
      </c>
      <c r="D1865">
        <v>2023</v>
      </c>
      <c r="E1865" t="s">
        <v>564</v>
      </c>
      <c r="F1865" t="s">
        <v>565</v>
      </c>
      <c r="G1865" t="s">
        <v>33</v>
      </c>
      <c r="H1865" t="s">
        <v>566</v>
      </c>
      <c r="I1865" t="s">
        <v>567</v>
      </c>
      <c r="J1865" t="s">
        <v>47</v>
      </c>
      <c r="K1865" t="s">
        <v>99</v>
      </c>
      <c r="L1865" t="s">
        <v>49</v>
      </c>
      <c r="M1865" t="s">
        <v>565</v>
      </c>
      <c r="N1865" t="s">
        <v>72</v>
      </c>
      <c r="O1865" t="s">
        <v>40</v>
      </c>
      <c r="P1865">
        <v>45</v>
      </c>
      <c r="Q1865" s="2">
        <v>41879</v>
      </c>
      <c r="R1865" s="2"/>
      <c r="S1865">
        <v>32</v>
      </c>
      <c r="T1865" s="3">
        <v>183161</v>
      </c>
      <c r="U1865" s="3">
        <v>15263.416666666666</v>
      </c>
      <c r="V1865" s="3">
        <v>110.07271634615384</v>
      </c>
      <c r="W1865" s="3">
        <v>0.21379999999999999</v>
      </c>
      <c r="X1865" s="3">
        <v>3263.318483333333</v>
      </c>
      <c r="Y1865" vm="41">
        <v>0.51400000000000001</v>
      </c>
      <c r="Z1865" s="3">
        <v>7418.0204999999996</v>
      </c>
      <c r="AA1865" t="s">
        <v>41</v>
      </c>
      <c r="AB1865">
        <v>1</v>
      </c>
      <c r="AC1865">
        <v>0.22</v>
      </c>
      <c r="AD1865" s="2" t="s">
        <v>42</v>
      </c>
      <c r="AE1865">
        <v>204</v>
      </c>
      <c r="AH1865">
        <v>20</v>
      </c>
      <c r="AJ1865">
        <v>7.5</v>
      </c>
      <c r="AK1865" t="s">
        <v>42</v>
      </c>
      <c r="AL1865">
        <f>IF(AND(EE_Data_2023[[#This Row],[Hire Date]]&gt;=EE_Data_2023[[#This Row],[Start of Month]],EE_Data_2023[[#This Row],[Hire Date]]&lt;=EE_Data_2023[[#This Row],[End of Month]]),1,0)</f>
        <v>0</v>
      </c>
      <c r="AM1865">
        <f>IF(AND(EE_Data_2023[[#This Row],[Exit Date]]&gt;=EE_Data_2023[[#This Row],[Start of Month]],EE_Data_2023[[#This Row],[Exit Date]]&lt;=EE_Data_2023[[#This Row],[End of Month]]),1,0)</f>
        <v>0</v>
      </c>
      <c r="AN1865">
        <f>EE_Data_2023[[#This Row],[Leave balance]]*EE_Data_2023[[#This Row],[Hr_Rate]]</f>
        <v>22454.834134615383</v>
      </c>
    </row>
    <row r="1866" spans="1:40" x14ac:dyDescent="0.3">
      <c r="A1866" s="1" t="s">
        <v>1929</v>
      </c>
      <c r="B1866" s="8">
        <v>44986</v>
      </c>
      <c r="C1866" s="8">
        <v>45016</v>
      </c>
      <c r="D1866">
        <v>2023</v>
      </c>
      <c r="E1866" t="s">
        <v>73</v>
      </c>
      <c r="F1866" t="s">
        <v>74</v>
      </c>
      <c r="G1866" t="s">
        <v>1916</v>
      </c>
      <c r="H1866" t="s">
        <v>568</v>
      </c>
      <c r="I1866" t="s">
        <v>569</v>
      </c>
      <c r="J1866" t="s">
        <v>570</v>
      </c>
      <c r="K1866" t="s">
        <v>37</v>
      </c>
      <c r="L1866" t="s">
        <v>71</v>
      </c>
      <c r="M1866" t="s">
        <v>74</v>
      </c>
      <c r="N1866" t="s">
        <v>72</v>
      </c>
      <c r="O1866" t="s">
        <v>40</v>
      </c>
      <c r="P1866">
        <v>58</v>
      </c>
      <c r="Q1866" s="2">
        <v>44403</v>
      </c>
      <c r="R1866" s="2"/>
      <c r="S1866">
        <v>40</v>
      </c>
      <c r="T1866" s="3">
        <v>69260</v>
      </c>
      <c r="U1866" s="3">
        <v>5771.666666666667</v>
      </c>
      <c r="V1866" s="3">
        <v>33.29807692307692</v>
      </c>
      <c r="W1866" s="3">
        <v>0.28999999999999998</v>
      </c>
      <c r="X1866" s="3">
        <v>1673.7833333333333</v>
      </c>
      <c r="Y1866" vm="6">
        <v>0.65099999999999991</v>
      </c>
      <c r="Z1866" s="3">
        <v>2014.3116666666674</v>
      </c>
      <c r="AA1866" t="s">
        <v>78</v>
      </c>
      <c r="AB1866">
        <v>5.4378000000000002</v>
      </c>
      <c r="AC1866">
        <v>0</v>
      </c>
      <c r="AD1866" s="2" t="s">
        <v>42</v>
      </c>
      <c r="AE1866">
        <v>243</v>
      </c>
      <c r="AH1866">
        <v>20</v>
      </c>
      <c r="AK1866" t="s">
        <v>42</v>
      </c>
      <c r="AL1866">
        <f>IF(AND(EE_Data_2023[[#This Row],[Hire Date]]&gt;=EE_Data_2023[[#This Row],[Start of Month]],EE_Data_2023[[#This Row],[Hire Date]]&lt;=EE_Data_2023[[#This Row],[End of Month]]),1,0)</f>
        <v>0</v>
      </c>
      <c r="AM1866">
        <f>IF(AND(EE_Data_2023[[#This Row],[Exit Date]]&gt;=EE_Data_2023[[#This Row],[Start of Month]],EE_Data_2023[[#This Row],[Exit Date]]&lt;=EE_Data_2023[[#This Row],[End of Month]]),1,0)</f>
        <v>0</v>
      </c>
      <c r="AN1866">
        <f>EE_Data_2023[[#This Row],[Leave balance]]*EE_Data_2023[[#This Row],[Hr_Rate]]</f>
        <v>8091.4326923076915</v>
      </c>
    </row>
    <row r="1867" spans="1:40" x14ac:dyDescent="0.3">
      <c r="A1867" s="1" t="s">
        <v>1929</v>
      </c>
      <c r="B1867" s="8">
        <v>44986</v>
      </c>
      <c r="C1867" s="8">
        <v>45016</v>
      </c>
      <c r="D1867">
        <v>2023</v>
      </c>
      <c r="E1867" t="s">
        <v>193</v>
      </c>
      <c r="F1867" t="s">
        <v>194</v>
      </c>
      <c r="G1867" t="s">
        <v>33</v>
      </c>
      <c r="H1867" t="s">
        <v>571</v>
      </c>
      <c r="I1867" t="s">
        <v>572</v>
      </c>
      <c r="J1867" t="s">
        <v>115</v>
      </c>
      <c r="K1867" t="s">
        <v>99</v>
      </c>
      <c r="L1867" t="s">
        <v>49</v>
      </c>
      <c r="M1867" t="s">
        <v>194</v>
      </c>
      <c r="N1867" t="s">
        <v>39</v>
      </c>
      <c r="O1867" t="s">
        <v>40</v>
      </c>
      <c r="P1867">
        <v>51</v>
      </c>
      <c r="Q1867" s="2">
        <v>44843</v>
      </c>
      <c r="R1867" s="2">
        <v>45208</v>
      </c>
      <c r="S1867">
        <v>40</v>
      </c>
      <c r="T1867" s="3">
        <v>95639</v>
      </c>
      <c r="U1867" s="3">
        <v>7969.916666666667</v>
      </c>
      <c r="V1867" s="3">
        <v>45.980288461538464</v>
      </c>
      <c r="W1867" s="3">
        <v>6.3500000000000001E-2</v>
      </c>
      <c r="X1867" s="3">
        <v>506.08970833333336</v>
      </c>
      <c r="Y1867" vm="24">
        <v>0.31900000000000001</v>
      </c>
      <c r="Z1867" s="3">
        <v>5427.51325</v>
      </c>
      <c r="AA1867" t="s">
        <v>197</v>
      </c>
      <c r="AB1867">
        <v>149.69999999999999</v>
      </c>
      <c r="AC1867">
        <v>0</v>
      </c>
      <c r="AD1867" s="2" t="s">
        <v>42</v>
      </c>
      <c r="AE1867">
        <v>275</v>
      </c>
      <c r="AH1867">
        <v>20</v>
      </c>
      <c r="AJ1867">
        <v>13.5</v>
      </c>
      <c r="AK1867" t="s">
        <v>42</v>
      </c>
      <c r="AL1867">
        <f>IF(AND(EE_Data_2023[[#This Row],[Hire Date]]&gt;=EE_Data_2023[[#This Row],[Start of Month]],EE_Data_2023[[#This Row],[Hire Date]]&lt;=EE_Data_2023[[#This Row],[End of Month]]),1,0)</f>
        <v>0</v>
      </c>
      <c r="AM1867">
        <f>IF(AND(EE_Data_2023[[#This Row],[Exit Date]]&gt;=EE_Data_2023[[#This Row],[Start of Month]],EE_Data_2023[[#This Row],[Exit Date]]&lt;=EE_Data_2023[[#This Row],[End of Month]]),1,0)</f>
        <v>0</v>
      </c>
      <c r="AN1867">
        <f>EE_Data_2023[[#This Row],[Leave balance]]*EE_Data_2023[[#This Row],[Hr_Rate]]</f>
        <v>12644.579326923078</v>
      </c>
    </row>
    <row r="1868" spans="1:40" x14ac:dyDescent="0.3">
      <c r="A1868" s="1" t="s">
        <v>1929</v>
      </c>
      <c r="B1868" s="8">
        <v>44986</v>
      </c>
      <c r="C1868" s="8">
        <v>45016</v>
      </c>
      <c r="D1868">
        <v>2023</v>
      </c>
      <c r="E1868" t="s">
        <v>424</v>
      </c>
      <c r="F1868" t="s">
        <v>425</v>
      </c>
      <c r="G1868" t="s">
        <v>54</v>
      </c>
      <c r="H1868" t="s">
        <v>573</v>
      </c>
      <c r="I1868" t="s">
        <v>574</v>
      </c>
      <c r="J1868" t="s">
        <v>77</v>
      </c>
      <c r="K1868" t="s">
        <v>94</v>
      </c>
      <c r="L1868" t="s">
        <v>108</v>
      </c>
      <c r="M1868" t="s">
        <v>425</v>
      </c>
      <c r="N1868" t="s">
        <v>72</v>
      </c>
      <c r="O1868" t="s">
        <v>40</v>
      </c>
      <c r="P1868">
        <v>48</v>
      </c>
      <c r="Q1868" s="2">
        <v>38168</v>
      </c>
      <c r="R1868" s="2"/>
      <c r="S1868">
        <v>40</v>
      </c>
      <c r="T1868" s="3">
        <v>120660</v>
      </c>
      <c r="U1868" s="3">
        <v>10055</v>
      </c>
      <c r="V1868" s="3">
        <v>58.00961538461538</v>
      </c>
      <c r="W1868" s="3">
        <v>0.26</v>
      </c>
      <c r="X1868" s="3">
        <v>2614.3000000000002</v>
      </c>
      <c r="Y1868" vm="39">
        <v>0.44400000000000001</v>
      </c>
      <c r="Z1868" s="3">
        <v>5590.58</v>
      </c>
      <c r="AA1868" t="s">
        <v>428</v>
      </c>
      <c r="AB1868">
        <v>32.686700000000002</v>
      </c>
      <c r="AC1868">
        <v>7.0000000000000007E-2</v>
      </c>
      <c r="AD1868" s="2" t="s">
        <v>42</v>
      </c>
      <c r="AE1868">
        <v>310</v>
      </c>
      <c r="AH1868">
        <v>20</v>
      </c>
      <c r="AI1868">
        <v>328.5</v>
      </c>
      <c r="AJ1868">
        <v>27</v>
      </c>
      <c r="AK1868" t="s">
        <v>42</v>
      </c>
      <c r="AL1868">
        <f>IF(AND(EE_Data_2023[[#This Row],[Hire Date]]&gt;=EE_Data_2023[[#This Row],[Start of Month]],EE_Data_2023[[#This Row],[Hire Date]]&lt;=EE_Data_2023[[#This Row],[End of Month]]),1,0)</f>
        <v>0</v>
      </c>
      <c r="AM1868">
        <f>IF(AND(EE_Data_2023[[#This Row],[Exit Date]]&gt;=EE_Data_2023[[#This Row],[Start of Month]],EE_Data_2023[[#This Row],[Exit Date]]&lt;=EE_Data_2023[[#This Row],[End of Month]]),1,0)</f>
        <v>0</v>
      </c>
      <c r="AN1868">
        <f>EE_Data_2023[[#This Row],[Leave balance]]*EE_Data_2023[[#This Row],[Hr_Rate]]</f>
        <v>17982.98076923077</v>
      </c>
    </row>
    <row r="1869" spans="1:40" x14ac:dyDescent="0.3">
      <c r="A1869" s="1" t="s">
        <v>1929</v>
      </c>
      <c r="B1869" s="8">
        <v>44986</v>
      </c>
      <c r="C1869" s="8">
        <v>45016</v>
      </c>
      <c r="D1869">
        <v>2023</v>
      </c>
      <c r="E1869" t="s">
        <v>146</v>
      </c>
      <c r="F1869" t="s">
        <v>147</v>
      </c>
      <c r="G1869" t="s">
        <v>1919</v>
      </c>
      <c r="H1869" t="s">
        <v>575</v>
      </c>
      <c r="I1869" t="s">
        <v>576</v>
      </c>
      <c r="J1869" t="s">
        <v>63</v>
      </c>
      <c r="K1869" t="s">
        <v>70</v>
      </c>
      <c r="L1869" t="s">
        <v>71</v>
      </c>
      <c r="M1869" t="s">
        <v>147</v>
      </c>
      <c r="N1869" t="s">
        <v>39</v>
      </c>
      <c r="O1869" t="s">
        <v>40</v>
      </c>
      <c r="P1869">
        <v>36</v>
      </c>
      <c r="Q1869" s="2">
        <v>44556</v>
      </c>
      <c r="R1869" s="2">
        <v>45286</v>
      </c>
      <c r="S1869">
        <v>40</v>
      </c>
      <c r="T1869" s="3">
        <v>75119</v>
      </c>
      <c r="U1869" s="3">
        <v>6259.916666666667</v>
      </c>
      <c r="V1869" s="3">
        <v>36.114903846153844</v>
      </c>
      <c r="W1869" s="3">
        <v>0.12</v>
      </c>
      <c r="X1869" s="3">
        <v>751.19</v>
      </c>
      <c r="Y1869" vm="17">
        <v>0.49700000000000005</v>
      </c>
      <c r="Z1869" s="3">
        <v>3148.7380833333332</v>
      </c>
      <c r="AA1869" t="s">
        <v>150</v>
      </c>
      <c r="AB1869">
        <v>86.649000000000001</v>
      </c>
      <c r="AC1869">
        <v>0</v>
      </c>
      <c r="AD1869" s="2" t="s">
        <v>42</v>
      </c>
      <c r="AE1869">
        <v>46</v>
      </c>
      <c r="AH1869">
        <v>20</v>
      </c>
      <c r="AK1869" t="s">
        <v>42</v>
      </c>
      <c r="AL1869">
        <f>IF(AND(EE_Data_2023[[#This Row],[Hire Date]]&gt;=EE_Data_2023[[#This Row],[Start of Month]],EE_Data_2023[[#This Row],[Hire Date]]&lt;=EE_Data_2023[[#This Row],[End of Month]]),1,0)</f>
        <v>0</v>
      </c>
      <c r="AM1869">
        <f>IF(AND(EE_Data_2023[[#This Row],[Exit Date]]&gt;=EE_Data_2023[[#This Row],[Start of Month]],EE_Data_2023[[#This Row],[Exit Date]]&lt;=EE_Data_2023[[#This Row],[End of Month]]),1,0)</f>
        <v>0</v>
      </c>
      <c r="AN1869">
        <f>EE_Data_2023[[#This Row],[Leave balance]]*EE_Data_2023[[#This Row],[Hr_Rate]]</f>
        <v>1661.2855769230769</v>
      </c>
    </row>
    <row r="1870" spans="1:40" x14ac:dyDescent="0.3">
      <c r="A1870" s="1" t="s">
        <v>1929</v>
      </c>
      <c r="B1870" s="8">
        <v>44986</v>
      </c>
      <c r="C1870" s="8">
        <v>45016</v>
      </c>
      <c r="D1870">
        <v>2023</v>
      </c>
      <c r="E1870" t="s">
        <v>210</v>
      </c>
      <c r="F1870" t="s">
        <v>211</v>
      </c>
      <c r="G1870" t="s">
        <v>33</v>
      </c>
      <c r="H1870" t="s">
        <v>577</v>
      </c>
      <c r="I1870" t="s">
        <v>578</v>
      </c>
      <c r="J1870" t="s">
        <v>115</v>
      </c>
      <c r="K1870" t="s">
        <v>83</v>
      </c>
      <c r="L1870" t="s">
        <v>108</v>
      </c>
      <c r="M1870" t="s">
        <v>211</v>
      </c>
      <c r="N1870" t="s">
        <v>72</v>
      </c>
      <c r="O1870" t="s">
        <v>40</v>
      </c>
      <c r="P1870">
        <v>59</v>
      </c>
      <c r="Q1870" s="2">
        <v>40681</v>
      </c>
      <c r="R1870" s="2"/>
      <c r="S1870">
        <v>32</v>
      </c>
      <c r="T1870" s="3">
        <v>192213</v>
      </c>
      <c r="U1870" s="3">
        <v>16017.75</v>
      </c>
      <c r="V1870" s="3">
        <v>115.51262019230769</v>
      </c>
      <c r="W1870" s="3">
        <v>0.29899999999999999</v>
      </c>
      <c r="X1870" s="3">
        <v>4789.3072499999998</v>
      </c>
      <c r="Y1870" vm="26">
        <v>0.47</v>
      </c>
      <c r="Z1870" s="3">
        <v>8489.4075000000012</v>
      </c>
      <c r="AA1870" t="s">
        <v>41</v>
      </c>
      <c r="AB1870">
        <v>1</v>
      </c>
      <c r="AC1870">
        <v>0.4</v>
      </c>
      <c r="AD1870" s="2" t="s">
        <v>42</v>
      </c>
      <c r="AE1870">
        <v>211</v>
      </c>
      <c r="AH1870">
        <v>20</v>
      </c>
      <c r="AI1870">
        <v>205.20000000000002</v>
      </c>
      <c r="AJ1870">
        <v>13.5</v>
      </c>
      <c r="AK1870" t="s">
        <v>42</v>
      </c>
      <c r="AL1870">
        <f>IF(AND(EE_Data_2023[[#This Row],[Hire Date]]&gt;=EE_Data_2023[[#This Row],[Start of Month]],EE_Data_2023[[#This Row],[Hire Date]]&lt;=EE_Data_2023[[#This Row],[End of Month]]),1,0)</f>
        <v>0</v>
      </c>
      <c r="AM1870">
        <f>IF(AND(EE_Data_2023[[#This Row],[Exit Date]]&gt;=EE_Data_2023[[#This Row],[Start of Month]],EE_Data_2023[[#This Row],[Exit Date]]&lt;=EE_Data_2023[[#This Row],[End of Month]]),1,0)</f>
        <v>0</v>
      </c>
      <c r="AN1870">
        <f>EE_Data_2023[[#This Row],[Leave balance]]*EE_Data_2023[[#This Row],[Hr_Rate]]</f>
        <v>24373.162860576922</v>
      </c>
    </row>
    <row r="1871" spans="1:40" x14ac:dyDescent="0.3">
      <c r="A1871" s="1" t="s">
        <v>1929</v>
      </c>
      <c r="B1871" s="8">
        <v>44986</v>
      </c>
      <c r="C1871" s="8">
        <v>45016</v>
      </c>
      <c r="D1871">
        <v>2023</v>
      </c>
      <c r="E1871" t="s">
        <v>79</v>
      </c>
      <c r="F1871" t="s">
        <v>80</v>
      </c>
      <c r="G1871" t="s">
        <v>33</v>
      </c>
      <c r="H1871" t="s">
        <v>579</v>
      </c>
      <c r="I1871" t="s">
        <v>580</v>
      </c>
      <c r="J1871" t="s">
        <v>69</v>
      </c>
      <c r="K1871" t="s">
        <v>70</v>
      </c>
      <c r="L1871" t="s">
        <v>49</v>
      </c>
      <c r="M1871" t="s">
        <v>80</v>
      </c>
      <c r="N1871" t="s">
        <v>72</v>
      </c>
      <c r="O1871" t="s">
        <v>50</v>
      </c>
      <c r="P1871">
        <v>45</v>
      </c>
      <c r="Q1871" s="2">
        <v>41769</v>
      </c>
      <c r="R1871" s="2"/>
      <c r="S1871">
        <v>40</v>
      </c>
      <c r="T1871" s="3">
        <v>65047</v>
      </c>
      <c r="U1871" s="3">
        <v>5420.583333333333</v>
      </c>
      <c r="V1871" s="3">
        <v>31.272596153846155</v>
      </c>
      <c r="W1871" s="3">
        <v>0.23190000000000002</v>
      </c>
      <c r="X1871" s="3">
        <v>1257.033275</v>
      </c>
      <c r="Y1871" vm="7">
        <v>0.41200000000000003</v>
      </c>
      <c r="Z1871" s="3">
        <v>3187.3029999999994</v>
      </c>
      <c r="AA1871" t="s">
        <v>41</v>
      </c>
      <c r="AB1871">
        <v>1</v>
      </c>
      <c r="AC1871">
        <v>0</v>
      </c>
      <c r="AD1871" s="2" t="s">
        <v>42</v>
      </c>
      <c r="AE1871">
        <v>96</v>
      </c>
      <c r="AH1871">
        <v>20</v>
      </c>
      <c r="AJ1871">
        <v>6</v>
      </c>
      <c r="AK1871" t="s">
        <v>42</v>
      </c>
      <c r="AL1871">
        <f>IF(AND(EE_Data_2023[[#This Row],[Hire Date]]&gt;=EE_Data_2023[[#This Row],[Start of Month]],EE_Data_2023[[#This Row],[Hire Date]]&lt;=EE_Data_2023[[#This Row],[End of Month]]),1,0)</f>
        <v>0</v>
      </c>
      <c r="AM1871">
        <f>IF(AND(EE_Data_2023[[#This Row],[Exit Date]]&gt;=EE_Data_2023[[#This Row],[Start of Month]],EE_Data_2023[[#This Row],[Exit Date]]&lt;=EE_Data_2023[[#This Row],[End of Month]]),1,0)</f>
        <v>0</v>
      </c>
      <c r="AN1871">
        <f>EE_Data_2023[[#This Row],[Leave balance]]*EE_Data_2023[[#This Row],[Hr_Rate]]</f>
        <v>3002.169230769231</v>
      </c>
    </row>
    <row r="1872" spans="1:40" x14ac:dyDescent="0.3">
      <c r="A1872" s="1" t="s">
        <v>1929</v>
      </c>
      <c r="B1872" s="8">
        <v>44986</v>
      </c>
      <c r="C1872" s="8">
        <v>45016</v>
      </c>
      <c r="D1872">
        <v>2023</v>
      </c>
      <c r="E1872" t="s">
        <v>128</v>
      </c>
      <c r="F1872" t="s">
        <v>129</v>
      </c>
      <c r="G1872" t="s">
        <v>33</v>
      </c>
      <c r="H1872" t="s">
        <v>581</v>
      </c>
      <c r="I1872" t="s">
        <v>582</v>
      </c>
      <c r="J1872" t="s">
        <v>93</v>
      </c>
      <c r="K1872" t="s">
        <v>70</v>
      </c>
      <c r="L1872" t="s">
        <v>38</v>
      </c>
      <c r="M1872" t="s">
        <v>129</v>
      </c>
      <c r="N1872" t="s">
        <v>72</v>
      </c>
      <c r="O1872" t="s">
        <v>40</v>
      </c>
      <c r="P1872">
        <v>29</v>
      </c>
      <c r="Q1872" s="2">
        <v>42810</v>
      </c>
      <c r="R1872" s="2"/>
      <c r="S1872">
        <v>32</v>
      </c>
      <c r="T1872" s="3">
        <v>151413</v>
      </c>
      <c r="U1872" s="3">
        <v>12617.75</v>
      </c>
      <c r="V1872" s="3">
        <v>90.99338942307692</v>
      </c>
      <c r="W1872" s="3">
        <v>0.27500000000000002</v>
      </c>
      <c r="X1872" s="3">
        <v>3469.8812500000004</v>
      </c>
      <c r="Y1872" vm="14">
        <v>0.55399999999999994</v>
      </c>
      <c r="Z1872" s="3">
        <v>5627.5165000000006</v>
      </c>
      <c r="AA1872" t="s">
        <v>41</v>
      </c>
      <c r="AB1872">
        <v>1</v>
      </c>
      <c r="AC1872">
        <v>0.15</v>
      </c>
      <c r="AD1872" s="2" t="s">
        <v>42</v>
      </c>
      <c r="AE1872">
        <v>229</v>
      </c>
      <c r="AH1872">
        <v>20</v>
      </c>
      <c r="AJ1872">
        <v>25.5</v>
      </c>
      <c r="AK1872" t="s">
        <v>42</v>
      </c>
      <c r="AL1872">
        <f>IF(AND(EE_Data_2023[[#This Row],[Hire Date]]&gt;=EE_Data_2023[[#This Row],[Start of Month]],EE_Data_2023[[#This Row],[Hire Date]]&lt;=EE_Data_2023[[#This Row],[End of Month]]),1,0)</f>
        <v>0</v>
      </c>
      <c r="AM1872">
        <f>IF(AND(EE_Data_2023[[#This Row],[Exit Date]]&gt;=EE_Data_2023[[#This Row],[Start of Month]],EE_Data_2023[[#This Row],[Exit Date]]&lt;=EE_Data_2023[[#This Row],[End of Month]]),1,0)</f>
        <v>0</v>
      </c>
      <c r="AN1872">
        <f>EE_Data_2023[[#This Row],[Leave balance]]*EE_Data_2023[[#This Row],[Hr_Rate]]</f>
        <v>20837.486177884613</v>
      </c>
    </row>
    <row r="1873" spans="1:40" x14ac:dyDescent="0.3">
      <c r="A1873" s="1" t="s">
        <v>1929</v>
      </c>
      <c r="B1873" s="8">
        <v>44986</v>
      </c>
      <c r="C1873" s="8">
        <v>45016</v>
      </c>
      <c r="D1873">
        <v>2023</v>
      </c>
      <c r="E1873" t="s">
        <v>100</v>
      </c>
      <c r="F1873" t="s">
        <v>101</v>
      </c>
      <c r="G1873" t="s">
        <v>33</v>
      </c>
      <c r="H1873" t="s">
        <v>583</v>
      </c>
      <c r="I1873" t="s">
        <v>584</v>
      </c>
      <c r="J1873" t="s">
        <v>63</v>
      </c>
      <c r="K1873" t="s">
        <v>83</v>
      </c>
      <c r="L1873" t="s">
        <v>49</v>
      </c>
      <c r="M1873" t="s">
        <v>101</v>
      </c>
      <c r="N1873" t="s">
        <v>72</v>
      </c>
      <c r="O1873" t="s">
        <v>40</v>
      </c>
      <c r="P1873">
        <v>62</v>
      </c>
      <c r="Q1873" s="2">
        <v>37733</v>
      </c>
      <c r="R1873" s="2"/>
      <c r="S1873">
        <v>40</v>
      </c>
      <c r="T1873" s="3">
        <v>76906</v>
      </c>
      <c r="U1873" s="3">
        <v>6408.833333333333</v>
      </c>
      <c r="V1873" s="3">
        <v>36.974038461538463</v>
      </c>
      <c r="W1873" s="3">
        <v>0.14990000000000001</v>
      </c>
      <c r="X1873" s="3">
        <v>960.68411666666668</v>
      </c>
      <c r="Y1873" vm="10">
        <v>0.20399999999999999</v>
      </c>
      <c r="Z1873" s="3">
        <v>5101.431333333333</v>
      </c>
      <c r="AA1873" t="s">
        <v>41</v>
      </c>
      <c r="AB1873">
        <v>1</v>
      </c>
      <c r="AC1873">
        <v>0</v>
      </c>
      <c r="AD1873" s="2" t="s">
        <v>42</v>
      </c>
      <c r="AE1873">
        <v>152</v>
      </c>
      <c r="AH1873">
        <v>20</v>
      </c>
      <c r="AI1873">
        <v>470.7</v>
      </c>
      <c r="AJ1873">
        <v>24</v>
      </c>
      <c r="AK1873" t="s">
        <v>42</v>
      </c>
      <c r="AL1873">
        <f>IF(AND(EE_Data_2023[[#This Row],[Hire Date]]&gt;=EE_Data_2023[[#This Row],[Start of Month]],EE_Data_2023[[#This Row],[Hire Date]]&lt;=EE_Data_2023[[#This Row],[End of Month]]),1,0)</f>
        <v>0</v>
      </c>
      <c r="AM1873">
        <f>IF(AND(EE_Data_2023[[#This Row],[Exit Date]]&gt;=EE_Data_2023[[#This Row],[Start of Month]],EE_Data_2023[[#This Row],[Exit Date]]&lt;=EE_Data_2023[[#This Row],[End of Month]]),1,0)</f>
        <v>0</v>
      </c>
      <c r="AN1873">
        <f>EE_Data_2023[[#This Row],[Leave balance]]*EE_Data_2023[[#This Row],[Hr_Rate]]</f>
        <v>5620.0538461538463</v>
      </c>
    </row>
    <row r="1874" spans="1:40" x14ac:dyDescent="0.3">
      <c r="A1874" s="1" t="s">
        <v>1929</v>
      </c>
      <c r="B1874" s="8">
        <v>44986</v>
      </c>
      <c r="C1874" s="8">
        <v>45016</v>
      </c>
      <c r="D1874">
        <v>2023</v>
      </c>
      <c r="E1874" t="s">
        <v>303</v>
      </c>
      <c r="F1874" t="s">
        <v>304</v>
      </c>
      <c r="G1874" t="s">
        <v>112</v>
      </c>
      <c r="H1874" t="s">
        <v>585</v>
      </c>
      <c r="I1874" t="s">
        <v>586</v>
      </c>
      <c r="J1874" t="s">
        <v>77</v>
      </c>
      <c r="K1874" t="s">
        <v>37</v>
      </c>
      <c r="L1874" t="s">
        <v>71</v>
      </c>
      <c r="M1874" t="s">
        <v>304</v>
      </c>
      <c r="N1874" t="s">
        <v>72</v>
      </c>
      <c r="O1874" t="s">
        <v>40</v>
      </c>
      <c r="P1874">
        <v>51</v>
      </c>
      <c r="Q1874" s="2">
        <v>44615</v>
      </c>
      <c r="R1874" s="2">
        <v>44980</v>
      </c>
      <c r="S1874">
        <v>40</v>
      </c>
      <c r="T1874" s="3">
        <v>122802</v>
      </c>
      <c r="U1874" s="3">
        <v>10233.5</v>
      </c>
      <c r="V1874" s="3">
        <v>59.039423076923072</v>
      </c>
      <c r="W1874" s="3">
        <v>7.5999999999999998E-2</v>
      </c>
      <c r="X1874" s="3">
        <v>777.74599999999998</v>
      </c>
      <c r="Y1874" vm="32">
        <v>0.253</v>
      </c>
      <c r="Z1874" s="3">
        <v>7644.4245000000001</v>
      </c>
      <c r="AA1874" t="s">
        <v>307</v>
      </c>
      <c r="AB1874">
        <v>3.7942999999999998</v>
      </c>
      <c r="AC1874">
        <v>0.05</v>
      </c>
      <c r="AD1874" s="2" t="s">
        <v>42</v>
      </c>
      <c r="AE1874">
        <v>354</v>
      </c>
      <c r="AH1874">
        <v>20</v>
      </c>
      <c r="AJ1874">
        <v>19.5</v>
      </c>
      <c r="AK1874" t="s">
        <v>42</v>
      </c>
      <c r="AL1874">
        <f>IF(AND(EE_Data_2023[[#This Row],[Hire Date]]&gt;=EE_Data_2023[[#This Row],[Start of Month]],EE_Data_2023[[#This Row],[Hire Date]]&lt;=EE_Data_2023[[#This Row],[End of Month]]),1,0)</f>
        <v>0</v>
      </c>
      <c r="AM1874">
        <f>IF(AND(EE_Data_2023[[#This Row],[Exit Date]]&gt;=EE_Data_2023[[#This Row],[Start of Month]],EE_Data_2023[[#This Row],[Exit Date]]&lt;=EE_Data_2023[[#This Row],[End of Month]]),1,0)</f>
        <v>0</v>
      </c>
      <c r="AN1874">
        <f>EE_Data_2023[[#This Row],[Leave balance]]*EE_Data_2023[[#This Row],[Hr_Rate]]</f>
        <v>20899.955769230768</v>
      </c>
    </row>
    <row r="1875" spans="1:40" x14ac:dyDescent="0.3">
      <c r="A1875" s="1" t="s">
        <v>1929</v>
      </c>
      <c r="B1875" s="8">
        <v>44986</v>
      </c>
      <c r="C1875" s="8">
        <v>45016</v>
      </c>
      <c r="D1875">
        <v>2023</v>
      </c>
      <c r="E1875" t="s">
        <v>283</v>
      </c>
      <c r="F1875" t="s">
        <v>284</v>
      </c>
      <c r="G1875" t="s">
        <v>112</v>
      </c>
      <c r="H1875" t="s">
        <v>587</v>
      </c>
      <c r="I1875" t="s">
        <v>588</v>
      </c>
      <c r="J1875" t="s">
        <v>341</v>
      </c>
      <c r="K1875" t="s">
        <v>99</v>
      </c>
      <c r="L1875" t="s">
        <v>108</v>
      </c>
      <c r="M1875" t="s">
        <v>284</v>
      </c>
      <c r="N1875" t="s">
        <v>39</v>
      </c>
      <c r="O1875" t="s">
        <v>40</v>
      </c>
      <c r="P1875">
        <v>47</v>
      </c>
      <c r="Q1875" s="2">
        <v>44756</v>
      </c>
      <c r="R1875" s="2">
        <v>45121</v>
      </c>
      <c r="S1875">
        <v>40</v>
      </c>
      <c r="T1875" s="3">
        <v>99091</v>
      </c>
      <c r="U1875" s="3">
        <v>8257.5833333333339</v>
      </c>
      <c r="V1875" s="3">
        <v>47.639903846153842</v>
      </c>
      <c r="W1875" s="3">
        <v>0</v>
      </c>
      <c r="X1875" s="3">
        <v>0</v>
      </c>
      <c r="Y1875" vm="30">
        <v>0.159</v>
      </c>
      <c r="Z1875" s="3">
        <v>6944.6275833333339</v>
      </c>
      <c r="AA1875" t="s">
        <v>287</v>
      </c>
      <c r="AB1875">
        <v>3.8807</v>
      </c>
      <c r="AC1875">
        <v>0</v>
      </c>
      <c r="AD1875" s="2" t="s">
        <v>42</v>
      </c>
      <c r="AE1875">
        <v>72</v>
      </c>
      <c r="AH1875">
        <v>20</v>
      </c>
      <c r="AJ1875">
        <v>16.5</v>
      </c>
      <c r="AK1875" t="s">
        <v>42</v>
      </c>
      <c r="AL1875">
        <f>IF(AND(EE_Data_2023[[#This Row],[Hire Date]]&gt;=EE_Data_2023[[#This Row],[Start of Month]],EE_Data_2023[[#This Row],[Hire Date]]&lt;=EE_Data_2023[[#This Row],[End of Month]]),1,0)</f>
        <v>0</v>
      </c>
      <c r="AM1875">
        <f>IF(AND(EE_Data_2023[[#This Row],[Exit Date]]&gt;=EE_Data_2023[[#This Row],[Start of Month]],EE_Data_2023[[#This Row],[Exit Date]]&lt;=EE_Data_2023[[#This Row],[End of Month]]),1,0)</f>
        <v>0</v>
      </c>
      <c r="AN1875">
        <f>EE_Data_2023[[#This Row],[Leave balance]]*EE_Data_2023[[#This Row],[Hr_Rate]]</f>
        <v>3430.0730769230768</v>
      </c>
    </row>
    <row r="1876" spans="1:40" x14ac:dyDescent="0.3">
      <c r="A1876" s="1" t="s">
        <v>1929</v>
      </c>
      <c r="B1876" s="8">
        <v>44986</v>
      </c>
      <c r="C1876" s="8">
        <v>45016</v>
      </c>
      <c r="D1876">
        <v>2023</v>
      </c>
      <c r="E1876" t="s">
        <v>79</v>
      </c>
      <c r="F1876" t="s">
        <v>80</v>
      </c>
      <c r="G1876" t="s">
        <v>33</v>
      </c>
      <c r="H1876" t="s">
        <v>589</v>
      </c>
      <c r="I1876" t="s">
        <v>590</v>
      </c>
      <c r="J1876" t="s">
        <v>98</v>
      </c>
      <c r="K1876" t="s">
        <v>99</v>
      </c>
      <c r="L1876" t="s">
        <v>38</v>
      </c>
      <c r="M1876" t="s">
        <v>80</v>
      </c>
      <c r="N1876" t="s">
        <v>72</v>
      </c>
      <c r="O1876" t="s">
        <v>40</v>
      </c>
      <c r="P1876">
        <v>40</v>
      </c>
      <c r="Q1876" s="2">
        <v>39506</v>
      </c>
      <c r="R1876" s="2"/>
      <c r="S1876">
        <v>40</v>
      </c>
      <c r="T1876" s="3">
        <v>113987</v>
      </c>
      <c r="U1876" s="3">
        <v>9498.9166666666661</v>
      </c>
      <c r="V1876" s="3">
        <v>54.801442307692312</v>
      </c>
      <c r="W1876" s="3">
        <v>0.23190000000000002</v>
      </c>
      <c r="X1876" s="3">
        <v>2202.7987750000002</v>
      </c>
      <c r="Y1876" vm="7">
        <v>0.41200000000000003</v>
      </c>
      <c r="Z1876" s="3">
        <v>5585.3629999999994</v>
      </c>
      <c r="AA1876" t="s">
        <v>41</v>
      </c>
      <c r="AB1876">
        <v>1</v>
      </c>
      <c r="AC1876">
        <v>0</v>
      </c>
      <c r="AD1876" s="2" t="s">
        <v>42</v>
      </c>
      <c r="AE1876">
        <v>120</v>
      </c>
      <c r="AH1876">
        <v>20</v>
      </c>
      <c r="AJ1876">
        <v>15</v>
      </c>
      <c r="AK1876" t="s">
        <v>42</v>
      </c>
      <c r="AL1876">
        <f>IF(AND(EE_Data_2023[[#This Row],[Hire Date]]&gt;=EE_Data_2023[[#This Row],[Start of Month]],EE_Data_2023[[#This Row],[Hire Date]]&lt;=EE_Data_2023[[#This Row],[End of Month]]),1,0)</f>
        <v>0</v>
      </c>
      <c r="AM1876">
        <f>IF(AND(EE_Data_2023[[#This Row],[Exit Date]]&gt;=EE_Data_2023[[#This Row],[Start of Month]],EE_Data_2023[[#This Row],[Exit Date]]&lt;=EE_Data_2023[[#This Row],[End of Month]]),1,0)</f>
        <v>0</v>
      </c>
      <c r="AN1876">
        <f>EE_Data_2023[[#This Row],[Leave balance]]*EE_Data_2023[[#This Row],[Hr_Rate]]</f>
        <v>6576.1730769230771</v>
      </c>
    </row>
    <row r="1877" spans="1:40" x14ac:dyDescent="0.3">
      <c r="A1877" s="1" t="s">
        <v>1929</v>
      </c>
      <c r="B1877" s="8">
        <v>44986</v>
      </c>
      <c r="C1877" s="8">
        <v>45016</v>
      </c>
      <c r="D1877">
        <v>2023</v>
      </c>
      <c r="E1877" t="s">
        <v>210</v>
      </c>
      <c r="F1877" t="s">
        <v>211</v>
      </c>
      <c r="G1877" t="s">
        <v>33</v>
      </c>
      <c r="H1877" t="s">
        <v>591</v>
      </c>
      <c r="I1877" t="s">
        <v>592</v>
      </c>
      <c r="J1877" t="s">
        <v>63</v>
      </c>
      <c r="K1877" t="s">
        <v>48</v>
      </c>
      <c r="L1877" t="s">
        <v>71</v>
      </c>
      <c r="M1877" t="s">
        <v>211</v>
      </c>
      <c r="N1877" t="s">
        <v>39</v>
      </c>
      <c r="O1877" t="s">
        <v>50</v>
      </c>
      <c r="P1877">
        <v>28</v>
      </c>
      <c r="Q1877" s="2">
        <v>44078</v>
      </c>
      <c r="R1877" s="2">
        <v>45173</v>
      </c>
      <c r="S1877">
        <v>40</v>
      </c>
      <c r="T1877" s="3">
        <v>95045</v>
      </c>
      <c r="U1877" s="3">
        <v>7920.416666666667</v>
      </c>
      <c r="V1877" s="3">
        <v>45.694711538461533</v>
      </c>
      <c r="W1877" s="3">
        <v>0.29899999999999999</v>
      </c>
      <c r="X1877" s="3">
        <v>2368.2045833333332</v>
      </c>
      <c r="Y1877" vm="26">
        <v>0.47</v>
      </c>
      <c r="Z1877" s="3">
        <v>4197.8208333333332</v>
      </c>
      <c r="AA1877" t="s">
        <v>41</v>
      </c>
      <c r="AB1877">
        <v>1</v>
      </c>
      <c r="AC1877">
        <v>0</v>
      </c>
      <c r="AD1877" s="2" t="s">
        <v>42</v>
      </c>
      <c r="AE1877">
        <v>326</v>
      </c>
      <c r="AH1877">
        <v>20</v>
      </c>
      <c r="AJ1877">
        <v>15</v>
      </c>
      <c r="AK1877" t="s">
        <v>42</v>
      </c>
      <c r="AL1877">
        <f>IF(AND(EE_Data_2023[[#This Row],[Hire Date]]&gt;=EE_Data_2023[[#This Row],[Start of Month]],EE_Data_2023[[#This Row],[Hire Date]]&lt;=EE_Data_2023[[#This Row],[End of Month]]),1,0)</f>
        <v>0</v>
      </c>
      <c r="AM1877">
        <f>IF(AND(EE_Data_2023[[#This Row],[Exit Date]]&gt;=EE_Data_2023[[#This Row],[Start of Month]],EE_Data_2023[[#This Row],[Exit Date]]&lt;=EE_Data_2023[[#This Row],[End of Month]]),1,0)</f>
        <v>0</v>
      </c>
      <c r="AN1877">
        <f>EE_Data_2023[[#This Row],[Leave balance]]*EE_Data_2023[[#This Row],[Hr_Rate]]</f>
        <v>14896.475961538459</v>
      </c>
    </row>
    <row r="1878" spans="1:40" x14ac:dyDescent="0.3">
      <c r="A1878" s="1" t="s">
        <v>1929</v>
      </c>
      <c r="B1878" s="8">
        <v>44986</v>
      </c>
      <c r="C1878" s="8">
        <v>45016</v>
      </c>
      <c r="D1878">
        <v>2023</v>
      </c>
      <c r="E1878" t="s">
        <v>385</v>
      </c>
      <c r="F1878" t="s">
        <v>386</v>
      </c>
      <c r="G1878" t="s">
        <v>33</v>
      </c>
      <c r="H1878" t="s">
        <v>593</v>
      </c>
      <c r="I1878" t="s">
        <v>594</v>
      </c>
      <c r="J1878" t="s">
        <v>115</v>
      </c>
      <c r="K1878" t="s">
        <v>116</v>
      </c>
      <c r="L1878" t="s">
        <v>49</v>
      </c>
      <c r="M1878" t="s">
        <v>386</v>
      </c>
      <c r="N1878" t="s">
        <v>72</v>
      </c>
      <c r="O1878" t="s">
        <v>50</v>
      </c>
      <c r="P1878">
        <v>29</v>
      </c>
      <c r="Q1878" s="2">
        <v>42740</v>
      </c>
      <c r="R1878" s="2"/>
      <c r="S1878">
        <v>40</v>
      </c>
      <c r="T1878" s="3">
        <v>190401</v>
      </c>
      <c r="U1878" s="3">
        <v>15866.75</v>
      </c>
      <c r="V1878" s="3">
        <v>91.538942307692309</v>
      </c>
      <c r="W1878" s="3">
        <v>0.19020000000000001</v>
      </c>
      <c r="X1878" s="3">
        <v>3017.8558499999999</v>
      </c>
      <c r="Y1878" vm="36">
        <v>0.28300000000000003</v>
      </c>
      <c r="Z1878" s="3">
        <v>11376.45975</v>
      </c>
      <c r="AA1878" t="s">
        <v>389</v>
      </c>
      <c r="AB1878">
        <v>1.9574</v>
      </c>
      <c r="AC1878">
        <v>0.37</v>
      </c>
      <c r="AD1878" s="2" t="s">
        <v>42</v>
      </c>
      <c r="AE1878">
        <v>225</v>
      </c>
      <c r="AH1878">
        <v>20</v>
      </c>
      <c r="AK1878" t="s">
        <v>42</v>
      </c>
      <c r="AL1878">
        <f>IF(AND(EE_Data_2023[[#This Row],[Hire Date]]&gt;=EE_Data_2023[[#This Row],[Start of Month]],EE_Data_2023[[#This Row],[Hire Date]]&lt;=EE_Data_2023[[#This Row],[End of Month]]),1,0)</f>
        <v>0</v>
      </c>
      <c r="AM1878">
        <f>IF(AND(EE_Data_2023[[#This Row],[Exit Date]]&gt;=EE_Data_2023[[#This Row],[Start of Month]],EE_Data_2023[[#This Row],[Exit Date]]&lt;=EE_Data_2023[[#This Row],[End of Month]]),1,0)</f>
        <v>0</v>
      </c>
      <c r="AN1878">
        <f>EE_Data_2023[[#This Row],[Leave balance]]*EE_Data_2023[[#This Row],[Hr_Rate]]</f>
        <v>20596.26201923077</v>
      </c>
    </row>
    <row r="1879" spans="1:40" x14ac:dyDescent="0.3">
      <c r="A1879" s="1" t="s">
        <v>1929</v>
      </c>
      <c r="B1879" s="8">
        <v>44986</v>
      </c>
      <c r="C1879" s="8">
        <v>45016</v>
      </c>
      <c r="D1879">
        <v>2023</v>
      </c>
      <c r="E1879" t="s">
        <v>1035</v>
      </c>
      <c r="F1879" t="s">
        <v>1036</v>
      </c>
      <c r="G1879" t="s">
        <v>1918</v>
      </c>
      <c r="H1879" t="s">
        <v>595</v>
      </c>
      <c r="I1879" t="s">
        <v>596</v>
      </c>
      <c r="J1879" t="s">
        <v>63</v>
      </c>
      <c r="K1879" t="s">
        <v>48</v>
      </c>
      <c r="L1879" t="s">
        <v>71</v>
      </c>
      <c r="M1879" t="s">
        <v>135</v>
      </c>
      <c r="N1879" t="s">
        <v>72</v>
      </c>
      <c r="O1879" t="s">
        <v>40</v>
      </c>
      <c r="P1879">
        <v>46</v>
      </c>
      <c r="Q1879" s="2">
        <v>41294</v>
      </c>
      <c r="R1879" s="2"/>
      <c r="S1879">
        <v>40</v>
      </c>
      <c r="T1879" s="3">
        <v>86061</v>
      </c>
      <c r="U1879" s="3">
        <v>7171.75</v>
      </c>
      <c r="V1879" s="3">
        <v>41.375480769230769</v>
      </c>
      <c r="W1879" s="3">
        <v>0.25</v>
      </c>
      <c r="X1879" s="3">
        <v>1792.9375</v>
      </c>
      <c r="Y1879" vm="15">
        <v>0.34600000000000003</v>
      </c>
      <c r="Z1879" s="3">
        <v>4690.3244999999997</v>
      </c>
      <c r="AA1879" t="s">
        <v>138</v>
      </c>
      <c r="AB1879">
        <v>1.7225999999999999</v>
      </c>
      <c r="AC1879">
        <v>0</v>
      </c>
      <c r="AD1879" s="2" t="s">
        <v>42</v>
      </c>
      <c r="AE1879">
        <v>320</v>
      </c>
      <c r="AH1879">
        <v>20</v>
      </c>
      <c r="AI1879">
        <v>178.20000000000002</v>
      </c>
      <c r="AK1879" t="s">
        <v>42</v>
      </c>
      <c r="AL1879">
        <f>IF(AND(EE_Data_2023[[#This Row],[Hire Date]]&gt;=EE_Data_2023[[#This Row],[Start of Month]],EE_Data_2023[[#This Row],[Hire Date]]&lt;=EE_Data_2023[[#This Row],[End of Month]]),1,0)</f>
        <v>0</v>
      </c>
      <c r="AM1879">
        <f>IF(AND(EE_Data_2023[[#This Row],[Exit Date]]&gt;=EE_Data_2023[[#This Row],[Start of Month]],EE_Data_2023[[#This Row],[Exit Date]]&lt;=EE_Data_2023[[#This Row],[End of Month]]),1,0)</f>
        <v>0</v>
      </c>
      <c r="AN1879">
        <f>EE_Data_2023[[#This Row],[Leave balance]]*EE_Data_2023[[#This Row],[Hr_Rate]]</f>
        <v>13240.153846153846</v>
      </c>
    </row>
    <row r="1880" spans="1:40" x14ac:dyDescent="0.3">
      <c r="A1880" s="1" t="s">
        <v>1929</v>
      </c>
      <c r="B1880" s="8">
        <v>44986</v>
      </c>
      <c r="C1880" s="8">
        <v>45016</v>
      </c>
      <c r="D1880">
        <v>2023</v>
      </c>
      <c r="E1880" t="s">
        <v>146</v>
      </c>
      <c r="F1880" t="s">
        <v>147</v>
      </c>
      <c r="G1880" t="s">
        <v>1919</v>
      </c>
      <c r="H1880" t="s">
        <v>597</v>
      </c>
      <c r="I1880" t="s">
        <v>598</v>
      </c>
      <c r="J1880" t="s">
        <v>362</v>
      </c>
      <c r="K1880" t="s">
        <v>70</v>
      </c>
      <c r="L1880" t="s">
        <v>49</v>
      </c>
      <c r="M1880" t="s">
        <v>147</v>
      </c>
      <c r="N1880" t="s">
        <v>72</v>
      </c>
      <c r="O1880" t="s">
        <v>40</v>
      </c>
      <c r="P1880">
        <v>45</v>
      </c>
      <c r="Q1880" s="2">
        <v>44237</v>
      </c>
      <c r="R1880" s="2">
        <v>44967</v>
      </c>
      <c r="S1880">
        <v>40</v>
      </c>
      <c r="T1880" s="3">
        <v>79882</v>
      </c>
      <c r="U1880" s="3">
        <v>6656.833333333333</v>
      </c>
      <c r="V1880" s="3">
        <v>38.404807692307692</v>
      </c>
      <c r="W1880" s="3">
        <v>0.12</v>
      </c>
      <c r="X1880" s="3">
        <v>798.81999999999994</v>
      </c>
      <c r="Y1880" vm="17">
        <v>0.49700000000000005</v>
      </c>
      <c r="Z1880" s="3">
        <v>3348.387166666666</v>
      </c>
      <c r="AA1880" t="s">
        <v>150</v>
      </c>
      <c r="AB1880">
        <v>86.649000000000001</v>
      </c>
      <c r="AC1880">
        <v>0</v>
      </c>
      <c r="AD1880" s="2" t="s">
        <v>42</v>
      </c>
      <c r="AE1880">
        <v>295</v>
      </c>
      <c r="AH1880">
        <v>20</v>
      </c>
      <c r="AK1880" t="s">
        <v>42</v>
      </c>
      <c r="AL1880">
        <f>IF(AND(EE_Data_2023[[#This Row],[Hire Date]]&gt;=EE_Data_2023[[#This Row],[Start of Month]],EE_Data_2023[[#This Row],[Hire Date]]&lt;=EE_Data_2023[[#This Row],[End of Month]]),1,0)</f>
        <v>0</v>
      </c>
      <c r="AM1880">
        <f>IF(AND(EE_Data_2023[[#This Row],[Exit Date]]&gt;=EE_Data_2023[[#This Row],[Start of Month]],EE_Data_2023[[#This Row],[Exit Date]]&lt;=EE_Data_2023[[#This Row],[End of Month]]),1,0)</f>
        <v>0</v>
      </c>
      <c r="AN1880">
        <f>EE_Data_2023[[#This Row],[Leave balance]]*EE_Data_2023[[#This Row],[Hr_Rate]]</f>
        <v>11329.41826923077</v>
      </c>
    </row>
    <row r="1881" spans="1:40" x14ac:dyDescent="0.3">
      <c r="A1881" s="1" t="s">
        <v>1929</v>
      </c>
      <c r="B1881" s="8">
        <v>44986</v>
      </c>
      <c r="C1881" s="8">
        <v>45016</v>
      </c>
      <c r="D1881">
        <v>2023</v>
      </c>
      <c r="E1881" t="s">
        <v>79</v>
      </c>
      <c r="F1881" t="s">
        <v>80</v>
      </c>
      <c r="G1881" t="s">
        <v>33</v>
      </c>
      <c r="H1881" t="s">
        <v>599</v>
      </c>
      <c r="I1881" t="s">
        <v>600</v>
      </c>
      <c r="J1881" t="s">
        <v>115</v>
      </c>
      <c r="K1881" t="s">
        <v>99</v>
      </c>
      <c r="L1881" t="s">
        <v>38</v>
      </c>
      <c r="M1881" t="s">
        <v>80</v>
      </c>
      <c r="N1881" t="s">
        <v>72</v>
      </c>
      <c r="O1881" t="s">
        <v>50</v>
      </c>
      <c r="P1881">
        <v>30</v>
      </c>
      <c r="Q1881" s="2">
        <v>43165</v>
      </c>
      <c r="R1881" s="2"/>
      <c r="S1881">
        <v>40</v>
      </c>
      <c r="T1881" s="3">
        <v>255431</v>
      </c>
      <c r="U1881" s="3">
        <v>21285.916666666668</v>
      </c>
      <c r="V1881" s="3">
        <v>122.80336538461538</v>
      </c>
      <c r="W1881" s="3">
        <v>0.23190000000000002</v>
      </c>
      <c r="X1881" s="3">
        <v>4936.2040750000006</v>
      </c>
      <c r="Y1881" vm="7">
        <v>0.41200000000000003</v>
      </c>
      <c r="Z1881" s="3">
        <v>12516.119000000001</v>
      </c>
      <c r="AA1881" t="s">
        <v>41</v>
      </c>
      <c r="AB1881">
        <v>1</v>
      </c>
      <c r="AC1881">
        <v>0.36</v>
      </c>
      <c r="AD1881" s="2" t="s">
        <v>42</v>
      </c>
      <c r="AE1881">
        <v>91</v>
      </c>
      <c r="AH1881">
        <v>20</v>
      </c>
      <c r="AK1881" t="s">
        <v>42</v>
      </c>
      <c r="AL1881">
        <f>IF(AND(EE_Data_2023[[#This Row],[Hire Date]]&gt;=EE_Data_2023[[#This Row],[Start of Month]],EE_Data_2023[[#This Row],[Hire Date]]&lt;=EE_Data_2023[[#This Row],[End of Month]]),1,0)</f>
        <v>0</v>
      </c>
      <c r="AM1881">
        <f>IF(AND(EE_Data_2023[[#This Row],[Exit Date]]&gt;=EE_Data_2023[[#This Row],[Start of Month]],EE_Data_2023[[#This Row],[Exit Date]]&lt;=EE_Data_2023[[#This Row],[End of Month]]),1,0)</f>
        <v>0</v>
      </c>
      <c r="AN1881">
        <f>EE_Data_2023[[#This Row],[Leave balance]]*EE_Data_2023[[#This Row],[Hr_Rate]]</f>
        <v>11175.106249999999</v>
      </c>
    </row>
    <row r="1882" spans="1:40" x14ac:dyDescent="0.3">
      <c r="A1882" s="1" t="s">
        <v>1929</v>
      </c>
      <c r="B1882" s="8">
        <v>44986</v>
      </c>
      <c r="C1882" s="8">
        <v>45016</v>
      </c>
      <c r="D1882">
        <v>2023</v>
      </c>
      <c r="E1882" t="s">
        <v>322</v>
      </c>
      <c r="F1882" t="s">
        <v>323</v>
      </c>
      <c r="G1882" t="s">
        <v>1919</v>
      </c>
      <c r="H1882" t="s">
        <v>601</v>
      </c>
      <c r="I1882" t="s">
        <v>602</v>
      </c>
      <c r="J1882" t="s">
        <v>547</v>
      </c>
      <c r="K1882" t="s">
        <v>37</v>
      </c>
      <c r="L1882" t="s">
        <v>38</v>
      </c>
      <c r="M1882" t="s">
        <v>323</v>
      </c>
      <c r="N1882" t="s">
        <v>72</v>
      </c>
      <c r="O1882" t="s">
        <v>50</v>
      </c>
      <c r="P1882">
        <v>48</v>
      </c>
      <c r="Q1882" s="2">
        <v>37855</v>
      </c>
      <c r="R1882" s="2"/>
      <c r="S1882">
        <v>40</v>
      </c>
      <c r="T1882" s="3">
        <v>82017</v>
      </c>
      <c r="U1882" s="3">
        <v>6834.75</v>
      </c>
      <c r="V1882" s="3">
        <v>39.431249999999999</v>
      </c>
      <c r="W1882" s="3">
        <v>0.15490000000000001</v>
      </c>
      <c r="X1882" s="3">
        <v>1058.702775</v>
      </c>
      <c r="Y1882" vm="33">
        <v>0.46700000000000003</v>
      </c>
      <c r="Z1882" s="3">
        <v>3642.92175</v>
      </c>
      <c r="AA1882" t="s">
        <v>326</v>
      </c>
      <c r="AB1882">
        <v>143.86000000000001</v>
      </c>
      <c r="AC1882">
        <v>0</v>
      </c>
      <c r="AD1882" s="2" t="s">
        <v>42</v>
      </c>
      <c r="AE1882">
        <v>202</v>
      </c>
      <c r="AH1882">
        <v>20</v>
      </c>
      <c r="AK1882" t="s">
        <v>42</v>
      </c>
      <c r="AL1882">
        <f>IF(AND(EE_Data_2023[[#This Row],[Hire Date]]&gt;=EE_Data_2023[[#This Row],[Start of Month]],EE_Data_2023[[#This Row],[Hire Date]]&lt;=EE_Data_2023[[#This Row],[End of Month]]),1,0)</f>
        <v>0</v>
      </c>
      <c r="AM1882">
        <f>IF(AND(EE_Data_2023[[#This Row],[Exit Date]]&gt;=EE_Data_2023[[#This Row],[Start of Month]],EE_Data_2023[[#This Row],[Exit Date]]&lt;=EE_Data_2023[[#This Row],[End of Month]]),1,0)</f>
        <v>0</v>
      </c>
      <c r="AN1882">
        <f>EE_Data_2023[[#This Row],[Leave balance]]*EE_Data_2023[[#This Row],[Hr_Rate]]</f>
        <v>7965.1124999999993</v>
      </c>
    </row>
    <row r="1883" spans="1:40" x14ac:dyDescent="0.3">
      <c r="A1883" s="1" t="s">
        <v>1929</v>
      </c>
      <c r="B1883" s="8">
        <v>44986</v>
      </c>
      <c r="C1883" s="8">
        <v>45016</v>
      </c>
      <c r="D1883">
        <v>2023</v>
      </c>
      <c r="E1883" t="s">
        <v>210</v>
      </c>
      <c r="F1883" t="s">
        <v>211</v>
      </c>
      <c r="G1883" t="s">
        <v>33</v>
      </c>
      <c r="H1883" t="s">
        <v>603</v>
      </c>
      <c r="I1883" t="s">
        <v>604</v>
      </c>
      <c r="J1883" t="s">
        <v>145</v>
      </c>
      <c r="K1883" t="s">
        <v>48</v>
      </c>
      <c r="L1883" t="s">
        <v>38</v>
      </c>
      <c r="M1883" t="s">
        <v>211</v>
      </c>
      <c r="N1883" t="s">
        <v>72</v>
      </c>
      <c r="O1883" t="s">
        <v>50</v>
      </c>
      <c r="P1883">
        <v>51</v>
      </c>
      <c r="Q1883" s="2">
        <v>42753</v>
      </c>
      <c r="R1883" s="2"/>
      <c r="S1883">
        <v>40</v>
      </c>
      <c r="T1883" s="3">
        <v>53799</v>
      </c>
      <c r="U1883" s="3">
        <v>4483.25</v>
      </c>
      <c r="V1883" s="3">
        <v>25.864903846153844</v>
      </c>
      <c r="W1883" s="3">
        <v>0.29899999999999999</v>
      </c>
      <c r="X1883" s="3">
        <v>1340.4917499999999</v>
      </c>
      <c r="Y1883" vm="26">
        <v>0.47</v>
      </c>
      <c r="Z1883" s="3">
        <v>2376.1224999999999</v>
      </c>
      <c r="AA1883" t="s">
        <v>41</v>
      </c>
      <c r="AB1883">
        <v>1</v>
      </c>
      <c r="AC1883">
        <v>0</v>
      </c>
      <c r="AD1883" s="2" t="s">
        <v>42</v>
      </c>
      <c r="AE1883">
        <v>144</v>
      </c>
      <c r="AH1883">
        <v>20</v>
      </c>
      <c r="AK1883" t="s">
        <v>42</v>
      </c>
      <c r="AL1883">
        <f>IF(AND(EE_Data_2023[[#This Row],[Hire Date]]&gt;=EE_Data_2023[[#This Row],[Start of Month]],EE_Data_2023[[#This Row],[Hire Date]]&lt;=EE_Data_2023[[#This Row],[End of Month]]),1,0)</f>
        <v>0</v>
      </c>
      <c r="AM1883">
        <f>IF(AND(EE_Data_2023[[#This Row],[Exit Date]]&gt;=EE_Data_2023[[#This Row],[Start of Month]],EE_Data_2023[[#This Row],[Exit Date]]&lt;=EE_Data_2023[[#This Row],[End of Month]]),1,0)</f>
        <v>0</v>
      </c>
      <c r="AN1883">
        <f>EE_Data_2023[[#This Row],[Leave balance]]*EE_Data_2023[[#This Row],[Hr_Rate]]</f>
        <v>3724.5461538461536</v>
      </c>
    </row>
    <row r="1884" spans="1:40" x14ac:dyDescent="0.3">
      <c r="A1884" s="1" t="s">
        <v>1929</v>
      </c>
      <c r="B1884" s="8">
        <v>44986</v>
      </c>
      <c r="C1884" s="8">
        <v>45016</v>
      </c>
      <c r="D1884">
        <v>2023</v>
      </c>
      <c r="E1884" t="s">
        <v>79</v>
      </c>
      <c r="F1884" t="s">
        <v>80</v>
      </c>
      <c r="G1884" t="s">
        <v>33</v>
      </c>
      <c r="H1884" t="s">
        <v>605</v>
      </c>
      <c r="I1884" t="s">
        <v>606</v>
      </c>
      <c r="J1884" t="s">
        <v>63</v>
      </c>
      <c r="K1884" t="s">
        <v>70</v>
      </c>
      <c r="L1884" t="s">
        <v>71</v>
      </c>
      <c r="M1884" t="s">
        <v>80</v>
      </c>
      <c r="N1884" t="s">
        <v>39</v>
      </c>
      <c r="O1884" t="s">
        <v>50</v>
      </c>
      <c r="P1884">
        <v>28</v>
      </c>
      <c r="Q1884" s="2">
        <v>44380</v>
      </c>
      <c r="R1884" s="2">
        <v>45110</v>
      </c>
      <c r="S1884">
        <v>32</v>
      </c>
      <c r="T1884" s="3">
        <v>82739</v>
      </c>
      <c r="U1884" s="3">
        <v>6894.916666666667</v>
      </c>
      <c r="V1884" s="3">
        <v>49.722956730769234</v>
      </c>
      <c r="W1884" s="3">
        <v>0.23190000000000002</v>
      </c>
      <c r="X1884" s="3">
        <v>1598.9311750000002</v>
      </c>
      <c r="Y1884" vm="7">
        <v>0.41200000000000003</v>
      </c>
      <c r="Z1884" s="3">
        <v>4054.2109999999998</v>
      </c>
      <c r="AA1884" t="s">
        <v>41</v>
      </c>
      <c r="AB1884">
        <v>1</v>
      </c>
      <c r="AC1884">
        <v>0</v>
      </c>
      <c r="AD1884" s="2" t="s">
        <v>42</v>
      </c>
      <c r="AE1884">
        <v>182</v>
      </c>
      <c r="AH1884">
        <v>20</v>
      </c>
      <c r="AI1884">
        <v>113.4</v>
      </c>
      <c r="AK1884" t="s">
        <v>42</v>
      </c>
      <c r="AL1884">
        <f>IF(AND(EE_Data_2023[[#This Row],[Hire Date]]&gt;=EE_Data_2023[[#This Row],[Start of Month]],EE_Data_2023[[#This Row],[Hire Date]]&lt;=EE_Data_2023[[#This Row],[End of Month]]),1,0)</f>
        <v>0</v>
      </c>
      <c r="AM1884">
        <f>IF(AND(EE_Data_2023[[#This Row],[Exit Date]]&gt;=EE_Data_2023[[#This Row],[Start of Month]],EE_Data_2023[[#This Row],[Exit Date]]&lt;=EE_Data_2023[[#This Row],[End of Month]]),1,0)</f>
        <v>0</v>
      </c>
      <c r="AN1884">
        <f>EE_Data_2023[[#This Row],[Leave balance]]*EE_Data_2023[[#This Row],[Hr_Rate]]</f>
        <v>9049.578125</v>
      </c>
    </row>
    <row r="1885" spans="1:40" x14ac:dyDescent="0.3">
      <c r="A1885" s="1" t="s">
        <v>1929</v>
      </c>
      <c r="B1885" s="8">
        <v>44986</v>
      </c>
      <c r="C1885" s="8">
        <v>45016</v>
      </c>
      <c r="D1885">
        <v>2023</v>
      </c>
      <c r="E1885" t="s">
        <v>110</v>
      </c>
      <c r="F1885" t="s">
        <v>111</v>
      </c>
      <c r="G1885" t="s">
        <v>112</v>
      </c>
      <c r="H1885" t="s">
        <v>607</v>
      </c>
      <c r="I1885" t="s">
        <v>608</v>
      </c>
      <c r="J1885" t="s">
        <v>266</v>
      </c>
      <c r="K1885" t="s">
        <v>37</v>
      </c>
      <c r="L1885" t="s">
        <v>38</v>
      </c>
      <c r="M1885" t="s">
        <v>111</v>
      </c>
      <c r="N1885" t="s">
        <v>72</v>
      </c>
      <c r="O1885" t="s">
        <v>50</v>
      </c>
      <c r="P1885">
        <v>36</v>
      </c>
      <c r="Q1885" s="2">
        <v>41789</v>
      </c>
      <c r="R1885" s="2"/>
      <c r="S1885">
        <v>40</v>
      </c>
      <c r="T1885" s="3">
        <v>99080</v>
      </c>
      <c r="U1885" s="3">
        <v>8256.6666666666661</v>
      </c>
      <c r="V1885" s="3">
        <v>47.634615384615387</v>
      </c>
      <c r="W1885" s="3">
        <v>0</v>
      </c>
      <c r="X1885" s="3">
        <v>0</v>
      </c>
      <c r="Y1885" vm="12">
        <v>0.113</v>
      </c>
      <c r="Z1885" s="3">
        <v>7323.663333333333</v>
      </c>
      <c r="AA1885" t="s">
        <v>117</v>
      </c>
      <c r="AB1885">
        <v>3.8468</v>
      </c>
      <c r="AC1885">
        <v>0</v>
      </c>
      <c r="AD1885" s="2" t="s">
        <v>42</v>
      </c>
      <c r="AE1885">
        <v>304</v>
      </c>
      <c r="AH1885">
        <v>20</v>
      </c>
      <c r="AK1885" t="s">
        <v>42</v>
      </c>
      <c r="AL1885">
        <f>IF(AND(EE_Data_2023[[#This Row],[Hire Date]]&gt;=EE_Data_2023[[#This Row],[Start of Month]],EE_Data_2023[[#This Row],[Hire Date]]&lt;=EE_Data_2023[[#This Row],[End of Month]]),1,0)</f>
        <v>0</v>
      </c>
      <c r="AM1885">
        <f>IF(AND(EE_Data_2023[[#This Row],[Exit Date]]&gt;=EE_Data_2023[[#This Row],[Start of Month]],EE_Data_2023[[#This Row],[Exit Date]]&lt;=EE_Data_2023[[#This Row],[End of Month]]),1,0)</f>
        <v>0</v>
      </c>
      <c r="AN1885">
        <f>EE_Data_2023[[#This Row],[Leave balance]]*EE_Data_2023[[#This Row],[Hr_Rate]]</f>
        <v>14480.923076923078</v>
      </c>
    </row>
    <row r="1886" spans="1:40" x14ac:dyDescent="0.3">
      <c r="A1886" s="1" t="s">
        <v>1929</v>
      </c>
      <c r="B1886" s="8">
        <v>44986</v>
      </c>
      <c r="C1886" s="8">
        <v>45016</v>
      </c>
      <c r="D1886">
        <v>2023</v>
      </c>
      <c r="E1886" t="s">
        <v>59</v>
      </c>
      <c r="F1886" t="s">
        <v>60</v>
      </c>
      <c r="G1886" t="s">
        <v>33</v>
      </c>
      <c r="H1886" t="s">
        <v>609</v>
      </c>
      <c r="I1886" t="s">
        <v>610</v>
      </c>
      <c r="J1886" t="s">
        <v>362</v>
      </c>
      <c r="K1886" t="s">
        <v>70</v>
      </c>
      <c r="L1886" t="s">
        <v>71</v>
      </c>
      <c r="M1886" t="s">
        <v>60</v>
      </c>
      <c r="N1886" t="s">
        <v>72</v>
      </c>
      <c r="O1886" t="s">
        <v>50</v>
      </c>
      <c r="P1886">
        <v>40</v>
      </c>
      <c r="Q1886" s="2">
        <v>40563</v>
      </c>
      <c r="R1886" s="2"/>
      <c r="S1886">
        <v>40</v>
      </c>
      <c r="T1886" s="3">
        <v>96719</v>
      </c>
      <c r="U1886" s="3">
        <v>8059.916666666667</v>
      </c>
      <c r="V1886" s="3">
        <v>46.499519230769231</v>
      </c>
      <c r="W1886" s="3">
        <v>0.22140000000000001</v>
      </c>
      <c r="X1886" s="3">
        <v>1784.4655500000001</v>
      </c>
      <c r="Y1886" vm="4">
        <v>0.40799999999999997</v>
      </c>
      <c r="Z1886" s="3">
        <v>4771.4706666666671</v>
      </c>
      <c r="AA1886" t="s">
        <v>64</v>
      </c>
      <c r="AB1886">
        <v>4.6844999999999999</v>
      </c>
      <c r="AC1886">
        <v>0</v>
      </c>
      <c r="AD1886" s="2" t="s">
        <v>42</v>
      </c>
      <c r="AE1886">
        <v>246</v>
      </c>
      <c r="AH1886">
        <v>20</v>
      </c>
      <c r="AK1886" t="s">
        <v>42</v>
      </c>
      <c r="AL1886">
        <f>IF(AND(EE_Data_2023[[#This Row],[Hire Date]]&gt;=EE_Data_2023[[#This Row],[Start of Month]],EE_Data_2023[[#This Row],[Hire Date]]&lt;=EE_Data_2023[[#This Row],[End of Month]]),1,0)</f>
        <v>0</v>
      </c>
      <c r="AM1886">
        <f>IF(AND(EE_Data_2023[[#This Row],[Exit Date]]&gt;=EE_Data_2023[[#This Row],[Start of Month]],EE_Data_2023[[#This Row],[Exit Date]]&lt;=EE_Data_2023[[#This Row],[End of Month]]),1,0)</f>
        <v>0</v>
      </c>
      <c r="AN1886">
        <f>EE_Data_2023[[#This Row],[Leave balance]]*EE_Data_2023[[#This Row],[Hr_Rate]]</f>
        <v>11438.881730769232</v>
      </c>
    </row>
    <row r="1887" spans="1:40" x14ac:dyDescent="0.3">
      <c r="A1887" s="1" t="s">
        <v>1929</v>
      </c>
      <c r="B1887" s="8">
        <v>44986</v>
      </c>
      <c r="C1887" s="8">
        <v>45016</v>
      </c>
      <c r="D1887">
        <v>2023</v>
      </c>
      <c r="E1887" t="s">
        <v>376</v>
      </c>
      <c r="F1887" t="s">
        <v>377</v>
      </c>
      <c r="G1887" t="s">
        <v>33</v>
      </c>
      <c r="H1887" t="s">
        <v>611</v>
      </c>
      <c r="I1887" t="s">
        <v>612</v>
      </c>
      <c r="J1887" t="s">
        <v>47</v>
      </c>
      <c r="K1887" t="s">
        <v>94</v>
      </c>
      <c r="L1887" t="s">
        <v>108</v>
      </c>
      <c r="M1887" t="s">
        <v>377</v>
      </c>
      <c r="N1887" t="s">
        <v>72</v>
      </c>
      <c r="O1887" t="s">
        <v>50</v>
      </c>
      <c r="P1887">
        <v>51</v>
      </c>
      <c r="Q1887" s="2">
        <v>44283</v>
      </c>
      <c r="R1887" s="2"/>
      <c r="S1887">
        <v>40</v>
      </c>
      <c r="T1887" s="3">
        <v>180687</v>
      </c>
      <c r="U1887" s="3">
        <v>15057.25</v>
      </c>
      <c r="V1887" s="3">
        <v>86.868750000000006</v>
      </c>
      <c r="W1887" s="3">
        <v>0.33799999999999997</v>
      </c>
      <c r="X1887" s="3">
        <v>5089.3504999999996</v>
      </c>
      <c r="Y1887" vm="35">
        <v>0.46100000000000002</v>
      </c>
      <c r="Z1887" s="3">
        <v>8115.8577500000001</v>
      </c>
      <c r="AA1887" t="s">
        <v>380</v>
      </c>
      <c r="AB1887">
        <v>23.619</v>
      </c>
      <c r="AC1887">
        <v>0.19</v>
      </c>
      <c r="AD1887" s="2" t="s">
        <v>42</v>
      </c>
      <c r="AE1887">
        <v>297</v>
      </c>
      <c r="AH1887">
        <v>20</v>
      </c>
      <c r="AK1887" t="s">
        <v>42</v>
      </c>
      <c r="AL1887">
        <f>IF(AND(EE_Data_2023[[#This Row],[Hire Date]]&gt;=EE_Data_2023[[#This Row],[Start of Month]],EE_Data_2023[[#This Row],[Hire Date]]&lt;=EE_Data_2023[[#This Row],[End of Month]]),1,0)</f>
        <v>0</v>
      </c>
      <c r="AM1887">
        <f>IF(AND(EE_Data_2023[[#This Row],[Exit Date]]&gt;=EE_Data_2023[[#This Row],[Start of Month]],EE_Data_2023[[#This Row],[Exit Date]]&lt;=EE_Data_2023[[#This Row],[End of Month]]),1,0)</f>
        <v>0</v>
      </c>
      <c r="AN1887">
        <f>EE_Data_2023[[#This Row],[Leave balance]]*EE_Data_2023[[#This Row],[Hr_Rate]]</f>
        <v>25800.018750000003</v>
      </c>
    </row>
    <row r="1888" spans="1:40" x14ac:dyDescent="0.3">
      <c r="A1888" s="1" t="s">
        <v>1929</v>
      </c>
      <c r="B1888" s="8">
        <v>44986</v>
      </c>
      <c r="C1888" s="8">
        <v>45016</v>
      </c>
      <c r="D1888">
        <v>2023</v>
      </c>
      <c r="E1888" t="s">
        <v>52</v>
      </c>
      <c r="F1888" t="s">
        <v>53</v>
      </c>
      <c r="G1888" t="s">
        <v>54</v>
      </c>
      <c r="H1888" t="s">
        <v>613</v>
      </c>
      <c r="I1888" t="s">
        <v>614</v>
      </c>
      <c r="J1888" t="s">
        <v>341</v>
      </c>
      <c r="K1888" t="s">
        <v>99</v>
      </c>
      <c r="L1888" t="s">
        <v>108</v>
      </c>
      <c r="M1888" t="s">
        <v>53</v>
      </c>
      <c r="N1888" t="s">
        <v>72</v>
      </c>
      <c r="O1888" t="s">
        <v>50</v>
      </c>
      <c r="P1888">
        <v>44</v>
      </c>
      <c r="Q1888" s="2">
        <v>40060</v>
      </c>
      <c r="R1888" s="2"/>
      <c r="S1888">
        <v>40</v>
      </c>
      <c r="T1888" s="3">
        <v>89695</v>
      </c>
      <c r="U1888" s="3">
        <v>7474.583333333333</v>
      </c>
      <c r="V1888" s="3">
        <v>43.122596153846153</v>
      </c>
      <c r="W1888" s="3">
        <v>0.25</v>
      </c>
      <c r="X1888" s="3">
        <v>1868.6458333333333</v>
      </c>
      <c r="Y1888" vm="3">
        <v>0.501</v>
      </c>
      <c r="Z1888" s="3">
        <v>3729.8170833333334</v>
      </c>
      <c r="AA1888" t="s">
        <v>58</v>
      </c>
      <c r="AB1888">
        <v>657.27</v>
      </c>
      <c r="AC1888">
        <v>0</v>
      </c>
      <c r="AD1888" s="2" t="s">
        <v>42</v>
      </c>
      <c r="AE1888">
        <v>192</v>
      </c>
      <c r="AH1888">
        <v>20</v>
      </c>
      <c r="AK1888" t="s">
        <v>42</v>
      </c>
      <c r="AL1888">
        <f>IF(AND(EE_Data_2023[[#This Row],[Hire Date]]&gt;=EE_Data_2023[[#This Row],[Start of Month]],EE_Data_2023[[#This Row],[Hire Date]]&lt;=EE_Data_2023[[#This Row],[End of Month]]),1,0)</f>
        <v>0</v>
      </c>
      <c r="AM1888">
        <f>IF(AND(EE_Data_2023[[#This Row],[Exit Date]]&gt;=EE_Data_2023[[#This Row],[Start of Month]],EE_Data_2023[[#This Row],[Exit Date]]&lt;=EE_Data_2023[[#This Row],[End of Month]]),1,0)</f>
        <v>0</v>
      </c>
      <c r="AN1888">
        <f>EE_Data_2023[[#This Row],[Leave balance]]*EE_Data_2023[[#This Row],[Hr_Rate]]</f>
        <v>8279.538461538461</v>
      </c>
    </row>
    <row r="1889" spans="1:40" x14ac:dyDescent="0.3">
      <c r="A1889" s="1" t="s">
        <v>1929</v>
      </c>
      <c r="B1889" s="8">
        <v>44986</v>
      </c>
      <c r="C1889" s="8">
        <v>45016</v>
      </c>
      <c r="D1889">
        <v>2023</v>
      </c>
      <c r="E1889" t="s">
        <v>188</v>
      </c>
      <c r="F1889" t="s">
        <v>189</v>
      </c>
      <c r="G1889" t="s">
        <v>33</v>
      </c>
      <c r="H1889" t="s">
        <v>615</v>
      </c>
      <c r="I1889" t="s">
        <v>616</v>
      </c>
      <c r="J1889" t="s">
        <v>77</v>
      </c>
      <c r="K1889" t="s">
        <v>48</v>
      </c>
      <c r="L1889" t="s">
        <v>38</v>
      </c>
      <c r="M1889" t="s">
        <v>189</v>
      </c>
      <c r="N1889" t="s">
        <v>39</v>
      </c>
      <c r="O1889" t="s">
        <v>40</v>
      </c>
      <c r="P1889">
        <v>64</v>
      </c>
      <c r="Q1889" s="2">
        <v>44762</v>
      </c>
      <c r="R1889" s="2">
        <v>45127</v>
      </c>
      <c r="S1889">
        <v>40</v>
      </c>
      <c r="T1889" s="3">
        <v>122753</v>
      </c>
      <c r="U1889" s="3">
        <v>10229.416666666666</v>
      </c>
      <c r="V1889" s="3">
        <v>59.015865384615381</v>
      </c>
      <c r="W1889" s="3">
        <v>0.14099999999999999</v>
      </c>
      <c r="X1889" s="3">
        <v>1442.3477499999997</v>
      </c>
      <c r="Y1889" vm="23">
        <v>0.36200000000000004</v>
      </c>
      <c r="Z1889" s="3">
        <v>6526.3678333333319</v>
      </c>
      <c r="AA1889" t="s">
        <v>192</v>
      </c>
      <c r="AB1889">
        <v>11.2597</v>
      </c>
      <c r="AC1889">
        <v>0.09</v>
      </c>
      <c r="AD1889" s="2" t="s">
        <v>42</v>
      </c>
      <c r="AE1889">
        <v>90</v>
      </c>
      <c r="AH1889">
        <v>20</v>
      </c>
      <c r="AK1889" t="s">
        <v>42</v>
      </c>
      <c r="AL1889">
        <f>IF(AND(EE_Data_2023[[#This Row],[Hire Date]]&gt;=EE_Data_2023[[#This Row],[Start of Month]],EE_Data_2023[[#This Row],[Hire Date]]&lt;=EE_Data_2023[[#This Row],[End of Month]]),1,0)</f>
        <v>0</v>
      </c>
      <c r="AM1889">
        <f>IF(AND(EE_Data_2023[[#This Row],[Exit Date]]&gt;=EE_Data_2023[[#This Row],[Start of Month]],EE_Data_2023[[#This Row],[Exit Date]]&lt;=EE_Data_2023[[#This Row],[End of Month]]),1,0)</f>
        <v>0</v>
      </c>
      <c r="AN1889">
        <f>EE_Data_2023[[#This Row],[Leave balance]]*EE_Data_2023[[#This Row],[Hr_Rate]]</f>
        <v>5311.4278846153848</v>
      </c>
    </row>
    <row r="1890" spans="1:40" x14ac:dyDescent="0.3">
      <c r="A1890" s="1" t="s">
        <v>1929</v>
      </c>
      <c r="B1890" s="8">
        <v>44986</v>
      </c>
      <c r="C1890" s="8">
        <v>45016</v>
      </c>
      <c r="D1890">
        <v>2023</v>
      </c>
      <c r="E1890" t="s">
        <v>79</v>
      </c>
      <c r="F1890" t="s">
        <v>80</v>
      </c>
      <c r="G1890" t="s">
        <v>33</v>
      </c>
      <c r="H1890" t="s">
        <v>617</v>
      </c>
      <c r="I1890" t="s">
        <v>618</v>
      </c>
      <c r="J1890" t="s">
        <v>321</v>
      </c>
      <c r="K1890" t="s">
        <v>94</v>
      </c>
      <c r="L1890" t="s">
        <v>108</v>
      </c>
      <c r="M1890" t="s">
        <v>80</v>
      </c>
      <c r="N1890" t="s">
        <v>72</v>
      </c>
      <c r="O1890" t="s">
        <v>40</v>
      </c>
      <c r="P1890">
        <v>30</v>
      </c>
      <c r="Q1890" s="2">
        <v>42078</v>
      </c>
      <c r="R1890" s="2"/>
      <c r="S1890">
        <v>40</v>
      </c>
      <c r="T1890" s="3">
        <v>93734</v>
      </c>
      <c r="U1890" s="3">
        <v>7811.166666666667</v>
      </c>
      <c r="V1890" s="3">
        <v>45.064423076923077</v>
      </c>
      <c r="W1890" s="3">
        <v>0.23190000000000002</v>
      </c>
      <c r="X1890" s="3">
        <v>1811.4095500000003</v>
      </c>
      <c r="Y1890" vm="7">
        <v>0.41200000000000003</v>
      </c>
      <c r="Z1890" s="3">
        <v>4592.9660000000003</v>
      </c>
      <c r="AA1890" t="s">
        <v>41</v>
      </c>
      <c r="AB1890">
        <v>1</v>
      </c>
      <c r="AC1890">
        <v>0</v>
      </c>
      <c r="AD1890" s="2" t="s">
        <v>42</v>
      </c>
      <c r="AE1890">
        <v>310</v>
      </c>
      <c r="AH1890">
        <v>20</v>
      </c>
      <c r="AK1890" t="s">
        <v>42</v>
      </c>
      <c r="AL1890">
        <f>IF(AND(EE_Data_2023[[#This Row],[Hire Date]]&gt;=EE_Data_2023[[#This Row],[Start of Month]],EE_Data_2023[[#This Row],[Hire Date]]&lt;=EE_Data_2023[[#This Row],[End of Month]]),1,0)</f>
        <v>0</v>
      </c>
      <c r="AM1890">
        <f>IF(AND(EE_Data_2023[[#This Row],[Exit Date]]&gt;=EE_Data_2023[[#This Row],[Start of Month]],EE_Data_2023[[#This Row],[Exit Date]]&lt;=EE_Data_2023[[#This Row],[End of Month]]),1,0)</f>
        <v>0</v>
      </c>
      <c r="AN1890">
        <f>EE_Data_2023[[#This Row],[Leave balance]]*EE_Data_2023[[#This Row],[Hr_Rate]]</f>
        <v>13969.971153846154</v>
      </c>
    </row>
    <row r="1891" spans="1:40" x14ac:dyDescent="0.3">
      <c r="A1891" s="1" t="s">
        <v>1929</v>
      </c>
      <c r="B1891" s="8">
        <v>44986</v>
      </c>
      <c r="C1891" s="8">
        <v>45016</v>
      </c>
      <c r="D1891">
        <v>2023</v>
      </c>
      <c r="E1891" t="s">
        <v>100</v>
      </c>
      <c r="F1891" t="s">
        <v>101</v>
      </c>
      <c r="G1891" t="s">
        <v>33</v>
      </c>
      <c r="H1891" t="s">
        <v>619</v>
      </c>
      <c r="I1891" t="s">
        <v>620</v>
      </c>
      <c r="J1891" t="s">
        <v>145</v>
      </c>
      <c r="K1891" t="s">
        <v>83</v>
      </c>
      <c r="L1891" t="s">
        <v>71</v>
      </c>
      <c r="M1891" t="s">
        <v>101</v>
      </c>
      <c r="N1891" t="s">
        <v>72</v>
      </c>
      <c r="O1891" t="s">
        <v>40</v>
      </c>
      <c r="P1891">
        <v>28</v>
      </c>
      <c r="Q1891" s="2">
        <v>42867</v>
      </c>
      <c r="R1891" s="2"/>
      <c r="S1891">
        <v>40</v>
      </c>
      <c r="T1891" s="3">
        <v>52069</v>
      </c>
      <c r="U1891" s="3">
        <v>4339.083333333333</v>
      </c>
      <c r="V1891" s="3">
        <v>25.033173076923077</v>
      </c>
      <c r="W1891" s="3">
        <v>0.14990000000000001</v>
      </c>
      <c r="X1891" s="3">
        <v>650.42859166666665</v>
      </c>
      <c r="Y1891" vm="10">
        <v>0.20399999999999999</v>
      </c>
      <c r="Z1891" s="3">
        <v>3453.9103333333333</v>
      </c>
      <c r="AA1891" t="s">
        <v>41</v>
      </c>
      <c r="AB1891">
        <v>1</v>
      </c>
      <c r="AC1891">
        <v>0</v>
      </c>
      <c r="AD1891" s="2" t="s">
        <v>42</v>
      </c>
      <c r="AE1891">
        <v>366</v>
      </c>
      <c r="AH1891">
        <v>20</v>
      </c>
      <c r="AK1891" t="s">
        <v>42</v>
      </c>
      <c r="AL1891">
        <f>IF(AND(EE_Data_2023[[#This Row],[Hire Date]]&gt;=EE_Data_2023[[#This Row],[Start of Month]],EE_Data_2023[[#This Row],[Hire Date]]&lt;=EE_Data_2023[[#This Row],[End of Month]]),1,0)</f>
        <v>0</v>
      </c>
      <c r="AM1891">
        <f>IF(AND(EE_Data_2023[[#This Row],[Exit Date]]&gt;=EE_Data_2023[[#This Row],[Start of Month]],EE_Data_2023[[#This Row],[Exit Date]]&lt;=EE_Data_2023[[#This Row],[End of Month]]),1,0)</f>
        <v>0</v>
      </c>
      <c r="AN1891">
        <f>EE_Data_2023[[#This Row],[Leave balance]]*EE_Data_2023[[#This Row],[Hr_Rate]]</f>
        <v>9162.1413461538468</v>
      </c>
    </row>
    <row r="1892" spans="1:40" x14ac:dyDescent="0.3">
      <c r="A1892" s="1" t="s">
        <v>1929</v>
      </c>
      <c r="B1892" s="8">
        <v>44986</v>
      </c>
      <c r="C1892" s="8">
        <v>45016</v>
      </c>
      <c r="D1892">
        <v>2023</v>
      </c>
      <c r="E1892" t="s">
        <v>52</v>
      </c>
      <c r="F1892" t="s">
        <v>53</v>
      </c>
      <c r="G1892" t="s">
        <v>54</v>
      </c>
      <c r="H1892" t="s">
        <v>621</v>
      </c>
      <c r="I1892" t="s">
        <v>622</v>
      </c>
      <c r="J1892" t="s">
        <v>115</v>
      </c>
      <c r="K1892" t="s">
        <v>83</v>
      </c>
      <c r="L1892" t="s">
        <v>71</v>
      </c>
      <c r="M1892" t="s">
        <v>53</v>
      </c>
      <c r="N1892" t="s">
        <v>39</v>
      </c>
      <c r="O1892" t="s">
        <v>50</v>
      </c>
      <c r="P1892">
        <v>33</v>
      </c>
      <c r="Q1892" s="2">
        <v>44181</v>
      </c>
      <c r="R1892" s="2">
        <v>45276</v>
      </c>
      <c r="S1892">
        <v>40</v>
      </c>
      <c r="T1892" s="3">
        <v>258426</v>
      </c>
      <c r="U1892" s="3">
        <v>21535.5</v>
      </c>
      <c r="V1892" s="3">
        <v>124.24326923076924</v>
      </c>
      <c r="W1892" s="3">
        <v>0.25</v>
      </c>
      <c r="X1892" s="3">
        <v>5383.875</v>
      </c>
      <c r="Y1892" vm="3">
        <v>0.501</v>
      </c>
      <c r="Z1892" s="3">
        <v>10746.2145</v>
      </c>
      <c r="AA1892" t="s">
        <v>58</v>
      </c>
      <c r="AB1892">
        <v>657.27</v>
      </c>
      <c r="AC1892">
        <v>0.4</v>
      </c>
      <c r="AD1892" s="2" t="s">
        <v>42</v>
      </c>
      <c r="AE1892">
        <v>249</v>
      </c>
      <c r="AH1892">
        <v>20</v>
      </c>
      <c r="AK1892" t="s">
        <v>42</v>
      </c>
      <c r="AL1892">
        <f>IF(AND(EE_Data_2023[[#This Row],[Hire Date]]&gt;=EE_Data_2023[[#This Row],[Start of Month]],EE_Data_2023[[#This Row],[Hire Date]]&lt;=EE_Data_2023[[#This Row],[End of Month]]),1,0)</f>
        <v>0</v>
      </c>
      <c r="AM1892">
        <f>IF(AND(EE_Data_2023[[#This Row],[Exit Date]]&gt;=EE_Data_2023[[#This Row],[Start of Month]],EE_Data_2023[[#This Row],[Exit Date]]&lt;=EE_Data_2023[[#This Row],[End of Month]]),1,0)</f>
        <v>0</v>
      </c>
      <c r="AN1892">
        <f>EE_Data_2023[[#This Row],[Leave balance]]*EE_Data_2023[[#This Row],[Hr_Rate]]</f>
        <v>30936.574038461542</v>
      </c>
    </row>
    <row r="1893" spans="1:40" x14ac:dyDescent="0.3">
      <c r="A1893" s="1" t="s">
        <v>1929</v>
      </c>
      <c r="B1893" s="8">
        <v>44986</v>
      </c>
      <c r="C1893" s="8">
        <v>45016</v>
      </c>
      <c r="D1893">
        <v>2023</v>
      </c>
      <c r="E1893" t="s">
        <v>123</v>
      </c>
      <c r="F1893" t="s">
        <v>124</v>
      </c>
      <c r="G1893" t="s">
        <v>33</v>
      </c>
      <c r="H1893" t="s">
        <v>625</v>
      </c>
      <c r="I1893" t="s">
        <v>626</v>
      </c>
      <c r="J1893" t="s">
        <v>115</v>
      </c>
      <c r="K1893" t="s">
        <v>83</v>
      </c>
      <c r="L1893" t="s">
        <v>38</v>
      </c>
      <c r="M1893" t="s">
        <v>124</v>
      </c>
      <c r="N1893" t="s">
        <v>72</v>
      </c>
      <c r="O1893" t="s">
        <v>40</v>
      </c>
      <c r="P1893">
        <v>25</v>
      </c>
      <c r="Q1893" s="2">
        <v>44235</v>
      </c>
      <c r="R1893" s="2"/>
      <c r="S1893">
        <v>32</v>
      </c>
      <c r="T1893" s="3">
        <v>198243</v>
      </c>
      <c r="U1893" s="3">
        <v>16520.25</v>
      </c>
      <c r="V1893" s="3">
        <v>119.13641826923077</v>
      </c>
      <c r="W1893" s="3">
        <v>2.2499999999999999E-2</v>
      </c>
      <c r="X1893" s="3">
        <v>371.705625</v>
      </c>
      <c r="Y1893" vm="13">
        <v>0.2</v>
      </c>
      <c r="Z1893" s="3">
        <v>13216.2</v>
      </c>
      <c r="AA1893" t="s">
        <v>127</v>
      </c>
      <c r="AB1893">
        <v>4.9107000000000003</v>
      </c>
      <c r="AC1893">
        <v>0.31</v>
      </c>
      <c r="AD1893" s="2" t="s">
        <v>42</v>
      </c>
      <c r="AE1893">
        <v>391</v>
      </c>
      <c r="AH1893">
        <v>20</v>
      </c>
      <c r="AI1893">
        <v>472.5</v>
      </c>
      <c r="AK1893" t="s">
        <v>42</v>
      </c>
      <c r="AL1893">
        <f>IF(AND(EE_Data_2023[[#This Row],[Hire Date]]&gt;=EE_Data_2023[[#This Row],[Start of Month]],EE_Data_2023[[#This Row],[Hire Date]]&lt;=EE_Data_2023[[#This Row],[End of Month]]),1,0)</f>
        <v>0</v>
      </c>
      <c r="AM1893">
        <f>IF(AND(EE_Data_2023[[#This Row],[Exit Date]]&gt;=EE_Data_2023[[#This Row],[Start of Month]],EE_Data_2023[[#This Row],[Exit Date]]&lt;=EE_Data_2023[[#This Row],[End of Month]]),1,0)</f>
        <v>0</v>
      </c>
      <c r="AN1893">
        <f>EE_Data_2023[[#This Row],[Leave balance]]*EE_Data_2023[[#This Row],[Hr_Rate]]</f>
        <v>46582.339543269234</v>
      </c>
    </row>
    <row r="1894" spans="1:40" x14ac:dyDescent="0.3">
      <c r="A1894" s="1" t="s">
        <v>1929</v>
      </c>
      <c r="B1894" s="8">
        <v>44986</v>
      </c>
      <c r="C1894" s="8">
        <v>45016</v>
      </c>
      <c r="D1894">
        <v>2023</v>
      </c>
      <c r="E1894" t="s">
        <v>180</v>
      </c>
      <c r="F1894" t="s">
        <v>181</v>
      </c>
      <c r="G1894" t="s">
        <v>33</v>
      </c>
      <c r="H1894" t="s">
        <v>627</v>
      </c>
      <c r="I1894" t="s">
        <v>628</v>
      </c>
      <c r="J1894" t="s">
        <v>336</v>
      </c>
      <c r="K1894" t="s">
        <v>99</v>
      </c>
      <c r="L1894" t="s">
        <v>108</v>
      </c>
      <c r="M1894" t="s">
        <v>181</v>
      </c>
      <c r="N1894" t="s">
        <v>72</v>
      </c>
      <c r="O1894" t="s">
        <v>50</v>
      </c>
      <c r="P1894">
        <v>42</v>
      </c>
      <c r="Q1894" s="2">
        <v>43062</v>
      </c>
      <c r="R1894" s="2"/>
      <c r="S1894">
        <v>40</v>
      </c>
      <c r="T1894" s="3">
        <v>96023</v>
      </c>
      <c r="U1894" s="3">
        <v>8001.916666666667</v>
      </c>
      <c r="V1894" s="3">
        <v>46.164903846153848</v>
      </c>
      <c r="W1894" s="3">
        <v>0.31420000000000003</v>
      </c>
      <c r="X1894" s="3">
        <v>2514.202216666667</v>
      </c>
      <c r="Y1894" vm="22">
        <v>0.49099999999999999</v>
      </c>
      <c r="Z1894" s="3">
        <v>4072.9755833333334</v>
      </c>
      <c r="AA1894" t="s">
        <v>184</v>
      </c>
      <c r="AB1894">
        <v>11.300800000000001</v>
      </c>
      <c r="AC1894">
        <v>0</v>
      </c>
      <c r="AD1894" s="2" t="s">
        <v>42</v>
      </c>
      <c r="AE1894">
        <v>118</v>
      </c>
      <c r="AH1894">
        <v>20</v>
      </c>
      <c r="AI1894">
        <v>551.70000000000005</v>
      </c>
      <c r="AK1894" t="s">
        <v>42</v>
      </c>
      <c r="AL1894">
        <f>IF(AND(EE_Data_2023[[#This Row],[Hire Date]]&gt;=EE_Data_2023[[#This Row],[Start of Month]],EE_Data_2023[[#This Row],[Hire Date]]&lt;=EE_Data_2023[[#This Row],[End of Month]]),1,0)</f>
        <v>0</v>
      </c>
      <c r="AM1894">
        <f>IF(AND(EE_Data_2023[[#This Row],[Exit Date]]&gt;=EE_Data_2023[[#This Row],[Start of Month]],EE_Data_2023[[#This Row],[Exit Date]]&lt;=EE_Data_2023[[#This Row],[End of Month]]),1,0)</f>
        <v>0</v>
      </c>
      <c r="AN1894">
        <f>EE_Data_2023[[#This Row],[Leave balance]]*EE_Data_2023[[#This Row],[Hr_Rate]]</f>
        <v>5447.4586538461544</v>
      </c>
    </row>
    <row r="1895" spans="1:40" x14ac:dyDescent="0.3">
      <c r="A1895" s="1" t="s">
        <v>1929</v>
      </c>
      <c r="B1895" s="8">
        <v>44986</v>
      </c>
      <c r="C1895" s="8">
        <v>45016</v>
      </c>
      <c r="D1895">
        <v>2023</v>
      </c>
      <c r="E1895" t="s">
        <v>79</v>
      </c>
      <c r="F1895" t="s">
        <v>80</v>
      </c>
      <c r="G1895" t="s">
        <v>33</v>
      </c>
      <c r="H1895" t="s">
        <v>629</v>
      </c>
      <c r="I1895" t="s">
        <v>630</v>
      </c>
      <c r="J1895" t="s">
        <v>177</v>
      </c>
      <c r="K1895" t="s">
        <v>70</v>
      </c>
      <c r="L1895" t="s">
        <v>108</v>
      </c>
      <c r="M1895" t="s">
        <v>80</v>
      </c>
      <c r="N1895" t="s">
        <v>72</v>
      </c>
      <c r="O1895" t="s">
        <v>50</v>
      </c>
      <c r="P1895">
        <v>48</v>
      </c>
      <c r="Q1895" s="2">
        <v>41773</v>
      </c>
      <c r="R1895" s="2"/>
      <c r="S1895">
        <v>32</v>
      </c>
      <c r="T1895" s="3">
        <v>61216</v>
      </c>
      <c r="U1895" s="3">
        <v>5101.333333333333</v>
      </c>
      <c r="V1895" s="3">
        <v>36.78846153846154</v>
      </c>
      <c r="W1895" s="3">
        <v>0.23190000000000002</v>
      </c>
      <c r="X1895" s="3">
        <v>1182.9992</v>
      </c>
      <c r="Y1895" vm="7">
        <v>0.41200000000000003</v>
      </c>
      <c r="Z1895" s="3">
        <v>2999.5839999999998</v>
      </c>
      <c r="AA1895" t="s">
        <v>41</v>
      </c>
      <c r="AB1895">
        <v>1</v>
      </c>
      <c r="AC1895">
        <v>0</v>
      </c>
      <c r="AD1895" s="2" t="s">
        <v>42</v>
      </c>
      <c r="AE1895">
        <v>156</v>
      </c>
      <c r="AH1895">
        <v>20</v>
      </c>
      <c r="AI1895">
        <v>337.5</v>
      </c>
      <c r="AJ1895">
        <v>4.5</v>
      </c>
      <c r="AK1895" t="s">
        <v>42</v>
      </c>
      <c r="AL1895">
        <f>IF(AND(EE_Data_2023[[#This Row],[Hire Date]]&gt;=EE_Data_2023[[#This Row],[Start of Month]],EE_Data_2023[[#This Row],[Hire Date]]&lt;=EE_Data_2023[[#This Row],[End of Month]]),1,0)</f>
        <v>0</v>
      </c>
      <c r="AM1895">
        <f>IF(AND(EE_Data_2023[[#This Row],[Exit Date]]&gt;=EE_Data_2023[[#This Row],[Start of Month]],EE_Data_2023[[#This Row],[Exit Date]]&lt;=EE_Data_2023[[#This Row],[End of Month]]),1,0)</f>
        <v>0</v>
      </c>
      <c r="AN1895">
        <f>EE_Data_2023[[#This Row],[Leave balance]]*EE_Data_2023[[#This Row],[Hr_Rate]]</f>
        <v>5739</v>
      </c>
    </row>
    <row r="1896" spans="1:40" x14ac:dyDescent="0.3">
      <c r="A1896" s="1" t="s">
        <v>1929</v>
      </c>
      <c r="B1896" s="8">
        <v>44986</v>
      </c>
      <c r="C1896" s="8">
        <v>45016</v>
      </c>
      <c r="D1896">
        <v>2023</v>
      </c>
      <c r="E1896" t="s">
        <v>79</v>
      </c>
      <c r="F1896" t="s">
        <v>80</v>
      </c>
      <c r="G1896" t="s">
        <v>33</v>
      </c>
      <c r="H1896" t="s">
        <v>631</v>
      </c>
      <c r="I1896" t="s">
        <v>632</v>
      </c>
      <c r="J1896" t="s">
        <v>226</v>
      </c>
      <c r="K1896" t="s">
        <v>94</v>
      </c>
      <c r="L1896" t="s">
        <v>108</v>
      </c>
      <c r="M1896" t="s">
        <v>80</v>
      </c>
      <c r="N1896" t="s">
        <v>72</v>
      </c>
      <c r="O1896" t="s">
        <v>40</v>
      </c>
      <c r="P1896">
        <v>41</v>
      </c>
      <c r="Q1896" s="2">
        <v>39379</v>
      </c>
      <c r="R1896" s="2"/>
      <c r="S1896">
        <v>40</v>
      </c>
      <c r="T1896" s="3">
        <v>51630</v>
      </c>
      <c r="U1896" s="3">
        <v>4302.5</v>
      </c>
      <c r="V1896" s="3">
        <v>24.822115384615383</v>
      </c>
      <c r="W1896" s="3">
        <v>0.23190000000000002</v>
      </c>
      <c r="X1896" s="3">
        <v>997.74975000000006</v>
      </c>
      <c r="Y1896" vm="7">
        <v>0.41200000000000003</v>
      </c>
      <c r="Z1896" s="3">
        <v>2529.87</v>
      </c>
      <c r="AA1896" t="s">
        <v>41</v>
      </c>
      <c r="AB1896">
        <v>1</v>
      </c>
      <c r="AC1896">
        <v>0</v>
      </c>
      <c r="AD1896" s="2" t="s">
        <v>42</v>
      </c>
      <c r="AE1896">
        <v>255</v>
      </c>
      <c r="AH1896">
        <v>20</v>
      </c>
      <c r="AJ1896">
        <v>21</v>
      </c>
      <c r="AK1896" t="s">
        <v>42</v>
      </c>
      <c r="AL1896">
        <f>IF(AND(EE_Data_2023[[#This Row],[Hire Date]]&gt;=EE_Data_2023[[#This Row],[Start of Month]],EE_Data_2023[[#This Row],[Hire Date]]&lt;=EE_Data_2023[[#This Row],[End of Month]]),1,0)</f>
        <v>0</v>
      </c>
      <c r="AM1896">
        <f>IF(AND(EE_Data_2023[[#This Row],[Exit Date]]&gt;=EE_Data_2023[[#This Row],[Start of Month]],EE_Data_2023[[#This Row],[Exit Date]]&lt;=EE_Data_2023[[#This Row],[End of Month]]),1,0)</f>
        <v>0</v>
      </c>
      <c r="AN1896">
        <f>EE_Data_2023[[#This Row],[Leave balance]]*EE_Data_2023[[#This Row],[Hr_Rate]]</f>
        <v>6329.6394230769229</v>
      </c>
    </row>
    <row r="1897" spans="1:40" x14ac:dyDescent="0.3">
      <c r="A1897" s="1" t="s">
        <v>1929</v>
      </c>
      <c r="B1897" s="8">
        <v>44986</v>
      </c>
      <c r="C1897" s="8">
        <v>45016</v>
      </c>
      <c r="D1897">
        <v>2023</v>
      </c>
      <c r="E1897" t="s">
        <v>100</v>
      </c>
      <c r="F1897" t="s">
        <v>101</v>
      </c>
      <c r="G1897" t="s">
        <v>33</v>
      </c>
      <c r="H1897" t="s">
        <v>633</v>
      </c>
      <c r="I1897" t="s">
        <v>634</v>
      </c>
      <c r="J1897" t="s">
        <v>93</v>
      </c>
      <c r="K1897" t="s">
        <v>70</v>
      </c>
      <c r="L1897" t="s">
        <v>71</v>
      </c>
      <c r="M1897" t="s">
        <v>101</v>
      </c>
      <c r="N1897" t="s">
        <v>72</v>
      </c>
      <c r="O1897" t="s">
        <v>40</v>
      </c>
      <c r="P1897">
        <v>55</v>
      </c>
      <c r="Q1897" s="2">
        <v>41594</v>
      </c>
      <c r="R1897" s="2"/>
      <c r="S1897">
        <v>40</v>
      </c>
      <c r="T1897" s="3">
        <v>124129</v>
      </c>
      <c r="U1897" s="3">
        <v>10344.083333333334</v>
      </c>
      <c r="V1897" s="3">
        <v>59.677403846153844</v>
      </c>
      <c r="W1897" s="3">
        <v>0.14990000000000001</v>
      </c>
      <c r="X1897" s="3">
        <v>1550.5780916666668</v>
      </c>
      <c r="Y1897" vm="10">
        <v>0.20399999999999999</v>
      </c>
      <c r="Z1897" s="3">
        <v>8233.8903333333328</v>
      </c>
      <c r="AA1897" t="s">
        <v>41</v>
      </c>
      <c r="AB1897">
        <v>1</v>
      </c>
      <c r="AC1897">
        <v>0.15</v>
      </c>
      <c r="AD1897" s="2" t="s">
        <v>42</v>
      </c>
      <c r="AE1897">
        <v>330</v>
      </c>
      <c r="AH1897">
        <v>20</v>
      </c>
      <c r="AI1897">
        <v>440.1</v>
      </c>
      <c r="AK1897" t="s">
        <v>42</v>
      </c>
      <c r="AL1897">
        <f>IF(AND(EE_Data_2023[[#This Row],[Hire Date]]&gt;=EE_Data_2023[[#This Row],[Start of Month]],EE_Data_2023[[#This Row],[Hire Date]]&lt;=EE_Data_2023[[#This Row],[End of Month]]),1,0)</f>
        <v>0</v>
      </c>
      <c r="AM1897">
        <f>IF(AND(EE_Data_2023[[#This Row],[Exit Date]]&gt;=EE_Data_2023[[#This Row],[Start of Month]],EE_Data_2023[[#This Row],[Exit Date]]&lt;=EE_Data_2023[[#This Row],[End of Month]]),1,0)</f>
        <v>0</v>
      </c>
      <c r="AN1897">
        <f>EE_Data_2023[[#This Row],[Leave balance]]*EE_Data_2023[[#This Row],[Hr_Rate]]</f>
        <v>19693.54326923077</v>
      </c>
    </row>
    <row r="1898" spans="1:40" x14ac:dyDescent="0.3">
      <c r="A1898" s="1" t="s">
        <v>1929</v>
      </c>
      <c r="B1898" s="8">
        <v>44986</v>
      </c>
      <c r="C1898" s="8">
        <v>45016</v>
      </c>
      <c r="D1898">
        <v>2023</v>
      </c>
      <c r="E1898" t="s">
        <v>210</v>
      </c>
      <c r="F1898" t="s">
        <v>211</v>
      </c>
      <c r="G1898" t="s">
        <v>33</v>
      </c>
      <c r="H1898" t="s">
        <v>635</v>
      </c>
      <c r="I1898" t="s">
        <v>636</v>
      </c>
      <c r="J1898" t="s">
        <v>336</v>
      </c>
      <c r="K1898" t="s">
        <v>99</v>
      </c>
      <c r="L1898" t="s">
        <v>38</v>
      </c>
      <c r="M1898" t="s">
        <v>211</v>
      </c>
      <c r="N1898" t="s">
        <v>72</v>
      </c>
      <c r="O1898" t="s">
        <v>40</v>
      </c>
      <c r="P1898">
        <v>36</v>
      </c>
      <c r="Q1898" s="2">
        <v>39912</v>
      </c>
      <c r="R1898" s="2"/>
      <c r="S1898">
        <v>40</v>
      </c>
      <c r="T1898" s="3">
        <v>60055</v>
      </c>
      <c r="U1898" s="3">
        <v>5004.583333333333</v>
      </c>
      <c r="V1898" s="3">
        <v>28.872596153846153</v>
      </c>
      <c r="W1898" s="3">
        <v>0.29899999999999999</v>
      </c>
      <c r="X1898" s="3">
        <v>1496.3704166666664</v>
      </c>
      <c r="Y1898" vm="26">
        <v>0.47</v>
      </c>
      <c r="Z1898" s="3">
        <v>2652.4291666666668</v>
      </c>
      <c r="AA1898" t="s">
        <v>41</v>
      </c>
      <c r="AB1898">
        <v>1</v>
      </c>
      <c r="AC1898">
        <v>0</v>
      </c>
      <c r="AD1898" s="2" t="s">
        <v>42</v>
      </c>
      <c r="AE1898">
        <v>59</v>
      </c>
      <c r="AH1898">
        <v>20</v>
      </c>
      <c r="AJ1898">
        <v>21</v>
      </c>
      <c r="AK1898" t="s">
        <v>42</v>
      </c>
      <c r="AL1898">
        <f>IF(AND(EE_Data_2023[[#This Row],[Hire Date]]&gt;=EE_Data_2023[[#This Row],[Start of Month]],EE_Data_2023[[#This Row],[Hire Date]]&lt;=EE_Data_2023[[#This Row],[End of Month]]),1,0)</f>
        <v>0</v>
      </c>
      <c r="AM1898">
        <f>IF(AND(EE_Data_2023[[#This Row],[Exit Date]]&gt;=EE_Data_2023[[#This Row],[Start of Month]],EE_Data_2023[[#This Row],[Exit Date]]&lt;=EE_Data_2023[[#This Row],[End of Month]]),1,0)</f>
        <v>0</v>
      </c>
      <c r="AN1898">
        <f>EE_Data_2023[[#This Row],[Leave balance]]*EE_Data_2023[[#This Row],[Hr_Rate]]</f>
        <v>1703.4831730769231</v>
      </c>
    </row>
    <row r="1899" spans="1:40" x14ac:dyDescent="0.3">
      <c r="A1899" s="1" t="s">
        <v>1929</v>
      </c>
      <c r="B1899" s="8">
        <v>44986</v>
      </c>
      <c r="C1899" s="8">
        <v>45016</v>
      </c>
      <c r="D1899">
        <v>2023</v>
      </c>
      <c r="E1899" t="s">
        <v>283</v>
      </c>
      <c r="F1899" t="s">
        <v>284</v>
      </c>
      <c r="G1899" t="s">
        <v>112</v>
      </c>
      <c r="H1899" t="s">
        <v>637</v>
      </c>
      <c r="I1899" t="s">
        <v>638</v>
      </c>
      <c r="J1899" t="s">
        <v>115</v>
      </c>
      <c r="K1899" t="s">
        <v>37</v>
      </c>
      <c r="L1899" t="s">
        <v>71</v>
      </c>
      <c r="M1899" t="s">
        <v>284</v>
      </c>
      <c r="N1899" t="s">
        <v>72</v>
      </c>
      <c r="O1899" t="s">
        <v>50</v>
      </c>
      <c r="P1899">
        <v>53</v>
      </c>
      <c r="Q1899" s="2">
        <v>39568</v>
      </c>
      <c r="R1899" s="2"/>
      <c r="S1899">
        <v>40</v>
      </c>
      <c r="T1899" s="3">
        <v>182202</v>
      </c>
      <c r="U1899" s="3">
        <v>15183.5</v>
      </c>
      <c r="V1899" s="3">
        <v>87.597115384615378</v>
      </c>
      <c r="W1899" s="3">
        <v>0</v>
      </c>
      <c r="X1899" s="3">
        <v>0</v>
      </c>
      <c r="Y1899" vm="30">
        <v>0.159</v>
      </c>
      <c r="Z1899" s="3">
        <v>12769.3235</v>
      </c>
      <c r="AA1899" t="s">
        <v>287</v>
      </c>
      <c r="AB1899">
        <v>3.8807</v>
      </c>
      <c r="AC1899">
        <v>0.3</v>
      </c>
      <c r="AD1899" s="2" t="s">
        <v>42</v>
      </c>
      <c r="AE1899">
        <v>289</v>
      </c>
      <c r="AH1899">
        <v>20</v>
      </c>
      <c r="AI1899">
        <v>223.20000000000002</v>
      </c>
      <c r="AK1899" t="s">
        <v>42</v>
      </c>
      <c r="AL1899">
        <f>IF(AND(EE_Data_2023[[#This Row],[Hire Date]]&gt;=EE_Data_2023[[#This Row],[Start of Month]],EE_Data_2023[[#This Row],[Hire Date]]&lt;=EE_Data_2023[[#This Row],[End of Month]]),1,0)</f>
        <v>0</v>
      </c>
      <c r="AM1899">
        <f>IF(AND(EE_Data_2023[[#This Row],[Exit Date]]&gt;=EE_Data_2023[[#This Row],[Start of Month]],EE_Data_2023[[#This Row],[Exit Date]]&lt;=EE_Data_2023[[#This Row],[End of Month]]),1,0)</f>
        <v>0</v>
      </c>
      <c r="AN1899">
        <f>EE_Data_2023[[#This Row],[Leave balance]]*EE_Data_2023[[#This Row],[Hr_Rate]]</f>
        <v>25315.566346153846</v>
      </c>
    </row>
    <row r="1900" spans="1:40" x14ac:dyDescent="0.3">
      <c r="A1900" s="1" t="s">
        <v>1929</v>
      </c>
      <c r="B1900" s="8">
        <v>44986</v>
      </c>
      <c r="C1900" s="8">
        <v>45016</v>
      </c>
      <c r="D1900">
        <v>2023</v>
      </c>
      <c r="E1900" t="s">
        <v>322</v>
      </c>
      <c r="F1900" t="s">
        <v>323</v>
      </c>
      <c r="G1900" t="s">
        <v>1919</v>
      </c>
      <c r="H1900" t="s">
        <v>639</v>
      </c>
      <c r="I1900" t="s">
        <v>640</v>
      </c>
      <c r="J1900" t="s">
        <v>77</v>
      </c>
      <c r="K1900" t="s">
        <v>70</v>
      </c>
      <c r="L1900" t="s">
        <v>49</v>
      </c>
      <c r="M1900" t="s">
        <v>323</v>
      </c>
      <c r="N1900" t="s">
        <v>72</v>
      </c>
      <c r="O1900" t="s">
        <v>40</v>
      </c>
      <c r="P1900">
        <v>43</v>
      </c>
      <c r="Q1900" s="2">
        <v>38748</v>
      </c>
      <c r="R1900" s="2"/>
      <c r="S1900">
        <v>40</v>
      </c>
      <c r="T1900" s="3">
        <v>117518</v>
      </c>
      <c r="U1900" s="3">
        <v>9793.1666666666661</v>
      </c>
      <c r="V1900" s="3">
        <v>56.499038461538461</v>
      </c>
      <c r="W1900" s="3">
        <v>0.15490000000000001</v>
      </c>
      <c r="X1900" s="3">
        <v>1516.9615166666667</v>
      </c>
      <c r="Y1900" vm="33">
        <v>0.46700000000000003</v>
      </c>
      <c r="Z1900" s="3">
        <v>5219.7578333333331</v>
      </c>
      <c r="AA1900" t="s">
        <v>326</v>
      </c>
      <c r="AB1900">
        <v>143.86000000000001</v>
      </c>
      <c r="AC1900">
        <v>7.0000000000000007E-2</v>
      </c>
      <c r="AD1900" s="2" t="s">
        <v>42</v>
      </c>
      <c r="AE1900">
        <v>391</v>
      </c>
      <c r="AH1900">
        <v>20</v>
      </c>
      <c r="AJ1900">
        <v>9</v>
      </c>
      <c r="AK1900" t="s">
        <v>42</v>
      </c>
      <c r="AL1900">
        <f>IF(AND(EE_Data_2023[[#This Row],[Hire Date]]&gt;=EE_Data_2023[[#This Row],[Start of Month]],EE_Data_2023[[#This Row],[Hire Date]]&lt;=EE_Data_2023[[#This Row],[End of Month]]),1,0)</f>
        <v>0</v>
      </c>
      <c r="AM1900">
        <f>IF(AND(EE_Data_2023[[#This Row],[Exit Date]]&gt;=EE_Data_2023[[#This Row],[Start of Month]],EE_Data_2023[[#This Row],[Exit Date]]&lt;=EE_Data_2023[[#This Row],[End of Month]]),1,0)</f>
        <v>0</v>
      </c>
      <c r="AN1900">
        <f>EE_Data_2023[[#This Row],[Leave balance]]*EE_Data_2023[[#This Row],[Hr_Rate]]</f>
        <v>22091.124038461538</v>
      </c>
    </row>
    <row r="1901" spans="1:40" x14ac:dyDescent="0.3">
      <c r="A1901" s="1" t="s">
        <v>1929</v>
      </c>
      <c r="B1901" s="8">
        <v>44986</v>
      </c>
      <c r="C1901" s="8">
        <v>45016</v>
      </c>
      <c r="D1901">
        <v>2023</v>
      </c>
      <c r="E1901" t="s">
        <v>193</v>
      </c>
      <c r="F1901" t="s">
        <v>194</v>
      </c>
      <c r="G1901" t="s">
        <v>33</v>
      </c>
      <c r="H1901" t="s">
        <v>641</v>
      </c>
      <c r="I1901" t="s">
        <v>642</v>
      </c>
      <c r="J1901" t="s">
        <v>93</v>
      </c>
      <c r="K1901" t="s">
        <v>48</v>
      </c>
      <c r="L1901" t="s">
        <v>38</v>
      </c>
      <c r="M1901" t="s">
        <v>194</v>
      </c>
      <c r="N1901" t="s">
        <v>72</v>
      </c>
      <c r="O1901" t="s">
        <v>50</v>
      </c>
      <c r="P1901">
        <v>37</v>
      </c>
      <c r="Q1901" s="2">
        <v>41329</v>
      </c>
      <c r="R1901" s="2"/>
      <c r="S1901">
        <v>40</v>
      </c>
      <c r="T1901" s="3">
        <v>157474</v>
      </c>
      <c r="U1901" s="3">
        <v>13122.833333333334</v>
      </c>
      <c r="V1901" s="3">
        <v>75.708653846153851</v>
      </c>
      <c r="W1901" s="3">
        <v>6.3500000000000001E-2</v>
      </c>
      <c r="X1901" s="3">
        <v>833.29991666666672</v>
      </c>
      <c r="Y1901" vm="24">
        <v>0.31900000000000001</v>
      </c>
      <c r="Z1901" s="3">
        <v>8936.6494999999995</v>
      </c>
      <c r="AA1901" t="s">
        <v>197</v>
      </c>
      <c r="AB1901">
        <v>149.69999999999999</v>
      </c>
      <c r="AC1901">
        <v>0.11</v>
      </c>
      <c r="AD1901" s="2" t="s">
        <v>42</v>
      </c>
      <c r="AE1901">
        <v>32</v>
      </c>
      <c r="AH1901">
        <v>20</v>
      </c>
      <c r="AK1901" t="s">
        <v>42</v>
      </c>
      <c r="AL1901">
        <f>IF(AND(EE_Data_2023[[#This Row],[Hire Date]]&gt;=EE_Data_2023[[#This Row],[Start of Month]],EE_Data_2023[[#This Row],[Hire Date]]&lt;=EE_Data_2023[[#This Row],[End of Month]]),1,0)</f>
        <v>0</v>
      </c>
      <c r="AM1901">
        <f>IF(AND(EE_Data_2023[[#This Row],[Exit Date]]&gt;=EE_Data_2023[[#This Row],[Start of Month]],EE_Data_2023[[#This Row],[Exit Date]]&lt;=EE_Data_2023[[#This Row],[End of Month]]),1,0)</f>
        <v>0</v>
      </c>
      <c r="AN1901">
        <f>EE_Data_2023[[#This Row],[Leave balance]]*EE_Data_2023[[#This Row],[Hr_Rate]]</f>
        <v>2422.6769230769232</v>
      </c>
    </row>
    <row r="1902" spans="1:40" x14ac:dyDescent="0.3">
      <c r="A1902" s="1" t="s">
        <v>1929</v>
      </c>
      <c r="B1902" s="8">
        <v>44986</v>
      </c>
      <c r="C1902" s="8">
        <v>45016</v>
      </c>
      <c r="D1902">
        <v>2023</v>
      </c>
      <c r="E1902" t="s">
        <v>502</v>
      </c>
      <c r="F1902" t="s">
        <v>120</v>
      </c>
      <c r="G1902" t="s">
        <v>1917</v>
      </c>
      <c r="H1902" t="s">
        <v>643</v>
      </c>
      <c r="I1902" t="s">
        <v>644</v>
      </c>
      <c r="J1902" t="s">
        <v>77</v>
      </c>
      <c r="K1902" t="s">
        <v>116</v>
      </c>
      <c r="L1902" t="s">
        <v>38</v>
      </c>
      <c r="M1902" t="s">
        <v>120</v>
      </c>
      <c r="N1902" t="s">
        <v>72</v>
      </c>
      <c r="O1902" t="s">
        <v>40</v>
      </c>
      <c r="P1902">
        <v>38</v>
      </c>
      <c r="Q1902" s="2">
        <v>39544</v>
      </c>
      <c r="R1902" s="2"/>
      <c r="S1902">
        <v>40</v>
      </c>
      <c r="T1902" s="3">
        <v>126856</v>
      </c>
      <c r="U1902" s="3">
        <v>10571.333333333334</v>
      </c>
      <c r="V1902" s="3">
        <v>60.988461538461536</v>
      </c>
      <c r="W1902" s="3">
        <v>7.6499999999999999E-2</v>
      </c>
      <c r="X1902" s="3">
        <v>808.70699999999999</v>
      </c>
      <c r="Y1902" vm="1">
        <v>0.36599999999999999</v>
      </c>
      <c r="Z1902" s="3">
        <v>6702.2253333333338</v>
      </c>
      <c r="AA1902" t="s">
        <v>505</v>
      </c>
      <c r="AB1902">
        <v>1.0568</v>
      </c>
      <c r="AC1902">
        <v>0.06</v>
      </c>
      <c r="AD1902" s="2" t="s">
        <v>42</v>
      </c>
      <c r="AE1902">
        <v>135</v>
      </c>
      <c r="AH1902">
        <v>20</v>
      </c>
      <c r="AK1902" t="s">
        <v>42</v>
      </c>
      <c r="AL1902">
        <f>IF(AND(EE_Data_2023[[#This Row],[Hire Date]]&gt;=EE_Data_2023[[#This Row],[Start of Month]],EE_Data_2023[[#This Row],[Hire Date]]&lt;=EE_Data_2023[[#This Row],[End of Month]]),1,0)</f>
        <v>0</v>
      </c>
      <c r="AM1902">
        <f>IF(AND(EE_Data_2023[[#This Row],[Exit Date]]&gt;=EE_Data_2023[[#This Row],[Start of Month]],EE_Data_2023[[#This Row],[Exit Date]]&lt;=EE_Data_2023[[#This Row],[End of Month]]),1,0)</f>
        <v>0</v>
      </c>
      <c r="AN1902">
        <f>EE_Data_2023[[#This Row],[Leave balance]]*EE_Data_2023[[#This Row],[Hr_Rate]]</f>
        <v>8233.4423076923067</v>
      </c>
    </row>
    <row r="1903" spans="1:40" x14ac:dyDescent="0.3">
      <c r="A1903" s="1" t="s">
        <v>1929</v>
      </c>
      <c r="B1903" s="8">
        <v>44986</v>
      </c>
      <c r="C1903" s="8">
        <v>45016</v>
      </c>
      <c r="D1903">
        <v>2023</v>
      </c>
      <c r="E1903" t="s">
        <v>424</v>
      </c>
      <c r="F1903" t="s">
        <v>425</v>
      </c>
      <c r="G1903" t="s">
        <v>54</v>
      </c>
      <c r="H1903" t="s">
        <v>645</v>
      </c>
      <c r="I1903" t="s">
        <v>646</v>
      </c>
      <c r="J1903" t="s">
        <v>93</v>
      </c>
      <c r="K1903" t="s">
        <v>83</v>
      </c>
      <c r="L1903" t="s">
        <v>38</v>
      </c>
      <c r="M1903" t="s">
        <v>425</v>
      </c>
      <c r="N1903" t="s">
        <v>72</v>
      </c>
      <c r="O1903" t="s">
        <v>50</v>
      </c>
      <c r="P1903">
        <v>49</v>
      </c>
      <c r="Q1903" s="2">
        <v>36983</v>
      </c>
      <c r="R1903" s="2"/>
      <c r="S1903">
        <v>40</v>
      </c>
      <c r="T1903" s="3">
        <v>129124</v>
      </c>
      <c r="U1903" s="3">
        <v>10760.333333333334</v>
      </c>
      <c r="V1903" s="3">
        <v>62.078846153846158</v>
      </c>
      <c r="W1903" s="3">
        <v>0.26</v>
      </c>
      <c r="X1903" s="3">
        <v>2797.686666666667</v>
      </c>
      <c r="Y1903" vm="39">
        <v>0.44400000000000001</v>
      </c>
      <c r="Z1903" s="3">
        <v>5982.7453333333333</v>
      </c>
      <c r="AA1903" t="s">
        <v>428</v>
      </c>
      <c r="AB1903">
        <v>32.686700000000002</v>
      </c>
      <c r="AC1903">
        <v>0.12</v>
      </c>
      <c r="AD1903" s="2" t="s">
        <v>42</v>
      </c>
      <c r="AE1903">
        <v>332</v>
      </c>
      <c r="AH1903">
        <v>20</v>
      </c>
      <c r="AI1903">
        <v>90.9</v>
      </c>
      <c r="AK1903" t="s">
        <v>42</v>
      </c>
      <c r="AL1903">
        <f>IF(AND(EE_Data_2023[[#This Row],[Hire Date]]&gt;=EE_Data_2023[[#This Row],[Start of Month]],EE_Data_2023[[#This Row],[Hire Date]]&lt;=EE_Data_2023[[#This Row],[End of Month]]),1,0)</f>
        <v>0</v>
      </c>
      <c r="AM1903">
        <f>IF(AND(EE_Data_2023[[#This Row],[Exit Date]]&gt;=EE_Data_2023[[#This Row],[Start of Month]],EE_Data_2023[[#This Row],[Exit Date]]&lt;=EE_Data_2023[[#This Row],[End of Month]]),1,0)</f>
        <v>0</v>
      </c>
      <c r="AN1903">
        <f>EE_Data_2023[[#This Row],[Leave balance]]*EE_Data_2023[[#This Row],[Hr_Rate]]</f>
        <v>20610.176923076924</v>
      </c>
    </row>
    <row r="1904" spans="1:40" x14ac:dyDescent="0.3">
      <c r="A1904" s="1" t="s">
        <v>1929</v>
      </c>
      <c r="B1904" s="8">
        <v>44986</v>
      </c>
      <c r="C1904" s="8">
        <v>45016</v>
      </c>
      <c r="D1904">
        <v>2023</v>
      </c>
      <c r="E1904" t="s">
        <v>1035</v>
      </c>
      <c r="F1904" t="s">
        <v>1036</v>
      </c>
      <c r="G1904" t="s">
        <v>1918</v>
      </c>
      <c r="H1904" t="s">
        <v>647</v>
      </c>
      <c r="I1904" t="s">
        <v>648</v>
      </c>
      <c r="J1904" t="s">
        <v>47</v>
      </c>
      <c r="K1904" t="s">
        <v>70</v>
      </c>
      <c r="L1904" t="s">
        <v>108</v>
      </c>
      <c r="M1904" t="s">
        <v>135</v>
      </c>
      <c r="N1904" t="s">
        <v>72</v>
      </c>
      <c r="O1904" t="s">
        <v>50</v>
      </c>
      <c r="P1904">
        <v>45</v>
      </c>
      <c r="Q1904" s="2">
        <v>37316</v>
      </c>
      <c r="R1904" s="2"/>
      <c r="S1904">
        <v>40</v>
      </c>
      <c r="T1904" s="3">
        <v>165181</v>
      </c>
      <c r="U1904" s="3">
        <v>13765.083333333334</v>
      </c>
      <c r="V1904" s="3">
        <v>79.413942307692309</v>
      </c>
      <c r="W1904" s="3">
        <v>0.25</v>
      </c>
      <c r="X1904" s="3">
        <v>3441.2708333333335</v>
      </c>
      <c r="Y1904" vm="15">
        <v>0.34600000000000003</v>
      </c>
      <c r="Z1904" s="3">
        <v>9002.3644999999997</v>
      </c>
      <c r="AA1904" t="s">
        <v>138</v>
      </c>
      <c r="AB1904">
        <v>1.7225999999999999</v>
      </c>
      <c r="AC1904">
        <v>0.16</v>
      </c>
      <c r="AD1904" s="2" t="s">
        <v>42</v>
      </c>
      <c r="AE1904">
        <v>232</v>
      </c>
      <c r="AH1904">
        <v>20</v>
      </c>
      <c r="AK1904" t="s">
        <v>42</v>
      </c>
      <c r="AL1904">
        <f>IF(AND(EE_Data_2023[[#This Row],[Hire Date]]&gt;=EE_Data_2023[[#This Row],[Start of Month]],EE_Data_2023[[#This Row],[Hire Date]]&lt;=EE_Data_2023[[#This Row],[End of Month]]),1,0)</f>
        <v>0</v>
      </c>
      <c r="AM1904">
        <f>IF(AND(EE_Data_2023[[#This Row],[Exit Date]]&gt;=EE_Data_2023[[#This Row],[Start of Month]],EE_Data_2023[[#This Row],[Exit Date]]&lt;=EE_Data_2023[[#This Row],[End of Month]]),1,0)</f>
        <v>0</v>
      </c>
      <c r="AN1904">
        <f>EE_Data_2023[[#This Row],[Leave balance]]*EE_Data_2023[[#This Row],[Hr_Rate]]</f>
        <v>18424.034615384615</v>
      </c>
    </row>
    <row r="1905" spans="1:40" x14ac:dyDescent="0.3">
      <c r="A1905" s="1" t="s">
        <v>1929</v>
      </c>
      <c r="B1905" s="8">
        <v>44986</v>
      </c>
      <c r="C1905" s="8">
        <v>45016</v>
      </c>
      <c r="D1905">
        <v>2023</v>
      </c>
      <c r="E1905" t="s">
        <v>180</v>
      </c>
      <c r="F1905" t="s">
        <v>181</v>
      </c>
      <c r="G1905" t="s">
        <v>33</v>
      </c>
      <c r="H1905" t="s">
        <v>649</v>
      </c>
      <c r="I1905" t="s">
        <v>650</v>
      </c>
      <c r="J1905" t="s">
        <v>115</v>
      </c>
      <c r="K1905" t="s">
        <v>48</v>
      </c>
      <c r="L1905" t="s">
        <v>71</v>
      </c>
      <c r="M1905" t="s">
        <v>181</v>
      </c>
      <c r="N1905" t="s">
        <v>72</v>
      </c>
      <c r="O1905" t="s">
        <v>40</v>
      </c>
      <c r="P1905">
        <v>50</v>
      </c>
      <c r="Q1905" s="2">
        <v>38004</v>
      </c>
      <c r="R1905" s="2"/>
      <c r="S1905">
        <v>40</v>
      </c>
      <c r="T1905" s="3">
        <v>247939</v>
      </c>
      <c r="U1905" s="3">
        <v>20661.583333333332</v>
      </c>
      <c r="V1905" s="3">
        <v>119.2014423076923</v>
      </c>
      <c r="W1905" s="3">
        <v>0.31420000000000003</v>
      </c>
      <c r="X1905" s="3">
        <v>6491.8694833333338</v>
      </c>
      <c r="Y1905" vm="22">
        <v>0.49099999999999999</v>
      </c>
      <c r="Z1905" s="3">
        <v>10516.745916666667</v>
      </c>
      <c r="AA1905" t="s">
        <v>184</v>
      </c>
      <c r="AB1905">
        <v>11.300800000000001</v>
      </c>
      <c r="AC1905">
        <v>0.35</v>
      </c>
      <c r="AD1905" s="2" t="s">
        <v>42</v>
      </c>
      <c r="AE1905">
        <v>277</v>
      </c>
      <c r="AH1905">
        <v>20</v>
      </c>
      <c r="AK1905" t="s">
        <v>42</v>
      </c>
      <c r="AL1905">
        <f>IF(AND(EE_Data_2023[[#This Row],[Hire Date]]&gt;=EE_Data_2023[[#This Row],[Start of Month]],EE_Data_2023[[#This Row],[Hire Date]]&lt;=EE_Data_2023[[#This Row],[End of Month]]),1,0)</f>
        <v>0</v>
      </c>
      <c r="AM1905">
        <f>IF(AND(EE_Data_2023[[#This Row],[Exit Date]]&gt;=EE_Data_2023[[#This Row],[Start of Month]],EE_Data_2023[[#This Row],[Exit Date]]&lt;=EE_Data_2023[[#This Row],[End of Month]]),1,0)</f>
        <v>0</v>
      </c>
      <c r="AN1905">
        <f>EE_Data_2023[[#This Row],[Leave balance]]*EE_Data_2023[[#This Row],[Hr_Rate]]</f>
        <v>33018.799519230772</v>
      </c>
    </row>
    <row r="1906" spans="1:40" x14ac:dyDescent="0.3">
      <c r="A1906" s="1" t="s">
        <v>1929</v>
      </c>
      <c r="B1906" s="8">
        <v>44986</v>
      </c>
      <c r="C1906" s="8">
        <v>45016</v>
      </c>
      <c r="D1906">
        <v>2023</v>
      </c>
      <c r="E1906" t="s">
        <v>278</v>
      </c>
      <c r="F1906" t="s">
        <v>279</v>
      </c>
      <c r="G1906" t="s">
        <v>33</v>
      </c>
      <c r="H1906" t="s">
        <v>651</v>
      </c>
      <c r="I1906" t="s">
        <v>652</v>
      </c>
      <c r="J1906" t="s">
        <v>47</v>
      </c>
      <c r="K1906" t="s">
        <v>99</v>
      </c>
      <c r="L1906" t="s">
        <v>49</v>
      </c>
      <c r="M1906" t="s">
        <v>279</v>
      </c>
      <c r="N1906" t="s">
        <v>72</v>
      </c>
      <c r="O1906" t="s">
        <v>40</v>
      </c>
      <c r="P1906">
        <v>64</v>
      </c>
      <c r="Q1906" s="2">
        <v>42972</v>
      </c>
      <c r="R1906" s="2"/>
      <c r="S1906">
        <v>40</v>
      </c>
      <c r="T1906" s="3">
        <v>169509</v>
      </c>
      <c r="U1906" s="3">
        <v>14125.75</v>
      </c>
      <c r="V1906" s="3">
        <v>81.49471153846153</v>
      </c>
      <c r="W1906" s="3">
        <v>0.13800000000000001</v>
      </c>
      <c r="X1906" s="3">
        <v>1949.3535000000002</v>
      </c>
      <c r="Y1906" vm="29">
        <v>0.30599999999999999</v>
      </c>
      <c r="Z1906" s="3">
        <v>9803.2704999999987</v>
      </c>
      <c r="AA1906" t="s">
        <v>282</v>
      </c>
      <c r="AB1906">
        <v>0.88870000000000005</v>
      </c>
      <c r="AC1906">
        <v>0.18</v>
      </c>
      <c r="AD1906" s="2" t="s">
        <v>42</v>
      </c>
      <c r="AE1906">
        <v>287</v>
      </c>
      <c r="AH1906">
        <v>20</v>
      </c>
      <c r="AI1906">
        <v>310.5</v>
      </c>
      <c r="AJ1906">
        <v>13.5</v>
      </c>
      <c r="AK1906" t="s">
        <v>42</v>
      </c>
      <c r="AL1906">
        <f>IF(AND(EE_Data_2023[[#This Row],[Hire Date]]&gt;=EE_Data_2023[[#This Row],[Start of Month]],EE_Data_2023[[#This Row],[Hire Date]]&lt;=EE_Data_2023[[#This Row],[End of Month]]),1,0)</f>
        <v>0</v>
      </c>
      <c r="AM1906">
        <f>IF(AND(EE_Data_2023[[#This Row],[Exit Date]]&gt;=EE_Data_2023[[#This Row],[Start of Month]],EE_Data_2023[[#This Row],[Exit Date]]&lt;=EE_Data_2023[[#This Row],[End of Month]]),1,0)</f>
        <v>0</v>
      </c>
      <c r="AN1906">
        <f>EE_Data_2023[[#This Row],[Leave balance]]*EE_Data_2023[[#This Row],[Hr_Rate]]</f>
        <v>23388.98221153846</v>
      </c>
    </row>
    <row r="1907" spans="1:40" x14ac:dyDescent="0.3">
      <c r="A1907" s="1" t="s">
        <v>1929</v>
      </c>
      <c r="B1907" s="8">
        <v>44986</v>
      </c>
      <c r="C1907" s="8">
        <v>45016</v>
      </c>
      <c r="D1907">
        <v>2023</v>
      </c>
      <c r="E1907" t="s">
        <v>73</v>
      </c>
      <c r="F1907" t="s">
        <v>74</v>
      </c>
      <c r="G1907" t="s">
        <v>1916</v>
      </c>
      <c r="H1907" t="s">
        <v>653</v>
      </c>
      <c r="I1907" t="s">
        <v>654</v>
      </c>
      <c r="J1907" t="s">
        <v>93</v>
      </c>
      <c r="K1907" t="s">
        <v>83</v>
      </c>
      <c r="L1907" t="s">
        <v>38</v>
      </c>
      <c r="M1907" t="s">
        <v>74</v>
      </c>
      <c r="N1907" t="s">
        <v>72</v>
      </c>
      <c r="O1907" t="s">
        <v>50</v>
      </c>
      <c r="P1907">
        <v>55</v>
      </c>
      <c r="Q1907" s="2">
        <v>40552</v>
      </c>
      <c r="R1907" s="2"/>
      <c r="S1907">
        <v>40</v>
      </c>
      <c r="T1907" s="3">
        <v>138521</v>
      </c>
      <c r="U1907" s="3">
        <v>11543.416666666666</v>
      </c>
      <c r="V1907" s="3">
        <v>66.596634615384616</v>
      </c>
      <c r="W1907" s="3">
        <v>0.28999999999999998</v>
      </c>
      <c r="X1907" s="3">
        <v>3347.5908333333327</v>
      </c>
      <c r="Y1907" vm="6">
        <v>0.65099999999999991</v>
      </c>
      <c r="Z1907" s="3">
        <v>4028.6524166666677</v>
      </c>
      <c r="AA1907" t="s">
        <v>78</v>
      </c>
      <c r="AB1907">
        <v>5.4378000000000002</v>
      </c>
      <c r="AC1907">
        <v>0.1</v>
      </c>
      <c r="AD1907" s="2" t="s">
        <v>42</v>
      </c>
      <c r="AE1907">
        <v>60</v>
      </c>
      <c r="AH1907">
        <v>20</v>
      </c>
      <c r="AJ1907">
        <v>1.5</v>
      </c>
      <c r="AK1907" t="s">
        <v>42</v>
      </c>
      <c r="AL1907">
        <f>IF(AND(EE_Data_2023[[#This Row],[Hire Date]]&gt;=EE_Data_2023[[#This Row],[Start of Month]],EE_Data_2023[[#This Row],[Hire Date]]&lt;=EE_Data_2023[[#This Row],[End of Month]]),1,0)</f>
        <v>0</v>
      </c>
      <c r="AM1907">
        <f>IF(AND(EE_Data_2023[[#This Row],[Exit Date]]&gt;=EE_Data_2023[[#This Row],[Start of Month]],EE_Data_2023[[#This Row],[Exit Date]]&lt;=EE_Data_2023[[#This Row],[End of Month]]),1,0)</f>
        <v>0</v>
      </c>
      <c r="AN1907">
        <f>EE_Data_2023[[#This Row],[Leave balance]]*EE_Data_2023[[#This Row],[Hr_Rate]]</f>
        <v>3995.7980769230771</v>
      </c>
    </row>
    <row r="1908" spans="1:40" x14ac:dyDescent="0.3">
      <c r="A1908" s="1" t="s">
        <v>1929</v>
      </c>
      <c r="B1908" s="8">
        <v>44986</v>
      </c>
      <c r="C1908" s="8">
        <v>45016</v>
      </c>
      <c r="D1908">
        <v>2023</v>
      </c>
      <c r="E1908" t="s">
        <v>193</v>
      </c>
      <c r="F1908" t="s">
        <v>194</v>
      </c>
      <c r="G1908" t="s">
        <v>33</v>
      </c>
      <c r="H1908" t="s">
        <v>655</v>
      </c>
      <c r="I1908" t="s">
        <v>656</v>
      </c>
      <c r="J1908" t="s">
        <v>165</v>
      </c>
      <c r="K1908" t="s">
        <v>99</v>
      </c>
      <c r="L1908" t="s">
        <v>49</v>
      </c>
      <c r="M1908" t="s">
        <v>194</v>
      </c>
      <c r="N1908" t="s">
        <v>72</v>
      </c>
      <c r="O1908" t="s">
        <v>50</v>
      </c>
      <c r="P1908">
        <v>45</v>
      </c>
      <c r="Q1908" s="2">
        <v>41712</v>
      </c>
      <c r="R1908" s="2"/>
      <c r="S1908">
        <v>32</v>
      </c>
      <c r="T1908" s="3">
        <v>113873</v>
      </c>
      <c r="U1908" s="3">
        <v>9489.4166666666661</v>
      </c>
      <c r="V1908" s="3">
        <v>68.433293269230774</v>
      </c>
      <c r="W1908" s="3">
        <v>6.3500000000000001E-2</v>
      </c>
      <c r="X1908" s="3">
        <v>602.5779583333333</v>
      </c>
      <c r="Y1908" vm="24">
        <v>0.31900000000000001</v>
      </c>
      <c r="Z1908" s="3">
        <v>6462.2927499999996</v>
      </c>
      <c r="AA1908" t="s">
        <v>197</v>
      </c>
      <c r="AB1908">
        <v>149.69999999999999</v>
      </c>
      <c r="AC1908">
        <v>0.11</v>
      </c>
      <c r="AD1908" s="2" t="s">
        <v>42</v>
      </c>
      <c r="AE1908">
        <v>358</v>
      </c>
      <c r="AH1908">
        <v>20</v>
      </c>
      <c r="AJ1908">
        <v>12</v>
      </c>
      <c r="AK1908" t="s">
        <v>42</v>
      </c>
      <c r="AL1908">
        <f>IF(AND(EE_Data_2023[[#This Row],[Hire Date]]&gt;=EE_Data_2023[[#This Row],[Start of Month]],EE_Data_2023[[#This Row],[Hire Date]]&lt;=EE_Data_2023[[#This Row],[End of Month]]),1,0)</f>
        <v>0</v>
      </c>
      <c r="AM1908">
        <f>IF(AND(EE_Data_2023[[#This Row],[Exit Date]]&gt;=EE_Data_2023[[#This Row],[Start of Month]],EE_Data_2023[[#This Row],[Exit Date]]&lt;=EE_Data_2023[[#This Row],[End of Month]]),1,0)</f>
        <v>0</v>
      </c>
      <c r="AN1908">
        <f>EE_Data_2023[[#This Row],[Leave balance]]*EE_Data_2023[[#This Row],[Hr_Rate]]</f>
        <v>24499.118990384617</v>
      </c>
    </row>
    <row r="1909" spans="1:40" x14ac:dyDescent="0.3">
      <c r="A1909" s="1" t="s">
        <v>1929</v>
      </c>
      <c r="B1909" s="8">
        <v>44986</v>
      </c>
      <c r="C1909" s="8">
        <v>45016</v>
      </c>
      <c r="D1909">
        <v>2023</v>
      </c>
      <c r="E1909" t="s">
        <v>139</v>
      </c>
      <c r="F1909" t="s">
        <v>140</v>
      </c>
      <c r="G1909" t="s">
        <v>33</v>
      </c>
      <c r="H1909" t="s">
        <v>657</v>
      </c>
      <c r="I1909" t="s">
        <v>658</v>
      </c>
      <c r="J1909" t="s">
        <v>187</v>
      </c>
      <c r="K1909" t="s">
        <v>37</v>
      </c>
      <c r="L1909" t="s">
        <v>71</v>
      </c>
      <c r="M1909" t="s">
        <v>140</v>
      </c>
      <c r="N1909" t="s">
        <v>72</v>
      </c>
      <c r="O1909" t="s">
        <v>50</v>
      </c>
      <c r="P1909">
        <v>39</v>
      </c>
      <c r="Q1909" s="2">
        <v>43229</v>
      </c>
      <c r="R1909" s="2"/>
      <c r="S1909">
        <v>40</v>
      </c>
      <c r="T1909" s="3">
        <v>73317</v>
      </c>
      <c r="U1909" s="3">
        <v>6109.75</v>
      </c>
      <c r="V1909" s="3">
        <v>35.248557692307692</v>
      </c>
      <c r="W1909" s="3">
        <v>0.19879999999999998</v>
      </c>
      <c r="X1909" s="3">
        <v>1214.6182999999999</v>
      </c>
      <c r="Y1909" vm="16">
        <v>0.48799999999999999</v>
      </c>
      <c r="Z1909" s="3">
        <v>3128.192</v>
      </c>
      <c r="AA1909" t="s">
        <v>41</v>
      </c>
      <c r="AB1909">
        <v>1</v>
      </c>
      <c r="AC1909">
        <v>0</v>
      </c>
      <c r="AD1909" s="2" t="s">
        <v>42</v>
      </c>
      <c r="AE1909">
        <v>393</v>
      </c>
      <c r="AH1909">
        <v>20</v>
      </c>
      <c r="AK1909" t="s">
        <v>42</v>
      </c>
      <c r="AL1909">
        <f>IF(AND(EE_Data_2023[[#This Row],[Hire Date]]&gt;=EE_Data_2023[[#This Row],[Start of Month]],EE_Data_2023[[#This Row],[Hire Date]]&lt;=EE_Data_2023[[#This Row],[End of Month]]),1,0)</f>
        <v>0</v>
      </c>
      <c r="AM1909">
        <f>IF(AND(EE_Data_2023[[#This Row],[Exit Date]]&gt;=EE_Data_2023[[#This Row],[Start of Month]],EE_Data_2023[[#This Row],[Exit Date]]&lt;=EE_Data_2023[[#This Row],[End of Month]]),1,0)</f>
        <v>0</v>
      </c>
      <c r="AN1909">
        <f>EE_Data_2023[[#This Row],[Leave balance]]*EE_Data_2023[[#This Row],[Hr_Rate]]</f>
        <v>13852.683173076923</v>
      </c>
    </row>
    <row r="1910" spans="1:40" x14ac:dyDescent="0.3">
      <c r="A1910" s="1" t="s">
        <v>1929</v>
      </c>
      <c r="B1910" s="8">
        <v>44986</v>
      </c>
      <c r="C1910" s="8">
        <v>45016</v>
      </c>
      <c r="D1910">
        <v>2023</v>
      </c>
      <c r="E1910" t="s">
        <v>89</v>
      </c>
      <c r="F1910" t="s">
        <v>90</v>
      </c>
      <c r="G1910" t="s">
        <v>54</v>
      </c>
      <c r="H1910" t="s">
        <v>659</v>
      </c>
      <c r="I1910" t="s">
        <v>660</v>
      </c>
      <c r="J1910" t="s">
        <v>547</v>
      </c>
      <c r="K1910" t="s">
        <v>37</v>
      </c>
      <c r="L1910" t="s">
        <v>49</v>
      </c>
      <c r="M1910" t="s">
        <v>90</v>
      </c>
      <c r="N1910" t="s">
        <v>72</v>
      </c>
      <c r="O1910" t="s">
        <v>50</v>
      </c>
      <c r="P1910">
        <v>40</v>
      </c>
      <c r="Q1910" s="2">
        <v>41451</v>
      </c>
      <c r="R1910" s="2"/>
      <c r="S1910">
        <v>40</v>
      </c>
      <c r="T1910" s="3">
        <v>69096</v>
      </c>
      <c r="U1910" s="3">
        <v>5758</v>
      </c>
      <c r="V1910" s="3">
        <v>33.219230769230769</v>
      </c>
      <c r="W1910" s="3">
        <v>0</v>
      </c>
      <c r="X1910" s="3">
        <v>0</v>
      </c>
      <c r="Y1910" vm="9">
        <v>0.37200000000000005</v>
      </c>
      <c r="Z1910" s="3">
        <v>3616.0239999999999</v>
      </c>
      <c r="AA1910" t="s">
        <v>95</v>
      </c>
      <c r="AB1910">
        <v>136.33000000000001</v>
      </c>
      <c r="AC1910">
        <v>0</v>
      </c>
      <c r="AD1910" s="2" t="s">
        <v>42</v>
      </c>
      <c r="AE1910">
        <v>341</v>
      </c>
      <c r="AH1910">
        <v>20</v>
      </c>
      <c r="AI1910">
        <v>85.5</v>
      </c>
      <c r="AK1910" t="s">
        <v>42</v>
      </c>
      <c r="AL1910">
        <f>IF(AND(EE_Data_2023[[#This Row],[Hire Date]]&gt;=EE_Data_2023[[#This Row],[Start of Month]],EE_Data_2023[[#This Row],[Hire Date]]&lt;=EE_Data_2023[[#This Row],[End of Month]]),1,0)</f>
        <v>0</v>
      </c>
      <c r="AM1910">
        <f>IF(AND(EE_Data_2023[[#This Row],[Exit Date]]&gt;=EE_Data_2023[[#This Row],[Start of Month]],EE_Data_2023[[#This Row],[Exit Date]]&lt;=EE_Data_2023[[#This Row],[End of Month]]),1,0)</f>
        <v>0</v>
      </c>
      <c r="AN1910">
        <f>EE_Data_2023[[#This Row],[Leave balance]]*EE_Data_2023[[#This Row],[Hr_Rate]]</f>
        <v>11327.757692307692</v>
      </c>
    </row>
    <row r="1911" spans="1:40" x14ac:dyDescent="0.3">
      <c r="A1911" s="1" t="s">
        <v>1929</v>
      </c>
      <c r="B1911" s="8">
        <v>44986</v>
      </c>
      <c r="C1911" s="8">
        <v>45016</v>
      </c>
      <c r="D1911">
        <v>2023</v>
      </c>
      <c r="E1911" t="s">
        <v>346</v>
      </c>
      <c r="F1911" t="s">
        <v>347</v>
      </c>
      <c r="G1911" t="s">
        <v>54</v>
      </c>
      <c r="H1911" t="s">
        <v>661</v>
      </c>
      <c r="I1911" t="s">
        <v>662</v>
      </c>
      <c r="J1911" t="s">
        <v>321</v>
      </c>
      <c r="K1911" t="s">
        <v>94</v>
      </c>
      <c r="L1911" t="s">
        <v>38</v>
      </c>
      <c r="M1911" t="s">
        <v>347</v>
      </c>
      <c r="N1911" t="s">
        <v>72</v>
      </c>
      <c r="O1911" t="s">
        <v>40</v>
      </c>
      <c r="P1911">
        <v>48</v>
      </c>
      <c r="Q1911" s="2">
        <v>38454</v>
      </c>
      <c r="R1911" s="2"/>
      <c r="S1911">
        <v>40</v>
      </c>
      <c r="T1911" s="3">
        <v>87158</v>
      </c>
      <c r="U1911" s="3">
        <v>7263.166666666667</v>
      </c>
      <c r="V1911" s="3">
        <v>41.902884615384615</v>
      </c>
      <c r="W1911" s="3">
        <v>0.2109</v>
      </c>
      <c r="X1911" s="3">
        <v>1531.8018500000001</v>
      </c>
      <c r="Y1911" vm="34">
        <v>0.45799999999999996</v>
      </c>
      <c r="Z1911" s="3">
        <v>3936.6363333333338</v>
      </c>
      <c r="AA1911" t="s">
        <v>350</v>
      </c>
      <c r="AB1911">
        <v>11.0573</v>
      </c>
      <c r="AC1911">
        <v>0</v>
      </c>
      <c r="AD1911" s="2" t="s">
        <v>42</v>
      </c>
      <c r="AE1911">
        <v>139</v>
      </c>
      <c r="AH1911">
        <v>20</v>
      </c>
      <c r="AK1911" t="s">
        <v>42</v>
      </c>
      <c r="AL1911">
        <f>IF(AND(EE_Data_2023[[#This Row],[Hire Date]]&gt;=EE_Data_2023[[#This Row],[Start of Month]],EE_Data_2023[[#This Row],[Hire Date]]&lt;=EE_Data_2023[[#This Row],[End of Month]]),1,0)</f>
        <v>0</v>
      </c>
      <c r="AM1911">
        <f>IF(AND(EE_Data_2023[[#This Row],[Exit Date]]&gt;=EE_Data_2023[[#This Row],[Start of Month]],EE_Data_2023[[#This Row],[Exit Date]]&lt;=EE_Data_2023[[#This Row],[End of Month]]),1,0)</f>
        <v>0</v>
      </c>
      <c r="AN1911">
        <f>EE_Data_2023[[#This Row],[Leave balance]]*EE_Data_2023[[#This Row],[Hr_Rate]]</f>
        <v>5824.5009615384615</v>
      </c>
    </row>
    <row r="1912" spans="1:40" x14ac:dyDescent="0.3">
      <c r="A1912" s="1" t="s">
        <v>1929</v>
      </c>
      <c r="B1912" s="8">
        <v>44986</v>
      </c>
      <c r="C1912" s="8">
        <v>45016</v>
      </c>
      <c r="D1912">
        <v>2023</v>
      </c>
      <c r="E1912" t="s">
        <v>180</v>
      </c>
      <c r="F1912" t="s">
        <v>181</v>
      </c>
      <c r="G1912" t="s">
        <v>33</v>
      </c>
      <c r="H1912" t="s">
        <v>663</v>
      </c>
      <c r="I1912" t="s">
        <v>664</v>
      </c>
      <c r="J1912" t="s">
        <v>336</v>
      </c>
      <c r="K1912" t="s">
        <v>99</v>
      </c>
      <c r="L1912" t="s">
        <v>71</v>
      </c>
      <c r="M1912" t="s">
        <v>181</v>
      </c>
      <c r="N1912" t="s">
        <v>72</v>
      </c>
      <c r="O1912" t="s">
        <v>40</v>
      </c>
      <c r="P1912">
        <v>64</v>
      </c>
      <c r="Q1912" s="2">
        <v>44467</v>
      </c>
      <c r="R1912" s="2"/>
      <c r="S1912">
        <v>40</v>
      </c>
      <c r="T1912" s="3">
        <v>70778</v>
      </c>
      <c r="U1912" s="3">
        <v>5898.166666666667</v>
      </c>
      <c r="V1912" s="3">
        <v>34.027884615384615</v>
      </c>
      <c r="W1912" s="3">
        <v>0.31420000000000003</v>
      </c>
      <c r="X1912" s="3">
        <v>1853.2039666666669</v>
      </c>
      <c r="Y1912" vm="22">
        <v>0.49099999999999999</v>
      </c>
      <c r="Z1912" s="3">
        <v>3002.1668333333337</v>
      </c>
      <c r="AA1912" t="s">
        <v>184</v>
      </c>
      <c r="AB1912">
        <v>11.300800000000001</v>
      </c>
      <c r="AC1912">
        <v>0</v>
      </c>
      <c r="AD1912" s="2" t="s">
        <v>42</v>
      </c>
      <c r="AE1912">
        <v>79</v>
      </c>
      <c r="AH1912">
        <v>20</v>
      </c>
      <c r="AK1912" t="s">
        <v>42</v>
      </c>
      <c r="AL1912">
        <f>IF(AND(EE_Data_2023[[#This Row],[Hire Date]]&gt;=EE_Data_2023[[#This Row],[Start of Month]],EE_Data_2023[[#This Row],[Hire Date]]&lt;=EE_Data_2023[[#This Row],[End of Month]]),1,0)</f>
        <v>0</v>
      </c>
      <c r="AM1912">
        <f>IF(AND(EE_Data_2023[[#This Row],[Exit Date]]&gt;=EE_Data_2023[[#This Row],[Start of Month]],EE_Data_2023[[#This Row],[Exit Date]]&lt;=EE_Data_2023[[#This Row],[End of Month]]),1,0)</f>
        <v>0</v>
      </c>
      <c r="AN1912">
        <f>EE_Data_2023[[#This Row],[Leave balance]]*EE_Data_2023[[#This Row],[Hr_Rate]]</f>
        <v>2688.2028846153844</v>
      </c>
    </row>
    <row r="1913" spans="1:40" x14ac:dyDescent="0.3">
      <c r="A1913" s="1" t="s">
        <v>1929</v>
      </c>
      <c r="B1913" s="8">
        <v>44986</v>
      </c>
      <c r="C1913" s="8">
        <v>45016</v>
      </c>
      <c r="D1913">
        <v>2023</v>
      </c>
      <c r="E1913" t="s">
        <v>351</v>
      </c>
      <c r="F1913" t="s">
        <v>352</v>
      </c>
      <c r="G1913" t="s">
        <v>54</v>
      </c>
      <c r="H1913" t="s">
        <v>665</v>
      </c>
      <c r="I1913" t="s">
        <v>666</v>
      </c>
      <c r="J1913" t="s">
        <v>47</v>
      </c>
      <c r="K1913" t="s">
        <v>94</v>
      </c>
      <c r="L1913" t="s">
        <v>49</v>
      </c>
      <c r="M1913" t="s">
        <v>352</v>
      </c>
      <c r="N1913" t="s">
        <v>72</v>
      </c>
      <c r="O1913" t="s">
        <v>50</v>
      </c>
      <c r="P1913">
        <v>65</v>
      </c>
      <c r="Q1913" s="2">
        <v>38130</v>
      </c>
      <c r="R1913" s="2"/>
      <c r="S1913">
        <v>40</v>
      </c>
      <c r="T1913" s="3">
        <v>153938</v>
      </c>
      <c r="U1913" s="3">
        <v>12828.166666666666</v>
      </c>
      <c r="V1913" s="3">
        <v>74.008653846153848</v>
      </c>
      <c r="W1913" s="3">
        <v>0.13</v>
      </c>
      <c r="X1913" s="3">
        <v>1667.6616666666666</v>
      </c>
      <c r="Y1913" vm="14">
        <v>0.55399999999999994</v>
      </c>
      <c r="Z1913" s="3">
        <v>5721.3623333333335</v>
      </c>
      <c r="AA1913" t="s">
        <v>355</v>
      </c>
      <c r="AB1913">
        <v>12.6816</v>
      </c>
      <c r="AC1913">
        <v>0.2</v>
      </c>
      <c r="AD1913" s="2" t="s">
        <v>42</v>
      </c>
      <c r="AE1913">
        <v>111</v>
      </c>
      <c r="AH1913">
        <v>20</v>
      </c>
      <c r="AI1913">
        <v>279</v>
      </c>
      <c r="AK1913" t="s">
        <v>42</v>
      </c>
      <c r="AL1913">
        <f>IF(AND(EE_Data_2023[[#This Row],[Hire Date]]&gt;=EE_Data_2023[[#This Row],[Start of Month]],EE_Data_2023[[#This Row],[Hire Date]]&lt;=EE_Data_2023[[#This Row],[End of Month]]),1,0)</f>
        <v>0</v>
      </c>
      <c r="AM1913">
        <f>IF(AND(EE_Data_2023[[#This Row],[Exit Date]]&gt;=EE_Data_2023[[#This Row],[Start of Month]],EE_Data_2023[[#This Row],[Exit Date]]&lt;=EE_Data_2023[[#This Row],[End of Month]]),1,0)</f>
        <v>0</v>
      </c>
      <c r="AN1913">
        <f>EE_Data_2023[[#This Row],[Leave balance]]*EE_Data_2023[[#This Row],[Hr_Rate]]</f>
        <v>8214.9605769230766</v>
      </c>
    </row>
    <row r="1914" spans="1:40" x14ac:dyDescent="0.3">
      <c r="A1914" s="1" t="s">
        <v>1929</v>
      </c>
      <c r="B1914" s="8">
        <v>44986</v>
      </c>
      <c r="C1914" s="8">
        <v>45016</v>
      </c>
      <c r="D1914">
        <v>2023</v>
      </c>
      <c r="E1914" t="s">
        <v>385</v>
      </c>
      <c r="F1914" t="s">
        <v>386</v>
      </c>
      <c r="G1914" t="s">
        <v>33</v>
      </c>
      <c r="H1914" t="s">
        <v>667</v>
      </c>
      <c r="I1914" t="s">
        <v>668</v>
      </c>
      <c r="J1914" t="s">
        <v>406</v>
      </c>
      <c r="K1914" t="s">
        <v>37</v>
      </c>
      <c r="L1914" t="s">
        <v>108</v>
      </c>
      <c r="M1914" t="s">
        <v>386</v>
      </c>
      <c r="N1914" t="s">
        <v>72</v>
      </c>
      <c r="O1914" t="s">
        <v>40</v>
      </c>
      <c r="P1914">
        <v>43</v>
      </c>
      <c r="Q1914" s="2">
        <v>43224</v>
      </c>
      <c r="R1914" s="2"/>
      <c r="S1914">
        <v>40</v>
      </c>
      <c r="T1914" s="3">
        <v>59888</v>
      </c>
      <c r="U1914" s="3">
        <v>4990.666666666667</v>
      </c>
      <c r="V1914" s="3">
        <v>28.792307692307691</v>
      </c>
      <c r="W1914" s="3">
        <v>0.19020000000000001</v>
      </c>
      <c r="X1914" s="3">
        <v>949.22480000000007</v>
      </c>
      <c r="Y1914" vm="36">
        <v>0.28300000000000003</v>
      </c>
      <c r="Z1914" s="3">
        <v>3578.308</v>
      </c>
      <c r="AA1914" t="s">
        <v>389</v>
      </c>
      <c r="AB1914">
        <v>1.9574</v>
      </c>
      <c r="AC1914">
        <v>0</v>
      </c>
      <c r="AD1914" s="2" t="s">
        <v>42</v>
      </c>
      <c r="AE1914">
        <v>358</v>
      </c>
      <c r="AH1914">
        <v>20</v>
      </c>
      <c r="AI1914">
        <v>414</v>
      </c>
      <c r="AK1914" t="s">
        <v>42</v>
      </c>
      <c r="AL1914">
        <f>IF(AND(EE_Data_2023[[#This Row],[Hire Date]]&gt;=EE_Data_2023[[#This Row],[Start of Month]],EE_Data_2023[[#This Row],[Hire Date]]&lt;=EE_Data_2023[[#This Row],[End of Month]]),1,0)</f>
        <v>0</v>
      </c>
      <c r="AM1914">
        <f>IF(AND(EE_Data_2023[[#This Row],[Exit Date]]&gt;=EE_Data_2023[[#This Row],[Start of Month]],EE_Data_2023[[#This Row],[Exit Date]]&lt;=EE_Data_2023[[#This Row],[End of Month]]),1,0)</f>
        <v>0</v>
      </c>
      <c r="AN1914">
        <f>EE_Data_2023[[#This Row],[Leave balance]]*EE_Data_2023[[#This Row],[Hr_Rate]]</f>
        <v>10307.646153846154</v>
      </c>
    </row>
    <row r="1915" spans="1:40" x14ac:dyDescent="0.3">
      <c r="A1915" s="1" t="s">
        <v>1929</v>
      </c>
      <c r="B1915" s="8">
        <v>44986</v>
      </c>
      <c r="C1915" s="8">
        <v>45016</v>
      </c>
      <c r="D1915">
        <v>2023</v>
      </c>
      <c r="E1915" t="s">
        <v>43</v>
      </c>
      <c r="F1915" t="s">
        <v>44</v>
      </c>
      <c r="G1915" t="s">
        <v>1919</v>
      </c>
      <c r="H1915" t="s">
        <v>669</v>
      </c>
      <c r="I1915" t="s">
        <v>670</v>
      </c>
      <c r="J1915" t="s">
        <v>336</v>
      </c>
      <c r="K1915" t="s">
        <v>99</v>
      </c>
      <c r="L1915" t="s">
        <v>71</v>
      </c>
      <c r="M1915" t="s">
        <v>44</v>
      </c>
      <c r="N1915" t="s">
        <v>72</v>
      </c>
      <c r="O1915" t="s">
        <v>40</v>
      </c>
      <c r="P1915">
        <v>50</v>
      </c>
      <c r="Q1915" s="2">
        <v>43447</v>
      </c>
      <c r="R1915" s="2"/>
      <c r="S1915">
        <v>40</v>
      </c>
      <c r="T1915" s="3">
        <v>63098</v>
      </c>
      <c r="U1915" s="3">
        <v>5258.166666666667</v>
      </c>
      <c r="V1915" s="3">
        <v>30.335576923076921</v>
      </c>
      <c r="W1915" s="3">
        <v>0.17</v>
      </c>
      <c r="X1915" s="3">
        <v>893.88833333333343</v>
      </c>
      <c r="Y1915" vm="2">
        <v>0.21</v>
      </c>
      <c r="Z1915" s="3">
        <v>4153.9516666666668</v>
      </c>
      <c r="AA1915" t="s">
        <v>51</v>
      </c>
      <c r="AB1915">
        <v>1.4280999999999999</v>
      </c>
      <c r="AC1915">
        <v>0</v>
      </c>
      <c r="AD1915" s="2" t="s">
        <v>42</v>
      </c>
      <c r="AE1915">
        <v>276</v>
      </c>
      <c r="AH1915">
        <v>20</v>
      </c>
      <c r="AK1915" t="s">
        <v>42</v>
      </c>
      <c r="AL1915">
        <f>IF(AND(EE_Data_2023[[#This Row],[Hire Date]]&gt;=EE_Data_2023[[#This Row],[Start of Month]],EE_Data_2023[[#This Row],[Hire Date]]&lt;=EE_Data_2023[[#This Row],[End of Month]]),1,0)</f>
        <v>0</v>
      </c>
      <c r="AM1915">
        <f>IF(AND(EE_Data_2023[[#This Row],[Exit Date]]&gt;=EE_Data_2023[[#This Row],[Start of Month]],EE_Data_2023[[#This Row],[Exit Date]]&lt;=EE_Data_2023[[#This Row],[End of Month]]),1,0)</f>
        <v>0</v>
      </c>
      <c r="AN1915">
        <f>EE_Data_2023[[#This Row],[Leave balance]]*EE_Data_2023[[#This Row],[Hr_Rate]]</f>
        <v>8372.6192307692309</v>
      </c>
    </row>
    <row r="1916" spans="1:40" x14ac:dyDescent="0.3">
      <c r="A1916" s="1" t="s">
        <v>1929</v>
      </c>
      <c r="B1916" s="8">
        <v>44986</v>
      </c>
      <c r="C1916" s="8">
        <v>45016</v>
      </c>
      <c r="D1916">
        <v>2023</v>
      </c>
      <c r="E1916" t="s">
        <v>188</v>
      </c>
      <c r="F1916" t="s">
        <v>189</v>
      </c>
      <c r="G1916" t="s">
        <v>33</v>
      </c>
      <c r="H1916" t="s">
        <v>671</v>
      </c>
      <c r="I1916" t="s">
        <v>672</v>
      </c>
      <c r="J1916" t="s">
        <v>115</v>
      </c>
      <c r="K1916" t="s">
        <v>48</v>
      </c>
      <c r="L1916" t="s">
        <v>71</v>
      </c>
      <c r="M1916" t="s">
        <v>189</v>
      </c>
      <c r="N1916" t="s">
        <v>39</v>
      </c>
      <c r="O1916" t="s">
        <v>50</v>
      </c>
      <c r="P1916">
        <v>27</v>
      </c>
      <c r="Q1916" s="2">
        <v>44545</v>
      </c>
      <c r="R1916" s="2">
        <v>45275</v>
      </c>
      <c r="S1916">
        <v>40</v>
      </c>
      <c r="T1916" s="3">
        <v>255369</v>
      </c>
      <c r="U1916" s="3">
        <v>21280.75</v>
      </c>
      <c r="V1916" s="3">
        <v>122.77355769230769</v>
      </c>
      <c r="W1916" s="3">
        <v>0.14099999999999999</v>
      </c>
      <c r="X1916" s="3">
        <v>3000.5857499999997</v>
      </c>
      <c r="Y1916" vm="23">
        <v>0.36200000000000004</v>
      </c>
      <c r="Z1916" s="3">
        <v>13577.118499999999</v>
      </c>
      <c r="AA1916" t="s">
        <v>192</v>
      </c>
      <c r="AB1916">
        <v>11.2597</v>
      </c>
      <c r="AC1916">
        <v>0.33</v>
      </c>
      <c r="AD1916" s="2" t="s">
        <v>42</v>
      </c>
      <c r="AE1916">
        <v>82</v>
      </c>
      <c r="AH1916">
        <v>20</v>
      </c>
      <c r="AI1916">
        <v>540.9</v>
      </c>
      <c r="AK1916" t="s">
        <v>42</v>
      </c>
      <c r="AL1916">
        <f>IF(AND(EE_Data_2023[[#This Row],[Hire Date]]&gt;=EE_Data_2023[[#This Row],[Start of Month]],EE_Data_2023[[#This Row],[Hire Date]]&lt;=EE_Data_2023[[#This Row],[End of Month]]),1,0)</f>
        <v>0</v>
      </c>
      <c r="AM1916">
        <f>IF(AND(EE_Data_2023[[#This Row],[Exit Date]]&gt;=EE_Data_2023[[#This Row],[Start of Month]],EE_Data_2023[[#This Row],[Exit Date]]&lt;=EE_Data_2023[[#This Row],[End of Month]]),1,0)</f>
        <v>0</v>
      </c>
      <c r="AN1916">
        <f>EE_Data_2023[[#This Row],[Leave balance]]*EE_Data_2023[[#This Row],[Hr_Rate]]</f>
        <v>10067.431730769231</v>
      </c>
    </row>
    <row r="1917" spans="1:40" x14ac:dyDescent="0.3">
      <c r="A1917" s="1" t="s">
        <v>1929</v>
      </c>
      <c r="B1917" s="8">
        <v>44986</v>
      </c>
      <c r="C1917" s="8">
        <v>45016</v>
      </c>
      <c r="D1917">
        <v>2023</v>
      </c>
      <c r="E1917" t="s">
        <v>73</v>
      </c>
      <c r="F1917" t="s">
        <v>74</v>
      </c>
      <c r="G1917" t="s">
        <v>1916</v>
      </c>
      <c r="H1917" t="s">
        <v>673</v>
      </c>
      <c r="I1917" t="s">
        <v>674</v>
      </c>
      <c r="J1917" t="s">
        <v>93</v>
      </c>
      <c r="K1917" t="s">
        <v>94</v>
      </c>
      <c r="L1917" t="s">
        <v>38</v>
      </c>
      <c r="M1917" t="s">
        <v>74</v>
      </c>
      <c r="N1917" t="s">
        <v>72</v>
      </c>
      <c r="O1917" t="s">
        <v>50</v>
      </c>
      <c r="P1917">
        <v>55</v>
      </c>
      <c r="Q1917" s="2">
        <v>38301</v>
      </c>
      <c r="R1917" s="2"/>
      <c r="S1917">
        <v>32</v>
      </c>
      <c r="T1917" s="3">
        <v>142318</v>
      </c>
      <c r="U1917" s="3">
        <v>11859.833333333334</v>
      </c>
      <c r="V1917" s="3">
        <v>85.527644230769226</v>
      </c>
      <c r="W1917" s="3">
        <v>0.28999999999999998</v>
      </c>
      <c r="X1917" s="3">
        <v>3439.3516666666665</v>
      </c>
      <c r="Y1917" vm="6">
        <v>0.65099999999999991</v>
      </c>
      <c r="Z1917" s="3">
        <v>4139.0818333333345</v>
      </c>
      <c r="AA1917" t="s">
        <v>78</v>
      </c>
      <c r="AB1917">
        <v>5.4378000000000002</v>
      </c>
      <c r="AC1917">
        <v>0.14000000000000001</v>
      </c>
      <c r="AD1917" s="2" t="s">
        <v>42</v>
      </c>
      <c r="AE1917">
        <v>103</v>
      </c>
      <c r="AH1917">
        <v>20</v>
      </c>
      <c r="AK1917" t="s">
        <v>42</v>
      </c>
      <c r="AL1917">
        <f>IF(AND(EE_Data_2023[[#This Row],[Hire Date]]&gt;=EE_Data_2023[[#This Row],[Start of Month]],EE_Data_2023[[#This Row],[Hire Date]]&lt;=EE_Data_2023[[#This Row],[End of Month]]),1,0)</f>
        <v>0</v>
      </c>
      <c r="AM1917">
        <f>IF(AND(EE_Data_2023[[#This Row],[Exit Date]]&gt;=EE_Data_2023[[#This Row],[Start of Month]],EE_Data_2023[[#This Row],[Exit Date]]&lt;=EE_Data_2023[[#This Row],[End of Month]]),1,0)</f>
        <v>0</v>
      </c>
      <c r="AN1917">
        <f>EE_Data_2023[[#This Row],[Leave balance]]*EE_Data_2023[[#This Row],[Hr_Rate]]</f>
        <v>8809.3473557692305</v>
      </c>
    </row>
    <row r="1918" spans="1:40" x14ac:dyDescent="0.3">
      <c r="A1918" s="1" t="s">
        <v>1929</v>
      </c>
      <c r="B1918" s="8">
        <v>44986</v>
      </c>
      <c r="C1918" s="8">
        <v>45016</v>
      </c>
      <c r="D1918">
        <v>2023</v>
      </c>
      <c r="E1918" t="s">
        <v>303</v>
      </c>
      <c r="F1918" t="s">
        <v>304</v>
      </c>
      <c r="G1918" t="s">
        <v>112</v>
      </c>
      <c r="H1918" t="s">
        <v>675</v>
      </c>
      <c r="I1918" t="s">
        <v>676</v>
      </c>
      <c r="J1918" t="s">
        <v>115</v>
      </c>
      <c r="K1918" t="s">
        <v>94</v>
      </c>
      <c r="L1918" t="s">
        <v>108</v>
      </c>
      <c r="M1918" t="s">
        <v>304</v>
      </c>
      <c r="N1918" t="s">
        <v>39</v>
      </c>
      <c r="O1918" t="s">
        <v>50</v>
      </c>
      <c r="P1918">
        <v>34</v>
      </c>
      <c r="Q1918" s="2">
        <v>44769</v>
      </c>
      <c r="R1918" s="2">
        <v>45134</v>
      </c>
      <c r="S1918">
        <v>40</v>
      </c>
      <c r="T1918" s="3">
        <v>220937</v>
      </c>
      <c r="U1918" s="3">
        <v>18411.416666666668</v>
      </c>
      <c r="V1918" s="3">
        <v>106.21971153846155</v>
      </c>
      <c r="W1918" s="3">
        <v>7.5999999999999998E-2</v>
      </c>
      <c r="X1918" s="3">
        <v>1399.2676666666666</v>
      </c>
      <c r="Y1918" vm="32">
        <v>0.253</v>
      </c>
      <c r="Z1918" s="3">
        <v>13753.32825</v>
      </c>
      <c r="AA1918" t="s">
        <v>307</v>
      </c>
      <c r="AB1918">
        <v>3.7942999999999998</v>
      </c>
      <c r="AC1918">
        <v>0.38</v>
      </c>
      <c r="AD1918" s="2" t="s">
        <v>42</v>
      </c>
      <c r="AE1918">
        <v>332</v>
      </c>
      <c r="AH1918">
        <v>20</v>
      </c>
      <c r="AI1918">
        <v>492.3</v>
      </c>
      <c r="AK1918" t="s">
        <v>42</v>
      </c>
      <c r="AL1918">
        <f>IF(AND(EE_Data_2023[[#This Row],[Hire Date]]&gt;=EE_Data_2023[[#This Row],[Start of Month]],EE_Data_2023[[#This Row],[Hire Date]]&lt;=EE_Data_2023[[#This Row],[End of Month]]),1,0)</f>
        <v>0</v>
      </c>
      <c r="AM1918">
        <f>IF(AND(EE_Data_2023[[#This Row],[Exit Date]]&gt;=EE_Data_2023[[#This Row],[Start of Month]],EE_Data_2023[[#This Row],[Exit Date]]&lt;=EE_Data_2023[[#This Row],[End of Month]]),1,0)</f>
        <v>0</v>
      </c>
      <c r="AN1918">
        <f>EE_Data_2023[[#This Row],[Leave balance]]*EE_Data_2023[[#This Row],[Hr_Rate]]</f>
        <v>35264.944230769237</v>
      </c>
    </row>
    <row r="1919" spans="1:40" x14ac:dyDescent="0.3">
      <c r="A1919" s="1" t="s">
        <v>1929</v>
      </c>
      <c r="B1919" s="8">
        <v>44986</v>
      </c>
      <c r="C1919" s="8">
        <v>45016</v>
      </c>
      <c r="D1919">
        <v>2023</v>
      </c>
      <c r="E1919" t="s">
        <v>193</v>
      </c>
      <c r="F1919" t="s">
        <v>194</v>
      </c>
      <c r="G1919" t="s">
        <v>33</v>
      </c>
      <c r="H1919" t="s">
        <v>677</v>
      </c>
      <c r="I1919" t="s">
        <v>678</v>
      </c>
      <c r="J1919" t="s">
        <v>47</v>
      </c>
      <c r="K1919" t="s">
        <v>37</v>
      </c>
      <c r="L1919" t="s">
        <v>49</v>
      </c>
      <c r="M1919" t="s">
        <v>194</v>
      </c>
      <c r="N1919" t="s">
        <v>72</v>
      </c>
      <c r="O1919" t="s">
        <v>50</v>
      </c>
      <c r="P1919">
        <v>47</v>
      </c>
      <c r="Q1919" s="2">
        <v>41208</v>
      </c>
      <c r="R1919" s="2"/>
      <c r="S1919">
        <v>40</v>
      </c>
      <c r="T1919" s="3">
        <v>183156</v>
      </c>
      <c r="U1919" s="3">
        <v>15263</v>
      </c>
      <c r="V1919" s="3">
        <v>88.055769230769229</v>
      </c>
      <c r="W1919" s="3">
        <v>6.3500000000000001E-2</v>
      </c>
      <c r="X1919" s="3">
        <v>969.20050000000003</v>
      </c>
      <c r="Y1919" vm="24">
        <v>0.31900000000000001</v>
      </c>
      <c r="Z1919" s="3">
        <v>10394.102999999999</v>
      </c>
      <c r="AA1919" t="s">
        <v>197</v>
      </c>
      <c r="AB1919">
        <v>149.69999999999999</v>
      </c>
      <c r="AC1919">
        <v>0.3</v>
      </c>
      <c r="AD1919" s="2" t="s">
        <v>42</v>
      </c>
      <c r="AE1919">
        <v>384</v>
      </c>
      <c r="AH1919">
        <v>20</v>
      </c>
      <c r="AK1919" t="s">
        <v>42</v>
      </c>
      <c r="AL1919">
        <f>IF(AND(EE_Data_2023[[#This Row],[Hire Date]]&gt;=EE_Data_2023[[#This Row],[Start of Month]],EE_Data_2023[[#This Row],[Hire Date]]&lt;=EE_Data_2023[[#This Row],[End of Month]]),1,0)</f>
        <v>0</v>
      </c>
      <c r="AM1919">
        <f>IF(AND(EE_Data_2023[[#This Row],[Exit Date]]&gt;=EE_Data_2023[[#This Row],[Start of Month]],EE_Data_2023[[#This Row],[Exit Date]]&lt;=EE_Data_2023[[#This Row],[End of Month]]),1,0)</f>
        <v>0</v>
      </c>
      <c r="AN1919">
        <f>EE_Data_2023[[#This Row],[Leave balance]]*EE_Data_2023[[#This Row],[Hr_Rate]]</f>
        <v>33813.415384615386</v>
      </c>
    </row>
    <row r="1920" spans="1:40" x14ac:dyDescent="0.3">
      <c r="A1920" s="1" t="s">
        <v>1929</v>
      </c>
      <c r="B1920" s="8">
        <v>44986</v>
      </c>
      <c r="C1920" s="8">
        <v>45016</v>
      </c>
      <c r="D1920">
        <v>2023</v>
      </c>
      <c r="E1920" t="s">
        <v>151</v>
      </c>
      <c r="F1920" t="s">
        <v>152</v>
      </c>
      <c r="G1920" t="s">
        <v>33</v>
      </c>
      <c r="H1920" t="s">
        <v>679</v>
      </c>
      <c r="I1920" t="s">
        <v>680</v>
      </c>
      <c r="J1920" t="s">
        <v>115</v>
      </c>
      <c r="K1920" t="s">
        <v>37</v>
      </c>
      <c r="L1920" t="s">
        <v>49</v>
      </c>
      <c r="M1920" t="s">
        <v>152</v>
      </c>
      <c r="N1920" t="s">
        <v>72</v>
      </c>
      <c r="O1920" t="s">
        <v>50</v>
      </c>
      <c r="P1920">
        <v>32</v>
      </c>
      <c r="Q1920" s="2">
        <v>44034</v>
      </c>
      <c r="R1920" s="2"/>
      <c r="S1920">
        <v>40</v>
      </c>
      <c r="T1920" s="3">
        <v>192749</v>
      </c>
      <c r="U1920" s="3">
        <v>16062.416666666666</v>
      </c>
      <c r="V1920" s="3">
        <v>92.667788461538464</v>
      </c>
      <c r="W1920" s="3">
        <v>0.21</v>
      </c>
      <c r="X1920" s="3">
        <v>3373.1074999999996</v>
      </c>
      <c r="Y1920" vm="18">
        <v>0.379</v>
      </c>
      <c r="Z1920" s="3">
        <v>9974.7607499999995</v>
      </c>
      <c r="AA1920" t="s">
        <v>155</v>
      </c>
      <c r="AB1920">
        <v>378.97</v>
      </c>
      <c r="AC1920">
        <v>0.31</v>
      </c>
      <c r="AD1920" s="2" t="s">
        <v>42</v>
      </c>
      <c r="AE1920">
        <v>173</v>
      </c>
      <c r="AH1920">
        <v>20</v>
      </c>
      <c r="AK1920" t="s">
        <v>42</v>
      </c>
      <c r="AL1920">
        <f>IF(AND(EE_Data_2023[[#This Row],[Hire Date]]&gt;=EE_Data_2023[[#This Row],[Start of Month]],EE_Data_2023[[#This Row],[Hire Date]]&lt;=EE_Data_2023[[#This Row],[End of Month]]),1,0)</f>
        <v>0</v>
      </c>
      <c r="AM1920">
        <f>IF(AND(EE_Data_2023[[#This Row],[Exit Date]]&gt;=EE_Data_2023[[#This Row],[Start of Month]],EE_Data_2023[[#This Row],[Exit Date]]&lt;=EE_Data_2023[[#This Row],[End of Month]]),1,0)</f>
        <v>0</v>
      </c>
      <c r="AN1920">
        <f>EE_Data_2023[[#This Row],[Leave balance]]*EE_Data_2023[[#This Row],[Hr_Rate]]</f>
        <v>16031.527403846154</v>
      </c>
    </row>
    <row r="1921" spans="1:40" x14ac:dyDescent="0.3">
      <c r="A1921" s="1" t="s">
        <v>1929</v>
      </c>
      <c r="B1921" s="8">
        <v>44986</v>
      </c>
      <c r="C1921" s="8">
        <v>45016</v>
      </c>
      <c r="D1921">
        <v>2023</v>
      </c>
      <c r="E1921" t="s">
        <v>89</v>
      </c>
      <c r="F1921" t="s">
        <v>90</v>
      </c>
      <c r="G1921" t="s">
        <v>54</v>
      </c>
      <c r="H1921" t="s">
        <v>681</v>
      </c>
      <c r="I1921" t="s">
        <v>682</v>
      </c>
      <c r="J1921" t="s">
        <v>93</v>
      </c>
      <c r="K1921" t="s">
        <v>37</v>
      </c>
      <c r="L1921" t="s">
        <v>38</v>
      </c>
      <c r="M1921" t="s">
        <v>90</v>
      </c>
      <c r="N1921" t="s">
        <v>72</v>
      </c>
      <c r="O1921" t="s">
        <v>50</v>
      </c>
      <c r="P1921">
        <v>39</v>
      </c>
      <c r="Q1921" s="2">
        <v>42819</v>
      </c>
      <c r="R1921" s="2"/>
      <c r="S1921">
        <v>40</v>
      </c>
      <c r="T1921" s="3">
        <v>135325</v>
      </c>
      <c r="U1921" s="3">
        <v>11277.083333333334</v>
      </c>
      <c r="V1921" s="3">
        <v>65.06009615384616</v>
      </c>
      <c r="W1921" s="3">
        <v>0</v>
      </c>
      <c r="X1921" s="3">
        <v>0</v>
      </c>
      <c r="Y1921" vm="9">
        <v>0.37200000000000005</v>
      </c>
      <c r="Z1921" s="3">
        <v>7082.0083333333332</v>
      </c>
      <c r="AA1921" t="s">
        <v>95</v>
      </c>
      <c r="AB1921">
        <v>136.33000000000001</v>
      </c>
      <c r="AC1921">
        <v>0.14000000000000001</v>
      </c>
      <c r="AD1921" s="2" t="s">
        <v>42</v>
      </c>
      <c r="AE1921">
        <v>205</v>
      </c>
      <c r="AH1921">
        <v>20</v>
      </c>
      <c r="AI1921">
        <v>264.60000000000002</v>
      </c>
      <c r="AK1921" t="s">
        <v>42</v>
      </c>
      <c r="AL1921">
        <f>IF(AND(EE_Data_2023[[#This Row],[Hire Date]]&gt;=EE_Data_2023[[#This Row],[Start of Month]],EE_Data_2023[[#This Row],[Hire Date]]&lt;=EE_Data_2023[[#This Row],[End of Month]]),1,0)</f>
        <v>0</v>
      </c>
      <c r="AM1921">
        <f>IF(AND(EE_Data_2023[[#This Row],[Exit Date]]&gt;=EE_Data_2023[[#This Row],[Start of Month]],EE_Data_2023[[#This Row],[Exit Date]]&lt;=EE_Data_2023[[#This Row],[End of Month]]),1,0)</f>
        <v>0</v>
      </c>
      <c r="AN1921">
        <f>EE_Data_2023[[#This Row],[Leave balance]]*EE_Data_2023[[#This Row],[Hr_Rate]]</f>
        <v>13337.319711538463</v>
      </c>
    </row>
    <row r="1922" spans="1:40" x14ac:dyDescent="0.3">
      <c r="A1922" s="1" t="s">
        <v>1929</v>
      </c>
      <c r="B1922" s="8">
        <v>44986</v>
      </c>
      <c r="C1922" s="8">
        <v>45016</v>
      </c>
      <c r="D1922">
        <v>2023</v>
      </c>
      <c r="E1922" t="s">
        <v>172</v>
      </c>
      <c r="F1922" t="s">
        <v>132</v>
      </c>
      <c r="G1922" t="s">
        <v>33</v>
      </c>
      <c r="H1922" t="s">
        <v>683</v>
      </c>
      <c r="I1922" t="s">
        <v>684</v>
      </c>
      <c r="J1922" t="s">
        <v>63</v>
      </c>
      <c r="K1922" t="s">
        <v>70</v>
      </c>
      <c r="L1922" t="s">
        <v>49</v>
      </c>
      <c r="M1922" t="s">
        <v>132</v>
      </c>
      <c r="N1922" t="s">
        <v>39</v>
      </c>
      <c r="O1922" t="s">
        <v>50</v>
      </c>
      <c r="P1922">
        <v>26</v>
      </c>
      <c r="Q1922" s="2">
        <v>44848</v>
      </c>
      <c r="R1922" s="2">
        <v>45213</v>
      </c>
      <c r="S1922">
        <v>40</v>
      </c>
      <c r="T1922" s="3">
        <v>79356</v>
      </c>
      <c r="U1922" s="3">
        <v>6613</v>
      </c>
      <c r="V1922" s="3">
        <v>38.151923076923076</v>
      </c>
      <c r="W1922" s="3">
        <v>8.3000000000000004E-2</v>
      </c>
      <c r="X1922" s="3">
        <v>548.87900000000002</v>
      </c>
      <c r="Y1922" vm="19">
        <v>0.22399999999999998</v>
      </c>
      <c r="Z1922" s="3">
        <v>5131.6880000000001</v>
      </c>
      <c r="AA1922" t="s">
        <v>41</v>
      </c>
      <c r="AB1922">
        <v>1</v>
      </c>
      <c r="AC1922">
        <v>0</v>
      </c>
      <c r="AD1922" s="2" t="s">
        <v>42</v>
      </c>
      <c r="AE1922">
        <v>56</v>
      </c>
      <c r="AH1922">
        <v>20</v>
      </c>
      <c r="AK1922" t="s">
        <v>42</v>
      </c>
      <c r="AL1922">
        <f>IF(AND(EE_Data_2023[[#This Row],[Hire Date]]&gt;=EE_Data_2023[[#This Row],[Start of Month]],EE_Data_2023[[#This Row],[Hire Date]]&lt;=EE_Data_2023[[#This Row],[End of Month]]),1,0)</f>
        <v>0</v>
      </c>
      <c r="AM1922">
        <f>IF(AND(EE_Data_2023[[#This Row],[Exit Date]]&gt;=EE_Data_2023[[#This Row],[Start of Month]],EE_Data_2023[[#This Row],[Exit Date]]&lt;=EE_Data_2023[[#This Row],[End of Month]]),1,0)</f>
        <v>0</v>
      </c>
      <c r="AN1922">
        <f>EE_Data_2023[[#This Row],[Leave balance]]*EE_Data_2023[[#This Row],[Hr_Rate]]</f>
        <v>2136.5076923076922</v>
      </c>
    </row>
    <row r="1923" spans="1:40" x14ac:dyDescent="0.3">
      <c r="A1923" s="1" t="s">
        <v>1929</v>
      </c>
      <c r="B1923" s="8">
        <v>44986</v>
      </c>
      <c r="C1923" s="8">
        <v>45016</v>
      </c>
      <c r="D1923">
        <v>2023</v>
      </c>
      <c r="E1923" t="s">
        <v>79</v>
      </c>
      <c r="F1923" t="s">
        <v>80</v>
      </c>
      <c r="G1923" t="s">
        <v>33</v>
      </c>
      <c r="H1923" t="s">
        <v>685</v>
      </c>
      <c r="I1923" t="s">
        <v>686</v>
      </c>
      <c r="J1923" t="s">
        <v>341</v>
      </c>
      <c r="K1923" t="s">
        <v>99</v>
      </c>
      <c r="L1923" t="s">
        <v>38</v>
      </c>
      <c r="M1923" t="s">
        <v>80</v>
      </c>
      <c r="N1923" t="s">
        <v>72</v>
      </c>
      <c r="O1923" t="s">
        <v>40</v>
      </c>
      <c r="P1923">
        <v>40</v>
      </c>
      <c r="Q1923" s="2">
        <v>38540</v>
      </c>
      <c r="R1923" s="2"/>
      <c r="S1923">
        <v>40</v>
      </c>
      <c r="T1923" s="3">
        <v>74412</v>
      </c>
      <c r="U1923" s="3">
        <v>6201</v>
      </c>
      <c r="V1923" s="3">
        <v>35.774999999999999</v>
      </c>
      <c r="W1923" s="3">
        <v>0.23190000000000002</v>
      </c>
      <c r="X1923" s="3">
        <v>1438.0119000000002</v>
      </c>
      <c r="Y1923" vm="7">
        <v>0.41200000000000003</v>
      </c>
      <c r="Z1923" s="3">
        <v>3646.1879999999996</v>
      </c>
      <c r="AA1923" t="s">
        <v>41</v>
      </c>
      <c r="AB1923">
        <v>1</v>
      </c>
      <c r="AC1923">
        <v>0</v>
      </c>
      <c r="AD1923" s="2" t="s">
        <v>42</v>
      </c>
      <c r="AE1923">
        <v>227</v>
      </c>
      <c r="AH1923">
        <v>20</v>
      </c>
      <c r="AK1923" t="s">
        <v>42</v>
      </c>
      <c r="AL1923">
        <f>IF(AND(EE_Data_2023[[#This Row],[Hire Date]]&gt;=EE_Data_2023[[#This Row],[Start of Month]],EE_Data_2023[[#This Row],[Hire Date]]&lt;=EE_Data_2023[[#This Row],[End of Month]]),1,0)</f>
        <v>0</v>
      </c>
      <c r="AM1923">
        <f>IF(AND(EE_Data_2023[[#This Row],[Exit Date]]&gt;=EE_Data_2023[[#This Row],[Start of Month]],EE_Data_2023[[#This Row],[Exit Date]]&lt;=EE_Data_2023[[#This Row],[End of Month]]),1,0)</f>
        <v>0</v>
      </c>
      <c r="AN1923">
        <f>EE_Data_2023[[#This Row],[Leave balance]]*EE_Data_2023[[#This Row],[Hr_Rate]]</f>
        <v>8120.9249999999993</v>
      </c>
    </row>
    <row r="1924" spans="1:40" x14ac:dyDescent="0.3">
      <c r="A1924" s="1" t="s">
        <v>1929</v>
      </c>
      <c r="B1924" s="8">
        <v>44986</v>
      </c>
      <c r="C1924" s="8">
        <v>45016</v>
      </c>
      <c r="D1924">
        <v>2023</v>
      </c>
      <c r="E1924" t="s">
        <v>79</v>
      </c>
      <c r="F1924" t="s">
        <v>80</v>
      </c>
      <c r="G1924" t="s">
        <v>33</v>
      </c>
      <c r="H1924" t="s">
        <v>292</v>
      </c>
      <c r="I1924" t="s">
        <v>687</v>
      </c>
      <c r="J1924" t="s">
        <v>57</v>
      </c>
      <c r="K1924" t="s">
        <v>37</v>
      </c>
      <c r="L1924" t="s">
        <v>38</v>
      </c>
      <c r="M1924" t="s">
        <v>80</v>
      </c>
      <c r="N1924" t="s">
        <v>72</v>
      </c>
      <c r="O1924" t="s">
        <v>50</v>
      </c>
      <c r="P1924">
        <v>32</v>
      </c>
      <c r="Q1924" s="2">
        <v>43010</v>
      </c>
      <c r="R1924" s="2"/>
      <c r="S1924">
        <v>40</v>
      </c>
      <c r="T1924" s="3">
        <v>61886</v>
      </c>
      <c r="U1924" s="3">
        <v>5157.166666666667</v>
      </c>
      <c r="V1924" s="3">
        <v>29.752884615384612</v>
      </c>
      <c r="W1924" s="3">
        <v>0.23190000000000002</v>
      </c>
      <c r="X1924" s="3">
        <v>1195.9469500000002</v>
      </c>
      <c r="Y1924" vm="7">
        <v>0.41200000000000003</v>
      </c>
      <c r="Z1924" s="3">
        <v>3032.4140000000002</v>
      </c>
      <c r="AA1924" t="s">
        <v>41</v>
      </c>
      <c r="AB1924">
        <v>1</v>
      </c>
      <c r="AC1924">
        <v>0.09</v>
      </c>
      <c r="AD1924" s="2" t="s">
        <v>42</v>
      </c>
      <c r="AE1924">
        <v>159</v>
      </c>
      <c r="AH1924">
        <v>20</v>
      </c>
      <c r="AI1924">
        <v>552.6</v>
      </c>
      <c r="AK1924" t="s">
        <v>42</v>
      </c>
      <c r="AL1924">
        <f>IF(AND(EE_Data_2023[[#This Row],[Hire Date]]&gt;=EE_Data_2023[[#This Row],[Start of Month]],EE_Data_2023[[#This Row],[Hire Date]]&lt;=EE_Data_2023[[#This Row],[End of Month]]),1,0)</f>
        <v>0</v>
      </c>
      <c r="AM1924">
        <f>IF(AND(EE_Data_2023[[#This Row],[Exit Date]]&gt;=EE_Data_2023[[#This Row],[Start of Month]],EE_Data_2023[[#This Row],[Exit Date]]&lt;=EE_Data_2023[[#This Row],[End of Month]]),1,0)</f>
        <v>0</v>
      </c>
      <c r="AN1924">
        <f>EE_Data_2023[[#This Row],[Leave balance]]*EE_Data_2023[[#This Row],[Hr_Rate]]</f>
        <v>4730.7086538461535</v>
      </c>
    </row>
    <row r="1925" spans="1:40" x14ac:dyDescent="0.3">
      <c r="A1925" s="1" t="s">
        <v>1929</v>
      </c>
      <c r="B1925" s="8">
        <v>44986</v>
      </c>
      <c r="C1925" s="8">
        <v>45016</v>
      </c>
      <c r="D1925">
        <v>2023</v>
      </c>
      <c r="E1925" t="s">
        <v>390</v>
      </c>
      <c r="F1925" t="s">
        <v>391</v>
      </c>
      <c r="G1925" t="s">
        <v>33</v>
      </c>
      <c r="H1925" t="s">
        <v>688</v>
      </c>
      <c r="I1925" t="s">
        <v>689</v>
      </c>
      <c r="J1925" t="s">
        <v>47</v>
      </c>
      <c r="K1925" t="s">
        <v>83</v>
      </c>
      <c r="L1925" t="s">
        <v>108</v>
      </c>
      <c r="M1925" t="s">
        <v>391</v>
      </c>
      <c r="N1925" t="s">
        <v>72</v>
      </c>
      <c r="O1925" t="s">
        <v>50</v>
      </c>
      <c r="P1925">
        <v>58</v>
      </c>
      <c r="Q1925" s="2">
        <v>37755</v>
      </c>
      <c r="R1925" s="2"/>
      <c r="S1925">
        <v>40</v>
      </c>
      <c r="T1925" s="3">
        <v>173071</v>
      </c>
      <c r="U1925" s="3">
        <v>14422.583333333334</v>
      </c>
      <c r="V1925" s="3">
        <v>83.207211538461536</v>
      </c>
      <c r="W1925" s="3">
        <v>0.1105</v>
      </c>
      <c r="X1925" s="3">
        <v>1593.6954583333334</v>
      </c>
      <c r="Y1925" vm="37">
        <v>0.26100000000000001</v>
      </c>
      <c r="Z1925" s="3">
        <v>10658.289083333333</v>
      </c>
      <c r="AA1925" t="s">
        <v>41</v>
      </c>
      <c r="AB1925">
        <v>1</v>
      </c>
      <c r="AC1925">
        <v>0.28999999999999998</v>
      </c>
      <c r="AD1925" s="2" t="s">
        <v>42</v>
      </c>
      <c r="AE1925">
        <v>219</v>
      </c>
      <c r="AH1925">
        <v>20</v>
      </c>
      <c r="AK1925" t="s">
        <v>42</v>
      </c>
      <c r="AL1925">
        <f>IF(AND(EE_Data_2023[[#This Row],[Hire Date]]&gt;=EE_Data_2023[[#This Row],[Start of Month]],EE_Data_2023[[#This Row],[Hire Date]]&lt;=EE_Data_2023[[#This Row],[End of Month]]),1,0)</f>
        <v>0</v>
      </c>
      <c r="AM1925">
        <f>IF(AND(EE_Data_2023[[#This Row],[Exit Date]]&gt;=EE_Data_2023[[#This Row],[Start of Month]],EE_Data_2023[[#This Row],[Exit Date]]&lt;=EE_Data_2023[[#This Row],[End of Month]]),1,0)</f>
        <v>0</v>
      </c>
      <c r="AN1925">
        <f>EE_Data_2023[[#This Row],[Leave balance]]*EE_Data_2023[[#This Row],[Hr_Rate]]</f>
        <v>18222.379326923077</v>
      </c>
    </row>
    <row r="1926" spans="1:40" x14ac:dyDescent="0.3">
      <c r="A1926" s="1" t="s">
        <v>1929</v>
      </c>
      <c r="B1926" s="8">
        <v>44986</v>
      </c>
      <c r="C1926" s="8">
        <v>45016</v>
      </c>
      <c r="D1926">
        <v>2023</v>
      </c>
      <c r="E1926" t="s">
        <v>89</v>
      </c>
      <c r="F1926" t="s">
        <v>90</v>
      </c>
      <c r="G1926" t="s">
        <v>54</v>
      </c>
      <c r="H1926" t="s">
        <v>690</v>
      </c>
      <c r="I1926" t="s">
        <v>691</v>
      </c>
      <c r="J1926" t="s">
        <v>237</v>
      </c>
      <c r="K1926" t="s">
        <v>99</v>
      </c>
      <c r="L1926" t="s">
        <v>108</v>
      </c>
      <c r="M1926" t="s">
        <v>90</v>
      </c>
      <c r="N1926" t="s">
        <v>39</v>
      </c>
      <c r="O1926" t="s">
        <v>50</v>
      </c>
      <c r="P1926">
        <v>58</v>
      </c>
      <c r="Q1926" s="2">
        <v>44861</v>
      </c>
      <c r="R1926" s="2">
        <v>45226</v>
      </c>
      <c r="S1926">
        <v>40</v>
      </c>
      <c r="T1926" s="3">
        <v>70189</v>
      </c>
      <c r="U1926" s="3">
        <v>5849.083333333333</v>
      </c>
      <c r="V1926" s="3">
        <v>33.744711538461537</v>
      </c>
      <c r="W1926" s="3">
        <v>0</v>
      </c>
      <c r="X1926" s="3">
        <v>0</v>
      </c>
      <c r="Y1926" vm="9">
        <v>0.37200000000000005</v>
      </c>
      <c r="Z1926" s="3">
        <v>3673.2243333333327</v>
      </c>
      <c r="AA1926" t="s">
        <v>95</v>
      </c>
      <c r="AB1926">
        <v>136.33000000000001</v>
      </c>
      <c r="AC1926">
        <v>0</v>
      </c>
      <c r="AD1926" s="2" t="s">
        <v>42</v>
      </c>
      <c r="AE1926">
        <v>261</v>
      </c>
      <c r="AH1926">
        <v>20</v>
      </c>
      <c r="AK1926" t="s">
        <v>42</v>
      </c>
      <c r="AL1926">
        <f>IF(AND(EE_Data_2023[[#This Row],[Hire Date]]&gt;=EE_Data_2023[[#This Row],[Start of Month]],EE_Data_2023[[#This Row],[Hire Date]]&lt;=EE_Data_2023[[#This Row],[End of Month]]),1,0)</f>
        <v>0</v>
      </c>
      <c r="AM1926">
        <f>IF(AND(EE_Data_2023[[#This Row],[Exit Date]]&gt;=EE_Data_2023[[#This Row],[Start of Month]],EE_Data_2023[[#This Row],[Exit Date]]&lt;=EE_Data_2023[[#This Row],[End of Month]]),1,0)</f>
        <v>0</v>
      </c>
      <c r="AN1926">
        <f>EE_Data_2023[[#This Row],[Leave balance]]*EE_Data_2023[[#This Row],[Hr_Rate]]</f>
        <v>8807.3697115384621</v>
      </c>
    </row>
    <row r="1927" spans="1:40" x14ac:dyDescent="0.3">
      <c r="A1927" s="1" t="s">
        <v>1929</v>
      </c>
      <c r="B1927" s="8">
        <v>44986</v>
      </c>
      <c r="C1927" s="8">
        <v>45016</v>
      </c>
      <c r="D1927">
        <v>2023</v>
      </c>
      <c r="E1927" t="s">
        <v>172</v>
      </c>
      <c r="F1927" t="s">
        <v>132</v>
      </c>
      <c r="G1927" t="s">
        <v>33</v>
      </c>
      <c r="H1927" t="s">
        <v>692</v>
      </c>
      <c r="I1927" t="s">
        <v>693</v>
      </c>
      <c r="J1927" t="s">
        <v>115</v>
      </c>
      <c r="K1927" t="s">
        <v>70</v>
      </c>
      <c r="L1927" t="s">
        <v>108</v>
      </c>
      <c r="M1927" t="s">
        <v>132</v>
      </c>
      <c r="N1927" t="s">
        <v>72</v>
      </c>
      <c r="O1927" t="s">
        <v>50</v>
      </c>
      <c r="P1927">
        <v>42</v>
      </c>
      <c r="Q1927" s="2">
        <v>41528</v>
      </c>
      <c r="R1927" s="2"/>
      <c r="S1927">
        <v>40</v>
      </c>
      <c r="T1927" s="3">
        <v>181452</v>
      </c>
      <c r="U1927" s="3">
        <v>15121</v>
      </c>
      <c r="V1927" s="3">
        <v>87.236538461538458</v>
      </c>
      <c r="W1927" s="3">
        <v>0.45</v>
      </c>
      <c r="X1927" s="3">
        <v>6804.45</v>
      </c>
      <c r="Y1927" vm="21">
        <v>0.60699999999999998</v>
      </c>
      <c r="Z1927" s="3">
        <v>5942.5529999999999</v>
      </c>
      <c r="AA1927" t="s">
        <v>41</v>
      </c>
      <c r="AB1927">
        <v>1</v>
      </c>
      <c r="AC1927">
        <v>0.3</v>
      </c>
      <c r="AD1927" s="2" t="s">
        <v>42</v>
      </c>
      <c r="AE1927">
        <v>76</v>
      </c>
      <c r="AH1927">
        <v>20</v>
      </c>
      <c r="AK1927" t="s">
        <v>42</v>
      </c>
      <c r="AL1927">
        <f>IF(AND(EE_Data_2023[[#This Row],[Hire Date]]&gt;=EE_Data_2023[[#This Row],[Start of Month]],EE_Data_2023[[#This Row],[Hire Date]]&lt;=EE_Data_2023[[#This Row],[End of Month]]),1,0)</f>
        <v>0</v>
      </c>
      <c r="AM1927">
        <f>IF(AND(EE_Data_2023[[#This Row],[Exit Date]]&gt;=EE_Data_2023[[#This Row],[Start of Month]],EE_Data_2023[[#This Row],[Exit Date]]&lt;=EE_Data_2023[[#This Row],[End of Month]]),1,0)</f>
        <v>0</v>
      </c>
      <c r="AN1927">
        <f>EE_Data_2023[[#This Row],[Leave balance]]*EE_Data_2023[[#This Row],[Hr_Rate]]</f>
        <v>6629.9769230769225</v>
      </c>
    </row>
    <row r="1928" spans="1:40" x14ac:dyDescent="0.3">
      <c r="A1928" s="1" t="s">
        <v>1929</v>
      </c>
      <c r="B1928" s="8">
        <v>44986</v>
      </c>
      <c r="C1928" s="8">
        <v>45016</v>
      </c>
      <c r="D1928">
        <v>2023</v>
      </c>
      <c r="E1928" t="s">
        <v>123</v>
      </c>
      <c r="F1928" t="s">
        <v>124</v>
      </c>
      <c r="G1928" t="s">
        <v>33</v>
      </c>
      <c r="H1928" t="s">
        <v>694</v>
      </c>
      <c r="I1928" t="s">
        <v>695</v>
      </c>
      <c r="J1928" t="s">
        <v>226</v>
      </c>
      <c r="K1928" t="s">
        <v>94</v>
      </c>
      <c r="L1928" t="s">
        <v>49</v>
      </c>
      <c r="M1928" t="s">
        <v>124</v>
      </c>
      <c r="N1928" t="s">
        <v>72</v>
      </c>
      <c r="O1928" t="s">
        <v>40</v>
      </c>
      <c r="P1928">
        <v>26</v>
      </c>
      <c r="Q1928" s="2">
        <v>44267</v>
      </c>
      <c r="R1928" s="2"/>
      <c r="S1928">
        <v>40</v>
      </c>
      <c r="T1928" s="3">
        <v>70369</v>
      </c>
      <c r="U1928" s="3">
        <v>5864.083333333333</v>
      </c>
      <c r="V1928" s="3">
        <v>33.831249999999997</v>
      </c>
      <c r="W1928" s="3">
        <v>2.2499999999999999E-2</v>
      </c>
      <c r="X1928" s="3">
        <v>131.94187499999998</v>
      </c>
      <c r="Y1928" vm="13">
        <v>0.2</v>
      </c>
      <c r="Z1928" s="3">
        <v>4691.2666666666664</v>
      </c>
      <c r="AA1928" t="s">
        <v>127</v>
      </c>
      <c r="AB1928">
        <v>4.9107000000000003</v>
      </c>
      <c r="AC1928">
        <v>0</v>
      </c>
      <c r="AD1928" s="2" t="s">
        <v>42</v>
      </c>
      <c r="AE1928">
        <v>48</v>
      </c>
      <c r="AH1928">
        <v>20</v>
      </c>
      <c r="AK1928" t="s">
        <v>42</v>
      </c>
      <c r="AL1928">
        <f>IF(AND(EE_Data_2023[[#This Row],[Hire Date]]&gt;=EE_Data_2023[[#This Row],[Start of Month]],EE_Data_2023[[#This Row],[Hire Date]]&lt;=EE_Data_2023[[#This Row],[End of Month]]),1,0)</f>
        <v>0</v>
      </c>
      <c r="AM1928">
        <f>IF(AND(EE_Data_2023[[#This Row],[Exit Date]]&gt;=EE_Data_2023[[#This Row],[Start of Month]],EE_Data_2023[[#This Row],[Exit Date]]&lt;=EE_Data_2023[[#This Row],[End of Month]]),1,0)</f>
        <v>0</v>
      </c>
      <c r="AN1928">
        <f>EE_Data_2023[[#This Row],[Leave balance]]*EE_Data_2023[[#This Row],[Hr_Rate]]</f>
        <v>1623.8999999999999</v>
      </c>
    </row>
    <row r="1929" spans="1:40" x14ac:dyDescent="0.3">
      <c r="A1929" s="1" t="s">
        <v>1929</v>
      </c>
      <c r="B1929" s="8">
        <v>44986</v>
      </c>
      <c r="C1929" s="8">
        <v>45016</v>
      </c>
      <c r="D1929">
        <v>2023</v>
      </c>
      <c r="E1929" t="s">
        <v>151</v>
      </c>
      <c r="F1929" t="s">
        <v>152</v>
      </c>
      <c r="G1929" t="s">
        <v>33</v>
      </c>
      <c r="H1929" t="s">
        <v>696</v>
      </c>
      <c r="I1929" t="s">
        <v>697</v>
      </c>
      <c r="J1929" t="s">
        <v>63</v>
      </c>
      <c r="K1929" t="s">
        <v>83</v>
      </c>
      <c r="L1929" t="s">
        <v>38</v>
      </c>
      <c r="M1929" t="s">
        <v>152</v>
      </c>
      <c r="N1929" t="s">
        <v>72</v>
      </c>
      <c r="O1929" t="s">
        <v>40</v>
      </c>
      <c r="P1929">
        <v>38</v>
      </c>
      <c r="Q1929" s="2">
        <v>39634</v>
      </c>
      <c r="R1929" s="2"/>
      <c r="S1929">
        <v>40</v>
      </c>
      <c r="T1929" s="3">
        <v>78056</v>
      </c>
      <c r="U1929" s="3">
        <v>6504.666666666667</v>
      </c>
      <c r="V1929" s="3">
        <v>37.526923076923076</v>
      </c>
      <c r="W1929" s="3">
        <v>0.21</v>
      </c>
      <c r="X1929" s="3">
        <v>1365.98</v>
      </c>
      <c r="Y1929" vm="18">
        <v>0.379</v>
      </c>
      <c r="Z1929" s="3">
        <v>4039.3980000000001</v>
      </c>
      <c r="AA1929" t="s">
        <v>155</v>
      </c>
      <c r="AB1929">
        <v>378.97</v>
      </c>
      <c r="AC1929">
        <v>0</v>
      </c>
      <c r="AD1929" s="2" t="s">
        <v>42</v>
      </c>
      <c r="AE1929">
        <v>240</v>
      </c>
      <c r="AH1929">
        <v>20</v>
      </c>
      <c r="AK1929" t="s">
        <v>42</v>
      </c>
      <c r="AL1929">
        <f>IF(AND(EE_Data_2023[[#This Row],[Hire Date]]&gt;=EE_Data_2023[[#This Row],[Start of Month]],EE_Data_2023[[#This Row],[Hire Date]]&lt;=EE_Data_2023[[#This Row],[End of Month]]),1,0)</f>
        <v>0</v>
      </c>
      <c r="AM1929">
        <f>IF(AND(EE_Data_2023[[#This Row],[Exit Date]]&gt;=EE_Data_2023[[#This Row],[Start of Month]],EE_Data_2023[[#This Row],[Exit Date]]&lt;=EE_Data_2023[[#This Row],[End of Month]]),1,0)</f>
        <v>0</v>
      </c>
      <c r="AN1929">
        <f>EE_Data_2023[[#This Row],[Leave balance]]*EE_Data_2023[[#This Row],[Hr_Rate]]</f>
        <v>9006.461538461539</v>
      </c>
    </row>
    <row r="1930" spans="1:40" x14ac:dyDescent="0.3">
      <c r="A1930" s="1" t="s">
        <v>1929</v>
      </c>
      <c r="B1930" s="8">
        <v>44986</v>
      </c>
      <c r="C1930" s="8">
        <v>45016</v>
      </c>
      <c r="D1930">
        <v>2023</v>
      </c>
      <c r="E1930" t="s">
        <v>59</v>
      </c>
      <c r="F1930" t="s">
        <v>60</v>
      </c>
      <c r="G1930" t="s">
        <v>33</v>
      </c>
      <c r="H1930" t="s">
        <v>698</v>
      </c>
      <c r="I1930" t="s">
        <v>699</v>
      </c>
      <c r="J1930" t="s">
        <v>47</v>
      </c>
      <c r="K1930" t="s">
        <v>48</v>
      </c>
      <c r="L1930" t="s">
        <v>108</v>
      </c>
      <c r="M1930" t="s">
        <v>60</v>
      </c>
      <c r="N1930" t="s">
        <v>72</v>
      </c>
      <c r="O1930" t="s">
        <v>40</v>
      </c>
      <c r="P1930">
        <v>64</v>
      </c>
      <c r="Q1930" s="2">
        <v>44318</v>
      </c>
      <c r="R1930" s="2"/>
      <c r="S1930">
        <v>40</v>
      </c>
      <c r="T1930" s="3">
        <v>189933</v>
      </c>
      <c r="U1930" s="3">
        <v>15827.75</v>
      </c>
      <c r="V1930" s="3">
        <v>91.313942307692315</v>
      </c>
      <c r="W1930" s="3">
        <v>0.22140000000000001</v>
      </c>
      <c r="X1930" s="3">
        <v>3504.2638500000003</v>
      </c>
      <c r="Y1930" vm="4">
        <v>0.40799999999999997</v>
      </c>
      <c r="Z1930" s="3">
        <v>9370.0280000000002</v>
      </c>
      <c r="AA1930" t="s">
        <v>64</v>
      </c>
      <c r="AB1930">
        <v>4.6844999999999999</v>
      </c>
      <c r="AC1930">
        <v>0.23</v>
      </c>
      <c r="AD1930" s="2" t="s">
        <v>42</v>
      </c>
      <c r="AE1930">
        <v>168</v>
      </c>
      <c r="AH1930">
        <v>20</v>
      </c>
      <c r="AI1930">
        <v>520.20000000000005</v>
      </c>
      <c r="AK1930" t="s">
        <v>42</v>
      </c>
      <c r="AL1930">
        <f>IF(AND(EE_Data_2023[[#This Row],[Hire Date]]&gt;=EE_Data_2023[[#This Row],[Start of Month]],EE_Data_2023[[#This Row],[Hire Date]]&lt;=EE_Data_2023[[#This Row],[End of Month]]),1,0)</f>
        <v>0</v>
      </c>
      <c r="AM1930">
        <f>IF(AND(EE_Data_2023[[#This Row],[Exit Date]]&gt;=EE_Data_2023[[#This Row],[Start of Month]],EE_Data_2023[[#This Row],[Exit Date]]&lt;=EE_Data_2023[[#This Row],[End of Month]]),1,0)</f>
        <v>0</v>
      </c>
      <c r="AN1930">
        <f>EE_Data_2023[[#This Row],[Leave balance]]*EE_Data_2023[[#This Row],[Hr_Rate]]</f>
        <v>15340.74230769231</v>
      </c>
    </row>
    <row r="1931" spans="1:40" x14ac:dyDescent="0.3">
      <c r="A1931" s="1" t="s">
        <v>1929</v>
      </c>
      <c r="B1931" s="8">
        <v>44986</v>
      </c>
      <c r="C1931" s="8">
        <v>45016</v>
      </c>
      <c r="D1931">
        <v>2023</v>
      </c>
      <c r="E1931" t="s">
        <v>79</v>
      </c>
      <c r="F1931" t="s">
        <v>80</v>
      </c>
      <c r="G1931" t="s">
        <v>33</v>
      </c>
      <c r="H1931" t="s">
        <v>700</v>
      </c>
      <c r="I1931" t="s">
        <v>701</v>
      </c>
      <c r="J1931" t="s">
        <v>242</v>
      </c>
      <c r="K1931" t="s">
        <v>99</v>
      </c>
      <c r="L1931" t="s">
        <v>49</v>
      </c>
      <c r="M1931" t="s">
        <v>80</v>
      </c>
      <c r="N1931" t="s">
        <v>72</v>
      </c>
      <c r="O1931" t="s">
        <v>40</v>
      </c>
      <c r="P1931">
        <v>38</v>
      </c>
      <c r="Q1931" s="2">
        <v>40360</v>
      </c>
      <c r="R1931" s="2"/>
      <c r="S1931">
        <v>40</v>
      </c>
      <c r="T1931" s="3">
        <v>78237</v>
      </c>
      <c r="U1931" s="3">
        <v>6519.75</v>
      </c>
      <c r="V1931" s="3">
        <v>37.613942307692312</v>
      </c>
      <c r="W1931" s="3">
        <v>0.23190000000000002</v>
      </c>
      <c r="X1931" s="3">
        <v>1511.9300250000001</v>
      </c>
      <c r="Y1931" vm="7">
        <v>0.41200000000000003</v>
      </c>
      <c r="Z1931" s="3">
        <v>3833.6129999999998</v>
      </c>
      <c r="AA1931" t="s">
        <v>41</v>
      </c>
      <c r="AB1931">
        <v>1</v>
      </c>
      <c r="AC1931">
        <v>0</v>
      </c>
      <c r="AD1931" s="2" t="s">
        <v>42</v>
      </c>
      <c r="AE1931">
        <v>302</v>
      </c>
      <c r="AH1931">
        <v>20</v>
      </c>
      <c r="AK1931" t="s">
        <v>42</v>
      </c>
      <c r="AL1931">
        <f>IF(AND(EE_Data_2023[[#This Row],[Hire Date]]&gt;=EE_Data_2023[[#This Row],[Start of Month]],EE_Data_2023[[#This Row],[Hire Date]]&lt;=EE_Data_2023[[#This Row],[End of Month]]),1,0)</f>
        <v>0</v>
      </c>
      <c r="AM1931">
        <f>IF(AND(EE_Data_2023[[#This Row],[Exit Date]]&gt;=EE_Data_2023[[#This Row],[Start of Month]],EE_Data_2023[[#This Row],[Exit Date]]&lt;=EE_Data_2023[[#This Row],[End of Month]]),1,0)</f>
        <v>0</v>
      </c>
      <c r="AN1931">
        <f>EE_Data_2023[[#This Row],[Leave balance]]*EE_Data_2023[[#This Row],[Hr_Rate]]</f>
        <v>11359.410576923079</v>
      </c>
    </row>
    <row r="1932" spans="1:40" x14ac:dyDescent="0.3">
      <c r="A1932" s="1" t="s">
        <v>1929</v>
      </c>
      <c r="B1932" s="8">
        <v>44986</v>
      </c>
      <c r="C1932" s="8">
        <v>45016</v>
      </c>
      <c r="D1932">
        <v>2023</v>
      </c>
      <c r="E1932" t="s">
        <v>104</v>
      </c>
      <c r="F1932" t="s">
        <v>105</v>
      </c>
      <c r="G1932" t="s">
        <v>1919</v>
      </c>
      <c r="H1932" t="s">
        <v>702</v>
      </c>
      <c r="I1932" t="s">
        <v>703</v>
      </c>
      <c r="J1932" t="s">
        <v>145</v>
      </c>
      <c r="K1932" t="s">
        <v>83</v>
      </c>
      <c r="L1932" t="s">
        <v>108</v>
      </c>
      <c r="M1932" t="s">
        <v>105</v>
      </c>
      <c r="N1932" t="s">
        <v>72</v>
      </c>
      <c r="O1932" t="s">
        <v>50</v>
      </c>
      <c r="P1932">
        <v>55</v>
      </c>
      <c r="Q1932" s="2">
        <v>44373</v>
      </c>
      <c r="R1932" s="2"/>
      <c r="S1932">
        <v>40</v>
      </c>
      <c r="T1932" s="3">
        <v>48687</v>
      </c>
      <c r="U1932" s="3">
        <v>4057.25</v>
      </c>
      <c r="V1932" s="3">
        <v>23.407211538461539</v>
      </c>
      <c r="W1932" s="3">
        <v>5.74E-2</v>
      </c>
      <c r="X1932" s="3">
        <v>232.88614999999999</v>
      </c>
      <c r="Y1932" vm="11">
        <v>0.30099999999999999</v>
      </c>
      <c r="Z1932" s="3">
        <v>2836.01775</v>
      </c>
      <c r="AA1932" t="s">
        <v>109</v>
      </c>
      <c r="AB1932">
        <v>16295.86</v>
      </c>
      <c r="AC1932">
        <v>0</v>
      </c>
      <c r="AD1932" s="2" t="s">
        <v>42</v>
      </c>
      <c r="AE1932">
        <v>52</v>
      </c>
      <c r="AH1932">
        <v>20</v>
      </c>
      <c r="AJ1932">
        <v>28.5</v>
      </c>
      <c r="AK1932" t="s">
        <v>42</v>
      </c>
      <c r="AL1932">
        <f>IF(AND(EE_Data_2023[[#This Row],[Hire Date]]&gt;=EE_Data_2023[[#This Row],[Start of Month]],EE_Data_2023[[#This Row],[Hire Date]]&lt;=EE_Data_2023[[#This Row],[End of Month]]),1,0)</f>
        <v>0</v>
      </c>
      <c r="AM1932">
        <f>IF(AND(EE_Data_2023[[#This Row],[Exit Date]]&gt;=EE_Data_2023[[#This Row],[Start of Month]],EE_Data_2023[[#This Row],[Exit Date]]&lt;=EE_Data_2023[[#This Row],[End of Month]]),1,0)</f>
        <v>0</v>
      </c>
      <c r="AN1932">
        <f>EE_Data_2023[[#This Row],[Leave balance]]*EE_Data_2023[[#This Row],[Hr_Rate]]</f>
        <v>1217.175</v>
      </c>
    </row>
    <row r="1933" spans="1:40" x14ac:dyDescent="0.3">
      <c r="A1933" s="1" t="s">
        <v>1929</v>
      </c>
      <c r="B1933" s="8">
        <v>44986</v>
      </c>
      <c r="C1933" s="8">
        <v>45016</v>
      </c>
      <c r="D1933">
        <v>2023</v>
      </c>
      <c r="E1933" t="s">
        <v>79</v>
      </c>
      <c r="F1933" t="s">
        <v>80</v>
      </c>
      <c r="G1933" t="s">
        <v>33</v>
      </c>
      <c r="H1933" t="s">
        <v>704</v>
      </c>
      <c r="I1933" t="s">
        <v>705</v>
      </c>
      <c r="J1933" t="s">
        <v>93</v>
      </c>
      <c r="K1933" t="s">
        <v>116</v>
      </c>
      <c r="L1933" t="s">
        <v>38</v>
      </c>
      <c r="M1933" t="s">
        <v>80</v>
      </c>
      <c r="N1933" t="s">
        <v>72</v>
      </c>
      <c r="O1933" t="s">
        <v>50</v>
      </c>
      <c r="P1933">
        <v>45</v>
      </c>
      <c r="Q1933" s="2">
        <v>38218</v>
      </c>
      <c r="R1933" s="2"/>
      <c r="S1933">
        <v>40</v>
      </c>
      <c r="T1933" s="3">
        <v>121065</v>
      </c>
      <c r="U1933" s="3">
        <v>10088.75</v>
      </c>
      <c r="V1933" s="3">
        <v>58.204326923076927</v>
      </c>
      <c r="W1933" s="3">
        <v>0.23190000000000002</v>
      </c>
      <c r="X1933" s="3">
        <v>2339.5811250000002</v>
      </c>
      <c r="Y1933" vm="7">
        <v>0.41200000000000003</v>
      </c>
      <c r="Z1933" s="3">
        <v>5932.1849999999995</v>
      </c>
      <c r="AA1933" t="s">
        <v>41</v>
      </c>
      <c r="AB1933">
        <v>1</v>
      </c>
      <c r="AC1933">
        <v>0.15</v>
      </c>
      <c r="AD1933" s="2" t="s">
        <v>42</v>
      </c>
      <c r="AE1933">
        <v>109</v>
      </c>
      <c r="AH1933">
        <v>20</v>
      </c>
      <c r="AJ1933">
        <v>18</v>
      </c>
      <c r="AK1933" t="s">
        <v>42</v>
      </c>
      <c r="AL1933">
        <f>IF(AND(EE_Data_2023[[#This Row],[Hire Date]]&gt;=EE_Data_2023[[#This Row],[Start of Month]],EE_Data_2023[[#This Row],[Hire Date]]&lt;=EE_Data_2023[[#This Row],[End of Month]]),1,0)</f>
        <v>0</v>
      </c>
      <c r="AM1933">
        <f>IF(AND(EE_Data_2023[[#This Row],[Exit Date]]&gt;=EE_Data_2023[[#This Row],[Start of Month]],EE_Data_2023[[#This Row],[Exit Date]]&lt;=EE_Data_2023[[#This Row],[End of Month]]),1,0)</f>
        <v>0</v>
      </c>
      <c r="AN1933">
        <f>EE_Data_2023[[#This Row],[Leave balance]]*EE_Data_2023[[#This Row],[Hr_Rate]]</f>
        <v>6344.2716346153848</v>
      </c>
    </row>
    <row r="1934" spans="1:40" x14ac:dyDescent="0.3">
      <c r="A1934" s="1" t="s">
        <v>1929</v>
      </c>
      <c r="B1934" s="8">
        <v>44986</v>
      </c>
      <c r="C1934" s="8">
        <v>45016</v>
      </c>
      <c r="D1934">
        <v>2023</v>
      </c>
      <c r="E1934" t="s">
        <v>104</v>
      </c>
      <c r="F1934" t="s">
        <v>105</v>
      </c>
      <c r="G1934" t="s">
        <v>1919</v>
      </c>
      <c r="H1934" t="s">
        <v>706</v>
      </c>
      <c r="I1934" t="s">
        <v>707</v>
      </c>
      <c r="J1934" t="s">
        <v>63</v>
      </c>
      <c r="K1934" t="s">
        <v>70</v>
      </c>
      <c r="L1934" t="s">
        <v>71</v>
      </c>
      <c r="M1934" t="s">
        <v>105</v>
      </c>
      <c r="N1934" t="s">
        <v>72</v>
      </c>
      <c r="O1934" t="s">
        <v>40</v>
      </c>
      <c r="P1934">
        <v>43</v>
      </c>
      <c r="Q1934" s="2">
        <v>38093</v>
      </c>
      <c r="R1934" s="2"/>
      <c r="S1934">
        <v>40</v>
      </c>
      <c r="T1934" s="3">
        <v>94246</v>
      </c>
      <c r="U1934" s="3">
        <v>7853.833333333333</v>
      </c>
      <c r="V1934" s="3">
        <v>45.310576923076923</v>
      </c>
      <c r="W1934" s="3">
        <v>5.74E-2</v>
      </c>
      <c r="X1934" s="3">
        <v>450.81003333333331</v>
      </c>
      <c r="Y1934" vm="11">
        <v>0.30099999999999999</v>
      </c>
      <c r="Z1934" s="3">
        <v>5489.8294999999998</v>
      </c>
      <c r="AA1934" t="s">
        <v>109</v>
      </c>
      <c r="AB1934">
        <v>16295.86</v>
      </c>
      <c r="AC1934">
        <v>0</v>
      </c>
      <c r="AD1934" s="2" t="s">
        <v>42</v>
      </c>
      <c r="AE1934">
        <v>351</v>
      </c>
      <c r="AH1934">
        <v>20</v>
      </c>
      <c r="AJ1934">
        <v>10.5</v>
      </c>
      <c r="AK1934" t="s">
        <v>42</v>
      </c>
      <c r="AL1934">
        <f>IF(AND(EE_Data_2023[[#This Row],[Hire Date]]&gt;=EE_Data_2023[[#This Row],[Start of Month]],EE_Data_2023[[#This Row],[Hire Date]]&lt;=EE_Data_2023[[#This Row],[End of Month]]),1,0)</f>
        <v>0</v>
      </c>
      <c r="AM1934">
        <f>IF(AND(EE_Data_2023[[#This Row],[Exit Date]]&gt;=EE_Data_2023[[#This Row],[Start of Month]],EE_Data_2023[[#This Row],[Exit Date]]&lt;=EE_Data_2023[[#This Row],[End of Month]]),1,0)</f>
        <v>0</v>
      </c>
      <c r="AN1934">
        <f>EE_Data_2023[[#This Row],[Leave balance]]*EE_Data_2023[[#This Row],[Hr_Rate]]</f>
        <v>15904.012500000001</v>
      </c>
    </row>
    <row r="1935" spans="1:40" x14ac:dyDescent="0.3">
      <c r="A1935" s="1" t="s">
        <v>1929</v>
      </c>
      <c r="B1935" s="8">
        <v>44986</v>
      </c>
      <c r="C1935" s="8">
        <v>45016</v>
      </c>
      <c r="D1935">
        <v>2023</v>
      </c>
      <c r="E1935" t="s">
        <v>200</v>
      </c>
      <c r="F1935" t="s">
        <v>201</v>
      </c>
      <c r="G1935" t="s">
        <v>33</v>
      </c>
      <c r="H1935" t="s">
        <v>358</v>
      </c>
      <c r="I1935" t="s">
        <v>708</v>
      </c>
      <c r="J1935" t="s">
        <v>406</v>
      </c>
      <c r="K1935" t="s">
        <v>37</v>
      </c>
      <c r="L1935" t="s">
        <v>38</v>
      </c>
      <c r="M1935" t="s">
        <v>201</v>
      </c>
      <c r="N1935" t="s">
        <v>72</v>
      </c>
      <c r="O1935" t="s">
        <v>50</v>
      </c>
      <c r="P1935">
        <v>34</v>
      </c>
      <c r="Q1935" s="2">
        <v>42512</v>
      </c>
      <c r="R1935" s="2"/>
      <c r="S1935">
        <v>40</v>
      </c>
      <c r="T1935" s="3">
        <v>44614</v>
      </c>
      <c r="U1935" s="3">
        <v>3717.8333333333335</v>
      </c>
      <c r="V1935" s="3">
        <v>21.449038461538461</v>
      </c>
      <c r="W1935" s="3">
        <v>0.24809999999999999</v>
      </c>
      <c r="X1935" s="3">
        <v>922.39445000000001</v>
      </c>
      <c r="Y1935" vm="25">
        <v>0.51900000000000002</v>
      </c>
      <c r="Z1935" s="3">
        <v>1788.2778333333333</v>
      </c>
      <c r="AA1935" t="s">
        <v>41</v>
      </c>
      <c r="AB1935">
        <v>1</v>
      </c>
      <c r="AC1935">
        <v>0</v>
      </c>
      <c r="AD1935" s="2" t="s">
        <v>42</v>
      </c>
      <c r="AE1935">
        <v>89</v>
      </c>
      <c r="AF1935">
        <v>1</v>
      </c>
      <c r="AG1935" t="s">
        <v>1808</v>
      </c>
      <c r="AH1935">
        <v>20</v>
      </c>
      <c r="AJ1935">
        <v>9</v>
      </c>
      <c r="AK1935" t="s">
        <v>42</v>
      </c>
      <c r="AL1935">
        <f>IF(AND(EE_Data_2023[[#This Row],[Hire Date]]&gt;=EE_Data_2023[[#This Row],[Start of Month]],EE_Data_2023[[#This Row],[Hire Date]]&lt;=EE_Data_2023[[#This Row],[End of Month]]),1,0)</f>
        <v>0</v>
      </c>
      <c r="AM1935">
        <f>IF(AND(EE_Data_2023[[#This Row],[Exit Date]]&gt;=EE_Data_2023[[#This Row],[Start of Month]],EE_Data_2023[[#This Row],[Exit Date]]&lt;=EE_Data_2023[[#This Row],[End of Month]]),1,0)</f>
        <v>0</v>
      </c>
      <c r="AN1935">
        <f>EE_Data_2023[[#This Row],[Leave balance]]*EE_Data_2023[[#This Row],[Hr_Rate]]</f>
        <v>1908.9644230769229</v>
      </c>
    </row>
    <row r="1936" spans="1:40" x14ac:dyDescent="0.3">
      <c r="A1936" s="1" t="s">
        <v>1929</v>
      </c>
      <c r="B1936" s="8">
        <v>44986</v>
      </c>
      <c r="C1936" s="8">
        <v>45016</v>
      </c>
      <c r="D1936">
        <v>2023</v>
      </c>
      <c r="E1936" t="s">
        <v>172</v>
      </c>
      <c r="F1936" t="s">
        <v>132</v>
      </c>
      <c r="G1936" t="s">
        <v>33</v>
      </c>
      <c r="H1936" t="s">
        <v>709</v>
      </c>
      <c r="I1936" t="s">
        <v>710</v>
      </c>
      <c r="J1936" t="s">
        <v>115</v>
      </c>
      <c r="K1936" t="s">
        <v>37</v>
      </c>
      <c r="L1936" t="s">
        <v>108</v>
      </c>
      <c r="M1936" t="s">
        <v>132</v>
      </c>
      <c r="N1936" t="s">
        <v>39</v>
      </c>
      <c r="O1936" t="s">
        <v>40</v>
      </c>
      <c r="P1936">
        <v>40</v>
      </c>
      <c r="Q1936" s="2">
        <v>44143</v>
      </c>
      <c r="R1936" s="2">
        <v>45238</v>
      </c>
      <c r="S1936">
        <v>40</v>
      </c>
      <c r="T1936" s="3">
        <v>234469</v>
      </c>
      <c r="U1936" s="3">
        <v>19539.083333333332</v>
      </c>
      <c r="V1936" s="3">
        <v>112.72548076923076</v>
      </c>
      <c r="W1936" s="3">
        <v>0.45</v>
      </c>
      <c r="X1936" s="3">
        <v>8792.5874999999996</v>
      </c>
      <c r="Y1936" vm="21">
        <v>0.60699999999999998</v>
      </c>
      <c r="Z1936" s="3">
        <v>7678.8597499999996</v>
      </c>
      <c r="AA1936" t="s">
        <v>41</v>
      </c>
      <c r="AB1936">
        <v>1</v>
      </c>
      <c r="AC1936">
        <v>0.31</v>
      </c>
      <c r="AD1936" s="2" t="s">
        <v>42</v>
      </c>
      <c r="AE1936">
        <v>105</v>
      </c>
      <c r="AH1936">
        <v>20</v>
      </c>
      <c r="AI1936">
        <v>234.9</v>
      </c>
      <c r="AJ1936">
        <v>6</v>
      </c>
      <c r="AK1936" t="s">
        <v>42</v>
      </c>
      <c r="AL1936">
        <f>IF(AND(EE_Data_2023[[#This Row],[Hire Date]]&gt;=EE_Data_2023[[#This Row],[Start of Month]],EE_Data_2023[[#This Row],[Hire Date]]&lt;=EE_Data_2023[[#This Row],[End of Month]]),1,0)</f>
        <v>0</v>
      </c>
      <c r="AM1936">
        <f>IF(AND(EE_Data_2023[[#This Row],[Exit Date]]&gt;=EE_Data_2023[[#This Row],[Start of Month]],EE_Data_2023[[#This Row],[Exit Date]]&lt;=EE_Data_2023[[#This Row],[End of Month]]),1,0)</f>
        <v>0</v>
      </c>
      <c r="AN1936">
        <f>EE_Data_2023[[#This Row],[Leave balance]]*EE_Data_2023[[#This Row],[Hr_Rate]]</f>
        <v>11836.175480769229</v>
      </c>
    </row>
    <row r="1937" spans="1:40" x14ac:dyDescent="0.3">
      <c r="A1937" s="1" t="s">
        <v>1929</v>
      </c>
      <c r="B1937" s="8">
        <v>44986</v>
      </c>
      <c r="C1937" s="8">
        <v>45016</v>
      </c>
      <c r="D1937">
        <v>2023</v>
      </c>
      <c r="E1937" t="s">
        <v>200</v>
      </c>
      <c r="F1937" t="s">
        <v>201</v>
      </c>
      <c r="G1937" t="s">
        <v>33</v>
      </c>
      <c r="H1937" t="s">
        <v>711</v>
      </c>
      <c r="I1937" t="s">
        <v>712</v>
      </c>
      <c r="J1937" t="s">
        <v>242</v>
      </c>
      <c r="K1937" t="s">
        <v>99</v>
      </c>
      <c r="L1937" t="s">
        <v>108</v>
      </c>
      <c r="M1937" t="s">
        <v>201</v>
      </c>
      <c r="N1937" t="s">
        <v>72</v>
      </c>
      <c r="O1937" t="s">
        <v>40</v>
      </c>
      <c r="P1937">
        <v>52</v>
      </c>
      <c r="Q1937" s="2">
        <v>44022</v>
      </c>
      <c r="R1937" s="2"/>
      <c r="S1937">
        <v>40</v>
      </c>
      <c r="T1937" s="3">
        <v>88272</v>
      </c>
      <c r="U1937" s="3">
        <v>7356</v>
      </c>
      <c r="V1937" s="3">
        <v>42.438461538461539</v>
      </c>
      <c r="W1937" s="3">
        <v>0.24809999999999999</v>
      </c>
      <c r="X1937" s="3">
        <v>1825.0236</v>
      </c>
      <c r="Y1937" vm="25">
        <v>0.51900000000000002</v>
      </c>
      <c r="Z1937" s="3">
        <v>3538.2359999999999</v>
      </c>
      <c r="AA1937" t="s">
        <v>41</v>
      </c>
      <c r="AB1937">
        <v>1</v>
      </c>
      <c r="AC1937">
        <v>0</v>
      </c>
      <c r="AD1937" s="2" t="s">
        <v>42</v>
      </c>
      <c r="AE1937">
        <v>400</v>
      </c>
      <c r="AH1937">
        <v>20</v>
      </c>
      <c r="AJ1937">
        <v>21</v>
      </c>
      <c r="AK1937" t="s">
        <v>42</v>
      </c>
      <c r="AL1937">
        <f>IF(AND(EE_Data_2023[[#This Row],[Hire Date]]&gt;=EE_Data_2023[[#This Row],[Start of Month]],EE_Data_2023[[#This Row],[Hire Date]]&lt;=EE_Data_2023[[#This Row],[End of Month]]),1,0)</f>
        <v>0</v>
      </c>
      <c r="AM1937">
        <f>IF(AND(EE_Data_2023[[#This Row],[Exit Date]]&gt;=EE_Data_2023[[#This Row],[Start of Month]],EE_Data_2023[[#This Row],[Exit Date]]&lt;=EE_Data_2023[[#This Row],[End of Month]]),1,0)</f>
        <v>0</v>
      </c>
      <c r="AN1937">
        <f>EE_Data_2023[[#This Row],[Leave balance]]*EE_Data_2023[[#This Row],[Hr_Rate]]</f>
        <v>16975.384615384617</v>
      </c>
    </row>
    <row r="1938" spans="1:40" x14ac:dyDescent="0.3">
      <c r="A1938" s="1" t="s">
        <v>1929</v>
      </c>
      <c r="B1938" s="8">
        <v>44986</v>
      </c>
      <c r="C1938" s="8">
        <v>45016</v>
      </c>
      <c r="D1938">
        <v>2023</v>
      </c>
      <c r="E1938" t="s">
        <v>128</v>
      </c>
      <c r="F1938" t="s">
        <v>129</v>
      </c>
      <c r="G1938" t="s">
        <v>33</v>
      </c>
      <c r="H1938" t="s">
        <v>713</v>
      </c>
      <c r="I1938" t="s">
        <v>714</v>
      </c>
      <c r="J1938" t="s">
        <v>177</v>
      </c>
      <c r="K1938" t="s">
        <v>48</v>
      </c>
      <c r="L1938" t="s">
        <v>71</v>
      </c>
      <c r="M1938" t="s">
        <v>129</v>
      </c>
      <c r="N1938" t="s">
        <v>72</v>
      </c>
      <c r="O1938" t="s">
        <v>40</v>
      </c>
      <c r="P1938">
        <v>52</v>
      </c>
      <c r="Q1938" s="2">
        <v>42992</v>
      </c>
      <c r="R1938" s="2"/>
      <c r="S1938">
        <v>40</v>
      </c>
      <c r="T1938" s="3">
        <v>74449</v>
      </c>
      <c r="U1938" s="3">
        <v>6204.083333333333</v>
      </c>
      <c r="V1938" s="3">
        <v>35.792788461538464</v>
      </c>
      <c r="W1938" s="3">
        <v>0.27500000000000002</v>
      </c>
      <c r="X1938" s="3">
        <v>1706.1229166666667</v>
      </c>
      <c r="Y1938" vm="14">
        <v>0.55399999999999994</v>
      </c>
      <c r="Z1938" s="3">
        <v>2767.0211666666669</v>
      </c>
      <c r="AA1938" t="s">
        <v>41</v>
      </c>
      <c r="AB1938">
        <v>1</v>
      </c>
      <c r="AC1938">
        <v>0</v>
      </c>
      <c r="AD1938" s="2" t="s">
        <v>42</v>
      </c>
      <c r="AE1938">
        <v>162</v>
      </c>
      <c r="AH1938">
        <v>20</v>
      </c>
      <c r="AJ1938">
        <v>30</v>
      </c>
      <c r="AK1938" t="s">
        <v>42</v>
      </c>
      <c r="AL1938">
        <f>IF(AND(EE_Data_2023[[#This Row],[Hire Date]]&gt;=EE_Data_2023[[#This Row],[Start of Month]],EE_Data_2023[[#This Row],[Hire Date]]&lt;=EE_Data_2023[[#This Row],[End of Month]]),1,0)</f>
        <v>0</v>
      </c>
      <c r="AM1938">
        <f>IF(AND(EE_Data_2023[[#This Row],[Exit Date]]&gt;=EE_Data_2023[[#This Row],[Start of Month]],EE_Data_2023[[#This Row],[Exit Date]]&lt;=EE_Data_2023[[#This Row],[End of Month]]),1,0)</f>
        <v>0</v>
      </c>
      <c r="AN1938">
        <f>EE_Data_2023[[#This Row],[Leave balance]]*EE_Data_2023[[#This Row],[Hr_Rate]]</f>
        <v>5798.4317307692309</v>
      </c>
    </row>
    <row r="1939" spans="1:40" x14ac:dyDescent="0.3">
      <c r="A1939" s="1" t="s">
        <v>1929</v>
      </c>
      <c r="B1939" s="8">
        <v>44986</v>
      </c>
      <c r="C1939" s="8">
        <v>45016</v>
      </c>
      <c r="D1939">
        <v>2023</v>
      </c>
      <c r="E1939" t="s">
        <v>79</v>
      </c>
      <c r="F1939" t="s">
        <v>80</v>
      </c>
      <c r="G1939" t="s">
        <v>33</v>
      </c>
      <c r="H1939" t="s">
        <v>715</v>
      </c>
      <c r="I1939" t="s">
        <v>716</v>
      </c>
      <c r="J1939" t="s">
        <v>115</v>
      </c>
      <c r="K1939" t="s">
        <v>99</v>
      </c>
      <c r="L1939" t="s">
        <v>49</v>
      </c>
      <c r="M1939" t="s">
        <v>80</v>
      </c>
      <c r="N1939" t="s">
        <v>72</v>
      </c>
      <c r="O1939" t="s">
        <v>40</v>
      </c>
      <c r="P1939">
        <v>47</v>
      </c>
      <c r="Q1939" s="2">
        <v>41071</v>
      </c>
      <c r="R1939" s="2"/>
      <c r="S1939">
        <v>40</v>
      </c>
      <c r="T1939" s="3">
        <v>222941</v>
      </c>
      <c r="U1939" s="3">
        <v>18578.416666666668</v>
      </c>
      <c r="V1939" s="3">
        <v>107.18317307692307</v>
      </c>
      <c r="W1939" s="3">
        <v>0.23190000000000002</v>
      </c>
      <c r="X1939" s="3">
        <v>4308.3348250000008</v>
      </c>
      <c r="Y1939" vm="7">
        <v>0.41200000000000003</v>
      </c>
      <c r="Z1939" s="3">
        <v>10924.109</v>
      </c>
      <c r="AA1939" t="s">
        <v>41</v>
      </c>
      <c r="AB1939">
        <v>1</v>
      </c>
      <c r="AC1939">
        <v>0.39</v>
      </c>
      <c r="AD1939" s="2" t="s">
        <v>42</v>
      </c>
      <c r="AE1939">
        <v>127</v>
      </c>
      <c r="AH1939">
        <v>20</v>
      </c>
      <c r="AI1939">
        <v>55.800000000000004</v>
      </c>
      <c r="AJ1939">
        <v>6</v>
      </c>
      <c r="AK1939" t="s">
        <v>42</v>
      </c>
      <c r="AL1939">
        <f>IF(AND(EE_Data_2023[[#This Row],[Hire Date]]&gt;=EE_Data_2023[[#This Row],[Start of Month]],EE_Data_2023[[#This Row],[Hire Date]]&lt;=EE_Data_2023[[#This Row],[End of Month]]),1,0)</f>
        <v>0</v>
      </c>
      <c r="AM1939">
        <f>IF(AND(EE_Data_2023[[#This Row],[Exit Date]]&gt;=EE_Data_2023[[#This Row],[Start of Month]],EE_Data_2023[[#This Row],[Exit Date]]&lt;=EE_Data_2023[[#This Row],[End of Month]]),1,0)</f>
        <v>0</v>
      </c>
      <c r="AN1939">
        <f>EE_Data_2023[[#This Row],[Leave balance]]*EE_Data_2023[[#This Row],[Hr_Rate]]</f>
        <v>13612.26298076923</v>
      </c>
    </row>
    <row r="1940" spans="1:40" x14ac:dyDescent="0.3">
      <c r="A1940" s="1" t="s">
        <v>1929</v>
      </c>
      <c r="B1940" s="8">
        <v>44986</v>
      </c>
      <c r="C1940" s="8">
        <v>45016</v>
      </c>
      <c r="D1940">
        <v>2023</v>
      </c>
      <c r="E1940" t="s">
        <v>188</v>
      </c>
      <c r="F1940" t="s">
        <v>189</v>
      </c>
      <c r="G1940" t="s">
        <v>33</v>
      </c>
      <c r="H1940" t="s">
        <v>717</v>
      </c>
      <c r="I1940" t="s">
        <v>718</v>
      </c>
      <c r="J1940" t="s">
        <v>145</v>
      </c>
      <c r="K1940" t="s">
        <v>116</v>
      </c>
      <c r="L1940" t="s">
        <v>38</v>
      </c>
      <c r="M1940" t="s">
        <v>189</v>
      </c>
      <c r="N1940" t="s">
        <v>72</v>
      </c>
      <c r="O1940" t="s">
        <v>50</v>
      </c>
      <c r="P1940">
        <v>65</v>
      </c>
      <c r="Q1940" s="2">
        <v>41543</v>
      </c>
      <c r="R1940" s="2"/>
      <c r="S1940">
        <v>32</v>
      </c>
      <c r="T1940" s="3">
        <v>50341</v>
      </c>
      <c r="U1940" s="3">
        <v>4195.083333333333</v>
      </c>
      <c r="V1940" s="3">
        <v>30.253004807692307</v>
      </c>
      <c r="W1940" s="3">
        <v>0.14099999999999999</v>
      </c>
      <c r="X1940" s="3">
        <v>591.5067499999999</v>
      </c>
      <c r="Y1940" vm="23">
        <v>0.36200000000000004</v>
      </c>
      <c r="Z1940" s="3">
        <v>2676.4631666666664</v>
      </c>
      <c r="AA1940" t="s">
        <v>192</v>
      </c>
      <c r="AB1940">
        <v>11.2597</v>
      </c>
      <c r="AC1940">
        <v>0</v>
      </c>
      <c r="AD1940" s="2" t="s">
        <v>42</v>
      </c>
      <c r="AE1940">
        <v>289</v>
      </c>
      <c r="AH1940">
        <v>20</v>
      </c>
      <c r="AJ1940">
        <v>18</v>
      </c>
      <c r="AK1940" t="s">
        <v>42</v>
      </c>
      <c r="AL1940">
        <f>IF(AND(EE_Data_2023[[#This Row],[Hire Date]]&gt;=EE_Data_2023[[#This Row],[Start of Month]],EE_Data_2023[[#This Row],[Hire Date]]&lt;=EE_Data_2023[[#This Row],[End of Month]]),1,0)</f>
        <v>0</v>
      </c>
      <c r="AM1940">
        <f>IF(AND(EE_Data_2023[[#This Row],[Exit Date]]&gt;=EE_Data_2023[[#This Row],[Start of Month]],EE_Data_2023[[#This Row],[Exit Date]]&lt;=EE_Data_2023[[#This Row],[End of Month]]),1,0)</f>
        <v>0</v>
      </c>
      <c r="AN1940">
        <f>EE_Data_2023[[#This Row],[Leave balance]]*EE_Data_2023[[#This Row],[Hr_Rate]]</f>
        <v>8743.1183894230762</v>
      </c>
    </row>
    <row r="1941" spans="1:40" x14ac:dyDescent="0.3">
      <c r="A1941" s="1" t="s">
        <v>1929</v>
      </c>
      <c r="B1941" s="8">
        <v>44986</v>
      </c>
      <c r="C1941" s="8">
        <v>45016</v>
      </c>
      <c r="D1941">
        <v>2023</v>
      </c>
      <c r="E1941" t="s">
        <v>262</v>
      </c>
      <c r="F1941" t="s">
        <v>263</v>
      </c>
      <c r="G1941" t="s">
        <v>33</v>
      </c>
      <c r="H1941" t="s">
        <v>719</v>
      </c>
      <c r="I1941" t="s">
        <v>720</v>
      </c>
      <c r="J1941" t="s">
        <v>226</v>
      </c>
      <c r="K1941" t="s">
        <v>94</v>
      </c>
      <c r="L1941" t="s">
        <v>71</v>
      </c>
      <c r="M1941" t="s">
        <v>263</v>
      </c>
      <c r="N1941" t="s">
        <v>39</v>
      </c>
      <c r="O1941" t="s">
        <v>50</v>
      </c>
      <c r="P1941">
        <v>31</v>
      </c>
      <c r="Q1941" s="2">
        <v>44297</v>
      </c>
      <c r="R1941" s="2">
        <v>45027</v>
      </c>
      <c r="S1941">
        <v>40</v>
      </c>
      <c r="T1941" s="3">
        <v>72235</v>
      </c>
      <c r="U1941" s="3">
        <v>6019.583333333333</v>
      </c>
      <c r="V1941" s="3">
        <v>34.728365384615387</v>
      </c>
      <c r="W1941" s="3">
        <v>0.22</v>
      </c>
      <c r="X1941" s="3">
        <v>1324.3083333333332</v>
      </c>
      <c r="Y1941" vm="28">
        <v>0.45200000000000001</v>
      </c>
      <c r="Z1941" s="3">
        <v>3298.7316666666666</v>
      </c>
      <c r="AA1941" t="s">
        <v>267</v>
      </c>
      <c r="AB1941">
        <v>39.026600000000002</v>
      </c>
      <c r="AC1941">
        <v>0</v>
      </c>
      <c r="AD1941" s="2" t="s">
        <v>42</v>
      </c>
      <c r="AE1941">
        <v>250</v>
      </c>
      <c r="AH1941">
        <v>20</v>
      </c>
      <c r="AI1941">
        <v>97.2</v>
      </c>
      <c r="AJ1941">
        <v>25.5</v>
      </c>
      <c r="AK1941" t="s">
        <v>42</v>
      </c>
      <c r="AL1941">
        <f>IF(AND(EE_Data_2023[[#This Row],[Hire Date]]&gt;=EE_Data_2023[[#This Row],[Start of Month]],EE_Data_2023[[#This Row],[Hire Date]]&lt;=EE_Data_2023[[#This Row],[End of Month]]),1,0)</f>
        <v>0</v>
      </c>
      <c r="AM1941">
        <f>IF(AND(EE_Data_2023[[#This Row],[Exit Date]]&gt;=EE_Data_2023[[#This Row],[Start of Month]],EE_Data_2023[[#This Row],[Exit Date]]&lt;=EE_Data_2023[[#This Row],[End of Month]]),1,0)</f>
        <v>0</v>
      </c>
      <c r="AN1941">
        <f>EE_Data_2023[[#This Row],[Leave balance]]*EE_Data_2023[[#This Row],[Hr_Rate]]</f>
        <v>8682.0913461538476</v>
      </c>
    </row>
    <row r="1942" spans="1:40" x14ac:dyDescent="0.3">
      <c r="A1942" s="1" t="s">
        <v>1929</v>
      </c>
      <c r="B1942" s="8">
        <v>44986</v>
      </c>
      <c r="C1942" s="8">
        <v>45016</v>
      </c>
      <c r="D1942">
        <v>2023</v>
      </c>
      <c r="E1942" t="s">
        <v>721</v>
      </c>
      <c r="F1942" t="s">
        <v>722</v>
      </c>
      <c r="G1942" t="s">
        <v>54</v>
      </c>
      <c r="H1942" t="s">
        <v>723</v>
      </c>
      <c r="I1942" t="s">
        <v>724</v>
      </c>
      <c r="J1942" t="s">
        <v>63</v>
      </c>
      <c r="K1942" t="s">
        <v>83</v>
      </c>
      <c r="L1942" t="s">
        <v>71</v>
      </c>
      <c r="M1942" t="s">
        <v>722</v>
      </c>
      <c r="N1942" t="s">
        <v>72</v>
      </c>
      <c r="O1942" t="s">
        <v>50</v>
      </c>
      <c r="P1942">
        <v>41</v>
      </c>
      <c r="Q1942" s="2">
        <v>42533</v>
      </c>
      <c r="R1942" s="2"/>
      <c r="S1942">
        <v>40</v>
      </c>
      <c r="T1942" s="3">
        <v>70165</v>
      </c>
      <c r="U1942" s="3">
        <v>5847.083333333333</v>
      </c>
      <c r="V1942" s="3">
        <v>33.73317307692308</v>
      </c>
      <c r="W1942" s="3">
        <v>0.1</v>
      </c>
      <c r="X1942" s="3">
        <v>584.70833333333337</v>
      </c>
      <c r="Y1942" vm="42">
        <v>0.34799999999999998</v>
      </c>
      <c r="Z1942" s="3">
        <v>3812.2983333333332</v>
      </c>
      <c r="AA1942" t="s">
        <v>725</v>
      </c>
      <c r="AB1942">
        <v>486.12</v>
      </c>
      <c r="AC1942">
        <v>0</v>
      </c>
      <c r="AD1942" s="2" t="s">
        <v>42</v>
      </c>
      <c r="AE1942">
        <v>147</v>
      </c>
      <c r="AH1942">
        <v>20</v>
      </c>
      <c r="AI1942">
        <v>542.70000000000005</v>
      </c>
      <c r="AK1942" t="s">
        <v>42</v>
      </c>
      <c r="AL1942">
        <f>IF(AND(EE_Data_2023[[#This Row],[Hire Date]]&gt;=EE_Data_2023[[#This Row],[Start of Month]],EE_Data_2023[[#This Row],[Hire Date]]&lt;=EE_Data_2023[[#This Row],[End of Month]]),1,0)</f>
        <v>0</v>
      </c>
      <c r="AM1942">
        <f>IF(AND(EE_Data_2023[[#This Row],[Exit Date]]&gt;=EE_Data_2023[[#This Row],[Start of Month]],EE_Data_2023[[#This Row],[Exit Date]]&lt;=EE_Data_2023[[#This Row],[End of Month]]),1,0)</f>
        <v>0</v>
      </c>
      <c r="AN1942">
        <f>EE_Data_2023[[#This Row],[Leave balance]]*EE_Data_2023[[#This Row],[Hr_Rate]]</f>
        <v>4958.7764423076924</v>
      </c>
    </row>
    <row r="1943" spans="1:40" x14ac:dyDescent="0.3">
      <c r="A1943" s="1" t="s">
        <v>1929</v>
      </c>
      <c r="B1943" s="8">
        <v>44986</v>
      </c>
      <c r="C1943" s="8">
        <v>45016</v>
      </c>
      <c r="D1943">
        <v>2023</v>
      </c>
      <c r="E1943" t="s">
        <v>502</v>
      </c>
      <c r="F1943" t="s">
        <v>120</v>
      </c>
      <c r="G1943" t="s">
        <v>1917</v>
      </c>
      <c r="H1943" t="s">
        <v>726</v>
      </c>
      <c r="I1943" t="s">
        <v>727</v>
      </c>
      <c r="J1943" t="s">
        <v>93</v>
      </c>
      <c r="K1943" t="s">
        <v>116</v>
      </c>
      <c r="L1943" t="s">
        <v>49</v>
      </c>
      <c r="M1943" t="s">
        <v>120</v>
      </c>
      <c r="N1943" t="s">
        <v>39</v>
      </c>
      <c r="O1943" t="s">
        <v>40</v>
      </c>
      <c r="P1943">
        <v>30</v>
      </c>
      <c r="Q1943" s="2">
        <v>44030</v>
      </c>
      <c r="R1943" s="2">
        <v>45125</v>
      </c>
      <c r="S1943">
        <v>40</v>
      </c>
      <c r="T1943" s="3">
        <v>148485</v>
      </c>
      <c r="U1943" s="3">
        <v>12373.75</v>
      </c>
      <c r="V1943" s="3">
        <v>71.387019230769226</v>
      </c>
      <c r="W1943" s="3">
        <v>7.6499999999999999E-2</v>
      </c>
      <c r="X1943" s="3">
        <v>946.59187499999996</v>
      </c>
      <c r="Y1943" vm="1">
        <v>0.36599999999999999</v>
      </c>
      <c r="Z1943" s="3">
        <v>7844.9575000000004</v>
      </c>
      <c r="AA1943" t="s">
        <v>505</v>
      </c>
      <c r="AB1943">
        <v>1.0568</v>
      </c>
      <c r="AC1943">
        <v>0.15</v>
      </c>
      <c r="AD1943" s="2" t="s">
        <v>42</v>
      </c>
      <c r="AE1943">
        <v>342</v>
      </c>
      <c r="AH1943">
        <v>20</v>
      </c>
      <c r="AK1943" t="s">
        <v>42</v>
      </c>
      <c r="AL1943">
        <f>IF(AND(EE_Data_2023[[#This Row],[Hire Date]]&gt;=EE_Data_2023[[#This Row],[Start of Month]],EE_Data_2023[[#This Row],[Hire Date]]&lt;=EE_Data_2023[[#This Row],[End of Month]]),1,0)</f>
        <v>0</v>
      </c>
      <c r="AM1943">
        <f>IF(AND(EE_Data_2023[[#This Row],[Exit Date]]&gt;=EE_Data_2023[[#This Row],[Start of Month]],EE_Data_2023[[#This Row],[Exit Date]]&lt;=EE_Data_2023[[#This Row],[End of Month]]),1,0)</f>
        <v>0</v>
      </c>
      <c r="AN1943">
        <f>EE_Data_2023[[#This Row],[Leave balance]]*EE_Data_2023[[#This Row],[Hr_Rate]]</f>
        <v>24414.360576923074</v>
      </c>
    </row>
    <row r="1944" spans="1:40" x14ac:dyDescent="0.3">
      <c r="A1944" s="1" t="s">
        <v>1929</v>
      </c>
      <c r="B1944" s="8">
        <v>44986</v>
      </c>
      <c r="C1944" s="8">
        <v>45016</v>
      </c>
      <c r="D1944">
        <v>2023</v>
      </c>
      <c r="E1944" t="s">
        <v>180</v>
      </c>
      <c r="F1944" t="s">
        <v>181</v>
      </c>
      <c r="G1944" t="s">
        <v>33</v>
      </c>
      <c r="H1944" t="s">
        <v>728</v>
      </c>
      <c r="I1944" t="s">
        <v>729</v>
      </c>
      <c r="J1944" t="s">
        <v>36</v>
      </c>
      <c r="K1944" t="s">
        <v>37</v>
      </c>
      <c r="L1944" t="s">
        <v>38</v>
      </c>
      <c r="M1944" t="s">
        <v>181</v>
      </c>
      <c r="N1944" t="s">
        <v>72</v>
      </c>
      <c r="O1944" t="s">
        <v>50</v>
      </c>
      <c r="P1944">
        <v>58</v>
      </c>
      <c r="Q1944" s="2">
        <v>38521</v>
      </c>
      <c r="R1944" s="2"/>
      <c r="S1944">
        <v>40</v>
      </c>
      <c r="T1944" s="3">
        <v>86089</v>
      </c>
      <c r="U1944" s="3">
        <v>7174.083333333333</v>
      </c>
      <c r="V1944" s="3">
        <v>41.388942307692311</v>
      </c>
      <c r="W1944" s="3">
        <v>0.31420000000000003</v>
      </c>
      <c r="X1944" s="3">
        <v>2254.0969833333334</v>
      </c>
      <c r="Y1944" vm="22">
        <v>0.49099999999999999</v>
      </c>
      <c r="Z1944" s="3">
        <v>3651.6084166666665</v>
      </c>
      <c r="AA1944" t="s">
        <v>184</v>
      </c>
      <c r="AB1944">
        <v>11.300800000000001</v>
      </c>
      <c r="AC1944">
        <v>0</v>
      </c>
      <c r="AD1944" s="2" t="s">
        <v>42</v>
      </c>
      <c r="AE1944">
        <v>126</v>
      </c>
      <c r="AH1944">
        <v>20</v>
      </c>
      <c r="AK1944" t="s">
        <v>42</v>
      </c>
      <c r="AL1944">
        <f>IF(AND(EE_Data_2023[[#This Row],[Hire Date]]&gt;=EE_Data_2023[[#This Row],[Start of Month]],EE_Data_2023[[#This Row],[Hire Date]]&lt;=EE_Data_2023[[#This Row],[End of Month]]),1,0)</f>
        <v>0</v>
      </c>
      <c r="AM1944">
        <f>IF(AND(EE_Data_2023[[#This Row],[Exit Date]]&gt;=EE_Data_2023[[#This Row],[Start of Month]],EE_Data_2023[[#This Row],[Exit Date]]&lt;=EE_Data_2023[[#This Row],[End of Month]]),1,0)</f>
        <v>0</v>
      </c>
      <c r="AN1944">
        <f>EE_Data_2023[[#This Row],[Leave balance]]*EE_Data_2023[[#This Row],[Hr_Rate]]</f>
        <v>5215.0067307692316</v>
      </c>
    </row>
    <row r="1945" spans="1:40" x14ac:dyDescent="0.3">
      <c r="A1945" s="1" t="s">
        <v>1929</v>
      </c>
      <c r="B1945" s="8">
        <v>44986</v>
      </c>
      <c r="C1945" s="8">
        <v>45016</v>
      </c>
      <c r="D1945">
        <v>2023</v>
      </c>
      <c r="E1945" t="s">
        <v>43</v>
      </c>
      <c r="F1945" t="s">
        <v>44</v>
      </c>
      <c r="G1945" t="s">
        <v>1919</v>
      </c>
      <c r="H1945" t="s">
        <v>730</v>
      </c>
      <c r="I1945" t="s">
        <v>731</v>
      </c>
      <c r="J1945" t="s">
        <v>165</v>
      </c>
      <c r="K1945" t="s">
        <v>99</v>
      </c>
      <c r="L1945" t="s">
        <v>108</v>
      </c>
      <c r="M1945" t="s">
        <v>44</v>
      </c>
      <c r="N1945" t="s">
        <v>72</v>
      </c>
      <c r="O1945" t="s">
        <v>40</v>
      </c>
      <c r="P1945">
        <v>54</v>
      </c>
      <c r="Q1945" s="2">
        <v>39382</v>
      </c>
      <c r="R1945" s="2"/>
      <c r="S1945">
        <v>40</v>
      </c>
      <c r="T1945" s="3">
        <v>106313</v>
      </c>
      <c r="U1945" s="3">
        <v>8859.4166666666661</v>
      </c>
      <c r="V1945" s="3">
        <v>51.112019230769235</v>
      </c>
      <c r="W1945" s="3">
        <v>0.17</v>
      </c>
      <c r="X1945" s="3">
        <v>1506.1008333333334</v>
      </c>
      <c r="Y1945" vm="2">
        <v>0.21</v>
      </c>
      <c r="Z1945" s="3">
        <v>6998.9391666666661</v>
      </c>
      <c r="AA1945" t="s">
        <v>51</v>
      </c>
      <c r="AB1945">
        <v>1.4280999999999999</v>
      </c>
      <c r="AC1945">
        <v>0.15</v>
      </c>
      <c r="AD1945" s="2" t="s">
        <v>42</v>
      </c>
      <c r="AE1945">
        <v>138</v>
      </c>
      <c r="AH1945">
        <v>20</v>
      </c>
      <c r="AI1945">
        <v>522.9</v>
      </c>
      <c r="AK1945" t="s">
        <v>42</v>
      </c>
      <c r="AL1945">
        <f>IF(AND(EE_Data_2023[[#This Row],[Hire Date]]&gt;=EE_Data_2023[[#This Row],[Start of Month]],EE_Data_2023[[#This Row],[Hire Date]]&lt;=EE_Data_2023[[#This Row],[End of Month]]),1,0)</f>
        <v>0</v>
      </c>
      <c r="AM1945">
        <f>IF(AND(EE_Data_2023[[#This Row],[Exit Date]]&gt;=EE_Data_2023[[#This Row],[Start of Month]],EE_Data_2023[[#This Row],[Exit Date]]&lt;=EE_Data_2023[[#This Row],[End of Month]]),1,0)</f>
        <v>0</v>
      </c>
      <c r="AN1945">
        <f>EE_Data_2023[[#This Row],[Leave balance]]*EE_Data_2023[[#This Row],[Hr_Rate]]</f>
        <v>7053.4586538461544</v>
      </c>
    </row>
    <row r="1946" spans="1:40" x14ac:dyDescent="0.3">
      <c r="A1946" s="1" t="s">
        <v>1929</v>
      </c>
      <c r="B1946" s="8">
        <v>44986</v>
      </c>
      <c r="C1946" s="8">
        <v>45016</v>
      </c>
      <c r="D1946">
        <v>2023</v>
      </c>
      <c r="E1946" t="s">
        <v>210</v>
      </c>
      <c r="F1946" t="s">
        <v>211</v>
      </c>
      <c r="G1946" t="s">
        <v>33</v>
      </c>
      <c r="H1946" t="s">
        <v>732</v>
      </c>
      <c r="I1946" t="s">
        <v>733</v>
      </c>
      <c r="J1946" t="s">
        <v>47</v>
      </c>
      <c r="K1946" t="s">
        <v>48</v>
      </c>
      <c r="L1946" t="s">
        <v>108</v>
      </c>
      <c r="M1946" t="s">
        <v>211</v>
      </c>
      <c r="N1946" t="s">
        <v>72</v>
      </c>
      <c r="O1946" t="s">
        <v>50</v>
      </c>
      <c r="P1946">
        <v>63</v>
      </c>
      <c r="Q1946" s="2">
        <v>36826</v>
      </c>
      <c r="R1946" s="2"/>
      <c r="S1946">
        <v>40</v>
      </c>
      <c r="T1946" s="3">
        <v>155320</v>
      </c>
      <c r="U1946" s="3">
        <v>12943.333333333334</v>
      </c>
      <c r="V1946" s="3">
        <v>74.673076923076934</v>
      </c>
      <c r="W1946" s="3">
        <v>0.29899999999999999</v>
      </c>
      <c r="X1946" s="3">
        <v>3870.0566666666668</v>
      </c>
      <c r="Y1946" vm="26">
        <v>0.47</v>
      </c>
      <c r="Z1946" s="3">
        <v>6859.9666666666672</v>
      </c>
      <c r="AA1946" t="s">
        <v>41</v>
      </c>
      <c r="AB1946">
        <v>1</v>
      </c>
      <c r="AC1946">
        <v>0.17</v>
      </c>
      <c r="AD1946" s="2" t="s">
        <v>42</v>
      </c>
      <c r="AE1946">
        <v>384</v>
      </c>
      <c r="AH1946">
        <v>20</v>
      </c>
      <c r="AK1946" t="s">
        <v>42</v>
      </c>
      <c r="AL1946">
        <f>IF(AND(EE_Data_2023[[#This Row],[Hire Date]]&gt;=EE_Data_2023[[#This Row],[Start of Month]],EE_Data_2023[[#This Row],[Hire Date]]&lt;=EE_Data_2023[[#This Row],[End of Month]]),1,0)</f>
        <v>0</v>
      </c>
      <c r="AM1946">
        <f>IF(AND(EE_Data_2023[[#This Row],[Exit Date]]&gt;=EE_Data_2023[[#This Row],[Start of Month]],EE_Data_2023[[#This Row],[Exit Date]]&lt;=EE_Data_2023[[#This Row],[End of Month]]),1,0)</f>
        <v>0</v>
      </c>
      <c r="AN1946">
        <f>EE_Data_2023[[#This Row],[Leave balance]]*EE_Data_2023[[#This Row],[Hr_Rate]]</f>
        <v>28674.461538461543</v>
      </c>
    </row>
    <row r="1947" spans="1:40" x14ac:dyDescent="0.3">
      <c r="A1947" s="1" t="s">
        <v>1929</v>
      </c>
      <c r="B1947" s="8">
        <v>44986</v>
      </c>
      <c r="C1947" s="8">
        <v>45016</v>
      </c>
      <c r="D1947">
        <v>2023</v>
      </c>
      <c r="E1947" t="s">
        <v>180</v>
      </c>
      <c r="F1947" t="s">
        <v>181</v>
      </c>
      <c r="G1947" t="s">
        <v>33</v>
      </c>
      <c r="H1947" t="s">
        <v>734</v>
      </c>
      <c r="I1947" t="s">
        <v>735</v>
      </c>
      <c r="J1947" t="s">
        <v>63</v>
      </c>
      <c r="K1947" t="s">
        <v>83</v>
      </c>
      <c r="L1947" t="s">
        <v>38</v>
      </c>
      <c r="M1947" t="s">
        <v>181</v>
      </c>
      <c r="N1947" t="s">
        <v>72</v>
      </c>
      <c r="O1947" t="s">
        <v>40</v>
      </c>
      <c r="P1947">
        <v>40</v>
      </c>
      <c r="Q1947" s="2">
        <v>42384</v>
      </c>
      <c r="R1947" s="2"/>
      <c r="S1947">
        <v>40</v>
      </c>
      <c r="T1947" s="3">
        <v>89984</v>
      </c>
      <c r="U1947" s="3">
        <v>7498.666666666667</v>
      </c>
      <c r="V1947" s="3">
        <v>43.261538461538464</v>
      </c>
      <c r="W1947" s="3">
        <v>0.31420000000000003</v>
      </c>
      <c r="X1947" s="3">
        <v>2356.0810666666671</v>
      </c>
      <c r="Y1947" vm="22">
        <v>0.49099999999999999</v>
      </c>
      <c r="Z1947" s="3">
        <v>3816.8213333333338</v>
      </c>
      <c r="AA1947" t="s">
        <v>184</v>
      </c>
      <c r="AB1947">
        <v>11.300800000000001</v>
      </c>
      <c r="AC1947">
        <v>0</v>
      </c>
      <c r="AD1947" s="2" t="s">
        <v>42</v>
      </c>
      <c r="AE1947">
        <v>29</v>
      </c>
      <c r="AH1947">
        <v>20</v>
      </c>
      <c r="AI1947">
        <v>403.2</v>
      </c>
      <c r="AK1947" t="s">
        <v>42</v>
      </c>
      <c r="AL1947">
        <f>IF(AND(EE_Data_2023[[#This Row],[Hire Date]]&gt;=EE_Data_2023[[#This Row],[Start of Month]],EE_Data_2023[[#This Row],[Hire Date]]&lt;=EE_Data_2023[[#This Row],[End of Month]]),1,0)</f>
        <v>0</v>
      </c>
      <c r="AM1947">
        <f>IF(AND(EE_Data_2023[[#This Row],[Exit Date]]&gt;=EE_Data_2023[[#This Row],[Start of Month]],EE_Data_2023[[#This Row],[Exit Date]]&lt;=EE_Data_2023[[#This Row],[End of Month]]),1,0)</f>
        <v>0</v>
      </c>
      <c r="AN1947">
        <f>EE_Data_2023[[#This Row],[Leave balance]]*EE_Data_2023[[#This Row],[Hr_Rate]]</f>
        <v>1254.5846153846155</v>
      </c>
    </row>
    <row r="1948" spans="1:40" x14ac:dyDescent="0.3">
      <c r="A1948" s="1" t="s">
        <v>1929</v>
      </c>
      <c r="B1948" s="8">
        <v>44986</v>
      </c>
      <c r="C1948" s="8">
        <v>45016</v>
      </c>
      <c r="D1948">
        <v>2023</v>
      </c>
      <c r="E1948" t="s">
        <v>415</v>
      </c>
      <c r="F1948" t="s">
        <v>416</v>
      </c>
      <c r="G1948" t="s">
        <v>33</v>
      </c>
      <c r="H1948" t="s">
        <v>736</v>
      </c>
      <c r="I1948" t="s">
        <v>737</v>
      </c>
      <c r="J1948" t="s">
        <v>165</v>
      </c>
      <c r="K1948" t="s">
        <v>99</v>
      </c>
      <c r="L1948" t="s">
        <v>49</v>
      </c>
      <c r="M1948" t="s">
        <v>416</v>
      </c>
      <c r="N1948" t="s">
        <v>72</v>
      </c>
      <c r="O1948" t="s">
        <v>50</v>
      </c>
      <c r="P1948">
        <v>65</v>
      </c>
      <c r="Q1948" s="2">
        <v>38792</v>
      </c>
      <c r="R1948" s="2"/>
      <c r="S1948">
        <v>32</v>
      </c>
      <c r="T1948" s="3">
        <v>83756</v>
      </c>
      <c r="U1948" s="3">
        <v>6979.666666666667</v>
      </c>
      <c r="V1948" s="3">
        <v>50.334134615384613</v>
      </c>
      <c r="W1948" s="3">
        <v>0</v>
      </c>
      <c r="X1948" s="3">
        <v>0</v>
      </c>
      <c r="Y1948" vm="38">
        <v>0.23800000000000002</v>
      </c>
      <c r="Z1948" s="3">
        <v>5318.5060000000003</v>
      </c>
      <c r="AA1948" t="s">
        <v>419</v>
      </c>
      <c r="AB1948">
        <v>7.4398</v>
      </c>
      <c r="AC1948">
        <v>0.14000000000000001</v>
      </c>
      <c r="AD1948" s="2" t="s">
        <v>42</v>
      </c>
      <c r="AE1948">
        <v>287</v>
      </c>
      <c r="AH1948">
        <v>20</v>
      </c>
      <c r="AK1948" t="s">
        <v>42</v>
      </c>
      <c r="AL1948">
        <f>IF(AND(EE_Data_2023[[#This Row],[Hire Date]]&gt;=EE_Data_2023[[#This Row],[Start of Month]],EE_Data_2023[[#This Row],[Hire Date]]&lt;=EE_Data_2023[[#This Row],[End of Month]]),1,0)</f>
        <v>0</v>
      </c>
      <c r="AM1948">
        <f>IF(AND(EE_Data_2023[[#This Row],[Exit Date]]&gt;=EE_Data_2023[[#This Row],[Start of Month]],EE_Data_2023[[#This Row],[Exit Date]]&lt;=EE_Data_2023[[#This Row],[End of Month]]),1,0)</f>
        <v>0</v>
      </c>
      <c r="AN1948">
        <f>EE_Data_2023[[#This Row],[Leave balance]]*EE_Data_2023[[#This Row],[Hr_Rate]]</f>
        <v>14445.896634615385</v>
      </c>
    </row>
    <row r="1949" spans="1:40" x14ac:dyDescent="0.3">
      <c r="A1949" s="1" t="s">
        <v>1929</v>
      </c>
      <c r="B1949" s="8">
        <v>44986</v>
      </c>
      <c r="C1949" s="8">
        <v>45016</v>
      </c>
      <c r="D1949">
        <v>2023</v>
      </c>
      <c r="E1949" t="s">
        <v>100</v>
      </c>
      <c r="F1949" t="s">
        <v>101</v>
      </c>
      <c r="G1949" t="s">
        <v>33</v>
      </c>
      <c r="H1949" t="s">
        <v>738</v>
      </c>
      <c r="I1949" t="s">
        <v>739</v>
      </c>
      <c r="J1949" t="s">
        <v>47</v>
      </c>
      <c r="K1949" t="s">
        <v>94</v>
      </c>
      <c r="L1949" t="s">
        <v>71</v>
      </c>
      <c r="M1949" t="s">
        <v>101</v>
      </c>
      <c r="N1949" t="s">
        <v>72</v>
      </c>
      <c r="O1949" t="s">
        <v>50</v>
      </c>
      <c r="P1949">
        <v>57</v>
      </c>
      <c r="Q1949" s="2">
        <v>42667</v>
      </c>
      <c r="R1949" s="2"/>
      <c r="S1949">
        <v>40</v>
      </c>
      <c r="T1949" s="3">
        <v>176324</v>
      </c>
      <c r="U1949" s="3">
        <v>14693.666666666666</v>
      </c>
      <c r="V1949" s="3">
        <v>84.771153846153851</v>
      </c>
      <c r="W1949" s="3">
        <v>0.14990000000000001</v>
      </c>
      <c r="X1949" s="3">
        <v>2202.5806333333335</v>
      </c>
      <c r="Y1949" vm="10">
        <v>0.20399999999999999</v>
      </c>
      <c r="Z1949" s="3">
        <v>11696.158666666666</v>
      </c>
      <c r="AA1949" t="s">
        <v>41</v>
      </c>
      <c r="AB1949">
        <v>1</v>
      </c>
      <c r="AC1949">
        <v>0.23</v>
      </c>
      <c r="AD1949" s="2" t="s">
        <v>42</v>
      </c>
      <c r="AE1949">
        <v>73</v>
      </c>
      <c r="AH1949">
        <v>20</v>
      </c>
      <c r="AK1949" t="s">
        <v>42</v>
      </c>
      <c r="AL1949">
        <f>IF(AND(EE_Data_2023[[#This Row],[Hire Date]]&gt;=EE_Data_2023[[#This Row],[Start of Month]],EE_Data_2023[[#This Row],[Hire Date]]&lt;=EE_Data_2023[[#This Row],[End of Month]]),1,0)</f>
        <v>0</v>
      </c>
      <c r="AM1949">
        <f>IF(AND(EE_Data_2023[[#This Row],[Exit Date]]&gt;=EE_Data_2023[[#This Row],[Start of Month]],EE_Data_2023[[#This Row],[Exit Date]]&lt;=EE_Data_2023[[#This Row],[End of Month]]),1,0)</f>
        <v>0</v>
      </c>
      <c r="AN1949">
        <f>EE_Data_2023[[#This Row],[Leave balance]]*EE_Data_2023[[#This Row],[Hr_Rate]]</f>
        <v>6188.294230769231</v>
      </c>
    </row>
    <row r="1950" spans="1:40" x14ac:dyDescent="0.3">
      <c r="A1950" s="1" t="s">
        <v>1929</v>
      </c>
      <c r="B1950" s="8">
        <v>44986</v>
      </c>
      <c r="C1950" s="8">
        <v>45016</v>
      </c>
      <c r="D1950">
        <v>2023</v>
      </c>
      <c r="E1950" t="s">
        <v>351</v>
      </c>
      <c r="F1950" t="s">
        <v>352</v>
      </c>
      <c r="G1950" t="s">
        <v>54</v>
      </c>
      <c r="H1950" t="s">
        <v>740</v>
      </c>
      <c r="I1950" t="s">
        <v>741</v>
      </c>
      <c r="J1950" t="s">
        <v>63</v>
      </c>
      <c r="K1950" t="s">
        <v>83</v>
      </c>
      <c r="L1950" t="s">
        <v>49</v>
      </c>
      <c r="M1950" t="s">
        <v>352</v>
      </c>
      <c r="N1950" t="s">
        <v>72</v>
      </c>
      <c r="O1950" t="s">
        <v>40</v>
      </c>
      <c r="P1950">
        <v>27</v>
      </c>
      <c r="Q1950" s="2">
        <v>44482</v>
      </c>
      <c r="R1950" s="2"/>
      <c r="S1950">
        <v>40</v>
      </c>
      <c r="T1950" s="3">
        <v>74077</v>
      </c>
      <c r="U1950" s="3">
        <v>6173.083333333333</v>
      </c>
      <c r="V1950" s="3">
        <v>35.613942307692312</v>
      </c>
      <c r="W1950" s="3">
        <v>0.13</v>
      </c>
      <c r="X1950" s="3">
        <v>802.50083333333328</v>
      </c>
      <c r="Y1950" vm="14">
        <v>0.55399999999999994</v>
      </c>
      <c r="Z1950" s="3">
        <v>2753.1951666666669</v>
      </c>
      <c r="AA1950" t="s">
        <v>355</v>
      </c>
      <c r="AB1950">
        <v>12.6816</v>
      </c>
      <c r="AC1950">
        <v>0</v>
      </c>
      <c r="AD1950" s="2" t="s">
        <v>42</v>
      </c>
      <c r="AE1950">
        <v>382</v>
      </c>
      <c r="AH1950">
        <v>20</v>
      </c>
      <c r="AK1950" t="s">
        <v>42</v>
      </c>
      <c r="AL1950">
        <f>IF(AND(EE_Data_2023[[#This Row],[Hire Date]]&gt;=EE_Data_2023[[#This Row],[Start of Month]],EE_Data_2023[[#This Row],[Hire Date]]&lt;=EE_Data_2023[[#This Row],[End of Month]]),1,0)</f>
        <v>0</v>
      </c>
      <c r="AM1950">
        <f>IF(AND(EE_Data_2023[[#This Row],[Exit Date]]&gt;=EE_Data_2023[[#This Row],[Start of Month]],EE_Data_2023[[#This Row],[Exit Date]]&lt;=EE_Data_2023[[#This Row],[End of Month]]),1,0)</f>
        <v>0</v>
      </c>
      <c r="AN1950">
        <f>EE_Data_2023[[#This Row],[Leave balance]]*EE_Data_2023[[#This Row],[Hr_Rate]]</f>
        <v>13604.525961538464</v>
      </c>
    </row>
    <row r="1951" spans="1:40" x14ac:dyDescent="0.3">
      <c r="A1951" s="1" t="s">
        <v>1929</v>
      </c>
      <c r="B1951" s="8">
        <v>44986</v>
      </c>
      <c r="C1951" s="8">
        <v>45016</v>
      </c>
      <c r="D1951">
        <v>2023</v>
      </c>
      <c r="E1951" t="s">
        <v>415</v>
      </c>
      <c r="F1951" t="s">
        <v>416</v>
      </c>
      <c r="G1951" t="s">
        <v>33</v>
      </c>
      <c r="H1951" t="s">
        <v>742</v>
      </c>
      <c r="I1951" t="s">
        <v>743</v>
      </c>
      <c r="J1951" t="s">
        <v>77</v>
      </c>
      <c r="K1951" t="s">
        <v>94</v>
      </c>
      <c r="L1951" t="s">
        <v>38</v>
      </c>
      <c r="M1951" t="s">
        <v>416</v>
      </c>
      <c r="N1951" t="s">
        <v>72</v>
      </c>
      <c r="O1951" t="s">
        <v>50</v>
      </c>
      <c r="P1951">
        <v>31</v>
      </c>
      <c r="Q1951" s="2">
        <v>44214</v>
      </c>
      <c r="R1951" s="2"/>
      <c r="S1951">
        <v>32</v>
      </c>
      <c r="T1951" s="3">
        <v>104162</v>
      </c>
      <c r="U1951" s="3">
        <v>8680.1666666666661</v>
      </c>
      <c r="V1951" s="3">
        <v>62.597355769230766</v>
      </c>
      <c r="W1951" s="3">
        <v>0</v>
      </c>
      <c r="X1951" s="3">
        <v>0</v>
      </c>
      <c r="Y1951" vm="38">
        <v>0.23800000000000002</v>
      </c>
      <c r="Z1951" s="3">
        <v>6614.2869999999994</v>
      </c>
      <c r="AA1951" t="s">
        <v>419</v>
      </c>
      <c r="AB1951">
        <v>7.4398</v>
      </c>
      <c r="AC1951">
        <v>7.0000000000000007E-2</v>
      </c>
      <c r="AD1951" s="2" t="s">
        <v>42</v>
      </c>
      <c r="AE1951">
        <v>289</v>
      </c>
      <c r="AH1951">
        <v>20</v>
      </c>
      <c r="AK1951" t="s">
        <v>42</v>
      </c>
      <c r="AL1951">
        <f>IF(AND(EE_Data_2023[[#This Row],[Hire Date]]&gt;=EE_Data_2023[[#This Row],[Start of Month]],EE_Data_2023[[#This Row],[Hire Date]]&lt;=EE_Data_2023[[#This Row],[End of Month]]),1,0)</f>
        <v>0</v>
      </c>
      <c r="AM1951">
        <f>IF(AND(EE_Data_2023[[#This Row],[Exit Date]]&gt;=EE_Data_2023[[#This Row],[Start of Month]],EE_Data_2023[[#This Row],[Exit Date]]&lt;=EE_Data_2023[[#This Row],[End of Month]]),1,0)</f>
        <v>0</v>
      </c>
      <c r="AN1951">
        <f>EE_Data_2023[[#This Row],[Leave balance]]*EE_Data_2023[[#This Row],[Hr_Rate]]</f>
        <v>18090.635817307691</v>
      </c>
    </row>
    <row r="1952" spans="1:40" x14ac:dyDescent="0.3">
      <c r="A1952" s="1" t="s">
        <v>1929</v>
      </c>
      <c r="B1952" s="8">
        <v>44986</v>
      </c>
      <c r="C1952" s="8">
        <v>45016</v>
      </c>
      <c r="D1952">
        <v>2023</v>
      </c>
      <c r="E1952" t="s">
        <v>424</v>
      </c>
      <c r="F1952" t="s">
        <v>425</v>
      </c>
      <c r="G1952" t="s">
        <v>54</v>
      </c>
      <c r="H1952" t="s">
        <v>744</v>
      </c>
      <c r="I1952" t="s">
        <v>745</v>
      </c>
      <c r="J1952" t="s">
        <v>69</v>
      </c>
      <c r="K1952" t="s">
        <v>70</v>
      </c>
      <c r="L1952" t="s">
        <v>49</v>
      </c>
      <c r="M1952" t="s">
        <v>425</v>
      </c>
      <c r="N1952" t="s">
        <v>72</v>
      </c>
      <c r="O1952" t="s">
        <v>50</v>
      </c>
      <c r="P1952">
        <v>47</v>
      </c>
      <c r="Q1952" s="2">
        <v>42195</v>
      </c>
      <c r="R1952" s="2"/>
      <c r="S1952">
        <v>40</v>
      </c>
      <c r="T1952" s="3">
        <v>63880</v>
      </c>
      <c r="U1952" s="3">
        <v>5323.333333333333</v>
      </c>
      <c r="V1952" s="3">
        <v>30.711538461538463</v>
      </c>
      <c r="W1952" s="3">
        <v>0.26</v>
      </c>
      <c r="X1952" s="3">
        <v>1384.0666666666666</v>
      </c>
      <c r="Y1952" vm="39">
        <v>0.44400000000000001</v>
      </c>
      <c r="Z1952" s="3">
        <v>2959.7733333333331</v>
      </c>
      <c r="AA1952" t="s">
        <v>428</v>
      </c>
      <c r="AB1952">
        <v>32.686700000000002</v>
      </c>
      <c r="AC1952">
        <v>0</v>
      </c>
      <c r="AD1952" s="2" t="s">
        <v>42</v>
      </c>
      <c r="AE1952">
        <v>32</v>
      </c>
      <c r="AH1952">
        <v>20</v>
      </c>
      <c r="AK1952" t="s">
        <v>42</v>
      </c>
      <c r="AL1952">
        <f>IF(AND(EE_Data_2023[[#This Row],[Hire Date]]&gt;=EE_Data_2023[[#This Row],[Start of Month]],EE_Data_2023[[#This Row],[Hire Date]]&lt;=EE_Data_2023[[#This Row],[End of Month]]),1,0)</f>
        <v>0</v>
      </c>
      <c r="AM1952">
        <f>IF(AND(EE_Data_2023[[#This Row],[Exit Date]]&gt;=EE_Data_2023[[#This Row],[Start of Month]],EE_Data_2023[[#This Row],[Exit Date]]&lt;=EE_Data_2023[[#This Row],[End of Month]]),1,0)</f>
        <v>0</v>
      </c>
      <c r="AN1952">
        <f>EE_Data_2023[[#This Row],[Leave balance]]*EE_Data_2023[[#This Row],[Hr_Rate]]</f>
        <v>982.76923076923083</v>
      </c>
    </row>
    <row r="1953" spans="1:40" x14ac:dyDescent="0.3">
      <c r="A1953" s="1" t="s">
        <v>1929</v>
      </c>
      <c r="B1953" s="8">
        <v>44986</v>
      </c>
      <c r="C1953" s="8">
        <v>45016</v>
      </c>
      <c r="D1953">
        <v>2023</v>
      </c>
      <c r="E1953" t="s">
        <v>290</v>
      </c>
      <c r="F1953" t="s">
        <v>291</v>
      </c>
      <c r="G1953" t="s">
        <v>1916</v>
      </c>
      <c r="H1953" t="s">
        <v>746</v>
      </c>
      <c r="I1953" t="s">
        <v>747</v>
      </c>
      <c r="J1953" t="s">
        <v>336</v>
      </c>
      <c r="K1953" t="s">
        <v>99</v>
      </c>
      <c r="L1953" t="s">
        <v>108</v>
      </c>
      <c r="M1953" t="s">
        <v>291</v>
      </c>
      <c r="N1953" t="s">
        <v>72</v>
      </c>
      <c r="O1953" t="s">
        <v>50</v>
      </c>
      <c r="P1953">
        <v>55</v>
      </c>
      <c r="Q1953" s="2">
        <v>41525</v>
      </c>
      <c r="R1953" s="2"/>
      <c r="S1953">
        <v>32</v>
      </c>
      <c r="T1953" s="3">
        <v>73248</v>
      </c>
      <c r="U1953" s="3">
        <v>6104</v>
      </c>
      <c r="V1953" s="3">
        <v>44.019230769230766</v>
      </c>
      <c r="W1953" s="3">
        <v>0.20399999999999999</v>
      </c>
      <c r="X1953" s="3">
        <v>1245.2159999999999</v>
      </c>
      <c r="Y1953" vm="31">
        <v>1.0629999999999999</v>
      </c>
      <c r="Z1953" s="3">
        <v>-384.55199999999968</v>
      </c>
      <c r="AA1953" t="s">
        <v>294</v>
      </c>
      <c r="AB1953">
        <v>211.32830000000001</v>
      </c>
      <c r="AC1953">
        <v>0</v>
      </c>
      <c r="AD1953" s="2" t="s">
        <v>42</v>
      </c>
      <c r="AE1953">
        <v>343</v>
      </c>
      <c r="AH1953">
        <v>20</v>
      </c>
      <c r="AK1953" t="s">
        <v>42</v>
      </c>
      <c r="AL1953">
        <f>IF(AND(EE_Data_2023[[#This Row],[Hire Date]]&gt;=EE_Data_2023[[#This Row],[Start of Month]],EE_Data_2023[[#This Row],[Hire Date]]&lt;=EE_Data_2023[[#This Row],[End of Month]]),1,0)</f>
        <v>0</v>
      </c>
      <c r="AM1953">
        <f>IF(AND(EE_Data_2023[[#This Row],[Exit Date]]&gt;=EE_Data_2023[[#This Row],[Start of Month]],EE_Data_2023[[#This Row],[Exit Date]]&lt;=EE_Data_2023[[#This Row],[End of Month]]),1,0)</f>
        <v>0</v>
      </c>
      <c r="AN1953">
        <f>EE_Data_2023[[#This Row],[Leave balance]]*EE_Data_2023[[#This Row],[Hr_Rate]]</f>
        <v>15098.596153846152</v>
      </c>
    </row>
    <row r="1954" spans="1:40" x14ac:dyDescent="0.3">
      <c r="A1954" s="1" t="s">
        <v>1929</v>
      </c>
      <c r="B1954" s="8">
        <v>44986</v>
      </c>
      <c r="C1954" s="8">
        <v>45016</v>
      </c>
      <c r="D1954">
        <v>2023</v>
      </c>
      <c r="E1954" t="s">
        <v>43</v>
      </c>
      <c r="F1954" t="s">
        <v>44</v>
      </c>
      <c r="G1954" t="s">
        <v>1919</v>
      </c>
      <c r="H1954" t="s">
        <v>748</v>
      </c>
      <c r="I1954" t="s">
        <v>749</v>
      </c>
      <c r="J1954" t="s">
        <v>63</v>
      </c>
      <c r="K1954" t="s">
        <v>83</v>
      </c>
      <c r="L1954" t="s">
        <v>38</v>
      </c>
      <c r="M1954" t="s">
        <v>44</v>
      </c>
      <c r="N1954" t="s">
        <v>39</v>
      </c>
      <c r="O1954" t="s">
        <v>40</v>
      </c>
      <c r="P1954">
        <v>51</v>
      </c>
      <c r="Q1954" s="2">
        <v>44113</v>
      </c>
      <c r="R1954" s="2">
        <v>45208</v>
      </c>
      <c r="S1954">
        <v>40</v>
      </c>
      <c r="T1954" s="3">
        <v>91853</v>
      </c>
      <c r="U1954" s="3">
        <v>7654.416666666667</v>
      </c>
      <c r="V1954" s="3">
        <v>44.160096153846155</v>
      </c>
      <c r="W1954" s="3">
        <v>0.17</v>
      </c>
      <c r="X1954" s="3">
        <v>1301.2508333333335</v>
      </c>
      <c r="Y1954" vm="2">
        <v>0.21</v>
      </c>
      <c r="Z1954" s="3">
        <v>6046.9891666666672</v>
      </c>
      <c r="AA1954" t="s">
        <v>51</v>
      </c>
      <c r="AB1954">
        <v>1.4280999999999999</v>
      </c>
      <c r="AC1954">
        <v>0</v>
      </c>
      <c r="AD1954" s="2" t="s">
        <v>42</v>
      </c>
      <c r="AE1954">
        <v>400</v>
      </c>
      <c r="AH1954">
        <v>20</v>
      </c>
      <c r="AK1954" t="s">
        <v>42</v>
      </c>
      <c r="AL1954">
        <f>IF(AND(EE_Data_2023[[#This Row],[Hire Date]]&gt;=EE_Data_2023[[#This Row],[Start of Month]],EE_Data_2023[[#This Row],[Hire Date]]&lt;=EE_Data_2023[[#This Row],[End of Month]]),1,0)</f>
        <v>0</v>
      </c>
      <c r="AM1954">
        <f>IF(AND(EE_Data_2023[[#This Row],[Exit Date]]&gt;=EE_Data_2023[[#This Row],[Start of Month]],EE_Data_2023[[#This Row],[Exit Date]]&lt;=EE_Data_2023[[#This Row],[End of Month]]),1,0)</f>
        <v>0</v>
      </c>
      <c r="AN1954">
        <f>EE_Data_2023[[#This Row],[Leave balance]]*EE_Data_2023[[#This Row],[Hr_Rate]]</f>
        <v>17664.038461538461</v>
      </c>
    </row>
    <row r="1955" spans="1:40" x14ac:dyDescent="0.3">
      <c r="A1955" s="1" t="s">
        <v>1929</v>
      </c>
      <c r="B1955" s="8">
        <v>44986</v>
      </c>
      <c r="C1955" s="8">
        <v>45016</v>
      </c>
      <c r="D1955">
        <v>2023</v>
      </c>
      <c r="E1955" t="s">
        <v>188</v>
      </c>
      <c r="F1955" t="s">
        <v>189</v>
      </c>
      <c r="G1955" t="s">
        <v>33</v>
      </c>
      <c r="H1955" t="s">
        <v>750</v>
      </c>
      <c r="I1955" t="s">
        <v>751</v>
      </c>
      <c r="J1955" t="s">
        <v>341</v>
      </c>
      <c r="K1955" t="s">
        <v>99</v>
      </c>
      <c r="L1955" t="s">
        <v>71</v>
      </c>
      <c r="M1955" t="s">
        <v>189</v>
      </c>
      <c r="N1955" t="s">
        <v>72</v>
      </c>
      <c r="O1955" t="s">
        <v>50</v>
      </c>
      <c r="P1955">
        <v>37</v>
      </c>
      <c r="Q1955" s="2">
        <v>42995</v>
      </c>
      <c r="R1955" s="2"/>
      <c r="S1955">
        <v>32</v>
      </c>
      <c r="T1955" s="3">
        <v>70770</v>
      </c>
      <c r="U1955" s="3">
        <v>5897.5</v>
      </c>
      <c r="V1955" s="3">
        <v>42.53004807692308</v>
      </c>
      <c r="W1955" s="3">
        <v>0.14099999999999999</v>
      </c>
      <c r="X1955" s="3">
        <v>831.5474999999999</v>
      </c>
      <c r="Y1955" vm="23">
        <v>0.36200000000000004</v>
      </c>
      <c r="Z1955" s="3">
        <v>3762.6049999999996</v>
      </c>
      <c r="AA1955" t="s">
        <v>192</v>
      </c>
      <c r="AB1955">
        <v>11.2597</v>
      </c>
      <c r="AC1955">
        <v>0</v>
      </c>
      <c r="AD1955" s="2" t="s">
        <v>42</v>
      </c>
      <c r="AE1955">
        <v>228</v>
      </c>
      <c r="AH1955">
        <v>20</v>
      </c>
      <c r="AK1955" t="s">
        <v>42</v>
      </c>
      <c r="AL1955">
        <f>IF(AND(EE_Data_2023[[#This Row],[Hire Date]]&gt;=EE_Data_2023[[#This Row],[Start of Month]],EE_Data_2023[[#This Row],[Hire Date]]&lt;=EE_Data_2023[[#This Row],[End of Month]]),1,0)</f>
        <v>0</v>
      </c>
      <c r="AM1955">
        <f>IF(AND(EE_Data_2023[[#This Row],[Exit Date]]&gt;=EE_Data_2023[[#This Row],[Start of Month]],EE_Data_2023[[#This Row],[Exit Date]]&lt;=EE_Data_2023[[#This Row],[End of Month]]),1,0)</f>
        <v>0</v>
      </c>
      <c r="AN1955">
        <f>EE_Data_2023[[#This Row],[Leave balance]]*EE_Data_2023[[#This Row],[Hr_Rate]]</f>
        <v>9696.8509615384628</v>
      </c>
    </row>
    <row r="1956" spans="1:40" x14ac:dyDescent="0.3">
      <c r="A1956" s="1" t="s">
        <v>1929</v>
      </c>
      <c r="B1956" s="8">
        <v>44986</v>
      </c>
      <c r="C1956" s="8">
        <v>45016</v>
      </c>
      <c r="D1956">
        <v>2023</v>
      </c>
      <c r="E1956" t="s">
        <v>172</v>
      </c>
      <c r="F1956" t="s">
        <v>132</v>
      </c>
      <c r="G1956" t="s">
        <v>33</v>
      </c>
      <c r="H1956" t="s">
        <v>752</v>
      </c>
      <c r="I1956" t="s">
        <v>753</v>
      </c>
      <c r="J1956" t="s">
        <v>226</v>
      </c>
      <c r="K1956" t="s">
        <v>94</v>
      </c>
      <c r="L1956" t="s">
        <v>71</v>
      </c>
      <c r="M1956" t="s">
        <v>132</v>
      </c>
      <c r="N1956" t="s">
        <v>72</v>
      </c>
      <c r="O1956" t="s">
        <v>40</v>
      </c>
      <c r="P1956">
        <v>62</v>
      </c>
      <c r="Q1956" s="2">
        <v>38271</v>
      </c>
      <c r="R1956" s="2"/>
      <c r="S1956">
        <v>40</v>
      </c>
      <c r="T1956" s="3">
        <v>50825</v>
      </c>
      <c r="U1956" s="3">
        <v>4235.416666666667</v>
      </c>
      <c r="V1956" s="3">
        <v>24.435096153846153</v>
      </c>
      <c r="W1956" s="3">
        <v>8.3000000000000004E-2</v>
      </c>
      <c r="X1956" s="3">
        <v>351.53958333333338</v>
      </c>
      <c r="Y1956" vm="19">
        <v>0.22399999999999998</v>
      </c>
      <c r="Z1956" s="3">
        <v>3286.6833333333334</v>
      </c>
      <c r="AA1956" t="s">
        <v>41</v>
      </c>
      <c r="AB1956">
        <v>1</v>
      </c>
      <c r="AC1956">
        <v>0</v>
      </c>
      <c r="AD1956" s="2" t="s">
        <v>42</v>
      </c>
      <c r="AE1956">
        <v>164</v>
      </c>
      <c r="AH1956">
        <v>20</v>
      </c>
      <c r="AK1956" t="s">
        <v>42</v>
      </c>
      <c r="AL1956">
        <f>IF(AND(EE_Data_2023[[#This Row],[Hire Date]]&gt;=EE_Data_2023[[#This Row],[Start of Month]],EE_Data_2023[[#This Row],[Hire Date]]&lt;=EE_Data_2023[[#This Row],[End of Month]]),1,0)</f>
        <v>0</v>
      </c>
      <c r="AM1956">
        <f>IF(AND(EE_Data_2023[[#This Row],[Exit Date]]&gt;=EE_Data_2023[[#This Row],[Start of Month]],EE_Data_2023[[#This Row],[Exit Date]]&lt;=EE_Data_2023[[#This Row],[End of Month]]),1,0)</f>
        <v>0</v>
      </c>
      <c r="AN1956">
        <f>EE_Data_2023[[#This Row],[Leave balance]]*EE_Data_2023[[#This Row],[Hr_Rate]]</f>
        <v>4007.3557692307691</v>
      </c>
    </row>
    <row r="1957" spans="1:40" x14ac:dyDescent="0.3">
      <c r="A1957" s="1" t="s">
        <v>1929</v>
      </c>
      <c r="B1957" s="8">
        <v>44986</v>
      </c>
      <c r="C1957" s="8">
        <v>45016</v>
      </c>
      <c r="D1957">
        <v>2023</v>
      </c>
      <c r="E1957" t="s">
        <v>110</v>
      </c>
      <c r="F1957" t="s">
        <v>111</v>
      </c>
      <c r="G1957" t="s">
        <v>112</v>
      </c>
      <c r="H1957" t="s">
        <v>754</v>
      </c>
      <c r="I1957" t="s">
        <v>755</v>
      </c>
      <c r="J1957" t="s">
        <v>93</v>
      </c>
      <c r="K1957" t="s">
        <v>48</v>
      </c>
      <c r="L1957" t="s">
        <v>108</v>
      </c>
      <c r="M1957" t="s">
        <v>111</v>
      </c>
      <c r="N1957" t="s">
        <v>72</v>
      </c>
      <c r="O1957" t="s">
        <v>40</v>
      </c>
      <c r="P1957">
        <v>31</v>
      </c>
      <c r="Q1957" s="2">
        <v>42266</v>
      </c>
      <c r="R1957" s="2"/>
      <c r="S1957">
        <v>40</v>
      </c>
      <c r="T1957" s="3">
        <v>145846</v>
      </c>
      <c r="U1957" s="3">
        <v>12153.833333333334</v>
      </c>
      <c r="V1957" s="3">
        <v>70.118269230769229</v>
      </c>
      <c r="W1957" s="3">
        <v>0</v>
      </c>
      <c r="X1957" s="3">
        <v>0</v>
      </c>
      <c r="Y1957" vm="12">
        <v>0.113</v>
      </c>
      <c r="Z1957" s="3">
        <v>10780.450166666667</v>
      </c>
      <c r="AA1957" t="s">
        <v>117</v>
      </c>
      <c r="AB1957">
        <v>3.8468</v>
      </c>
      <c r="AC1957">
        <v>0.15</v>
      </c>
      <c r="AD1957" s="2" t="s">
        <v>42</v>
      </c>
      <c r="AE1957">
        <v>194</v>
      </c>
      <c r="AH1957">
        <v>20</v>
      </c>
      <c r="AK1957" t="s">
        <v>42</v>
      </c>
      <c r="AL1957">
        <f>IF(AND(EE_Data_2023[[#This Row],[Hire Date]]&gt;=EE_Data_2023[[#This Row],[Start of Month]],EE_Data_2023[[#This Row],[Hire Date]]&lt;=EE_Data_2023[[#This Row],[End of Month]]),1,0)</f>
        <v>0</v>
      </c>
      <c r="AM1957">
        <f>IF(AND(EE_Data_2023[[#This Row],[Exit Date]]&gt;=EE_Data_2023[[#This Row],[Start of Month]],EE_Data_2023[[#This Row],[Exit Date]]&lt;=EE_Data_2023[[#This Row],[End of Month]]),1,0)</f>
        <v>0</v>
      </c>
      <c r="AN1957">
        <f>EE_Data_2023[[#This Row],[Leave balance]]*EE_Data_2023[[#This Row],[Hr_Rate]]</f>
        <v>13602.94423076923</v>
      </c>
    </row>
    <row r="1958" spans="1:40" x14ac:dyDescent="0.3">
      <c r="A1958" s="1" t="s">
        <v>1929</v>
      </c>
      <c r="B1958" s="8">
        <v>44986</v>
      </c>
      <c r="C1958" s="8">
        <v>45016</v>
      </c>
      <c r="D1958">
        <v>2023</v>
      </c>
      <c r="E1958" t="s">
        <v>151</v>
      </c>
      <c r="F1958" t="s">
        <v>152</v>
      </c>
      <c r="G1958" t="s">
        <v>33</v>
      </c>
      <c r="H1958" t="s">
        <v>756</v>
      </c>
      <c r="I1958" t="s">
        <v>757</v>
      </c>
      <c r="J1958" t="s">
        <v>93</v>
      </c>
      <c r="K1958" t="s">
        <v>94</v>
      </c>
      <c r="L1958" t="s">
        <v>108</v>
      </c>
      <c r="M1958" t="s">
        <v>152</v>
      </c>
      <c r="N1958" t="s">
        <v>72</v>
      </c>
      <c r="O1958" t="s">
        <v>50</v>
      </c>
      <c r="P1958">
        <v>64</v>
      </c>
      <c r="Q1958" s="2">
        <v>37962</v>
      </c>
      <c r="R1958" s="2"/>
      <c r="S1958">
        <v>40</v>
      </c>
      <c r="T1958" s="3">
        <v>125807</v>
      </c>
      <c r="U1958" s="3">
        <v>10483.916666666666</v>
      </c>
      <c r="V1958" s="3">
        <v>60.484134615384619</v>
      </c>
      <c r="W1958" s="3">
        <v>0.21</v>
      </c>
      <c r="X1958" s="3">
        <v>2201.6224999999999</v>
      </c>
      <c r="Y1958" vm="18">
        <v>0.379</v>
      </c>
      <c r="Z1958" s="3">
        <v>6510.5122499999998</v>
      </c>
      <c r="AA1958" t="s">
        <v>155</v>
      </c>
      <c r="AB1958">
        <v>378.97</v>
      </c>
      <c r="AC1958">
        <v>0.15</v>
      </c>
      <c r="AD1958" s="2" t="s">
        <v>42</v>
      </c>
      <c r="AE1958">
        <v>136</v>
      </c>
      <c r="AH1958">
        <v>20</v>
      </c>
      <c r="AK1958" t="s">
        <v>42</v>
      </c>
      <c r="AL1958">
        <f>IF(AND(EE_Data_2023[[#This Row],[Hire Date]]&gt;=EE_Data_2023[[#This Row],[Start of Month]],EE_Data_2023[[#This Row],[Hire Date]]&lt;=EE_Data_2023[[#This Row],[End of Month]]),1,0)</f>
        <v>0</v>
      </c>
      <c r="AM1958">
        <f>IF(AND(EE_Data_2023[[#This Row],[Exit Date]]&gt;=EE_Data_2023[[#This Row],[Start of Month]],EE_Data_2023[[#This Row],[Exit Date]]&lt;=EE_Data_2023[[#This Row],[End of Month]]),1,0)</f>
        <v>0</v>
      </c>
      <c r="AN1958">
        <f>EE_Data_2023[[#This Row],[Leave balance]]*EE_Data_2023[[#This Row],[Hr_Rate]]</f>
        <v>8225.8423076923082</v>
      </c>
    </row>
    <row r="1959" spans="1:40" x14ac:dyDescent="0.3">
      <c r="A1959" s="1" t="s">
        <v>1929</v>
      </c>
      <c r="B1959" s="8">
        <v>44986</v>
      </c>
      <c r="C1959" s="8">
        <v>45016</v>
      </c>
      <c r="D1959">
        <v>2023</v>
      </c>
      <c r="E1959" t="s">
        <v>79</v>
      </c>
      <c r="F1959" t="s">
        <v>80</v>
      </c>
      <c r="G1959" t="s">
        <v>33</v>
      </c>
      <c r="H1959" t="s">
        <v>758</v>
      </c>
      <c r="I1959" t="s">
        <v>759</v>
      </c>
      <c r="J1959" t="s">
        <v>145</v>
      </c>
      <c r="K1959" t="s">
        <v>70</v>
      </c>
      <c r="L1959" t="s">
        <v>49</v>
      </c>
      <c r="M1959" t="s">
        <v>80</v>
      </c>
      <c r="N1959" t="s">
        <v>72</v>
      </c>
      <c r="O1959" t="s">
        <v>40</v>
      </c>
      <c r="P1959">
        <v>25</v>
      </c>
      <c r="Q1959" s="2">
        <v>44405</v>
      </c>
      <c r="R1959" s="2"/>
      <c r="S1959">
        <v>40</v>
      </c>
      <c r="T1959" s="3">
        <v>46845</v>
      </c>
      <c r="U1959" s="3">
        <v>3903.75</v>
      </c>
      <c r="V1959" s="3">
        <v>22.521634615384617</v>
      </c>
      <c r="W1959" s="3">
        <v>0.23190000000000002</v>
      </c>
      <c r="X1959" s="3">
        <v>905.27962500000012</v>
      </c>
      <c r="Y1959" vm="7">
        <v>0.41200000000000003</v>
      </c>
      <c r="Z1959" s="3">
        <v>2295.4049999999997</v>
      </c>
      <c r="AA1959" t="s">
        <v>41</v>
      </c>
      <c r="AB1959">
        <v>1</v>
      </c>
      <c r="AC1959">
        <v>0</v>
      </c>
      <c r="AD1959" s="2" t="s">
        <v>42</v>
      </c>
      <c r="AE1959">
        <v>125</v>
      </c>
      <c r="AH1959">
        <v>20</v>
      </c>
      <c r="AK1959" t="s">
        <v>42</v>
      </c>
      <c r="AL1959">
        <f>IF(AND(EE_Data_2023[[#This Row],[Hire Date]]&gt;=EE_Data_2023[[#This Row],[Start of Month]],EE_Data_2023[[#This Row],[Hire Date]]&lt;=EE_Data_2023[[#This Row],[End of Month]]),1,0)</f>
        <v>0</v>
      </c>
      <c r="AM1959">
        <f>IF(AND(EE_Data_2023[[#This Row],[Exit Date]]&gt;=EE_Data_2023[[#This Row],[Start of Month]],EE_Data_2023[[#This Row],[Exit Date]]&lt;=EE_Data_2023[[#This Row],[End of Month]]),1,0)</f>
        <v>0</v>
      </c>
      <c r="AN1959">
        <f>EE_Data_2023[[#This Row],[Leave balance]]*EE_Data_2023[[#This Row],[Hr_Rate]]</f>
        <v>2815.2043269230771</v>
      </c>
    </row>
    <row r="1960" spans="1:40" x14ac:dyDescent="0.3">
      <c r="A1960" s="1" t="s">
        <v>1929</v>
      </c>
      <c r="B1960" s="8">
        <v>44986</v>
      </c>
      <c r="C1960" s="8">
        <v>45016</v>
      </c>
      <c r="D1960">
        <v>2023</v>
      </c>
      <c r="E1960" t="s">
        <v>59</v>
      </c>
      <c r="F1960" t="s">
        <v>60</v>
      </c>
      <c r="G1960" t="s">
        <v>33</v>
      </c>
      <c r="H1960" t="s">
        <v>760</v>
      </c>
      <c r="I1960" t="s">
        <v>761</v>
      </c>
      <c r="J1960" t="s">
        <v>93</v>
      </c>
      <c r="K1960" t="s">
        <v>116</v>
      </c>
      <c r="L1960" t="s">
        <v>71</v>
      </c>
      <c r="M1960" t="s">
        <v>60</v>
      </c>
      <c r="N1960" t="s">
        <v>72</v>
      </c>
      <c r="O1960" t="s">
        <v>50</v>
      </c>
      <c r="P1960">
        <v>59</v>
      </c>
      <c r="Q1960" s="2">
        <v>39689</v>
      </c>
      <c r="R1960" s="2"/>
      <c r="S1960">
        <v>32</v>
      </c>
      <c r="T1960" s="3">
        <v>157969</v>
      </c>
      <c r="U1960" s="3">
        <v>13164.083333333334</v>
      </c>
      <c r="V1960" s="3">
        <v>94.933293269230774</v>
      </c>
      <c r="W1960" s="3">
        <v>0.22140000000000001</v>
      </c>
      <c r="X1960" s="3">
        <v>2914.5280500000003</v>
      </c>
      <c r="Y1960" vm="4">
        <v>0.40799999999999997</v>
      </c>
      <c r="Z1960" s="3">
        <v>7793.137333333334</v>
      </c>
      <c r="AA1960" t="s">
        <v>64</v>
      </c>
      <c r="AB1960">
        <v>4.6844999999999999</v>
      </c>
      <c r="AC1960">
        <v>0.1</v>
      </c>
      <c r="AD1960" s="2" t="s">
        <v>42</v>
      </c>
      <c r="AE1960">
        <v>182</v>
      </c>
      <c r="AF1960">
        <v>1</v>
      </c>
      <c r="AG1960" t="s">
        <v>1808</v>
      </c>
      <c r="AH1960">
        <v>20</v>
      </c>
      <c r="AK1960" t="s">
        <v>42</v>
      </c>
      <c r="AL1960">
        <f>IF(AND(EE_Data_2023[[#This Row],[Hire Date]]&gt;=EE_Data_2023[[#This Row],[Start of Month]],EE_Data_2023[[#This Row],[Hire Date]]&lt;=EE_Data_2023[[#This Row],[End of Month]]),1,0)</f>
        <v>0</v>
      </c>
      <c r="AM1960">
        <f>IF(AND(EE_Data_2023[[#This Row],[Exit Date]]&gt;=EE_Data_2023[[#This Row],[Start of Month]],EE_Data_2023[[#This Row],[Exit Date]]&lt;=EE_Data_2023[[#This Row],[End of Month]]),1,0)</f>
        <v>0</v>
      </c>
      <c r="AN1960">
        <f>EE_Data_2023[[#This Row],[Leave balance]]*EE_Data_2023[[#This Row],[Hr_Rate]]</f>
        <v>17277.859375</v>
      </c>
    </row>
    <row r="1961" spans="1:40" x14ac:dyDescent="0.3">
      <c r="A1961" s="1" t="s">
        <v>1929</v>
      </c>
      <c r="B1961" s="8">
        <v>44986</v>
      </c>
      <c r="C1961" s="8">
        <v>45016</v>
      </c>
      <c r="D1961">
        <v>2023</v>
      </c>
      <c r="E1961" t="s">
        <v>506</v>
      </c>
      <c r="F1961" t="s">
        <v>507</v>
      </c>
      <c r="G1961" t="s">
        <v>1917</v>
      </c>
      <c r="H1961" t="s">
        <v>762</v>
      </c>
      <c r="I1961" t="s">
        <v>763</v>
      </c>
      <c r="J1961" t="s">
        <v>452</v>
      </c>
      <c r="K1961" t="s">
        <v>37</v>
      </c>
      <c r="L1961" t="s">
        <v>71</v>
      </c>
      <c r="M1961" t="s">
        <v>507</v>
      </c>
      <c r="N1961" t="s">
        <v>72</v>
      </c>
      <c r="O1961" t="s">
        <v>50</v>
      </c>
      <c r="P1961">
        <v>40</v>
      </c>
      <c r="Q1961" s="2">
        <v>40522</v>
      </c>
      <c r="R1961" s="2"/>
      <c r="S1961">
        <v>40</v>
      </c>
      <c r="T1961" s="3">
        <v>97807</v>
      </c>
      <c r="U1961" s="3">
        <v>8150.583333333333</v>
      </c>
      <c r="V1961" s="3">
        <v>47.022596153846152</v>
      </c>
      <c r="W1961" s="3">
        <v>7.3700000000000002E-2</v>
      </c>
      <c r="X1961" s="3">
        <v>600.69799166666667</v>
      </c>
      <c r="Y1961" vm="40">
        <v>0.245</v>
      </c>
      <c r="Z1961" s="3">
        <v>6153.6904166666664</v>
      </c>
      <c r="AA1961" t="s">
        <v>510</v>
      </c>
      <c r="AB1961">
        <v>1.4572000000000001</v>
      </c>
      <c r="AC1961">
        <v>0</v>
      </c>
      <c r="AD1961" s="2" t="s">
        <v>42</v>
      </c>
      <c r="AE1961">
        <v>314</v>
      </c>
      <c r="AH1961">
        <v>20</v>
      </c>
      <c r="AK1961" t="s">
        <v>42</v>
      </c>
      <c r="AL1961">
        <f>IF(AND(EE_Data_2023[[#This Row],[Hire Date]]&gt;=EE_Data_2023[[#This Row],[Start of Month]],EE_Data_2023[[#This Row],[Hire Date]]&lt;=EE_Data_2023[[#This Row],[End of Month]]),1,0)</f>
        <v>0</v>
      </c>
      <c r="AM1961">
        <f>IF(AND(EE_Data_2023[[#This Row],[Exit Date]]&gt;=EE_Data_2023[[#This Row],[Start of Month]],EE_Data_2023[[#This Row],[Exit Date]]&lt;=EE_Data_2023[[#This Row],[End of Month]]),1,0)</f>
        <v>0</v>
      </c>
      <c r="AN1961">
        <f>EE_Data_2023[[#This Row],[Leave balance]]*EE_Data_2023[[#This Row],[Hr_Rate]]</f>
        <v>14765.095192307692</v>
      </c>
    </row>
    <row r="1962" spans="1:40" x14ac:dyDescent="0.3">
      <c r="A1962" s="1" t="s">
        <v>1929</v>
      </c>
      <c r="B1962" s="8">
        <v>44986</v>
      </c>
      <c r="C1962" s="8">
        <v>45016</v>
      </c>
      <c r="D1962">
        <v>2023</v>
      </c>
      <c r="E1962" t="s">
        <v>415</v>
      </c>
      <c r="F1962" t="s">
        <v>416</v>
      </c>
      <c r="G1962" t="s">
        <v>33</v>
      </c>
      <c r="H1962" t="s">
        <v>764</v>
      </c>
      <c r="I1962" t="s">
        <v>765</v>
      </c>
      <c r="J1962" t="s">
        <v>226</v>
      </c>
      <c r="K1962" t="s">
        <v>94</v>
      </c>
      <c r="L1962" t="s">
        <v>38</v>
      </c>
      <c r="M1962" t="s">
        <v>416</v>
      </c>
      <c r="N1962" t="s">
        <v>72</v>
      </c>
      <c r="O1962" t="s">
        <v>40</v>
      </c>
      <c r="P1962">
        <v>31</v>
      </c>
      <c r="Q1962" s="2">
        <v>42347</v>
      </c>
      <c r="R1962" s="2"/>
      <c r="S1962">
        <v>40</v>
      </c>
      <c r="T1962" s="3">
        <v>73854</v>
      </c>
      <c r="U1962" s="3">
        <v>6154.5</v>
      </c>
      <c r="V1962" s="3">
        <v>35.506730769230771</v>
      </c>
      <c r="W1962" s="3">
        <v>0</v>
      </c>
      <c r="X1962" s="3">
        <v>0</v>
      </c>
      <c r="Y1962" vm="38">
        <v>0.23800000000000002</v>
      </c>
      <c r="Z1962" s="3">
        <v>4689.7289999999994</v>
      </c>
      <c r="AA1962" t="s">
        <v>419</v>
      </c>
      <c r="AB1962">
        <v>7.4398</v>
      </c>
      <c r="AC1962">
        <v>0</v>
      </c>
      <c r="AD1962" s="2" t="s">
        <v>42</v>
      </c>
      <c r="AE1962">
        <v>230</v>
      </c>
      <c r="AH1962">
        <v>20</v>
      </c>
      <c r="AJ1962">
        <v>13.5</v>
      </c>
      <c r="AK1962" t="s">
        <v>42</v>
      </c>
      <c r="AL1962">
        <f>IF(AND(EE_Data_2023[[#This Row],[Hire Date]]&gt;=EE_Data_2023[[#This Row],[Start of Month]],EE_Data_2023[[#This Row],[Hire Date]]&lt;=EE_Data_2023[[#This Row],[End of Month]]),1,0)</f>
        <v>0</v>
      </c>
      <c r="AM1962">
        <f>IF(AND(EE_Data_2023[[#This Row],[Exit Date]]&gt;=EE_Data_2023[[#This Row],[Start of Month]],EE_Data_2023[[#This Row],[Exit Date]]&lt;=EE_Data_2023[[#This Row],[End of Month]]),1,0)</f>
        <v>0</v>
      </c>
      <c r="AN1962">
        <f>EE_Data_2023[[#This Row],[Leave balance]]*EE_Data_2023[[#This Row],[Hr_Rate]]</f>
        <v>8166.5480769230771</v>
      </c>
    </row>
    <row r="1963" spans="1:40" x14ac:dyDescent="0.3">
      <c r="A1963" s="1" t="s">
        <v>1929</v>
      </c>
      <c r="B1963" s="8">
        <v>44986</v>
      </c>
      <c r="C1963" s="8">
        <v>45016</v>
      </c>
      <c r="D1963">
        <v>2023</v>
      </c>
      <c r="E1963" t="s">
        <v>262</v>
      </c>
      <c r="F1963" t="s">
        <v>263</v>
      </c>
      <c r="G1963" t="s">
        <v>33</v>
      </c>
      <c r="H1963" t="s">
        <v>766</v>
      </c>
      <c r="I1963" t="s">
        <v>767</v>
      </c>
      <c r="J1963" t="s">
        <v>93</v>
      </c>
      <c r="K1963" t="s">
        <v>83</v>
      </c>
      <c r="L1963" t="s">
        <v>38</v>
      </c>
      <c r="M1963" t="s">
        <v>263</v>
      </c>
      <c r="N1963" t="s">
        <v>72</v>
      </c>
      <c r="O1963" t="s">
        <v>40</v>
      </c>
      <c r="P1963">
        <v>45</v>
      </c>
      <c r="Q1963" s="2">
        <v>39063</v>
      </c>
      <c r="R1963" s="2"/>
      <c r="S1963">
        <v>32</v>
      </c>
      <c r="T1963" s="3">
        <v>149537</v>
      </c>
      <c r="U1963" s="3">
        <v>12461.416666666666</v>
      </c>
      <c r="V1963" s="3">
        <v>89.86598557692308</v>
      </c>
      <c r="W1963" s="3">
        <v>0.22</v>
      </c>
      <c r="X1963" s="3">
        <v>2741.5116666666668</v>
      </c>
      <c r="Y1963" vm="28">
        <v>0.45200000000000001</v>
      </c>
      <c r="Z1963" s="3">
        <v>6828.8563333333332</v>
      </c>
      <c r="AA1963" t="s">
        <v>267</v>
      </c>
      <c r="AB1963">
        <v>39.026600000000002</v>
      </c>
      <c r="AC1963">
        <v>0.14000000000000001</v>
      </c>
      <c r="AD1963" s="2" t="s">
        <v>42</v>
      </c>
      <c r="AE1963">
        <v>253</v>
      </c>
      <c r="AH1963">
        <v>20</v>
      </c>
      <c r="AK1963" t="s">
        <v>42</v>
      </c>
      <c r="AL1963">
        <f>IF(AND(EE_Data_2023[[#This Row],[Hire Date]]&gt;=EE_Data_2023[[#This Row],[Start of Month]],EE_Data_2023[[#This Row],[Hire Date]]&lt;=EE_Data_2023[[#This Row],[End of Month]]),1,0)</f>
        <v>0</v>
      </c>
      <c r="AM1963">
        <f>IF(AND(EE_Data_2023[[#This Row],[Exit Date]]&gt;=EE_Data_2023[[#This Row],[Start of Month]],EE_Data_2023[[#This Row],[Exit Date]]&lt;=EE_Data_2023[[#This Row],[End of Month]]),1,0)</f>
        <v>0</v>
      </c>
      <c r="AN1963">
        <f>EE_Data_2023[[#This Row],[Leave balance]]*EE_Data_2023[[#This Row],[Hr_Rate]]</f>
        <v>22736.094350961539</v>
      </c>
    </row>
    <row r="1964" spans="1:40" x14ac:dyDescent="0.3">
      <c r="A1964" s="1" t="s">
        <v>1929</v>
      </c>
      <c r="B1964" s="8">
        <v>44986</v>
      </c>
      <c r="C1964" s="8">
        <v>45016</v>
      </c>
      <c r="D1964">
        <v>2023</v>
      </c>
      <c r="E1964" t="s">
        <v>79</v>
      </c>
      <c r="F1964" t="s">
        <v>80</v>
      </c>
      <c r="G1964" t="s">
        <v>33</v>
      </c>
      <c r="H1964" t="s">
        <v>768</v>
      </c>
      <c r="I1964" t="s">
        <v>769</v>
      </c>
      <c r="J1964" t="s">
        <v>93</v>
      </c>
      <c r="K1964" t="s">
        <v>70</v>
      </c>
      <c r="L1964" t="s">
        <v>38</v>
      </c>
      <c r="M1964" t="s">
        <v>80</v>
      </c>
      <c r="N1964" t="s">
        <v>72</v>
      </c>
      <c r="O1964" t="s">
        <v>50</v>
      </c>
      <c r="P1964">
        <v>49</v>
      </c>
      <c r="Q1964" s="2">
        <v>41379</v>
      </c>
      <c r="R1964" s="2"/>
      <c r="S1964">
        <v>32</v>
      </c>
      <c r="T1964" s="3">
        <v>128303</v>
      </c>
      <c r="U1964" s="3">
        <v>10691.916666666666</v>
      </c>
      <c r="V1964" s="3">
        <v>77.105168269230774</v>
      </c>
      <c r="W1964" s="3">
        <v>0.23190000000000002</v>
      </c>
      <c r="X1964" s="3">
        <v>2479.4554750000002</v>
      </c>
      <c r="Y1964" vm="7">
        <v>0.41200000000000003</v>
      </c>
      <c r="Z1964" s="3">
        <v>6286.8469999999988</v>
      </c>
      <c r="AA1964" t="s">
        <v>41</v>
      </c>
      <c r="AB1964">
        <v>1</v>
      </c>
      <c r="AC1964">
        <v>0.15</v>
      </c>
      <c r="AD1964" s="2" t="s">
        <v>42</v>
      </c>
      <c r="AE1964">
        <v>133</v>
      </c>
      <c r="AH1964">
        <v>20</v>
      </c>
      <c r="AK1964" t="s">
        <v>42</v>
      </c>
      <c r="AL1964">
        <f>IF(AND(EE_Data_2023[[#This Row],[Hire Date]]&gt;=EE_Data_2023[[#This Row],[Start of Month]],EE_Data_2023[[#This Row],[Hire Date]]&lt;=EE_Data_2023[[#This Row],[End of Month]]),1,0)</f>
        <v>0</v>
      </c>
      <c r="AM1964">
        <f>IF(AND(EE_Data_2023[[#This Row],[Exit Date]]&gt;=EE_Data_2023[[#This Row],[Start of Month]],EE_Data_2023[[#This Row],[Exit Date]]&lt;=EE_Data_2023[[#This Row],[End of Month]]),1,0)</f>
        <v>0</v>
      </c>
      <c r="AN1964">
        <f>EE_Data_2023[[#This Row],[Leave balance]]*EE_Data_2023[[#This Row],[Hr_Rate]]</f>
        <v>10254.987379807693</v>
      </c>
    </row>
    <row r="1965" spans="1:40" x14ac:dyDescent="0.3">
      <c r="A1965" s="1" t="s">
        <v>1929</v>
      </c>
      <c r="B1965" s="8">
        <v>44986</v>
      </c>
      <c r="C1965" s="8">
        <v>45016</v>
      </c>
      <c r="D1965">
        <v>2023</v>
      </c>
      <c r="E1965" t="s">
        <v>180</v>
      </c>
      <c r="F1965" t="s">
        <v>181</v>
      </c>
      <c r="G1965" t="s">
        <v>33</v>
      </c>
      <c r="H1965" t="s">
        <v>770</v>
      </c>
      <c r="I1965" t="s">
        <v>771</v>
      </c>
      <c r="J1965" t="s">
        <v>310</v>
      </c>
      <c r="K1965" t="s">
        <v>37</v>
      </c>
      <c r="L1965" t="s">
        <v>49</v>
      </c>
      <c r="M1965" t="s">
        <v>181</v>
      </c>
      <c r="N1965" t="s">
        <v>72</v>
      </c>
      <c r="O1965" t="s">
        <v>40</v>
      </c>
      <c r="P1965">
        <v>46</v>
      </c>
      <c r="Q1965" s="2">
        <v>38513</v>
      </c>
      <c r="R1965" s="2"/>
      <c r="S1965">
        <v>40</v>
      </c>
      <c r="T1965" s="3">
        <v>67374</v>
      </c>
      <c r="U1965" s="3">
        <v>5614.5</v>
      </c>
      <c r="V1965" s="3">
        <v>32.391346153846158</v>
      </c>
      <c r="W1965" s="3">
        <v>0.31420000000000003</v>
      </c>
      <c r="X1965" s="3">
        <v>1764.0759000000003</v>
      </c>
      <c r="Y1965" vm="22">
        <v>0.49099999999999999</v>
      </c>
      <c r="Z1965" s="3">
        <v>2857.7804999999998</v>
      </c>
      <c r="AA1965" t="s">
        <v>184</v>
      </c>
      <c r="AB1965">
        <v>11.300800000000001</v>
      </c>
      <c r="AC1965">
        <v>0</v>
      </c>
      <c r="AD1965" s="2" t="s">
        <v>42</v>
      </c>
      <c r="AE1965">
        <v>298</v>
      </c>
      <c r="AH1965">
        <v>20</v>
      </c>
      <c r="AJ1965">
        <v>1.5</v>
      </c>
      <c r="AK1965" t="s">
        <v>42</v>
      </c>
      <c r="AL1965">
        <f>IF(AND(EE_Data_2023[[#This Row],[Hire Date]]&gt;=EE_Data_2023[[#This Row],[Start of Month]],EE_Data_2023[[#This Row],[Hire Date]]&lt;=EE_Data_2023[[#This Row],[End of Month]]),1,0)</f>
        <v>0</v>
      </c>
      <c r="AM1965">
        <f>IF(AND(EE_Data_2023[[#This Row],[Exit Date]]&gt;=EE_Data_2023[[#This Row],[Start of Month]],EE_Data_2023[[#This Row],[Exit Date]]&lt;=EE_Data_2023[[#This Row],[End of Month]]),1,0)</f>
        <v>0</v>
      </c>
      <c r="AN1965">
        <f>EE_Data_2023[[#This Row],[Leave balance]]*EE_Data_2023[[#This Row],[Hr_Rate]]</f>
        <v>9652.6211538461557</v>
      </c>
    </row>
    <row r="1966" spans="1:40" x14ac:dyDescent="0.3">
      <c r="A1966" s="1" t="s">
        <v>1929</v>
      </c>
      <c r="B1966" s="8">
        <v>44986</v>
      </c>
      <c r="C1966" s="8">
        <v>45016</v>
      </c>
      <c r="D1966">
        <v>2023</v>
      </c>
      <c r="E1966" t="s">
        <v>180</v>
      </c>
      <c r="F1966" t="s">
        <v>181</v>
      </c>
      <c r="G1966" t="s">
        <v>33</v>
      </c>
      <c r="H1966" t="s">
        <v>772</v>
      </c>
      <c r="I1966" t="s">
        <v>773</v>
      </c>
      <c r="J1966" t="s">
        <v>77</v>
      </c>
      <c r="K1966" t="s">
        <v>94</v>
      </c>
      <c r="L1966" t="s">
        <v>71</v>
      </c>
      <c r="M1966" t="s">
        <v>181</v>
      </c>
      <c r="N1966" t="s">
        <v>72</v>
      </c>
      <c r="O1966" t="s">
        <v>40</v>
      </c>
      <c r="P1966">
        <v>46</v>
      </c>
      <c r="Q1966" s="2">
        <v>40810</v>
      </c>
      <c r="R1966" s="2"/>
      <c r="S1966">
        <v>40</v>
      </c>
      <c r="T1966" s="3">
        <v>102167</v>
      </c>
      <c r="U1966" s="3">
        <v>8513.9166666666661</v>
      </c>
      <c r="V1966" s="3">
        <v>49.118749999999999</v>
      </c>
      <c r="W1966" s="3">
        <v>0.31420000000000003</v>
      </c>
      <c r="X1966" s="3">
        <v>2675.0726166666668</v>
      </c>
      <c r="Y1966" vm="22">
        <v>0.49099999999999999</v>
      </c>
      <c r="Z1966" s="3">
        <v>4333.5835833333331</v>
      </c>
      <c r="AA1966" t="s">
        <v>184</v>
      </c>
      <c r="AB1966">
        <v>11.300800000000001</v>
      </c>
      <c r="AC1966">
        <v>0.06</v>
      </c>
      <c r="AD1966" s="2" t="s">
        <v>42</v>
      </c>
      <c r="AE1966">
        <v>207</v>
      </c>
      <c r="AH1966">
        <v>20</v>
      </c>
      <c r="AJ1966">
        <v>15</v>
      </c>
      <c r="AK1966" t="s">
        <v>42</v>
      </c>
      <c r="AL1966">
        <f>IF(AND(EE_Data_2023[[#This Row],[Hire Date]]&gt;=EE_Data_2023[[#This Row],[Start of Month]],EE_Data_2023[[#This Row],[Hire Date]]&lt;=EE_Data_2023[[#This Row],[End of Month]]),1,0)</f>
        <v>0</v>
      </c>
      <c r="AM1966">
        <f>IF(AND(EE_Data_2023[[#This Row],[Exit Date]]&gt;=EE_Data_2023[[#This Row],[Start of Month]],EE_Data_2023[[#This Row],[Exit Date]]&lt;=EE_Data_2023[[#This Row],[End of Month]]),1,0)</f>
        <v>0</v>
      </c>
      <c r="AN1966">
        <f>EE_Data_2023[[#This Row],[Leave balance]]*EE_Data_2023[[#This Row],[Hr_Rate]]</f>
        <v>10167.581249999999</v>
      </c>
    </row>
    <row r="1967" spans="1:40" x14ac:dyDescent="0.3">
      <c r="A1967" s="1" t="s">
        <v>1929</v>
      </c>
      <c r="B1967" s="8">
        <v>44986</v>
      </c>
      <c r="C1967" s="8">
        <v>45016</v>
      </c>
      <c r="D1967">
        <v>2023</v>
      </c>
      <c r="E1967" t="s">
        <v>283</v>
      </c>
      <c r="F1967" t="s">
        <v>284</v>
      </c>
      <c r="G1967" t="s">
        <v>112</v>
      </c>
      <c r="H1967" t="s">
        <v>774</v>
      </c>
      <c r="I1967" t="s">
        <v>775</v>
      </c>
      <c r="J1967" t="s">
        <v>93</v>
      </c>
      <c r="K1967" t="s">
        <v>70</v>
      </c>
      <c r="L1967" t="s">
        <v>38</v>
      </c>
      <c r="M1967" t="s">
        <v>284</v>
      </c>
      <c r="N1967" t="s">
        <v>72</v>
      </c>
      <c r="O1967" t="s">
        <v>40</v>
      </c>
      <c r="P1967">
        <v>45</v>
      </c>
      <c r="Q1967" s="2">
        <v>39332</v>
      </c>
      <c r="R1967" s="2"/>
      <c r="S1967">
        <v>40</v>
      </c>
      <c r="T1967" s="3">
        <v>151027</v>
      </c>
      <c r="U1967" s="3">
        <v>12585.583333333334</v>
      </c>
      <c r="V1967" s="3">
        <v>72.609134615384619</v>
      </c>
      <c r="W1967" s="3">
        <v>0</v>
      </c>
      <c r="X1967" s="3">
        <v>0</v>
      </c>
      <c r="Y1967" vm="30">
        <v>0.159</v>
      </c>
      <c r="Z1967" s="3">
        <v>10584.475583333333</v>
      </c>
      <c r="AA1967" t="s">
        <v>287</v>
      </c>
      <c r="AB1967">
        <v>3.8807</v>
      </c>
      <c r="AC1967">
        <v>0.1</v>
      </c>
      <c r="AD1967" s="2" t="s">
        <v>42</v>
      </c>
      <c r="AE1967">
        <v>240</v>
      </c>
      <c r="AH1967">
        <v>20</v>
      </c>
      <c r="AJ1967">
        <v>19.5</v>
      </c>
      <c r="AK1967" t="s">
        <v>42</v>
      </c>
      <c r="AL1967">
        <f>IF(AND(EE_Data_2023[[#This Row],[Hire Date]]&gt;=EE_Data_2023[[#This Row],[Start of Month]],EE_Data_2023[[#This Row],[Hire Date]]&lt;=EE_Data_2023[[#This Row],[End of Month]]),1,0)</f>
        <v>0</v>
      </c>
      <c r="AM1967">
        <f>IF(AND(EE_Data_2023[[#This Row],[Exit Date]]&gt;=EE_Data_2023[[#This Row],[Start of Month]],EE_Data_2023[[#This Row],[Exit Date]]&lt;=EE_Data_2023[[#This Row],[End of Month]]),1,0)</f>
        <v>0</v>
      </c>
      <c r="AN1967">
        <f>EE_Data_2023[[#This Row],[Leave balance]]*EE_Data_2023[[#This Row],[Hr_Rate]]</f>
        <v>17426.192307692309</v>
      </c>
    </row>
    <row r="1968" spans="1:40" x14ac:dyDescent="0.3">
      <c r="A1968" s="1" t="s">
        <v>1929</v>
      </c>
      <c r="B1968" s="8">
        <v>44986</v>
      </c>
      <c r="C1968" s="8">
        <v>45016</v>
      </c>
      <c r="D1968">
        <v>2023</v>
      </c>
      <c r="E1968" t="s">
        <v>89</v>
      </c>
      <c r="F1968" t="s">
        <v>90</v>
      </c>
      <c r="G1968" t="s">
        <v>54</v>
      </c>
      <c r="H1968" t="s">
        <v>776</v>
      </c>
      <c r="I1968" t="s">
        <v>777</v>
      </c>
      <c r="J1968" t="s">
        <v>77</v>
      </c>
      <c r="K1968" t="s">
        <v>83</v>
      </c>
      <c r="L1968" t="s">
        <v>49</v>
      </c>
      <c r="M1968" t="s">
        <v>90</v>
      </c>
      <c r="N1968" t="s">
        <v>72</v>
      </c>
      <c r="O1968" t="s">
        <v>40</v>
      </c>
      <c r="P1968">
        <v>40</v>
      </c>
      <c r="Q1968" s="2">
        <v>43147</v>
      </c>
      <c r="R1968" s="2"/>
      <c r="S1968">
        <v>40</v>
      </c>
      <c r="T1968" s="3">
        <v>120905</v>
      </c>
      <c r="U1968" s="3">
        <v>10075.416666666666</v>
      </c>
      <c r="V1968" s="3">
        <v>58.127403846153847</v>
      </c>
      <c r="W1968" s="3">
        <v>0</v>
      </c>
      <c r="X1968" s="3">
        <v>0</v>
      </c>
      <c r="Y1968" vm="9">
        <v>0.37200000000000005</v>
      </c>
      <c r="Z1968" s="3">
        <v>6327.3616666666658</v>
      </c>
      <c r="AA1968" t="s">
        <v>95</v>
      </c>
      <c r="AB1968">
        <v>136.33000000000001</v>
      </c>
      <c r="AC1968">
        <v>0.05</v>
      </c>
      <c r="AD1968" s="2" t="s">
        <v>42</v>
      </c>
      <c r="AE1968">
        <v>383</v>
      </c>
      <c r="AH1968">
        <v>20</v>
      </c>
      <c r="AJ1968">
        <v>12</v>
      </c>
      <c r="AK1968" t="s">
        <v>42</v>
      </c>
      <c r="AL1968">
        <f>IF(AND(EE_Data_2023[[#This Row],[Hire Date]]&gt;=EE_Data_2023[[#This Row],[Start of Month]],EE_Data_2023[[#This Row],[Hire Date]]&lt;=EE_Data_2023[[#This Row],[End of Month]]),1,0)</f>
        <v>0</v>
      </c>
      <c r="AM1968">
        <f>IF(AND(EE_Data_2023[[#This Row],[Exit Date]]&gt;=EE_Data_2023[[#This Row],[Start of Month]],EE_Data_2023[[#This Row],[Exit Date]]&lt;=EE_Data_2023[[#This Row],[End of Month]]),1,0)</f>
        <v>0</v>
      </c>
      <c r="AN1968">
        <f>EE_Data_2023[[#This Row],[Leave balance]]*EE_Data_2023[[#This Row],[Hr_Rate]]</f>
        <v>22262.795673076922</v>
      </c>
    </row>
    <row r="1969" spans="1:40" x14ac:dyDescent="0.3">
      <c r="A1969" s="1" t="s">
        <v>1929</v>
      </c>
      <c r="B1969" s="8">
        <v>44986</v>
      </c>
      <c r="C1969" s="8">
        <v>45016</v>
      </c>
      <c r="D1969">
        <v>2023</v>
      </c>
      <c r="E1969" t="s">
        <v>100</v>
      </c>
      <c r="F1969" t="s">
        <v>101</v>
      </c>
      <c r="G1969" t="s">
        <v>33</v>
      </c>
      <c r="H1969" t="s">
        <v>778</v>
      </c>
      <c r="I1969" t="s">
        <v>779</v>
      </c>
      <c r="J1969" t="s">
        <v>115</v>
      </c>
      <c r="K1969" t="s">
        <v>48</v>
      </c>
      <c r="L1969" t="s">
        <v>38</v>
      </c>
      <c r="M1969" t="s">
        <v>101</v>
      </c>
      <c r="N1969" t="s">
        <v>72</v>
      </c>
      <c r="O1969" t="s">
        <v>50</v>
      </c>
      <c r="P1969">
        <v>48</v>
      </c>
      <c r="Q1969" s="2">
        <v>43253</v>
      </c>
      <c r="R1969" s="2"/>
      <c r="S1969">
        <v>40</v>
      </c>
      <c r="T1969" s="3">
        <v>231567</v>
      </c>
      <c r="U1969" s="3">
        <v>19297.25</v>
      </c>
      <c r="V1969" s="3">
        <v>111.33028846153846</v>
      </c>
      <c r="W1969" s="3">
        <v>0.14990000000000001</v>
      </c>
      <c r="X1969" s="3">
        <v>2892.6577750000001</v>
      </c>
      <c r="Y1969" vm="10">
        <v>0.20399999999999999</v>
      </c>
      <c r="Z1969" s="3">
        <v>15360.611000000001</v>
      </c>
      <c r="AA1969" t="s">
        <v>41</v>
      </c>
      <c r="AB1969">
        <v>1</v>
      </c>
      <c r="AC1969">
        <v>0.36</v>
      </c>
      <c r="AD1969" s="2" t="s">
        <v>42</v>
      </c>
      <c r="AE1969">
        <v>35</v>
      </c>
      <c r="AH1969">
        <v>20</v>
      </c>
      <c r="AJ1969">
        <v>21</v>
      </c>
      <c r="AK1969" t="s">
        <v>42</v>
      </c>
      <c r="AL1969">
        <f>IF(AND(EE_Data_2023[[#This Row],[Hire Date]]&gt;=EE_Data_2023[[#This Row],[Start of Month]],EE_Data_2023[[#This Row],[Hire Date]]&lt;=EE_Data_2023[[#This Row],[End of Month]]),1,0)</f>
        <v>0</v>
      </c>
      <c r="AM1969">
        <f>IF(AND(EE_Data_2023[[#This Row],[Exit Date]]&gt;=EE_Data_2023[[#This Row],[Start of Month]],EE_Data_2023[[#This Row],[Exit Date]]&lt;=EE_Data_2023[[#This Row],[End of Month]]),1,0)</f>
        <v>0</v>
      </c>
      <c r="AN1969">
        <f>EE_Data_2023[[#This Row],[Leave balance]]*EE_Data_2023[[#This Row],[Hr_Rate]]</f>
        <v>3896.5600961538462</v>
      </c>
    </row>
    <row r="1970" spans="1:40" x14ac:dyDescent="0.3">
      <c r="A1970" s="1" t="s">
        <v>1929</v>
      </c>
      <c r="B1970" s="8">
        <v>44986</v>
      </c>
      <c r="C1970" s="8">
        <v>45016</v>
      </c>
      <c r="D1970">
        <v>2023</v>
      </c>
      <c r="E1970" t="s">
        <v>146</v>
      </c>
      <c r="F1970" t="s">
        <v>147</v>
      </c>
      <c r="G1970" t="s">
        <v>1919</v>
      </c>
      <c r="H1970" t="s">
        <v>492</v>
      </c>
      <c r="I1970" t="s">
        <v>780</v>
      </c>
      <c r="J1970" t="s">
        <v>115</v>
      </c>
      <c r="K1970" t="s">
        <v>37</v>
      </c>
      <c r="L1970" t="s">
        <v>108</v>
      </c>
      <c r="M1970" t="s">
        <v>147</v>
      </c>
      <c r="N1970" t="s">
        <v>72</v>
      </c>
      <c r="O1970" t="s">
        <v>40</v>
      </c>
      <c r="P1970">
        <v>31</v>
      </c>
      <c r="Q1970" s="2">
        <v>42197</v>
      </c>
      <c r="R1970" s="2"/>
      <c r="S1970">
        <v>40</v>
      </c>
      <c r="T1970" s="3">
        <v>215388</v>
      </c>
      <c r="U1970" s="3">
        <v>17949</v>
      </c>
      <c r="V1970" s="3">
        <v>103.55192307692307</v>
      </c>
      <c r="W1970" s="3">
        <v>0.12</v>
      </c>
      <c r="X1970" s="3">
        <v>2153.88</v>
      </c>
      <c r="Y1970" vm="17">
        <v>0.49700000000000005</v>
      </c>
      <c r="Z1970" s="3">
        <v>9028.3469999999998</v>
      </c>
      <c r="AA1970" t="s">
        <v>150</v>
      </c>
      <c r="AB1970">
        <v>86.649000000000001</v>
      </c>
      <c r="AC1970">
        <v>0.33</v>
      </c>
      <c r="AD1970" s="2" t="s">
        <v>42</v>
      </c>
      <c r="AE1970">
        <v>314</v>
      </c>
      <c r="AH1970">
        <v>20</v>
      </c>
      <c r="AJ1970">
        <v>19.5</v>
      </c>
      <c r="AK1970" t="s">
        <v>42</v>
      </c>
      <c r="AL1970">
        <f>IF(AND(EE_Data_2023[[#This Row],[Hire Date]]&gt;=EE_Data_2023[[#This Row],[Start of Month]],EE_Data_2023[[#This Row],[Hire Date]]&lt;=EE_Data_2023[[#This Row],[End of Month]]),1,0)</f>
        <v>0</v>
      </c>
      <c r="AM1970">
        <f>IF(AND(EE_Data_2023[[#This Row],[Exit Date]]&gt;=EE_Data_2023[[#This Row],[Start of Month]],EE_Data_2023[[#This Row],[Exit Date]]&lt;=EE_Data_2023[[#This Row],[End of Month]]),1,0)</f>
        <v>0</v>
      </c>
      <c r="AN1970">
        <f>EE_Data_2023[[#This Row],[Leave balance]]*EE_Data_2023[[#This Row],[Hr_Rate]]</f>
        <v>32515.303846153845</v>
      </c>
    </row>
    <row r="1971" spans="1:40" x14ac:dyDescent="0.3">
      <c r="A1971" s="1" t="s">
        <v>1929</v>
      </c>
      <c r="B1971" s="8">
        <v>44986</v>
      </c>
      <c r="C1971" s="8">
        <v>45016</v>
      </c>
      <c r="D1971">
        <v>2023</v>
      </c>
      <c r="E1971" t="s">
        <v>43</v>
      </c>
      <c r="F1971" t="s">
        <v>44</v>
      </c>
      <c r="G1971" t="s">
        <v>1919</v>
      </c>
      <c r="H1971" t="s">
        <v>781</v>
      </c>
      <c r="I1971" t="s">
        <v>782</v>
      </c>
      <c r="J1971" t="s">
        <v>93</v>
      </c>
      <c r="K1971" t="s">
        <v>70</v>
      </c>
      <c r="L1971" t="s">
        <v>49</v>
      </c>
      <c r="M1971" t="s">
        <v>44</v>
      </c>
      <c r="N1971" t="s">
        <v>72</v>
      </c>
      <c r="O1971" t="s">
        <v>50</v>
      </c>
      <c r="P1971">
        <v>30</v>
      </c>
      <c r="Q1971" s="2">
        <v>42168</v>
      </c>
      <c r="R1971" s="2"/>
      <c r="S1971">
        <v>40</v>
      </c>
      <c r="T1971" s="3">
        <v>127972</v>
      </c>
      <c r="U1971" s="3">
        <v>10664.333333333334</v>
      </c>
      <c r="V1971" s="3">
        <v>61.524999999999999</v>
      </c>
      <c r="W1971" s="3">
        <v>0.17</v>
      </c>
      <c r="X1971" s="3">
        <v>1812.936666666667</v>
      </c>
      <c r="Y1971" vm="2">
        <v>0.21</v>
      </c>
      <c r="Z1971" s="3">
        <v>8424.8233333333337</v>
      </c>
      <c r="AA1971" t="s">
        <v>51</v>
      </c>
      <c r="AB1971">
        <v>1.4280999999999999</v>
      </c>
      <c r="AC1971">
        <v>0.11</v>
      </c>
      <c r="AD1971" s="2" t="s">
        <v>42</v>
      </c>
      <c r="AE1971">
        <v>104</v>
      </c>
      <c r="AH1971">
        <v>20</v>
      </c>
      <c r="AJ1971">
        <v>25.5</v>
      </c>
      <c r="AK1971" t="s">
        <v>42</v>
      </c>
      <c r="AL1971">
        <f>IF(AND(EE_Data_2023[[#This Row],[Hire Date]]&gt;=EE_Data_2023[[#This Row],[Start of Month]],EE_Data_2023[[#This Row],[Hire Date]]&lt;=EE_Data_2023[[#This Row],[End of Month]]),1,0)</f>
        <v>0</v>
      </c>
      <c r="AM1971">
        <f>IF(AND(EE_Data_2023[[#This Row],[Exit Date]]&gt;=EE_Data_2023[[#This Row],[Start of Month]],EE_Data_2023[[#This Row],[Exit Date]]&lt;=EE_Data_2023[[#This Row],[End of Month]]),1,0)</f>
        <v>0</v>
      </c>
      <c r="AN1971">
        <f>EE_Data_2023[[#This Row],[Leave balance]]*EE_Data_2023[[#This Row],[Hr_Rate]]</f>
        <v>6398.5999999999995</v>
      </c>
    </row>
    <row r="1972" spans="1:40" x14ac:dyDescent="0.3">
      <c r="A1972" s="1" t="s">
        <v>1929</v>
      </c>
      <c r="B1972" s="8">
        <v>44986</v>
      </c>
      <c r="C1972" s="8">
        <v>45016</v>
      </c>
      <c r="D1972">
        <v>2023</v>
      </c>
      <c r="E1972" t="s">
        <v>89</v>
      </c>
      <c r="F1972" t="s">
        <v>90</v>
      </c>
      <c r="G1972" t="s">
        <v>54</v>
      </c>
      <c r="H1972" t="s">
        <v>783</v>
      </c>
      <c r="I1972" t="s">
        <v>784</v>
      </c>
      <c r="J1972" t="s">
        <v>77</v>
      </c>
      <c r="K1972" t="s">
        <v>116</v>
      </c>
      <c r="L1972" t="s">
        <v>71</v>
      </c>
      <c r="M1972" t="s">
        <v>90</v>
      </c>
      <c r="N1972" t="s">
        <v>72</v>
      </c>
      <c r="O1972" t="s">
        <v>40</v>
      </c>
      <c r="P1972">
        <v>28</v>
      </c>
      <c r="Q1972" s="2">
        <v>43863</v>
      </c>
      <c r="R1972" s="2"/>
      <c r="S1972">
        <v>40</v>
      </c>
      <c r="T1972" s="3">
        <v>115417</v>
      </c>
      <c r="U1972" s="3">
        <v>9618.0833333333339</v>
      </c>
      <c r="V1972" s="3">
        <v>55.488942307692312</v>
      </c>
      <c r="W1972" s="3">
        <v>0</v>
      </c>
      <c r="X1972" s="3">
        <v>0</v>
      </c>
      <c r="Y1972" vm="9">
        <v>0.37200000000000005</v>
      </c>
      <c r="Z1972" s="3">
        <v>6040.1563333333334</v>
      </c>
      <c r="AA1972" t="s">
        <v>95</v>
      </c>
      <c r="AB1972">
        <v>136.33000000000001</v>
      </c>
      <c r="AC1972">
        <v>0.06</v>
      </c>
      <c r="AD1972" s="2" t="s">
        <v>42</v>
      </c>
      <c r="AE1972">
        <v>253</v>
      </c>
      <c r="AH1972">
        <v>20</v>
      </c>
      <c r="AJ1972">
        <v>6</v>
      </c>
      <c r="AK1972" t="s">
        <v>42</v>
      </c>
      <c r="AL1972">
        <f>IF(AND(EE_Data_2023[[#This Row],[Hire Date]]&gt;=EE_Data_2023[[#This Row],[Start of Month]],EE_Data_2023[[#This Row],[Hire Date]]&lt;=EE_Data_2023[[#This Row],[End of Month]]),1,0)</f>
        <v>0</v>
      </c>
      <c r="AM1972">
        <f>IF(AND(EE_Data_2023[[#This Row],[Exit Date]]&gt;=EE_Data_2023[[#This Row],[Start of Month]],EE_Data_2023[[#This Row],[Exit Date]]&lt;=EE_Data_2023[[#This Row],[End of Month]]),1,0)</f>
        <v>0</v>
      </c>
      <c r="AN1972">
        <f>EE_Data_2023[[#This Row],[Leave balance]]*EE_Data_2023[[#This Row],[Hr_Rate]]</f>
        <v>14038.702403846155</v>
      </c>
    </row>
    <row r="1973" spans="1:40" x14ac:dyDescent="0.3">
      <c r="A1973" s="1" t="s">
        <v>1929</v>
      </c>
      <c r="B1973" s="8">
        <v>44986</v>
      </c>
      <c r="C1973" s="8">
        <v>45016</v>
      </c>
      <c r="D1973">
        <v>2023</v>
      </c>
      <c r="E1973" t="s">
        <v>385</v>
      </c>
      <c r="F1973" t="s">
        <v>386</v>
      </c>
      <c r="G1973" t="s">
        <v>33</v>
      </c>
      <c r="H1973" t="s">
        <v>422</v>
      </c>
      <c r="I1973" t="s">
        <v>785</v>
      </c>
      <c r="J1973" t="s">
        <v>158</v>
      </c>
      <c r="K1973" t="s">
        <v>99</v>
      </c>
      <c r="L1973" t="s">
        <v>71</v>
      </c>
      <c r="M1973" t="s">
        <v>386</v>
      </c>
      <c r="N1973" t="s">
        <v>39</v>
      </c>
      <c r="O1973" t="s">
        <v>50</v>
      </c>
      <c r="P1973">
        <v>45</v>
      </c>
      <c r="Q1973" s="2">
        <v>44731</v>
      </c>
      <c r="R1973" s="2">
        <v>45096</v>
      </c>
      <c r="S1973">
        <v>40</v>
      </c>
      <c r="T1973" s="3">
        <v>88045</v>
      </c>
      <c r="U1973" s="3">
        <v>7337.083333333333</v>
      </c>
      <c r="V1973" s="3">
        <v>42.32932692307692</v>
      </c>
      <c r="W1973" s="3">
        <v>0.19020000000000001</v>
      </c>
      <c r="X1973" s="3">
        <v>1395.51325</v>
      </c>
      <c r="Y1973" vm="36">
        <v>0.28300000000000003</v>
      </c>
      <c r="Z1973" s="3">
        <v>5260.6887499999993</v>
      </c>
      <c r="AA1973" t="s">
        <v>389</v>
      </c>
      <c r="AB1973">
        <v>1.9574</v>
      </c>
      <c r="AC1973">
        <v>0</v>
      </c>
      <c r="AD1973" s="2" t="s">
        <v>42</v>
      </c>
      <c r="AE1973">
        <v>272</v>
      </c>
      <c r="AF1973">
        <v>1</v>
      </c>
      <c r="AG1973" t="s">
        <v>1808</v>
      </c>
      <c r="AH1973">
        <v>20</v>
      </c>
      <c r="AJ1973">
        <v>3</v>
      </c>
      <c r="AK1973" t="s">
        <v>42</v>
      </c>
      <c r="AL1973">
        <f>IF(AND(EE_Data_2023[[#This Row],[Hire Date]]&gt;=EE_Data_2023[[#This Row],[Start of Month]],EE_Data_2023[[#This Row],[Hire Date]]&lt;=EE_Data_2023[[#This Row],[End of Month]]),1,0)</f>
        <v>0</v>
      </c>
      <c r="AM1973">
        <f>IF(AND(EE_Data_2023[[#This Row],[Exit Date]]&gt;=EE_Data_2023[[#This Row],[Start of Month]],EE_Data_2023[[#This Row],[Exit Date]]&lt;=EE_Data_2023[[#This Row],[End of Month]]),1,0)</f>
        <v>0</v>
      </c>
      <c r="AN1973">
        <f>EE_Data_2023[[#This Row],[Leave balance]]*EE_Data_2023[[#This Row],[Hr_Rate]]</f>
        <v>11513.576923076922</v>
      </c>
    </row>
    <row r="1974" spans="1:40" x14ac:dyDescent="0.3">
      <c r="A1974" s="1" t="s">
        <v>1929</v>
      </c>
      <c r="B1974" s="8">
        <v>44986</v>
      </c>
      <c r="C1974" s="8">
        <v>45016</v>
      </c>
      <c r="D1974">
        <v>2023</v>
      </c>
      <c r="E1974" t="s">
        <v>1035</v>
      </c>
      <c r="F1974" t="s">
        <v>1036</v>
      </c>
      <c r="G1974" t="s">
        <v>1918</v>
      </c>
      <c r="H1974" t="s">
        <v>786</v>
      </c>
      <c r="I1974" t="s">
        <v>787</v>
      </c>
      <c r="J1974" t="s">
        <v>57</v>
      </c>
      <c r="K1974" t="s">
        <v>37</v>
      </c>
      <c r="L1974" t="s">
        <v>49</v>
      </c>
      <c r="M1974" t="s">
        <v>135</v>
      </c>
      <c r="N1974" t="s">
        <v>72</v>
      </c>
      <c r="O1974" t="s">
        <v>50</v>
      </c>
      <c r="P1974">
        <v>45</v>
      </c>
      <c r="Q1974" s="2">
        <v>43185</v>
      </c>
      <c r="R1974" s="2"/>
      <c r="S1974">
        <v>40</v>
      </c>
      <c r="T1974" s="3">
        <v>86478</v>
      </c>
      <c r="U1974" s="3">
        <v>7206.5</v>
      </c>
      <c r="V1974" s="3">
        <v>41.575961538461534</v>
      </c>
      <c r="W1974" s="3">
        <v>0.25</v>
      </c>
      <c r="X1974" s="3">
        <v>1801.625</v>
      </c>
      <c r="Y1974" vm="15">
        <v>0.34600000000000003</v>
      </c>
      <c r="Z1974" s="3">
        <v>4713.0509999999995</v>
      </c>
      <c r="AA1974" t="s">
        <v>138</v>
      </c>
      <c r="AB1974">
        <v>1.7225999999999999</v>
      </c>
      <c r="AC1974">
        <v>0.06</v>
      </c>
      <c r="AD1974" s="2" t="s">
        <v>42</v>
      </c>
      <c r="AE1974">
        <v>63</v>
      </c>
      <c r="AH1974">
        <v>20</v>
      </c>
      <c r="AJ1974">
        <v>4.5</v>
      </c>
      <c r="AK1974" t="s">
        <v>42</v>
      </c>
      <c r="AL1974">
        <f>IF(AND(EE_Data_2023[[#This Row],[Hire Date]]&gt;=EE_Data_2023[[#This Row],[Start of Month]],EE_Data_2023[[#This Row],[Hire Date]]&lt;=EE_Data_2023[[#This Row],[End of Month]]),1,0)</f>
        <v>0</v>
      </c>
      <c r="AM1974">
        <f>IF(AND(EE_Data_2023[[#This Row],[Exit Date]]&gt;=EE_Data_2023[[#This Row],[Start of Month]],EE_Data_2023[[#This Row],[Exit Date]]&lt;=EE_Data_2023[[#This Row],[End of Month]]),1,0)</f>
        <v>0</v>
      </c>
      <c r="AN1974">
        <f>EE_Data_2023[[#This Row],[Leave balance]]*EE_Data_2023[[#This Row],[Hr_Rate]]</f>
        <v>2619.2855769230769</v>
      </c>
    </row>
    <row r="1975" spans="1:40" x14ac:dyDescent="0.3">
      <c r="A1975" s="1" t="s">
        <v>1929</v>
      </c>
      <c r="B1975" s="8">
        <v>44986</v>
      </c>
      <c r="C1975" s="8">
        <v>45016</v>
      </c>
      <c r="D1975">
        <v>2023</v>
      </c>
      <c r="E1975" t="s">
        <v>322</v>
      </c>
      <c r="F1975" t="s">
        <v>323</v>
      </c>
      <c r="G1975" t="s">
        <v>1919</v>
      </c>
      <c r="H1975" t="s">
        <v>788</v>
      </c>
      <c r="I1975" t="s">
        <v>789</v>
      </c>
      <c r="J1975" t="s">
        <v>115</v>
      </c>
      <c r="K1975" t="s">
        <v>99</v>
      </c>
      <c r="L1975" t="s">
        <v>38</v>
      </c>
      <c r="M1975" t="s">
        <v>323</v>
      </c>
      <c r="N1975" t="s">
        <v>72</v>
      </c>
      <c r="O1975" t="s">
        <v>40</v>
      </c>
      <c r="P1975">
        <v>63</v>
      </c>
      <c r="Q1975" s="2">
        <v>42387</v>
      </c>
      <c r="R1975" s="2"/>
      <c r="S1975">
        <v>40</v>
      </c>
      <c r="T1975" s="3">
        <v>180994</v>
      </c>
      <c r="U1975" s="3">
        <v>15082.833333333334</v>
      </c>
      <c r="V1975" s="3">
        <v>87.016346153846158</v>
      </c>
      <c r="W1975" s="3">
        <v>0.15490000000000001</v>
      </c>
      <c r="X1975" s="3">
        <v>2336.3308833333335</v>
      </c>
      <c r="Y1975" vm="33">
        <v>0.46700000000000003</v>
      </c>
      <c r="Z1975" s="3">
        <v>8039.1501666666663</v>
      </c>
      <c r="AA1975" t="s">
        <v>326</v>
      </c>
      <c r="AB1975">
        <v>143.86000000000001</v>
      </c>
      <c r="AC1975">
        <v>0.39</v>
      </c>
      <c r="AD1975" s="2" t="s">
        <v>42</v>
      </c>
      <c r="AE1975">
        <v>27</v>
      </c>
      <c r="AH1975">
        <v>20</v>
      </c>
      <c r="AJ1975">
        <v>6</v>
      </c>
      <c r="AK1975" t="s">
        <v>42</v>
      </c>
      <c r="AL1975">
        <f>IF(AND(EE_Data_2023[[#This Row],[Hire Date]]&gt;=EE_Data_2023[[#This Row],[Start of Month]],EE_Data_2023[[#This Row],[Hire Date]]&lt;=EE_Data_2023[[#This Row],[End of Month]]),1,0)</f>
        <v>0</v>
      </c>
      <c r="AM1975">
        <f>IF(AND(EE_Data_2023[[#This Row],[Exit Date]]&gt;=EE_Data_2023[[#This Row],[Start of Month]],EE_Data_2023[[#This Row],[Exit Date]]&lt;=EE_Data_2023[[#This Row],[End of Month]]),1,0)</f>
        <v>0</v>
      </c>
      <c r="AN1975">
        <f>EE_Data_2023[[#This Row],[Leave balance]]*EE_Data_2023[[#This Row],[Hr_Rate]]</f>
        <v>2349.4413461538461</v>
      </c>
    </row>
    <row r="1976" spans="1:40" x14ac:dyDescent="0.3">
      <c r="A1976" s="1" t="s">
        <v>1929</v>
      </c>
      <c r="B1976" s="8">
        <v>44986</v>
      </c>
      <c r="C1976" s="8">
        <v>45016</v>
      </c>
      <c r="D1976">
        <v>2023</v>
      </c>
      <c r="E1976" t="s">
        <v>502</v>
      </c>
      <c r="F1976" t="s">
        <v>120</v>
      </c>
      <c r="G1976" t="s">
        <v>1917</v>
      </c>
      <c r="H1976" t="s">
        <v>790</v>
      </c>
      <c r="I1976" t="s">
        <v>791</v>
      </c>
      <c r="J1976" t="s">
        <v>177</v>
      </c>
      <c r="K1976" t="s">
        <v>48</v>
      </c>
      <c r="L1976" t="s">
        <v>108</v>
      </c>
      <c r="M1976" t="s">
        <v>120</v>
      </c>
      <c r="N1976" t="s">
        <v>72</v>
      </c>
      <c r="O1976" t="s">
        <v>50</v>
      </c>
      <c r="P1976">
        <v>55</v>
      </c>
      <c r="Q1976" s="2">
        <v>39418</v>
      </c>
      <c r="R1976" s="2"/>
      <c r="S1976">
        <v>40</v>
      </c>
      <c r="T1976" s="3">
        <v>64494</v>
      </c>
      <c r="U1976" s="3">
        <v>5374.5</v>
      </c>
      <c r="V1976" s="3">
        <v>31.006730769230767</v>
      </c>
      <c r="W1976" s="3">
        <v>7.6499999999999999E-2</v>
      </c>
      <c r="X1976" s="3">
        <v>411.14924999999999</v>
      </c>
      <c r="Y1976" vm="1">
        <v>0.36599999999999999</v>
      </c>
      <c r="Z1976" s="3">
        <v>3407.433</v>
      </c>
      <c r="AA1976" t="s">
        <v>505</v>
      </c>
      <c r="AB1976">
        <v>1.0568</v>
      </c>
      <c r="AC1976">
        <v>0</v>
      </c>
      <c r="AD1976" s="2" t="s">
        <v>42</v>
      </c>
      <c r="AE1976">
        <v>324</v>
      </c>
      <c r="AH1976">
        <v>20</v>
      </c>
      <c r="AJ1976">
        <v>1.5</v>
      </c>
      <c r="AK1976" t="s">
        <v>42</v>
      </c>
      <c r="AL1976">
        <f>IF(AND(EE_Data_2023[[#This Row],[Hire Date]]&gt;=EE_Data_2023[[#This Row],[Start of Month]],EE_Data_2023[[#This Row],[Hire Date]]&lt;=EE_Data_2023[[#This Row],[End of Month]]),1,0)</f>
        <v>0</v>
      </c>
      <c r="AM1976">
        <f>IF(AND(EE_Data_2023[[#This Row],[Exit Date]]&gt;=EE_Data_2023[[#This Row],[Start of Month]],EE_Data_2023[[#This Row],[Exit Date]]&lt;=EE_Data_2023[[#This Row],[End of Month]]),1,0)</f>
        <v>0</v>
      </c>
      <c r="AN1976">
        <f>EE_Data_2023[[#This Row],[Leave balance]]*EE_Data_2023[[#This Row],[Hr_Rate]]</f>
        <v>10046.180769230768</v>
      </c>
    </row>
    <row r="1977" spans="1:40" x14ac:dyDescent="0.3">
      <c r="A1977" s="1" t="s">
        <v>1929</v>
      </c>
      <c r="B1977" s="8">
        <v>44986</v>
      </c>
      <c r="C1977" s="8">
        <v>45016</v>
      </c>
      <c r="D1977">
        <v>2023</v>
      </c>
      <c r="E1977" t="s">
        <v>390</v>
      </c>
      <c r="F1977" t="s">
        <v>391</v>
      </c>
      <c r="G1977" t="s">
        <v>33</v>
      </c>
      <c r="H1977" t="s">
        <v>792</v>
      </c>
      <c r="I1977" t="s">
        <v>793</v>
      </c>
      <c r="J1977" t="s">
        <v>69</v>
      </c>
      <c r="K1977" t="s">
        <v>70</v>
      </c>
      <c r="L1977" t="s">
        <v>38</v>
      </c>
      <c r="M1977" t="s">
        <v>391</v>
      </c>
      <c r="N1977" t="s">
        <v>72</v>
      </c>
      <c r="O1977" t="s">
        <v>40</v>
      </c>
      <c r="P1977">
        <v>47</v>
      </c>
      <c r="Q1977" s="2">
        <v>37550</v>
      </c>
      <c r="R1977" s="2"/>
      <c r="S1977">
        <v>40</v>
      </c>
      <c r="T1977" s="3">
        <v>70122</v>
      </c>
      <c r="U1977" s="3">
        <v>5843.5</v>
      </c>
      <c r="V1977" s="3">
        <v>33.712499999999999</v>
      </c>
      <c r="W1977" s="3">
        <v>0.1105</v>
      </c>
      <c r="X1977" s="3">
        <v>645.70675000000006</v>
      </c>
      <c r="Y1977" vm="37">
        <v>0.26100000000000001</v>
      </c>
      <c r="Z1977" s="3">
        <v>4318.3464999999997</v>
      </c>
      <c r="AA1977" t="s">
        <v>41</v>
      </c>
      <c r="AB1977">
        <v>1</v>
      </c>
      <c r="AC1977">
        <v>0</v>
      </c>
      <c r="AD1977" s="2" t="s">
        <v>42</v>
      </c>
      <c r="AE1977">
        <v>101</v>
      </c>
      <c r="AF1977">
        <v>1</v>
      </c>
      <c r="AG1977" t="s">
        <v>1808</v>
      </c>
      <c r="AH1977">
        <v>20</v>
      </c>
      <c r="AJ1977">
        <v>22.5</v>
      </c>
      <c r="AK1977" t="s">
        <v>42</v>
      </c>
      <c r="AL1977">
        <f>IF(AND(EE_Data_2023[[#This Row],[Hire Date]]&gt;=EE_Data_2023[[#This Row],[Start of Month]],EE_Data_2023[[#This Row],[Hire Date]]&lt;=EE_Data_2023[[#This Row],[End of Month]]),1,0)</f>
        <v>0</v>
      </c>
      <c r="AM1977">
        <f>IF(AND(EE_Data_2023[[#This Row],[Exit Date]]&gt;=EE_Data_2023[[#This Row],[Start of Month]],EE_Data_2023[[#This Row],[Exit Date]]&lt;=EE_Data_2023[[#This Row],[End of Month]]),1,0)</f>
        <v>0</v>
      </c>
      <c r="AN1977">
        <f>EE_Data_2023[[#This Row],[Leave balance]]*EE_Data_2023[[#This Row],[Hr_Rate]]</f>
        <v>3404.9624999999996</v>
      </c>
    </row>
    <row r="1978" spans="1:40" x14ac:dyDescent="0.3">
      <c r="A1978" s="1" t="s">
        <v>1929</v>
      </c>
      <c r="B1978" s="8">
        <v>44986</v>
      </c>
      <c r="C1978" s="8">
        <v>45016</v>
      </c>
      <c r="D1978">
        <v>2023</v>
      </c>
      <c r="E1978" t="s">
        <v>110</v>
      </c>
      <c r="F1978" t="s">
        <v>111</v>
      </c>
      <c r="G1978" t="s">
        <v>112</v>
      </c>
      <c r="H1978" t="s">
        <v>794</v>
      </c>
      <c r="I1978" t="s">
        <v>795</v>
      </c>
      <c r="J1978" t="s">
        <v>247</v>
      </c>
      <c r="K1978" t="s">
        <v>94</v>
      </c>
      <c r="L1978" t="s">
        <v>49</v>
      </c>
      <c r="M1978" t="s">
        <v>111</v>
      </c>
      <c r="N1978" t="s">
        <v>72</v>
      </c>
      <c r="O1978" t="s">
        <v>50</v>
      </c>
      <c r="P1978">
        <v>34</v>
      </c>
      <c r="Q1978" s="2">
        <v>42664</v>
      </c>
      <c r="R1978" s="2"/>
      <c r="S1978">
        <v>40</v>
      </c>
      <c r="T1978" s="3">
        <v>52811</v>
      </c>
      <c r="U1978" s="3">
        <v>4400.916666666667</v>
      </c>
      <c r="V1978" s="3">
        <v>25.389903846153846</v>
      </c>
      <c r="W1978" s="3">
        <v>0</v>
      </c>
      <c r="X1978" s="3">
        <v>0</v>
      </c>
      <c r="Y1978" vm="12">
        <v>0.113</v>
      </c>
      <c r="Z1978" s="3">
        <v>3903.6130833333336</v>
      </c>
      <c r="AA1978" t="s">
        <v>117</v>
      </c>
      <c r="AB1978">
        <v>3.8468</v>
      </c>
      <c r="AC1978">
        <v>0</v>
      </c>
      <c r="AD1978" s="2" t="s">
        <v>42</v>
      </c>
      <c r="AE1978">
        <v>397</v>
      </c>
      <c r="AH1978">
        <v>20</v>
      </c>
      <c r="AJ1978">
        <v>19.5</v>
      </c>
      <c r="AK1978" t="s">
        <v>42</v>
      </c>
      <c r="AL1978">
        <f>IF(AND(EE_Data_2023[[#This Row],[Hire Date]]&gt;=EE_Data_2023[[#This Row],[Start of Month]],EE_Data_2023[[#This Row],[Hire Date]]&lt;=EE_Data_2023[[#This Row],[End of Month]]),1,0)</f>
        <v>0</v>
      </c>
      <c r="AM1978">
        <f>IF(AND(EE_Data_2023[[#This Row],[Exit Date]]&gt;=EE_Data_2023[[#This Row],[Start of Month]],EE_Data_2023[[#This Row],[Exit Date]]&lt;=EE_Data_2023[[#This Row],[End of Month]]),1,0)</f>
        <v>0</v>
      </c>
      <c r="AN1978">
        <f>EE_Data_2023[[#This Row],[Leave balance]]*EE_Data_2023[[#This Row],[Hr_Rate]]</f>
        <v>10079.791826923078</v>
      </c>
    </row>
    <row r="1979" spans="1:40" x14ac:dyDescent="0.3">
      <c r="A1979" s="1" t="s">
        <v>1929</v>
      </c>
      <c r="B1979" s="8">
        <v>44986</v>
      </c>
      <c r="C1979" s="8">
        <v>45016</v>
      </c>
      <c r="D1979">
        <v>2023</v>
      </c>
      <c r="E1979" t="s">
        <v>188</v>
      </c>
      <c r="F1979" t="s">
        <v>189</v>
      </c>
      <c r="G1979" t="s">
        <v>33</v>
      </c>
      <c r="H1979" t="s">
        <v>796</v>
      </c>
      <c r="I1979" t="s">
        <v>797</v>
      </c>
      <c r="J1979" t="s">
        <v>406</v>
      </c>
      <c r="K1979" t="s">
        <v>37</v>
      </c>
      <c r="L1979" t="s">
        <v>108</v>
      </c>
      <c r="M1979" t="s">
        <v>189</v>
      </c>
      <c r="N1979" t="s">
        <v>72</v>
      </c>
      <c r="O1979" t="s">
        <v>50</v>
      </c>
      <c r="P1979">
        <v>28</v>
      </c>
      <c r="Q1979" s="2">
        <v>43763</v>
      </c>
      <c r="R1979" s="2"/>
      <c r="S1979">
        <v>40</v>
      </c>
      <c r="T1979" s="3">
        <v>50111</v>
      </c>
      <c r="U1979" s="3">
        <v>4175.916666666667</v>
      </c>
      <c r="V1979" s="3">
        <v>24.091826923076923</v>
      </c>
      <c r="W1979" s="3">
        <v>0.14099999999999999</v>
      </c>
      <c r="X1979" s="3">
        <v>588.80425000000002</v>
      </c>
      <c r="Y1979" vm="23">
        <v>0.36200000000000004</v>
      </c>
      <c r="Z1979" s="3">
        <v>2664.2348333333334</v>
      </c>
      <c r="AA1979" t="s">
        <v>192</v>
      </c>
      <c r="AB1979">
        <v>11.2597</v>
      </c>
      <c r="AC1979">
        <v>0</v>
      </c>
      <c r="AD1979" s="2" t="s">
        <v>42</v>
      </c>
      <c r="AE1979">
        <v>127</v>
      </c>
      <c r="AH1979">
        <v>20</v>
      </c>
      <c r="AJ1979">
        <v>28.5</v>
      </c>
      <c r="AK1979" t="s">
        <v>42</v>
      </c>
      <c r="AL1979">
        <f>IF(AND(EE_Data_2023[[#This Row],[Hire Date]]&gt;=EE_Data_2023[[#This Row],[Start of Month]],EE_Data_2023[[#This Row],[Hire Date]]&lt;=EE_Data_2023[[#This Row],[End of Month]]),1,0)</f>
        <v>0</v>
      </c>
      <c r="AM1979">
        <f>IF(AND(EE_Data_2023[[#This Row],[Exit Date]]&gt;=EE_Data_2023[[#This Row],[Start of Month]],EE_Data_2023[[#This Row],[Exit Date]]&lt;=EE_Data_2023[[#This Row],[End of Month]]),1,0)</f>
        <v>0</v>
      </c>
      <c r="AN1979">
        <f>EE_Data_2023[[#This Row],[Leave balance]]*EE_Data_2023[[#This Row],[Hr_Rate]]</f>
        <v>3059.6620192307691</v>
      </c>
    </row>
    <row r="1980" spans="1:40" x14ac:dyDescent="0.3">
      <c r="A1980" s="1" t="s">
        <v>1929</v>
      </c>
      <c r="B1980" s="8">
        <v>44986</v>
      </c>
      <c r="C1980" s="8">
        <v>45016</v>
      </c>
      <c r="D1980">
        <v>2023</v>
      </c>
      <c r="E1980" t="s">
        <v>128</v>
      </c>
      <c r="F1980" t="s">
        <v>129</v>
      </c>
      <c r="G1980" t="s">
        <v>33</v>
      </c>
      <c r="H1980" t="s">
        <v>798</v>
      </c>
      <c r="I1980" t="s">
        <v>701</v>
      </c>
      <c r="J1980" t="s">
        <v>570</v>
      </c>
      <c r="K1980" t="s">
        <v>37</v>
      </c>
      <c r="L1980" t="s">
        <v>38</v>
      </c>
      <c r="M1980" t="s">
        <v>129</v>
      </c>
      <c r="N1980" t="s">
        <v>72</v>
      </c>
      <c r="O1980" t="s">
        <v>40</v>
      </c>
      <c r="P1980">
        <v>31</v>
      </c>
      <c r="Q1980" s="2">
        <v>42497</v>
      </c>
      <c r="R1980" s="2"/>
      <c r="S1980">
        <v>40</v>
      </c>
      <c r="T1980" s="3">
        <v>71192</v>
      </c>
      <c r="U1980" s="3">
        <v>5932.666666666667</v>
      </c>
      <c r="V1980" s="3">
        <v>34.226923076923079</v>
      </c>
      <c r="W1980" s="3">
        <v>0.27500000000000002</v>
      </c>
      <c r="X1980" s="3">
        <v>1631.4833333333336</v>
      </c>
      <c r="Y1980" vm="14">
        <v>0.55399999999999994</v>
      </c>
      <c r="Z1980" s="3">
        <v>2645.9693333333339</v>
      </c>
      <c r="AA1980" t="s">
        <v>41</v>
      </c>
      <c r="AB1980">
        <v>1</v>
      </c>
      <c r="AC1980">
        <v>0</v>
      </c>
      <c r="AD1980" s="2" t="s">
        <v>42</v>
      </c>
      <c r="AE1980">
        <v>219</v>
      </c>
      <c r="AF1980">
        <v>1</v>
      </c>
      <c r="AG1980" t="s">
        <v>1809</v>
      </c>
      <c r="AH1980">
        <v>20</v>
      </c>
      <c r="AJ1980">
        <v>7.5</v>
      </c>
      <c r="AK1980" t="s">
        <v>42</v>
      </c>
      <c r="AL1980">
        <f>IF(AND(EE_Data_2023[[#This Row],[Hire Date]]&gt;=EE_Data_2023[[#This Row],[Start of Month]],EE_Data_2023[[#This Row],[Hire Date]]&lt;=EE_Data_2023[[#This Row],[End of Month]]),1,0)</f>
        <v>0</v>
      </c>
      <c r="AM1980">
        <f>IF(AND(EE_Data_2023[[#This Row],[Exit Date]]&gt;=EE_Data_2023[[#This Row],[Start of Month]],EE_Data_2023[[#This Row],[Exit Date]]&lt;=EE_Data_2023[[#This Row],[End of Month]]),1,0)</f>
        <v>0</v>
      </c>
      <c r="AN1980">
        <f>EE_Data_2023[[#This Row],[Leave balance]]*EE_Data_2023[[#This Row],[Hr_Rate]]</f>
        <v>7495.6961538461546</v>
      </c>
    </row>
    <row r="1981" spans="1:40" x14ac:dyDescent="0.3">
      <c r="A1981" s="1" t="s">
        <v>1929</v>
      </c>
      <c r="B1981" s="8">
        <v>44986</v>
      </c>
      <c r="C1981" s="8">
        <v>45016</v>
      </c>
      <c r="D1981">
        <v>2023</v>
      </c>
      <c r="E1981" t="s">
        <v>283</v>
      </c>
      <c r="F1981" t="s">
        <v>284</v>
      </c>
      <c r="G1981" t="s">
        <v>112</v>
      </c>
      <c r="H1981" t="s">
        <v>799</v>
      </c>
      <c r="I1981" t="s">
        <v>800</v>
      </c>
      <c r="J1981" t="s">
        <v>47</v>
      </c>
      <c r="K1981" t="s">
        <v>70</v>
      </c>
      <c r="L1981" t="s">
        <v>38</v>
      </c>
      <c r="M1981" t="s">
        <v>284</v>
      </c>
      <c r="N1981" t="s">
        <v>72</v>
      </c>
      <c r="O1981" t="s">
        <v>50</v>
      </c>
      <c r="P1981">
        <v>50</v>
      </c>
      <c r="Q1981" s="2">
        <v>43452</v>
      </c>
      <c r="R1981" s="2"/>
      <c r="S1981">
        <v>40</v>
      </c>
      <c r="T1981" s="3">
        <v>155351</v>
      </c>
      <c r="U1981" s="3">
        <v>12945.916666666666</v>
      </c>
      <c r="V1981" s="3">
        <v>74.687980769230776</v>
      </c>
      <c r="W1981" s="3">
        <v>0</v>
      </c>
      <c r="X1981" s="3">
        <v>0</v>
      </c>
      <c r="Y1981" vm="30">
        <v>0.159</v>
      </c>
      <c r="Z1981" s="3">
        <v>10887.515916666667</v>
      </c>
      <c r="AA1981" t="s">
        <v>287</v>
      </c>
      <c r="AB1981">
        <v>3.8807</v>
      </c>
      <c r="AC1981">
        <v>0.2</v>
      </c>
      <c r="AD1981" s="2" t="s">
        <v>42</v>
      </c>
      <c r="AE1981">
        <v>323</v>
      </c>
      <c r="AF1981">
        <v>1</v>
      </c>
      <c r="AG1981" t="s">
        <v>1809</v>
      </c>
      <c r="AH1981">
        <v>20</v>
      </c>
      <c r="AJ1981">
        <v>3</v>
      </c>
      <c r="AK1981" t="s">
        <v>42</v>
      </c>
      <c r="AL1981">
        <f>IF(AND(EE_Data_2023[[#This Row],[Hire Date]]&gt;=EE_Data_2023[[#This Row],[Start of Month]],EE_Data_2023[[#This Row],[Hire Date]]&lt;=EE_Data_2023[[#This Row],[End of Month]]),1,0)</f>
        <v>0</v>
      </c>
      <c r="AM1981">
        <f>IF(AND(EE_Data_2023[[#This Row],[Exit Date]]&gt;=EE_Data_2023[[#This Row],[Start of Month]],EE_Data_2023[[#This Row],[Exit Date]]&lt;=EE_Data_2023[[#This Row],[End of Month]]),1,0)</f>
        <v>0</v>
      </c>
      <c r="AN1981">
        <f>EE_Data_2023[[#This Row],[Leave balance]]*EE_Data_2023[[#This Row],[Hr_Rate]]</f>
        <v>24124.217788461541</v>
      </c>
    </row>
    <row r="1982" spans="1:40" x14ac:dyDescent="0.3">
      <c r="A1982" s="1" t="s">
        <v>1929</v>
      </c>
      <c r="B1982" s="8">
        <v>44986</v>
      </c>
      <c r="C1982" s="8">
        <v>45016</v>
      </c>
      <c r="D1982">
        <v>2023</v>
      </c>
      <c r="E1982" t="s">
        <v>172</v>
      </c>
      <c r="F1982" t="s">
        <v>132</v>
      </c>
      <c r="G1982" t="s">
        <v>33</v>
      </c>
      <c r="H1982" t="s">
        <v>801</v>
      </c>
      <c r="I1982" t="s">
        <v>802</v>
      </c>
      <c r="J1982" t="s">
        <v>47</v>
      </c>
      <c r="K1982" t="s">
        <v>94</v>
      </c>
      <c r="L1982" t="s">
        <v>49</v>
      </c>
      <c r="M1982" t="s">
        <v>132</v>
      </c>
      <c r="N1982" t="s">
        <v>72</v>
      </c>
      <c r="O1982" t="s">
        <v>40</v>
      </c>
      <c r="P1982">
        <v>39</v>
      </c>
      <c r="Q1982" s="2">
        <v>39049</v>
      </c>
      <c r="R1982" s="2"/>
      <c r="S1982">
        <v>40</v>
      </c>
      <c r="T1982" s="3">
        <v>161690</v>
      </c>
      <c r="U1982" s="3">
        <v>13474.166666666666</v>
      </c>
      <c r="V1982" s="3">
        <v>77.735576923076934</v>
      </c>
      <c r="W1982" s="3">
        <v>8.3000000000000004E-2</v>
      </c>
      <c r="X1982" s="3">
        <v>1118.3558333333333</v>
      </c>
      <c r="Y1982" vm="19">
        <v>0.22399999999999998</v>
      </c>
      <c r="Z1982" s="3">
        <v>10455.953333333333</v>
      </c>
      <c r="AA1982" t="s">
        <v>41</v>
      </c>
      <c r="AB1982">
        <v>1</v>
      </c>
      <c r="AC1982">
        <v>0.28999999999999998</v>
      </c>
      <c r="AD1982" s="2" t="s">
        <v>42</v>
      </c>
      <c r="AE1982">
        <v>103</v>
      </c>
      <c r="AH1982">
        <v>20</v>
      </c>
      <c r="AJ1982">
        <v>30</v>
      </c>
      <c r="AK1982" t="s">
        <v>42</v>
      </c>
      <c r="AL1982">
        <f>IF(AND(EE_Data_2023[[#This Row],[Hire Date]]&gt;=EE_Data_2023[[#This Row],[Start of Month]],EE_Data_2023[[#This Row],[Hire Date]]&lt;=EE_Data_2023[[#This Row],[End of Month]]),1,0)</f>
        <v>0</v>
      </c>
      <c r="AM1982">
        <f>IF(AND(EE_Data_2023[[#This Row],[Exit Date]]&gt;=EE_Data_2023[[#This Row],[Start of Month]],EE_Data_2023[[#This Row],[Exit Date]]&lt;=EE_Data_2023[[#This Row],[End of Month]]),1,0)</f>
        <v>0</v>
      </c>
      <c r="AN1982">
        <f>EE_Data_2023[[#This Row],[Leave balance]]*EE_Data_2023[[#This Row],[Hr_Rate]]</f>
        <v>8006.7644230769238</v>
      </c>
    </row>
    <row r="1983" spans="1:40" x14ac:dyDescent="0.3">
      <c r="A1983" s="1" t="s">
        <v>1929</v>
      </c>
      <c r="B1983" s="8">
        <v>44986</v>
      </c>
      <c r="C1983" s="8">
        <v>45016</v>
      </c>
      <c r="D1983">
        <v>2023</v>
      </c>
      <c r="E1983" t="s">
        <v>31</v>
      </c>
      <c r="F1983" t="s">
        <v>32</v>
      </c>
      <c r="G1983" t="s">
        <v>33</v>
      </c>
      <c r="H1983" t="s">
        <v>803</v>
      </c>
      <c r="I1983" t="s">
        <v>804</v>
      </c>
      <c r="J1983" t="s">
        <v>341</v>
      </c>
      <c r="K1983" t="s">
        <v>99</v>
      </c>
      <c r="L1983" t="s">
        <v>49</v>
      </c>
      <c r="M1983" t="s">
        <v>32</v>
      </c>
      <c r="N1983" t="s">
        <v>72</v>
      </c>
      <c r="O1983" t="s">
        <v>50</v>
      </c>
      <c r="P1983">
        <v>35</v>
      </c>
      <c r="Q1983" s="2">
        <v>42776</v>
      </c>
      <c r="R1983" s="2"/>
      <c r="S1983">
        <v>40</v>
      </c>
      <c r="T1983" s="3">
        <v>60132</v>
      </c>
      <c r="U1983" s="3">
        <v>5011</v>
      </c>
      <c r="V1983" s="3">
        <v>28.909615384615385</v>
      </c>
      <c r="W1983" s="3">
        <v>0.20760000000000001</v>
      </c>
      <c r="X1983" s="3">
        <v>1040.2836</v>
      </c>
      <c r="Y1983" vm="1">
        <v>0.36599999999999999</v>
      </c>
      <c r="Z1983" s="3">
        <v>3176.9740000000002</v>
      </c>
      <c r="AA1983" t="s">
        <v>41</v>
      </c>
      <c r="AB1983">
        <v>1</v>
      </c>
      <c r="AC1983">
        <v>0</v>
      </c>
      <c r="AD1983" s="2" t="s">
        <v>42</v>
      </c>
      <c r="AE1983">
        <v>303</v>
      </c>
      <c r="AH1983">
        <v>20</v>
      </c>
      <c r="AJ1983">
        <v>24</v>
      </c>
      <c r="AK1983" t="s">
        <v>42</v>
      </c>
      <c r="AL1983">
        <f>IF(AND(EE_Data_2023[[#This Row],[Hire Date]]&gt;=EE_Data_2023[[#This Row],[Start of Month]],EE_Data_2023[[#This Row],[Hire Date]]&lt;=EE_Data_2023[[#This Row],[End of Month]]),1,0)</f>
        <v>0</v>
      </c>
      <c r="AM1983">
        <f>IF(AND(EE_Data_2023[[#This Row],[Exit Date]]&gt;=EE_Data_2023[[#This Row],[Start of Month]],EE_Data_2023[[#This Row],[Exit Date]]&lt;=EE_Data_2023[[#This Row],[End of Month]]),1,0)</f>
        <v>0</v>
      </c>
      <c r="AN1983">
        <f>EE_Data_2023[[#This Row],[Leave balance]]*EE_Data_2023[[#This Row],[Hr_Rate]]</f>
        <v>8759.6134615384617</v>
      </c>
    </row>
    <row r="1984" spans="1:40" x14ac:dyDescent="0.3">
      <c r="A1984" s="1" t="s">
        <v>1929</v>
      </c>
      <c r="B1984" s="8">
        <v>44986</v>
      </c>
      <c r="C1984" s="8">
        <v>45016</v>
      </c>
      <c r="D1984">
        <v>2023</v>
      </c>
      <c r="E1984" t="s">
        <v>200</v>
      </c>
      <c r="F1984" t="s">
        <v>201</v>
      </c>
      <c r="G1984" t="s">
        <v>33</v>
      </c>
      <c r="H1984" t="s">
        <v>805</v>
      </c>
      <c r="I1984" t="s">
        <v>806</v>
      </c>
      <c r="J1984" t="s">
        <v>310</v>
      </c>
      <c r="K1984" t="s">
        <v>37</v>
      </c>
      <c r="L1984" t="s">
        <v>38</v>
      </c>
      <c r="M1984" t="s">
        <v>201</v>
      </c>
      <c r="N1984" t="s">
        <v>39</v>
      </c>
      <c r="O1984" t="s">
        <v>40</v>
      </c>
      <c r="P1984">
        <v>54</v>
      </c>
      <c r="Q1984" s="2">
        <v>44858</v>
      </c>
      <c r="R1984" s="2">
        <v>45223</v>
      </c>
      <c r="S1984">
        <v>40</v>
      </c>
      <c r="T1984" s="3">
        <v>87216</v>
      </c>
      <c r="U1984" s="3">
        <v>7268</v>
      </c>
      <c r="V1984" s="3">
        <v>41.930769230769229</v>
      </c>
      <c r="W1984" s="3">
        <v>0.24809999999999999</v>
      </c>
      <c r="X1984" s="3">
        <v>1803.1907999999999</v>
      </c>
      <c r="Y1984" vm="25">
        <v>0.51900000000000002</v>
      </c>
      <c r="Z1984" s="3">
        <v>3495.9079999999999</v>
      </c>
      <c r="AA1984" t="s">
        <v>41</v>
      </c>
      <c r="AB1984">
        <v>1</v>
      </c>
      <c r="AC1984">
        <v>0</v>
      </c>
      <c r="AD1984" s="2" t="s">
        <v>42</v>
      </c>
      <c r="AE1984">
        <v>233</v>
      </c>
      <c r="AH1984">
        <v>20</v>
      </c>
      <c r="AJ1984">
        <v>15</v>
      </c>
      <c r="AK1984" t="s">
        <v>42</v>
      </c>
      <c r="AL1984">
        <f>IF(AND(EE_Data_2023[[#This Row],[Hire Date]]&gt;=EE_Data_2023[[#This Row],[Start of Month]],EE_Data_2023[[#This Row],[Hire Date]]&lt;=EE_Data_2023[[#This Row],[End of Month]]),1,0)</f>
        <v>0</v>
      </c>
      <c r="AM1984">
        <f>IF(AND(EE_Data_2023[[#This Row],[Exit Date]]&gt;=EE_Data_2023[[#This Row],[Start of Month]],EE_Data_2023[[#This Row],[Exit Date]]&lt;=EE_Data_2023[[#This Row],[End of Month]]),1,0)</f>
        <v>0</v>
      </c>
      <c r="AN1984">
        <f>EE_Data_2023[[#This Row],[Leave balance]]*EE_Data_2023[[#This Row],[Hr_Rate]]</f>
        <v>9769.8692307692309</v>
      </c>
    </row>
    <row r="1985" spans="1:40" x14ac:dyDescent="0.3">
      <c r="A1985" s="1" t="s">
        <v>1929</v>
      </c>
      <c r="B1985" s="8">
        <v>44986</v>
      </c>
      <c r="C1985" s="8">
        <v>45016</v>
      </c>
      <c r="D1985">
        <v>2023</v>
      </c>
      <c r="E1985" t="s">
        <v>415</v>
      </c>
      <c r="F1985" t="s">
        <v>416</v>
      </c>
      <c r="G1985" t="s">
        <v>33</v>
      </c>
      <c r="H1985" t="s">
        <v>807</v>
      </c>
      <c r="I1985" t="s">
        <v>808</v>
      </c>
      <c r="J1985" t="s">
        <v>406</v>
      </c>
      <c r="K1985" t="s">
        <v>37</v>
      </c>
      <c r="L1985" t="s">
        <v>71</v>
      </c>
      <c r="M1985" t="s">
        <v>416</v>
      </c>
      <c r="N1985" t="s">
        <v>39</v>
      </c>
      <c r="O1985" t="s">
        <v>40</v>
      </c>
      <c r="P1985">
        <v>47</v>
      </c>
      <c r="Q1985" s="2">
        <v>43944</v>
      </c>
      <c r="R1985" s="2">
        <v>45039</v>
      </c>
      <c r="S1985">
        <v>40</v>
      </c>
      <c r="T1985" s="3">
        <v>50069</v>
      </c>
      <c r="U1985" s="3">
        <v>4172.416666666667</v>
      </c>
      <c r="V1985" s="3">
        <v>24.071634615384617</v>
      </c>
      <c r="W1985" s="3">
        <v>0</v>
      </c>
      <c r="X1985" s="3">
        <v>0</v>
      </c>
      <c r="Y1985" vm="38">
        <v>0.23800000000000002</v>
      </c>
      <c r="Z1985" s="3">
        <v>3179.3815000000004</v>
      </c>
      <c r="AA1985" t="s">
        <v>419</v>
      </c>
      <c r="AB1985">
        <v>7.4398</v>
      </c>
      <c r="AC1985">
        <v>0</v>
      </c>
      <c r="AD1985" s="2" t="s">
        <v>42</v>
      </c>
      <c r="AE1985">
        <v>61</v>
      </c>
      <c r="AH1985">
        <v>20</v>
      </c>
      <c r="AJ1985">
        <v>18</v>
      </c>
      <c r="AK1985" t="s">
        <v>42</v>
      </c>
      <c r="AL1985">
        <f>IF(AND(EE_Data_2023[[#This Row],[Hire Date]]&gt;=EE_Data_2023[[#This Row],[Start of Month]],EE_Data_2023[[#This Row],[Hire Date]]&lt;=EE_Data_2023[[#This Row],[End of Month]]),1,0)</f>
        <v>0</v>
      </c>
      <c r="AM1985">
        <f>IF(AND(EE_Data_2023[[#This Row],[Exit Date]]&gt;=EE_Data_2023[[#This Row],[Start of Month]],EE_Data_2023[[#This Row],[Exit Date]]&lt;=EE_Data_2023[[#This Row],[End of Month]]),1,0)</f>
        <v>0</v>
      </c>
      <c r="AN1985">
        <f>EE_Data_2023[[#This Row],[Leave balance]]*EE_Data_2023[[#This Row],[Hr_Rate]]</f>
        <v>1468.3697115384616</v>
      </c>
    </row>
    <row r="1986" spans="1:40" x14ac:dyDescent="0.3">
      <c r="A1986" s="1" t="s">
        <v>1929</v>
      </c>
      <c r="B1986" s="8">
        <v>44986</v>
      </c>
      <c r="C1986" s="8">
        <v>45016</v>
      </c>
      <c r="D1986">
        <v>2023</v>
      </c>
      <c r="E1986" t="s">
        <v>43</v>
      </c>
      <c r="F1986" t="s">
        <v>44</v>
      </c>
      <c r="G1986" t="s">
        <v>1919</v>
      </c>
      <c r="H1986" t="s">
        <v>809</v>
      </c>
      <c r="I1986" t="s">
        <v>810</v>
      </c>
      <c r="J1986" t="s">
        <v>47</v>
      </c>
      <c r="K1986" t="s">
        <v>37</v>
      </c>
      <c r="L1986" t="s">
        <v>49</v>
      </c>
      <c r="M1986" t="s">
        <v>44</v>
      </c>
      <c r="N1986" t="s">
        <v>72</v>
      </c>
      <c r="O1986" t="s">
        <v>50</v>
      </c>
      <c r="P1986">
        <v>26</v>
      </c>
      <c r="Q1986" s="2">
        <v>44403</v>
      </c>
      <c r="R1986" s="2"/>
      <c r="S1986">
        <v>40</v>
      </c>
      <c r="T1986" s="3">
        <v>151108</v>
      </c>
      <c r="U1986" s="3">
        <v>12592.333333333334</v>
      </c>
      <c r="V1986" s="3">
        <v>72.648076923076928</v>
      </c>
      <c r="W1986" s="3">
        <v>0.17</v>
      </c>
      <c r="X1986" s="3">
        <v>2140.6966666666667</v>
      </c>
      <c r="Y1986" vm="2">
        <v>0.21</v>
      </c>
      <c r="Z1986" s="3">
        <v>9947.9433333333345</v>
      </c>
      <c r="AA1986" t="s">
        <v>51</v>
      </c>
      <c r="AB1986">
        <v>1.4280999999999999</v>
      </c>
      <c r="AC1986">
        <v>0.22</v>
      </c>
      <c r="AD1986" s="2" t="s">
        <v>42</v>
      </c>
      <c r="AE1986">
        <v>258</v>
      </c>
      <c r="AH1986">
        <v>20</v>
      </c>
      <c r="AJ1986">
        <v>24</v>
      </c>
      <c r="AK1986" t="s">
        <v>42</v>
      </c>
      <c r="AL1986">
        <f>IF(AND(EE_Data_2023[[#This Row],[Hire Date]]&gt;=EE_Data_2023[[#This Row],[Start of Month]],EE_Data_2023[[#This Row],[Hire Date]]&lt;=EE_Data_2023[[#This Row],[End of Month]]),1,0)</f>
        <v>0</v>
      </c>
      <c r="AM1986">
        <f>IF(AND(EE_Data_2023[[#This Row],[Exit Date]]&gt;=EE_Data_2023[[#This Row],[Start of Month]],EE_Data_2023[[#This Row],[Exit Date]]&lt;=EE_Data_2023[[#This Row],[End of Month]]),1,0)</f>
        <v>0</v>
      </c>
      <c r="AN1986">
        <f>EE_Data_2023[[#This Row],[Leave balance]]*EE_Data_2023[[#This Row],[Hr_Rate]]</f>
        <v>18743.203846153847</v>
      </c>
    </row>
    <row r="1987" spans="1:40" x14ac:dyDescent="0.3">
      <c r="A1987" s="1" t="s">
        <v>1929</v>
      </c>
      <c r="B1987" s="8">
        <v>44986</v>
      </c>
      <c r="C1987" s="8">
        <v>45016</v>
      </c>
      <c r="D1987">
        <v>2023</v>
      </c>
      <c r="E1987" t="s">
        <v>79</v>
      </c>
      <c r="F1987" t="s">
        <v>80</v>
      </c>
      <c r="G1987" t="s">
        <v>33</v>
      </c>
      <c r="H1987" t="s">
        <v>811</v>
      </c>
      <c r="I1987" t="s">
        <v>812</v>
      </c>
      <c r="J1987" t="s">
        <v>57</v>
      </c>
      <c r="K1987" t="s">
        <v>37</v>
      </c>
      <c r="L1987" t="s">
        <v>38</v>
      </c>
      <c r="M1987" t="s">
        <v>80</v>
      </c>
      <c r="N1987" t="s">
        <v>72</v>
      </c>
      <c r="O1987" t="s">
        <v>50</v>
      </c>
      <c r="P1987">
        <v>42</v>
      </c>
      <c r="Q1987" s="2">
        <v>38640</v>
      </c>
      <c r="R1987" s="2"/>
      <c r="S1987">
        <v>40</v>
      </c>
      <c r="T1987" s="3">
        <v>67398</v>
      </c>
      <c r="U1987" s="3">
        <v>5616.5</v>
      </c>
      <c r="V1987" s="3">
        <v>32.402884615384615</v>
      </c>
      <c r="W1987" s="3">
        <v>0.23190000000000002</v>
      </c>
      <c r="X1987" s="3">
        <v>1302.4663500000001</v>
      </c>
      <c r="Y1987" vm="7">
        <v>0.41200000000000003</v>
      </c>
      <c r="Z1987" s="3">
        <v>3302.502</v>
      </c>
      <c r="AA1987" t="s">
        <v>41</v>
      </c>
      <c r="AB1987">
        <v>1</v>
      </c>
      <c r="AC1987">
        <v>7.0000000000000007E-2</v>
      </c>
      <c r="AD1987" s="2" t="s">
        <v>42</v>
      </c>
      <c r="AE1987">
        <v>158</v>
      </c>
      <c r="AH1987">
        <v>20</v>
      </c>
      <c r="AJ1987">
        <v>3</v>
      </c>
      <c r="AK1987" t="s">
        <v>42</v>
      </c>
      <c r="AL1987">
        <f>IF(AND(EE_Data_2023[[#This Row],[Hire Date]]&gt;=EE_Data_2023[[#This Row],[Start of Month]],EE_Data_2023[[#This Row],[Hire Date]]&lt;=EE_Data_2023[[#This Row],[End of Month]]),1,0)</f>
        <v>0</v>
      </c>
      <c r="AM1987">
        <f>IF(AND(EE_Data_2023[[#This Row],[Exit Date]]&gt;=EE_Data_2023[[#This Row],[Start of Month]],EE_Data_2023[[#This Row],[Exit Date]]&lt;=EE_Data_2023[[#This Row],[End of Month]]),1,0)</f>
        <v>0</v>
      </c>
      <c r="AN1987">
        <f>EE_Data_2023[[#This Row],[Leave balance]]*EE_Data_2023[[#This Row],[Hr_Rate]]</f>
        <v>5119.6557692307688</v>
      </c>
    </row>
    <row r="1988" spans="1:40" x14ac:dyDescent="0.3">
      <c r="A1988" s="1" t="s">
        <v>1929</v>
      </c>
      <c r="B1988" s="8">
        <v>44986</v>
      </c>
      <c r="C1988" s="8">
        <v>45016</v>
      </c>
      <c r="D1988">
        <v>2023</v>
      </c>
      <c r="E1988" t="s">
        <v>100</v>
      </c>
      <c r="F1988" t="s">
        <v>101</v>
      </c>
      <c r="G1988" t="s">
        <v>33</v>
      </c>
      <c r="H1988" t="s">
        <v>813</v>
      </c>
      <c r="I1988" t="s">
        <v>814</v>
      </c>
      <c r="J1988" t="s">
        <v>341</v>
      </c>
      <c r="K1988" t="s">
        <v>99</v>
      </c>
      <c r="L1988" t="s">
        <v>108</v>
      </c>
      <c r="M1988" t="s">
        <v>101</v>
      </c>
      <c r="N1988" t="s">
        <v>72</v>
      </c>
      <c r="O1988" t="s">
        <v>50</v>
      </c>
      <c r="P1988">
        <v>47</v>
      </c>
      <c r="Q1988" s="2">
        <v>42245</v>
      </c>
      <c r="R1988" s="2"/>
      <c r="S1988">
        <v>40</v>
      </c>
      <c r="T1988" s="3">
        <v>68488</v>
      </c>
      <c r="U1988" s="3">
        <v>5707.333333333333</v>
      </c>
      <c r="V1988" s="3">
        <v>32.926923076923075</v>
      </c>
      <c r="W1988" s="3">
        <v>0.14990000000000001</v>
      </c>
      <c r="X1988" s="3">
        <v>855.52926666666667</v>
      </c>
      <c r="Y1988" vm="10">
        <v>0.20399999999999999</v>
      </c>
      <c r="Z1988" s="3">
        <v>4543.0373333333337</v>
      </c>
      <c r="AA1988" t="s">
        <v>41</v>
      </c>
      <c r="AB1988">
        <v>1</v>
      </c>
      <c r="AC1988">
        <v>0</v>
      </c>
      <c r="AD1988" s="2" t="s">
        <v>42</v>
      </c>
      <c r="AE1988">
        <v>48</v>
      </c>
      <c r="AH1988">
        <v>20</v>
      </c>
      <c r="AJ1988">
        <v>4.5</v>
      </c>
      <c r="AK1988" t="s">
        <v>42</v>
      </c>
      <c r="AL1988">
        <f>IF(AND(EE_Data_2023[[#This Row],[Hire Date]]&gt;=EE_Data_2023[[#This Row],[Start of Month]],EE_Data_2023[[#This Row],[Hire Date]]&lt;=EE_Data_2023[[#This Row],[End of Month]]),1,0)</f>
        <v>0</v>
      </c>
      <c r="AM1988">
        <f>IF(AND(EE_Data_2023[[#This Row],[Exit Date]]&gt;=EE_Data_2023[[#This Row],[Start of Month]],EE_Data_2023[[#This Row],[Exit Date]]&lt;=EE_Data_2023[[#This Row],[End of Month]]),1,0)</f>
        <v>0</v>
      </c>
      <c r="AN1988">
        <f>EE_Data_2023[[#This Row],[Leave balance]]*EE_Data_2023[[#This Row],[Hr_Rate]]</f>
        <v>1580.4923076923076</v>
      </c>
    </row>
    <row r="1989" spans="1:40" x14ac:dyDescent="0.3">
      <c r="A1989" s="1" t="s">
        <v>1929</v>
      </c>
      <c r="B1989" s="8">
        <v>44986</v>
      </c>
      <c r="C1989" s="8">
        <v>45016</v>
      </c>
      <c r="D1989">
        <v>2023</v>
      </c>
      <c r="E1989" t="s">
        <v>424</v>
      </c>
      <c r="F1989" t="s">
        <v>425</v>
      </c>
      <c r="G1989" t="s">
        <v>54</v>
      </c>
      <c r="H1989" t="s">
        <v>815</v>
      </c>
      <c r="I1989" t="s">
        <v>816</v>
      </c>
      <c r="J1989" t="s">
        <v>158</v>
      </c>
      <c r="K1989" t="s">
        <v>99</v>
      </c>
      <c r="L1989" t="s">
        <v>38</v>
      </c>
      <c r="M1989" t="s">
        <v>425</v>
      </c>
      <c r="N1989" t="s">
        <v>39</v>
      </c>
      <c r="O1989" t="s">
        <v>50</v>
      </c>
      <c r="P1989">
        <v>60</v>
      </c>
      <c r="Q1989" s="2">
        <v>44758</v>
      </c>
      <c r="R1989" s="2">
        <v>45123</v>
      </c>
      <c r="S1989">
        <v>40</v>
      </c>
      <c r="T1989" s="3">
        <v>92932</v>
      </c>
      <c r="U1989" s="3">
        <v>7744.333333333333</v>
      </c>
      <c r="V1989" s="3">
        <v>44.678846153846152</v>
      </c>
      <c r="W1989" s="3">
        <v>0.26</v>
      </c>
      <c r="X1989" s="3">
        <v>2013.5266666666666</v>
      </c>
      <c r="Y1989" vm="39">
        <v>0.44400000000000001</v>
      </c>
      <c r="Z1989" s="3">
        <v>4305.8493333333336</v>
      </c>
      <c r="AA1989" t="s">
        <v>428</v>
      </c>
      <c r="AB1989">
        <v>32.686700000000002</v>
      </c>
      <c r="AC1989">
        <v>0</v>
      </c>
      <c r="AD1989" s="2" t="s">
        <v>42</v>
      </c>
      <c r="AE1989">
        <v>138</v>
      </c>
      <c r="AH1989">
        <v>20</v>
      </c>
      <c r="AJ1989">
        <v>10.5</v>
      </c>
      <c r="AK1989" t="s">
        <v>42</v>
      </c>
      <c r="AL1989">
        <f>IF(AND(EE_Data_2023[[#This Row],[Hire Date]]&gt;=EE_Data_2023[[#This Row],[Start of Month]],EE_Data_2023[[#This Row],[Hire Date]]&lt;=EE_Data_2023[[#This Row],[End of Month]]),1,0)</f>
        <v>0</v>
      </c>
      <c r="AM1989">
        <f>IF(AND(EE_Data_2023[[#This Row],[Exit Date]]&gt;=EE_Data_2023[[#This Row],[Start of Month]],EE_Data_2023[[#This Row],[Exit Date]]&lt;=EE_Data_2023[[#This Row],[End of Month]]),1,0)</f>
        <v>0</v>
      </c>
      <c r="AN1989">
        <f>EE_Data_2023[[#This Row],[Leave balance]]*EE_Data_2023[[#This Row],[Hr_Rate]]</f>
        <v>6165.6807692307693</v>
      </c>
    </row>
    <row r="1990" spans="1:40" x14ac:dyDescent="0.3">
      <c r="A1990" s="1" t="s">
        <v>1929</v>
      </c>
      <c r="B1990" s="8">
        <v>44986</v>
      </c>
      <c r="C1990" s="8">
        <v>45016</v>
      </c>
      <c r="D1990">
        <v>2023</v>
      </c>
      <c r="E1990" t="s">
        <v>100</v>
      </c>
      <c r="F1990" t="s">
        <v>101</v>
      </c>
      <c r="G1990" t="s">
        <v>33</v>
      </c>
      <c r="H1990" t="s">
        <v>817</v>
      </c>
      <c r="I1990" t="s">
        <v>818</v>
      </c>
      <c r="J1990" t="s">
        <v>145</v>
      </c>
      <c r="K1990" t="s">
        <v>48</v>
      </c>
      <c r="L1990" t="s">
        <v>71</v>
      </c>
      <c r="M1990" t="s">
        <v>101</v>
      </c>
      <c r="N1990" t="s">
        <v>72</v>
      </c>
      <c r="O1990" t="s">
        <v>50</v>
      </c>
      <c r="P1990">
        <v>36</v>
      </c>
      <c r="Q1990" s="2">
        <v>39994</v>
      </c>
      <c r="R1990" s="2"/>
      <c r="S1990">
        <v>40</v>
      </c>
      <c r="T1990" s="3">
        <v>43363</v>
      </c>
      <c r="U1990" s="3">
        <v>3613.5833333333335</v>
      </c>
      <c r="V1990" s="3">
        <v>20.847596153846155</v>
      </c>
      <c r="W1990" s="3">
        <v>0.14990000000000001</v>
      </c>
      <c r="X1990" s="3">
        <v>541.67614166666669</v>
      </c>
      <c r="Y1990" vm="10">
        <v>0.20399999999999999</v>
      </c>
      <c r="Z1990" s="3">
        <v>2876.4123333333337</v>
      </c>
      <c r="AA1990" t="s">
        <v>41</v>
      </c>
      <c r="AB1990">
        <v>1</v>
      </c>
      <c r="AC1990">
        <v>0</v>
      </c>
      <c r="AD1990" s="2" t="s">
        <v>42</v>
      </c>
      <c r="AE1990">
        <v>180</v>
      </c>
      <c r="AH1990">
        <v>20</v>
      </c>
      <c r="AJ1990">
        <v>25.5</v>
      </c>
      <c r="AK1990" t="s">
        <v>42</v>
      </c>
      <c r="AL1990">
        <f>IF(AND(EE_Data_2023[[#This Row],[Hire Date]]&gt;=EE_Data_2023[[#This Row],[Start of Month]],EE_Data_2023[[#This Row],[Hire Date]]&lt;=EE_Data_2023[[#This Row],[End of Month]]),1,0)</f>
        <v>0</v>
      </c>
      <c r="AM1990">
        <f>IF(AND(EE_Data_2023[[#This Row],[Exit Date]]&gt;=EE_Data_2023[[#This Row],[Start of Month]],EE_Data_2023[[#This Row],[Exit Date]]&lt;=EE_Data_2023[[#This Row],[End of Month]]),1,0)</f>
        <v>0</v>
      </c>
      <c r="AN1990">
        <f>EE_Data_2023[[#This Row],[Leave balance]]*EE_Data_2023[[#This Row],[Hr_Rate]]</f>
        <v>3752.5673076923076</v>
      </c>
    </row>
    <row r="1991" spans="1:40" x14ac:dyDescent="0.3">
      <c r="A1991" s="1" t="s">
        <v>1929</v>
      </c>
      <c r="B1991" s="8">
        <v>44986</v>
      </c>
      <c r="C1991" s="8">
        <v>45016</v>
      </c>
      <c r="D1991">
        <v>2023</v>
      </c>
      <c r="E1991" t="s">
        <v>59</v>
      </c>
      <c r="F1991" t="s">
        <v>60</v>
      </c>
      <c r="G1991" t="s">
        <v>33</v>
      </c>
      <c r="H1991" t="s">
        <v>819</v>
      </c>
      <c r="I1991" t="s">
        <v>820</v>
      </c>
      <c r="J1991" t="s">
        <v>547</v>
      </c>
      <c r="K1991" t="s">
        <v>37</v>
      </c>
      <c r="L1991" t="s">
        <v>49</v>
      </c>
      <c r="M1991" t="s">
        <v>60</v>
      </c>
      <c r="N1991" t="s">
        <v>72</v>
      </c>
      <c r="O1991" t="s">
        <v>40</v>
      </c>
      <c r="P1991">
        <v>31</v>
      </c>
      <c r="Q1991" s="2">
        <v>42780</v>
      </c>
      <c r="R1991" s="2"/>
      <c r="S1991">
        <v>32</v>
      </c>
      <c r="T1991" s="3">
        <v>95963</v>
      </c>
      <c r="U1991" s="3">
        <v>7996.916666666667</v>
      </c>
      <c r="V1991" s="3">
        <v>57.670072115384613</v>
      </c>
      <c r="W1991" s="3">
        <v>0.22140000000000001</v>
      </c>
      <c r="X1991" s="3">
        <v>1770.5173500000001</v>
      </c>
      <c r="Y1991" vm="4">
        <v>0.40799999999999997</v>
      </c>
      <c r="Z1991" s="3">
        <v>4734.1746666666677</v>
      </c>
      <c r="AA1991" t="s">
        <v>64</v>
      </c>
      <c r="AB1991">
        <v>4.6844999999999999</v>
      </c>
      <c r="AC1991">
        <v>0</v>
      </c>
      <c r="AD1991" s="2" t="s">
        <v>42</v>
      </c>
      <c r="AE1991">
        <v>170</v>
      </c>
      <c r="AH1991">
        <v>20</v>
      </c>
      <c r="AK1991" t="s">
        <v>42</v>
      </c>
      <c r="AL1991">
        <f>IF(AND(EE_Data_2023[[#This Row],[Hire Date]]&gt;=EE_Data_2023[[#This Row],[Start of Month]],EE_Data_2023[[#This Row],[Hire Date]]&lt;=EE_Data_2023[[#This Row],[End of Month]]),1,0)</f>
        <v>0</v>
      </c>
      <c r="AM1991">
        <f>IF(AND(EE_Data_2023[[#This Row],[Exit Date]]&gt;=EE_Data_2023[[#This Row],[Start of Month]],EE_Data_2023[[#This Row],[Exit Date]]&lt;=EE_Data_2023[[#This Row],[End of Month]]),1,0)</f>
        <v>0</v>
      </c>
      <c r="AN1991">
        <f>EE_Data_2023[[#This Row],[Leave balance]]*EE_Data_2023[[#This Row],[Hr_Rate]]</f>
        <v>9803.9122596153848</v>
      </c>
    </row>
    <row r="1992" spans="1:40" x14ac:dyDescent="0.3">
      <c r="A1992" s="1" t="s">
        <v>1929</v>
      </c>
      <c r="B1992" s="8">
        <v>44986</v>
      </c>
      <c r="C1992" s="8">
        <v>45016</v>
      </c>
      <c r="D1992">
        <v>2023</v>
      </c>
      <c r="E1992" t="s">
        <v>424</v>
      </c>
      <c r="F1992" t="s">
        <v>425</v>
      </c>
      <c r="G1992" t="s">
        <v>54</v>
      </c>
      <c r="H1992" t="s">
        <v>821</v>
      </c>
      <c r="I1992" t="s">
        <v>822</v>
      </c>
      <c r="J1992" t="s">
        <v>77</v>
      </c>
      <c r="K1992" t="s">
        <v>48</v>
      </c>
      <c r="L1992" t="s">
        <v>49</v>
      </c>
      <c r="M1992" t="s">
        <v>425</v>
      </c>
      <c r="N1992" t="s">
        <v>72</v>
      </c>
      <c r="O1992" t="s">
        <v>50</v>
      </c>
      <c r="P1992">
        <v>55</v>
      </c>
      <c r="Q1992" s="2">
        <v>40297</v>
      </c>
      <c r="R1992" s="2"/>
      <c r="S1992">
        <v>40</v>
      </c>
      <c r="T1992" s="3">
        <v>111038</v>
      </c>
      <c r="U1992" s="3">
        <v>9253.1666666666661</v>
      </c>
      <c r="V1992" s="3">
        <v>53.383653846153848</v>
      </c>
      <c r="W1992" s="3">
        <v>0.26</v>
      </c>
      <c r="X1992" s="3">
        <v>2405.8233333333333</v>
      </c>
      <c r="Y1992" vm="39">
        <v>0.44400000000000001</v>
      </c>
      <c r="Z1992" s="3">
        <v>5144.7606666666661</v>
      </c>
      <c r="AA1992" t="s">
        <v>428</v>
      </c>
      <c r="AB1992">
        <v>32.686700000000002</v>
      </c>
      <c r="AC1992">
        <v>0.05</v>
      </c>
      <c r="AD1992" s="2" t="s">
        <v>42</v>
      </c>
      <c r="AE1992">
        <v>268</v>
      </c>
      <c r="AH1992">
        <v>20</v>
      </c>
      <c r="AJ1992">
        <v>15</v>
      </c>
      <c r="AK1992" t="s">
        <v>42</v>
      </c>
      <c r="AL1992">
        <f>IF(AND(EE_Data_2023[[#This Row],[Hire Date]]&gt;=EE_Data_2023[[#This Row],[Start of Month]],EE_Data_2023[[#This Row],[Hire Date]]&lt;=EE_Data_2023[[#This Row],[End of Month]]),1,0)</f>
        <v>0</v>
      </c>
      <c r="AM1992">
        <f>IF(AND(EE_Data_2023[[#This Row],[Exit Date]]&gt;=EE_Data_2023[[#This Row],[Start of Month]],EE_Data_2023[[#This Row],[Exit Date]]&lt;=EE_Data_2023[[#This Row],[End of Month]]),1,0)</f>
        <v>0</v>
      </c>
      <c r="AN1992">
        <f>EE_Data_2023[[#This Row],[Leave balance]]*EE_Data_2023[[#This Row],[Hr_Rate]]</f>
        <v>14306.819230769232</v>
      </c>
    </row>
    <row r="1993" spans="1:40" x14ac:dyDescent="0.3">
      <c r="A1993" s="1" t="s">
        <v>1929</v>
      </c>
      <c r="B1993" s="8">
        <v>44986</v>
      </c>
      <c r="C1993" s="8">
        <v>45016</v>
      </c>
      <c r="D1993">
        <v>2023</v>
      </c>
      <c r="E1993" t="s">
        <v>376</v>
      </c>
      <c r="F1993" t="s">
        <v>377</v>
      </c>
      <c r="G1993" t="s">
        <v>33</v>
      </c>
      <c r="H1993" t="s">
        <v>823</v>
      </c>
      <c r="I1993" t="s">
        <v>824</v>
      </c>
      <c r="J1993" t="s">
        <v>115</v>
      </c>
      <c r="K1993" t="s">
        <v>99</v>
      </c>
      <c r="L1993" t="s">
        <v>108</v>
      </c>
      <c r="M1993" t="s">
        <v>377</v>
      </c>
      <c r="N1993" t="s">
        <v>72</v>
      </c>
      <c r="O1993" t="s">
        <v>50</v>
      </c>
      <c r="P1993">
        <v>51</v>
      </c>
      <c r="Q1993" s="2">
        <v>44361</v>
      </c>
      <c r="R1993" s="2"/>
      <c r="S1993">
        <v>40</v>
      </c>
      <c r="T1993" s="3">
        <v>200246</v>
      </c>
      <c r="U1993" s="3">
        <v>16687.166666666668</v>
      </c>
      <c r="V1993" s="3">
        <v>96.272115384615375</v>
      </c>
      <c r="W1993" s="3">
        <v>0.33799999999999997</v>
      </c>
      <c r="X1993" s="3">
        <v>5640.2623333333331</v>
      </c>
      <c r="Y1993" vm="35">
        <v>0.46100000000000002</v>
      </c>
      <c r="Z1993" s="3">
        <v>8994.3828333333331</v>
      </c>
      <c r="AA1993" t="s">
        <v>380</v>
      </c>
      <c r="AB1993">
        <v>23.619</v>
      </c>
      <c r="AC1993">
        <v>0.34</v>
      </c>
      <c r="AD1993" s="2" t="s">
        <v>42</v>
      </c>
      <c r="AE1993">
        <v>393</v>
      </c>
      <c r="AH1993">
        <v>20</v>
      </c>
      <c r="AJ1993">
        <v>13.5</v>
      </c>
      <c r="AK1993" t="s">
        <v>42</v>
      </c>
      <c r="AL1993">
        <f>IF(AND(EE_Data_2023[[#This Row],[Hire Date]]&gt;=EE_Data_2023[[#This Row],[Start of Month]],EE_Data_2023[[#This Row],[Hire Date]]&lt;=EE_Data_2023[[#This Row],[End of Month]]),1,0)</f>
        <v>0</v>
      </c>
      <c r="AM1993">
        <f>IF(AND(EE_Data_2023[[#This Row],[Exit Date]]&gt;=EE_Data_2023[[#This Row],[Start of Month]],EE_Data_2023[[#This Row],[Exit Date]]&lt;=EE_Data_2023[[#This Row],[End of Month]]),1,0)</f>
        <v>0</v>
      </c>
      <c r="AN1993">
        <f>EE_Data_2023[[#This Row],[Leave balance]]*EE_Data_2023[[#This Row],[Hr_Rate]]</f>
        <v>37834.941346153842</v>
      </c>
    </row>
    <row r="1994" spans="1:40" x14ac:dyDescent="0.3">
      <c r="A1994" s="1" t="s">
        <v>1929</v>
      </c>
      <c r="B1994" s="8">
        <v>44986</v>
      </c>
      <c r="C1994" s="8">
        <v>45016</v>
      </c>
      <c r="D1994">
        <v>2023</v>
      </c>
      <c r="E1994" t="s">
        <v>79</v>
      </c>
      <c r="F1994" t="s">
        <v>80</v>
      </c>
      <c r="G1994" t="s">
        <v>33</v>
      </c>
      <c r="H1994" t="s">
        <v>627</v>
      </c>
      <c r="I1994" t="s">
        <v>825</v>
      </c>
      <c r="J1994" t="s">
        <v>115</v>
      </c>
      <c r="K1994" t="s">
        <v>37</v>
      </c>
      <c r="L1994" t="s">
        <v>71</v>
      </c>
      <c r="M1994" t="s">
        <v>80</v>
      </c>
      <c r="N1994" t="s">
        <v>72</v>
      </c>
      <c r="O1994" t="s">
        <v>50</v>
      </c>
      <c r="P1994">
        <v>48</v>
      </c>
      <c r="Q1994" s="2">
        <v>42053</v>
      </c>
      <c r="R1994" s="2"/>
      <c r="S1994">
        <v>32</v>
      </c>
      <c r="T1994" s="3">
        <v>194871</v>
      </c>
      <c r="U1994" s="3">
        <v>16239.25</v>
      </c>
      <c r="V1994" s="3">
        <v>117.10997596153847</v>
      </c>
      <c r="W1994" s="3">
        <v>0.23190000000000002</v>
      </c>
      <c r="X1994" s="3">
        <v>3765.8820750000004</v>
      </c>
      <c r="Y1994" vm="7">
        <v>0.41200000000000003</v>
      </c>
      <c r="Z1994" s="3">
        <v>9548.6790000000001</v>
      </c>
      <c r="AA1994" t="s">
        <v>41</v>
      </c>
      <c r="AB1994">
        <v>1</v>
      </c>
      <c r="AC1994">
        <v>0.35</v>
      </c>
      <c r="AD1994" s="2" t="s">
        <v>42</v>
      </c>
      <c r="AE1994">
        <v>128</v>
      </c>
      <c r="AH1994">
        <v>20</v>
      </c>
      <c r="AK1994" t="s">
        <v>42</v>
      </c>
      <c r="AL1994">
        <f>IF(AND(EE_Data_2023[[#This Row],[Hire Date]]&gt;=EE_Data_2023[[#This Row],[Start of Month]],EE_Data_2023[[#This Row],[Hire Date]]&lt;=EE_Data_2023[[#This Row],[End of Month]]),1,0)</f>
        <v>0</v>
      </c>
      <c r="AM1994">
        <f>IF(AND(EE_Data_2023[[#This Row],[Exit Date]]&gt;=EE_Data_2023[[#This Row],[Start of Month]],EE_Data_2023[[#This Row],[Exit Date]]&lt;=EE_Data_2023[[#This Row],[End of Month]]),1,0)</f>
        <v>0</v>
      </c>
      <c r="AN1994">
        <f>EE_Data_2023[[#This Row],[Leave balance]]*EE_Data_2023[[#This Row],[Hr_Rate]]</f>
        <v>14990.076923076924</v>
      </c>
    </row>
    <row r="1995" spans="1:40" x14ac:dyDescent="0.3">
      <c r="A1995" s="1" t="s">
        <v>1929</v>
      </c>
      <c r="B1995" s="8">
        <v>44986</v>
      </c>
      <c r="C1995" s="8">
        <v>45016</v>
      </c>
      <c r="D1995">
        <v>2023</v>
      </c>
      <c r="E1995" t="s">
        <v>73</v>
      </c>
      <c r="F1995" t="s">
        <v>74</v>
      </c>
      <c r="G1995" t="s">
        <v>1916</v>
      </c>
      <c r="H1995" t="s">
        <v>826</v>
      </c>
      <c r="I1995" t="s">
        <v>827</v>
      </c>
      <c r="J1995" t="s">
        <v>69</v>
      </c>
      <c r="K1995" t="s">
        <v>70</v>
      </c>
      <c r="L1995" t="s">
        <v>108</v>
      </c>
      <c r="M1995" t="s">
        <v>74</v>
      </c>
      <c r="N1995" t="s">
        <v>72</v>
      </c>
      <c r="O1995" t="s">
        <v>50</v>
      </c>
      <c r="P1995">
        <v>29</v>
      </c>
      <c r="Q1995" s="2">
        <v>43239</v>
      </c>
      <c r="R1995" s="2"/>
      <c r="S1995">
        <v>40</v>
      </c>
      <c r="T1995" s="3">
        <v>65334</v>
      </c>
      <c r="U1995" s="3">
        <v>5444.5</v>
      </c>
      <c r="V1995" s="3">
        <v>31.410576923076924</v>
      </c>
      <c r="W1995" s="3">
        <v>0.28999999999999998</v>
      </c>
      <c r="X1995" s="3">
        <v>1578.905</v>
      </c>
      <c r="Y1995" vm="6">
        <v>0.65099999999999991</v>
      </c>
      <c r="Z1995" s="3">
        <v>1900.1305000000007</v>
      </c>
      <c r="AA1995" t="s">
        <v>78</v>
      </c>
      <c r="AB1995">
        <v>5.4378000000000002</v>
      </c>
      <c r="AC1995">
        <v>0</v>
      </c>
      <c r="AD1995" s="2" t="s">
        <v>42</v>
      </c>
      <c r="AE1995">
        <v>206</v>
      </c>
      <c r="AF1995">
        <v>1</v>
      </c>
      <c r="AG1995" t="s">
        <v>1809</v>
      </c>
      <c r="AH1995">
        <v>20</v>
      </c>
      <c r="AJ1995">
        <v>1.5</v>
      </c>
      <c r="AK1995" t="s">
        <v>42</v>
      </c>
      <c r="AL1995">
        <f>IF(AND(EE_Data_2023[[#This Row],[Hire Date]]&gt;=EE_Data_2023[[#This Row],[Start of Month]],EE_Data_2023[[#This Row],[Hire Date]]&lt;=EE_Data_2023[[#This Row],[End of Month]]),1,0)</f>
        <v>0</v>
      </c>
      <c r="AM1995">
        <f>IF(AND(EE_Data_2023[[#This Row],[Exit Date]]&gt;=EE_Data_2023[[#This Row],[Start of Month]],EE_Data_2023[[#This Row],[Exit Date]]&lt;=EE_Data_2023[[#This Row],[End of Month]]),1,0)</f>
        <v>0</v>
      </c>
      <c r="AN1995">
        <f>EE_Data_2023[[#This Row],[Leave balance]]*EE_Data_2023[[#This Row],[Hr_Rate]]</f>
        <v>6470.5788461538459</v>
      </c>
    </row>
    <row r="1996" spans="1:40" x14ac:dyDescent="0.3">
      <c r="A1996" s="1" t="s">
        <v>1929</v>
      </c>
      <c r="B1996" s="8">
        <v>44986</v>
      </c>
      <c r="C1996" s="8">
        <v>45016</v>
      </c>
      <c r="D1996">
        <v>2023</v>
      </c>
      <c r="E1996" t="s">
        <v>346</v>
      </c>
      <c r="F1996" t="s">
        <v>347</v>
      </c>
      <c r="G1996" t="s">
        <v>54</v>
      </c>
      <c r="H1996" t="s">
        <v>828</v>
      </c>
      <c r="I1996" t="s">
        <v>829</v>
      </c>
      <c r="J1996" t="s">
        <v>36</v>
      </c>
      <c r="K1996" t="s">
        <v>37</v>
      </c>
      <c r="L1996" t="s">
        <v>38</v>
      </c>
      <c r="M1996" t="s">
        <v>347</v>
      </c>
      <c r="N1996" t="s">
        <v>72</v>
      </c>
      <c r="O1996" t="s">
        <v>50</v>
      </c>
      <c r="P1996">
        <v>25</v>
      </c>
      <c r="Q1996" s="2">
        <v>44327</v>
      </c>
      <c r="R1996" s="2"/>
      <c r="S1996">
        <v>40</v>
      </c>
      <c r="T1996" s="3">
        <v>83934</v>
      </c>
      <c r="U1996" s="3">
        <v>6994.5</v>
      </c>
      <c r="V1996" s="3">
        <v>40.35288461538461</v>
      </c>
      <c r="W1996" s="3">
        <v>0.2109</v>
      </c>
      <c r="X1996" s="3">
        <v>1475.14005</v>
      </c>
      <c r="Y1996" vm="34">
        <v>0.45799999999999996</v>
      </c>
      <c r="Z1996" s="3">
        <v>3791.0190000000002</v>
      </c>
      <c r="AA1996" t="s">
        <v>350</v>
      </c>
      <c r="AB1996">
        <v>11.0573</v>
      </c>
      <c r="AC1996">
        <v>0</v>
      </c>
      <c r="AD1996" s="2" t="s">
        <v>42</v>
      </c>
      <c r="AE1996">
        <v>48</v>
      </c>
      <c r="AH1996">
        <v>20</v>
      </c>
      <c r="AJ1996">
        <v>18</v>
      </c>
      <c r="AK1996" t="s">
        <v>42</v>
      </c>
      <c r="AL1996">
        <f>IF(AND(EE_Data_2023[[#This Row],[Hire Date]]&gt;=EE_Data_2023[[#This Row],[Start of Month]],EE_Data_2023[[#This Row],[Hire Date]]&lt;=EE_Data_2023[[#This Row],[End of Month]]),1,0)</f>
        <v>0</v>
      </c>
      <c r="AM1996">
        <f>IF(AND(EE_Data_2023[[#This Row],[Exit Date]]&gt;=EE_Data_2023[[#This Row],[Start of Month]],EE_Data_2023[[#This Row],[Exit Date]]&lt;=EE_Data_2023[[#This Row],[End of Month]]),1,0)</f>
        <v>0</v>
      </c>
      <c r="AN1996">
        <f>EE_Data_2023[[#This Row],[Leave balance]]*EE_Data_2023[[#This Row],[Hr_Rate]]</f>
        <v>1936.9384615384613</v>
      </c>
    </row>
    <row r="1997" spans="1:40" x14ac:dyDescent="0.3">
      <c r="A1997" s="1" t="s">
        <v>1929</v>
      </c>
      <c r="B1997" s="8">
        <v>44986</v>
      </c>
      <c r="C1997" s="8">
        <v>45016</v>
      </c>
      <c r="D1997">
        <v>2023</v>
      </c>
      <c r="E1997" t="s">
        <v>262</v>
      </c>
      <c r="F1997" t="s">
        <v>263</v>
      </c>
      <c r="G1997" t="s">
        <v>33</v>
      </c>
      <c r="H1997" t="s">
        <v>830</v>
      </c>
      <c r="I1997" t="s">
        <v>831</v>
      </c>
      <c r="J1997" t="s">
        <v>47</v>
      </c>
      <c r="K1997" t="s">
        <v>83</v>
      </c>
      <c r="L1997" t="s">
        <v>108</v>
      </c>
      <c r="M1997" t="s">
        <v>263</v>
      </c>
      <c r="N1997" t="s">
        <v>72</v>
      </c>
      <c r="O1997" t="s">
        <v>40</v>
      </c>
      <c r="P1997">
        <v>36</v>
      </c>
      <c r="Q1997" s="2">
        <v>42616</v>
      </c>
      <c r="R1997" s="2"/>
      <c r="S1997">
        <v>32</v>
      </c>
      <c r="T1997" s="3">
        <v>150399</v>
      </c>
      <c r="U1997" s="3">
        <v>12533.25</v>
      </c>
      <c r="V1997" s="3">
        <v>90.38401442307692</v>
      </c>
      <c r="W1997" s="3">
        <v>0.22</v>
      </c>
      <c r="X1997" s="3">
        <v>2757.3150000000001</v>
      </c>
      <c r="Y1997" vm="28">
        <v>0.45200000000000001</v>
      </c>
      <c r="Z1997" s="3">
        <v>6868.2209999999995</v>
      </c>
      <c r="AA1997" t="s">
        <v>267</v>
      </c>
      <c r="AB1997">
        <v>39.026600000000002</v>
      </c>
      <c r="AC1997">
        <v>0.28000000000000003</v>
      </c>
      <c r="AD1997" s="2" t="s">
        <v>42</v>
      </c>
      <c r="AE1997">
        <v>31</v>
      </c>
      <c r="AH1997">
        <v>20</v>
      </c>
      <c r="AK1997" t="s">
        <v>42</v>
      </c>
      <c r="AL1997">
        <f>IF(AND(EE_Data_2023[[#This Row],[Hire Date]]&gt;=EE_Data_2023[[#This Row],[Start of Month]],EE_Data_2023[[#This Row],[Hire Date]]&lt;=EE_Data_2023[[#This Row],[End of Month]]),1,0)</f>
        <v>0</v>
      </c>
      <c r="AM1997">
        <f>IF(AND(EE_Data_2023[[#This Row],[Exit Date]]&gt;=EE_Data_2023[[#This Row],[Start of Month]],EE_Data_2023[[#This Row],[Exit Date]]&lt;=EE_Data_2023[[#This Row],[End of Month]]),1,0)</f>
        <v>0</v>
      </c>
      <c r="AN1997">
        <f>EE_Data_2023[[#This Row],[Leave balance]]*EE_Data_2023[[#This Row],[Hr_Rate]]</f>
        <v>2801.9044471153843</v>
      </c>
    </row>
    <row r="1998" spans="1:40" x14ac:dyDescent="0.3">
      <c r="A1998" s="1" t="s">
        <v>1929</v>
      </c>
      <c r="B1998" s="8">
        <v>44986</v>
      </c>
      <c r="C1998" s="8">
        <v>45016</v>
      </c>
      <c r="D1998">
        <v>2023</v>
      </c>
      <c r="E1998" t="s">
        <v>564</v>
      </c>
      <c r="F1998" t="s">
        <v>565</v>
      </c>
      <c r="G1998" t="s">
        <v>33</v>
      </c>
      <c r="H1998" t="s">
        <v>832</v>
      </c>
      <c r="I1998" t="s">
        <v>833</v>
      </c>
      <c r="J1998" t="s">
        <v>47</v>
      </c>
      <c r="K1998" t="s">
        <v>94</v>
      </c>
      <c r="L1998" t="s">
        <v>108</v>
      </c>
      <c r="M1998" t="s">
        <v>565</v>
      </c>
      <c r="N1998" t="s">
        <v>72</v>
      </c>
      <c r="O1998" t="s">
        <v>40</v>
      </c>
      <c r="P1998">
        <v>37</v>
      </c>
      <c r="Q1998" s="2">
        <v>41048</v>
      </c>
      <c r="R1998" s="2"/>
      <c r="S1998">
        <v>40</v>
      </c>
      <c r="T1998" s="3">
        <v>160280</v>
      </c>
      <c r="U1998" s="3">
        <v>13356.666666666666</v>
      </c>
      <c r="V1998" s="3">
        <v>77.057692307692307</v>
      </c>
      <c r="W1998" s="3">
        <v>0.21379999999999999</v>
      </c>
      <c r="X1998" s="3">
        <v>2855.6553333333331</v>
      </c>
      <c r="Y1998" vm="41">
        <v>0.51400000000000001</v>
      </c>
      <c r="Z1998" s="3">
        <v>6491.3399999999992</v>
      </c>
      <c r="AA1998" t="s">
        <v>41</v>
      </c>
      <c r="AB1998">
        <v>1</v>
      </c>
      <c r="AC1998">
        <v>0.19</v>
      </c>
      <c r="AD1998" s="2" t="s">
        <v>42</v>
      </c>
      <c r="AE1998">
        <v>36</v>
      </c>
      <c r="AH1998">
        <v>20</v>
      </c>
      <c r="AI1998">
        <v>442.8</v>
      </c>
      <c r="AJ1998">
        <v>4.5</v>
      </c>
      <c r="AK1998" t="s">
        <v>42</v>
      </c>
      <c r="AL1998">
        <f>IF(AND(EE_Data_2023[[#This Row],[Hire Date]]&gt;=EE_Data_2023[[#This Row],[Start of Month]],EE_Data_2023[[#This Row],[Hire Date]]&lt;=EE_Data_2023[[#This Row],[End of Month]]),1,0)</f>
        <v>0</v>
      </c>
      <c r="AM1998">
        <f>IF(AND(EE_Data_2023[[#This Row],[Exit Date]]&gt;=EE_Data_2023[[#This Row],[Start of Month]],EE_Data_2023[[#This Row],[Exit Date]]&lt;=EE_Data_2023[[#This Row],[End of Month]]),1,0)</f>
        <v>0</v>
      </c>
      <c r="AN1998">
        <f>EE_Data_2023[[#This Row],[Leave balance]]*EE_Data_2023[[#This Row],[Hr_Rate]]</f>
        <v>2774.0769230769229</v>
      </c>
    </row>
    <row r="1999" spans="1:40" x14ac:dyDescent="0.3">
      <c r="A1999" s="1" t="s">
        <v>1929</v>
      </c>
      <c r="B1999" s="8">
        <v>44986</v>
      </c>
      <c r="C1999" s="8">
        <v>45016</v>
      </c>
      <c r="D1999">
        <v>2023</v>
      </c>
      <c r="E1999" t="s">
        <v>172</v>
      </c>
      <c r="F1999" t="s">
        <v>132</v>
      </c>
      <c r="G1999" t="s">
        <v>33</v>
      </c>
      <c r="H1999" t="s">
        <v>834</v>
      </c>
      <c r="I1999" t="s">
        <v>835</v>
      </c>
      <c r="J1999" t="s">
        <v>47</v>
      </c>
      <c r="K1999" t="s">
        <v>99</v>
      </c>
      <c r="L1999" t="s">
        <v>108</v>
      </c>
      <c r="M1999" t="s">
        <v>132</v>
      </c>
      <c r="N1999" t="s">
        <v>72</v>
      </c>
      <c r="O1999" t="s">
        <v>50</v>
      </c>
      <c r="P1999">
        <v>59</v>
      </c>
      <c r="Q1999" s="2">
        <v>37726</v>
      </c>
      <c r="R1999" s="2"/>
      <c r="S1999">
        <v>32</v>
      </c>
      <c r="T1999" s="3">
        <v>150699</v>
      </c>
      <c r="U1999" s="3">
        <v>12558.25</v>
      </c>
      <c r="V1999" s="3">
        <v>90.564302884615387</v>
      </c>
      <c r="W1999" s="3">
        <v>8.3000000000000004E-2</v>
      </c>
      <c r="X1999" s="3">
        <v>1042.33475</v>
      </c>
      <c r="Y1999" vm="19">
        <v>0.22399999999999998</v>
      </c>
      <c r="Z1999" s="3">
        <v>9745.2020000000011</v>
      </c>
      <c r="AA1999" t="s">
        <v>41</v>
      </c>
      <c r="AB1999">
        <v>1</v>
      </c>
      <c r="AC1999">
        <v>0.28999999999999998</v>
      </c>
      <c r="AD1999" s="2" t="s">
        <v>42</v>
      </c>
      <c r="AE1999">
        <v>343</v>
      </c>
      <c r="AH1999">
        <v>20</v>
      </c>
      <c r="AK1999" t="s">
        <v>42</v>
      </c>
      <c r="AL1999">
        <f>IF(AND(EE_Data_2023[[#This Row],[Hire Date]]&gt;=EE_Data_2023[[#This Row],[Start of Month]],EE_Data_2023[[#This Row],[Hire Date]]&lt;=EE_Data_2023[[#This Row],[End of Month]]),1,0)</f>
        <v>0</v>
      </c>
      <c r="AM1999">
        <f>IF(AND(EE_Data_2023[[#This Row],[Exit Date]]&gt;=EE_Data_2023[[#This Row],[Start of Month]],EE_Data_2023[[#This Row],[Exit Date]]&lt;=EE_Data_2023[[#This Row],[End of Month]]),1,0)</f>
        <v>0</v>
      </c>
      <c r="AN1999">
        <f>EE_Data_2023[[#This Row],[Leave balance]]*EE_Data_2023[[#This Row],[Hr_Rate]]</f>
        <v>31063.555889423078</v>
      </c>
    </row>
    <row r="2000" spans="1:40" x14ac:dyDescent="0.3">
      <c r="A2000" s="1" t="s">
        <v>1929</v>
      </c>
      <c r="B2000" s="8">
        <v>44986</v>
      </c>
      <c r="C2000" s="8">
        <v>45016</v>
      </c>
      <c r="D2000">
        <v>2023</v>
      </c>
      <c r="E2000" t="s">
        <v>146</v>
      </c>
      <c r="F2000" t="s">
        <v>147</v>
      </c>
      <c r="G2000" t="s">
        <v>1919</v>
      </c>
      <c r="H2000" t="s">
        <v>836</v>
      </c>
      <c r="I2000" t="s">
        <v>837</v>
      </c>
      <c r="J2000" t="s">
        <v>177</v>
      </c>
      <c r="K2000" t="s">
        <v>116</v>
      </c>
      <c r="L2000" t="s">
        <v>49</v>
      </c>
      <c r="M2000" t="s">
        <v>147</v>
      </c>
      <c r="N2000" t="s">
        <v>72</v>
      </c>
      <c r="O2000" t="s">
        <v>40</v>
      </c>
      <c r="P2000">
        <v>37</v>
      </c>
      <c r="Q2000" s="2">
        <v>41363</v>
      </c>
      <c r="R2000" s="2"/>
      <c r="S2000">
        <v>40</v>
      </c>
      <c r="T2000" s="3">
        <v>69570</v>
      </c>
      <c r="U2000" s="3">
        <v>5797.5</v>
      </c>
      <c r="V2000" s="3">
        <v>33.447115384615387</v>
      </c>
      <c r="W2000" s="3">
        <v>0.12</v>
      </c>
      <c r="X2000" s="3">
        <v>695.69999999999993</v>
      </c>
      <c r="Y2000" vm="17">
        <v>0.49700000000000005</v>
      </c>
      <c r="Z2000" s="3">
        <v>2916.1424999999995</v>
      </c>
      <c r="AA2000" t="s">
        <v>150</v>
      </c>
      <c r="AB2000">
        <v>86.649000000000001</v>
      </c>
      <c r="AC2000">
        <v>0</v>
      </c>
      <c r="AD2000" s="2" t="s">
        <v>42</v>
      </c>
      <c r="AE2000">
        <v>345</v>
      </c>
      <c r="AH2000">
        <v>20</v>
      </c>
      <c r="AI2000">
        <v>126</v>
      </c>
      <c r="AJ2000">
        <v>7.5</v>
      </c>
      <c r="AK2000" t="s">
        <v>42</v>
      </c>
      <c r="AL2000">
        <f>IF(AND(EE_Data_2023[[#This Row],[Hire Date]]&gt;=EE_Data_2023[[#This Row],[Start of Month]],EE_Data_2023[[#This Row],[Hire Date]]&lt;=EE_Data_2023[[#This Row],[End of Month]]),1,0)</f>
        <v>0</v>
      </c>
      <c r="AM2000">
        <f>IF(AND(EE_Data_2023[[#This Row],[Exit Date]]&gt;=EE_Data_2023[[#This Row],[Start of Month]],EE_Data_2023[[#This Row],[Exit Date]]&lt;=EE_Data_2023[[#This Row],[End of Month]]),1,0)</f>
        <v>0</v>
      </c>
      <c r="AN2000">
        <f>EE_Data_2023[[#This Row],[Leave balance]]*EE_Data_2023[[#This Row],[Hr_Rate]]</f>
        <v>11539.254807692309</v>
      </c>
    </row>
    <row r="2001" spans="1:40" x14ac:dyDescent="0.3">
      <c r="A2001" s="1" t="s">
        <v>1929</v>
      </c>
      <c r="B2001" s="8">
        <v>44986</v>
      </c>
      <c r="C2001" s="8">
        <v>45016</v>
      </c>
      <c r="D2001">
        <v>2023</v>
      </c>
      <c r="E2001" t="s">
        <v>506</v>
      </c>
      <c r="F2001" t="s">
        <v>507</v>
      </c>
      <c r="G2001" t="s">
        <v>1917</v>
      </c>
      <c r="H2001" t="s">
        <v>838</v>
      </c>
      <c r="I2001" t="s">
        <v>839</v>
      </c>
      <c r="J2001" t="s">
        <v>547</v>
      </c>
      <c r="K2001" t="s">
        <v>37</v>
      </c>
      <c r="L2001" t="s">
        <v>38</v>
      </c>
      <c r="M2001" t="s">
        <v>507</v>
      </c>
      <c r="N2001" t="s">
        <v>72</v>
      </c>
      <c r="O2001" t="s">
        <v>50</v>
      </c>
      <c r="P2001">
        <v>30</v>
      </c>
      <c r="Q2001" s="2">
        <v>43553</v>
      </c>
      <c r="R2001" s="2"/>
      <c r="S2001">
        <v>40</v>
      </c>
      <c r="T2001" s="3">
        <v>86774</v>
      </c>
      <c r="U2001" s="3">
        <v>7231.166666666667</v>
      </c>
      <c r="V2001" s="3">
        <v>41.718269230769231</v>
      </c>
      <c r="W2001" s="3">
        <v>7.3700000000000002E-2</v>
      </c>
      <c r="X2001" s="3">
        <v>532.93698333333339</v>
      </c>
      <c r="Y2001" vm="40">
        <v>0.245</v>
      </c>
      <c r="Z2001" s="3">
        <v>5459.5308333333342</v>
      </c>
      <c r="AA2001" t="s">
        <v>510</v>
      </c>
      <c r="AB2001">
        <v>1.4572000000000001</v>
      </c>
      <c r="AC2001">
        <v>0</v>
      </c>
      <c r="AD2001" s="2" t="s">
        <v>42</v>
      </c>
      <c r="AE2001">
        <v>380</v>
      </c>
      <c r="AH2001">
        <v>20</v>
      </c>
      <c r="AJ2001">
        <v>12</v>
      </c>
      <c r="AK2001" t="s">
        <v>42</v>
      </c>
      <c r="AL2001">
        <f>IF(AND(EE_Data_2023[[#This Row],[Hire Date]]&gt;=EE_Data_2023[[#This Row],[Start of Month]],EE_Data_2023[[#This Row],[Hire Date]]&lt;=EE_Data_2023[[#This Row],[End of Month]]),1,0)</f>
        <v>0</v>
      </c>
      <c r="AM2001">
        <f>IF(AND(EE_Data_2023[[#This Row],[Exit Date]]&gt;=EE_Data_2023[[#This Row],[Start of Month]],EE_Data_2023[[#This Row],[Exit Date]]&lt;=EE_Data_2023[[#This Row],[End of Month]]),1,0)</f>
        <v>0</v>
      </c>
      <c r="AN2001">
        <f>EE_Data_2023[[#This Row],[Leave balance]]*EE_Data_2023[[#This Row],[Hr_Rate]]</f>
        <v>15852.942307692309</v>
      </c>
    </row>
    <row r="2002" spans="1:40" x14ac:dyDescent="0.3">
      <c r="A2002" s="1" t="s">
        <v>1929</v>
      </c>
      <c r="B2002" s="8">
        <v>44986</v>
      </c>
      <c r="C2002" s="8">
        <v>45016</v>
      </c>
      <c r="D2002">
        <v>2023</v>
      </c>
      <c r="E2002" t="s">
        <v>73</v>
      </c>
      <c r="F2002" t="s">
        <v>74</v>
      </c>
      <c r="G2002" t="s">
        <v>1916</v>
      </c>
      <c r="H2002" t="s">
        <v>840</v>
      </c>
      <c r="I2002" t="s">
        <v>841</v>
      </c>
      <c r="J2002" t="s">
        <v>226</v>
      </c>
      <c r="K2002" t="s">
        <v>94</v>
      </c>
      <c r="L2002" t="s">
        <v>38</v>
      </c>
      <c r="M2002" t="s">
        <v>74</v>
      </c>
      <c r="N2002" t="s">
        <v>72</v>
      </c>
      <c r="O2002" t="s">
        <v>40</v>
      </c>
      <c r="P2002">
        <v>49</v>
      </c>
      <c r="Q2002" s="2">
        <v>36979</v>
      </c>
      <c r="R2002" s="2"/>
      <c r="S2002">
        <v>40</v>
      </c>
      <c r="T2002" s="3">
        <v>57606</v>
      </c>
      <c r="U2002" s="3">
        <v>4800.5</v>
      </c>
      <c r="V2002" s="3">
        <v>27.695192307692309</v>
      </c>
      <c r="W2002" s="3">
        <v>0.28999999999999998</v>
      </c>
      <c r="X2002" s="3">
        <v>1392.145</v>
      </c>
      <c r="Y2002" vm="6">
        <v>0.65099999999999991</v>
      </c>
      <c r="Z2002" s="3">
        <v>1675.3745000000004</v>
      </c>
      <c r="AA2002" t="s">
        <v>78</v>
      </c>
      <c r="AB2002">
        <v>5.4378000000000002</v>
      </c>
      <c r="AC2002">
        <v>0</v>
      </c>
      <c r="AD2002" s="2" t="s">
        <v>42</v>
      </c>
      <c r="AE2002">
        <v>308</v>
      </c>
      <c r="AH2002">
        <v>20</v>
      </c>
      <c r="AI2002">
        <v>169.20000000000002</v>
      </c>
      <c r="AJ2002">
        <v>25.5</v>
      </c>
      <c r="AK2002" t="s">
        <v>42</v>
      </c>
      <c r="AL2002">
        <f>IF(AND(EE_Data_2023[[#This Row],[Hire Date]]&gt;=EE_Data_2023[[#This Row],[Start of Month]],EE_Data_2023[[#This Row],[Hire Date]]&lt;=EE_Data_2023[[#This Row],[End of Month]]),1,0)</f>
        <v>0</v>
      </c>
      <c r="AM2002">
        <f>IF(AND(EE_Data_2023[[#This Row],[Exit Date]]&gt;=EE_Data_2023[[#This Row],[Start of Month]],EE_Data_2023[[#This Row],[Exit Date]]&lt;=EE_Data_2023[[#This Row],[End of Month]]),1,0)</f>
        <v>0</v>
      </c>
      <c r="AN2002">
        <f>EE_Data_2023[[#This Row],[Leave balance]]*EE_Data_2023[[#This Row],[Hr_Rate]]</f>
        <v>8530.1192307692309</v>
      </c>
    </row>
    <row r="2003" spans="1:40" x14ac:dyDescent="0.3">
      <c r="A2003" s="1" t="s">
        <v>1929</v>
      </c>
      <c r="B2003" s="8">
        <v>44986</v>
      </c>
      <c r="C2003" s="8">
        <v>45016</v>
      </c>
      <c r="D2003">
        <v>2023</v>
      </c>
      <c r="E2003" t="s">
        <v>123</v>
      </c>
      <c r="F2003" t="s">
        <v>124</v>
      </c>
      <c r="G2003" t="s">
        <v>33</v>
      </c>
      <c r="H2003" t="s">
        <v>842</v>
      </c>
      <c r="I2003" t="s">
        <v>843</v>
      </c>
      <c r="J2003" t="s">
        <v>93</v>
      </c>
      <c r="K2003" t="s">
        <v>48</v>
      </c>
      <c r="L2003" t="s">
        <v>71</v>
      </c>
      <c r="M2003" t="s">
        <v>124</v>
      </c>
      <c r="N2003" t="s">
        <v>72</v>
      </c>
      <c r="O2003" t="s">
        <v>50</v>
      </c>
      <c r="P2003">
        <v>48</v>
      </c>
      <c r="Q2003" s="2">
        <v>37144</v>
      </c>
      <c r="R2003" s="2"/>
      <c r="S2003">
        <v>32</v>
      </c>
      <c r="T2003" s="3">
        <v>125730</v>
      </c>
      <c r="U2003" s="3">
        <v>10477.5</v>
      </c>
      <c r="V2003" s="3">
        <v>75.558894230769226</v>
      </c>
      <c r="W2003" s="3">
        <v>2.2499999999999999E-2</v>
      </c>
      <c r="X2003" s="3">
        <v>235.74374999999998</v>
      </c>
      <c r="Y2003" vm="13">
        <v>0.2</v>
      </c>
      <c r="Z2003" s="3">
        <v>8382</v>
      </c>
      <c r="AA2003" t="s">
        <v>127</v>
      </c>
      <c r="AB2003">
        <v>4.9107000000000003</v>
      </c>
      <c r="AC2003">
        <v>0.11</v>
      </c>
      <c r="AD2003" s="2" t="s">
        <v>42</v>
      </c>
      <c r="AE2003">
        <v>210</v>
      </c>
      <c r="AH2003">
        <v>20</v>
      </c>
      <c r="AI2003">
        <v>252</v>
      </c>
      <c r="AK2003" t="s">
        <v>42</v>
      </c>
      <c r="AL2003">
        <f>IF(AND(EE_Data_2023[[#This Row],[Hire Date]]&gt;=EE_Data_2023[[#This Row],[Start of Month]],EE_Data_2023[[#This Row],[Hire Date]]&lt;=EE_Data_2023[[#This Row],[End of Month]]),1,0)</f>
        <v>0</v>
      </c>
      <c r="AM2003">
        <f>IF(AND(EE_Data_2023[[#This Row],[Exit Date]]&gt;=EE_Data_2023[[#This Row],[Start of Month]],EE_Data_2023[[#This Row],[Exit Date]]&lt;=EE_Data_2023[[#This Row],[End of Month]]),1,0)</f>
        <v>0</v>
      </c>
      <c r="AN2003">
        <f>EE_Data_2023[[#This Row],[Leave balance]]*EE_Data_2023[[#This Row],[Hr_Rate]]</f>
        <v>15867.367788461537</v>
      </c>
    </row>
    <row r="2004" spans="1:40" x14ac:dyDescent="0.3">
      <c r="A2004" s="1" t="s">
        <v>1929</v>
      </c>
      <c r="B2004" s="8">
        <v>44986</v>
      </c>
      <c r="C2004" s="8">
        <v>45016</v>
      </c>
      <c r="D2004">
        <v>2023</v>
      </c>
      <c r="E2004" t="s">
        <v>79</v>
      </c>
      <c r="F2004" t="s">
        <v>80</v>
      </c>
      <c r="G2004" t="s">
        <v>33</v>
      </c>
      <c r="H2004" t="s">
        <v>844</v>
      </c>
      <c r="I2004" t="s">
        <v>845</v>
      </c>
      <c r="J2004" t="s">
        <v>367</v>
      </c>
      <c r="K2004" t="s">
        <v>37</v>
      </c>
      <c r="L2004" t="s">
        <v>108</v>
      </c>
      <c r="M2004" t="s">
        <v>80</v>
      </c>
      <c r="N2004" t="s">
        <v>72</v>
      </c>
      <c r="O2004" t="s">
        <v>50</v>
      </c>
      <c r="P2004">
        <v>51</v>
      </c>
      <c r="Q2004" s="2">
        <v>40964</v>
      </c>
      <c r="R2004" s="2"/>
      <c r="S2004">
        <v>40</v>
      </c>
      <c r="T2004" s="3">
        <v>64170</v>
      </c>
      <c r="U2004" s="3">
        <v>5347.5</v>
      </c>
      <c r="V2004" s="3">
        <v>30.850961538461537</v>
      </c>
      <c r="W2004" s="3">
        <v>0.23190000000000002</v>
      </c>
      <c r="X2004" s="3">
        <v>1240.0852500000001</v>
      </c>
      <c r="Y2004" vm="7">
        <v>0.41200000000000003</v>
      </c>
      <c r="Z2004" s="3">
        <v>3144.33</v>
      </c>
      <c r="AA2004" t="s">
        <v>41</v>
      </c>
      <c r="AB2004">
        <v>1</v>
      </c>
      <c r="AC2004">
        <v>0</v>
      </c>
      <c r="AD2004" s="2" t="s">
        <v>42</v>
      </c>
      <c r="AE2004">
        <v>126</v>
      </c>
      <c r="AH2004">
        <v>20</v>
      </c>
      <c r="AJ2004">
        <v>21</v>
      </c>
      <c r="AK2004" t="s">
        <v>42</v>
      </c>
      <c r="AL2004">
        <f>IF(AND(EE_Data_2023[[#This Row],[Hire Date]]&gt;=EE_Data_2023[[#This Row],[Start of Month]],EE_Data_2023[[#This Row],[Hire Date]]&lt;=EE_Data_2023[[#This Row],[End of Month]]),1,0)</f>
        <v>0</v>
      </c>
      <c r="AM2004">
        <f>IF(AND(EE_Data_2023[[#This Row],[Exit Date]]&gt;=EE_Data_2023[[#This Row],[Start of Month]],EE_Data_2023[[#This Row],[Exit Date]]&lt;=EE_Data_2023[[#This Row],[End of Month]]),1,0)</f>
        <v>0</v>
      </c>
      <c r="AN2004">
        <f>EE_Data_2023[[#This Row],[Leave balance]]*EE_Data_2023[[#This Row],[Hr_Rate]]</f>
        <v>3887.2211538461538</v>
      </c>
    </row>
    <row r="2005" spans="1:40" x14ac:dyDescent="0.3">
      <c r="A2005" s="1" t="s">
        <v>1929</v>
      </c>
      <c r="B2005" s="8">
        <v>44986</v>
      </c>
      <c r="C2005" s="8">
        <v>45016</v>
      </c>
      <c r="D2005">
        <v>2023</v>
      </c>
      <c r="E2005" t="s">
        <v>351</v>
      </c>
      <c r="F2005" t="s">
        <v>352</v>
      </c>
      <c r="G2005" t="s">
        <v>54</v>
      </c>
      <c r="H2005" t="s">
        <v>846</v>
      </c>
      <c r="I2005" t="s">
        <v>847</v>
      </c>
      <c r="J2005" t="s">
        <v>321</v>
      </c>
      <c r="K2005" t="s">
        <v>94</v>
      </c>
      <c r="L2005" t="s">
        <v>49</v>
      </c>
      <c r="M2005" t="s">
        <v>352</v>
      </c>
      <c r="N2005" t="s">
        <v>72</v>
      </c>
      <c r="O2005" t="s">
        <v>40</v>
      </c>
      <c r="P2005">
        <v>56</v>
      </c>
      <c r="Q2005" s="2">
        <v>44582</v>
      </c>
      <c r="R2005" s="2">
        <v>44947</v>
      </c>
      <c r="S2005">
        <v>40</v>
      </c>
      <c r="T2005" s="3">
        <v>72303</v>
      </c>
      <c r="U2005" s="3">
        <v>6025.25</v>
      </c>
      <c r="V2005" s="3">
        <v>34.761057692307688</v>
      </c>
      <c r="W2005" s="3">
        <v>0.13</v>
      </c>
      <c r="X2005" s="3">
        <v>783.28250000000003</v>
      </c>
      <c r="Y2005" vm="14">
        <v>0.55399999999999994</v>
      </c>
      <c r="Z2005" s="3">
        <v>2687.2615000000005</v>
      </c>
      <c r="AA2005" t="s">
        <v>355</v>
      </c>
      <c r="AB2005">
        <v>12.6816</v>
      </c>
      <c r="AC2005">
        <v>0</v>
      </c>
      <c r="AD2005" s="2" t="s">
        <v>42</v>
      </c>
      <c r="AE2005">
        <v>324</v>
      </c>
      <c r="AH2005">
        <v>20</v>
      </c>
      <c r="AJ2005">
        <v>27</v>
      </c>
      <c r="AK2005" t="s">
        <v>42</v>
      </c>
      <c r="AL2005">
        <f>IF(AND(EE_Data_2023[[#This Row],[Hire Date]]&gt;=EE_Data_2023[[#This Row],[Start of Month]],EE_Data_2023[[#This Row],[Hire Date]]&lt;=EE_Data_2023[[#This Row],[End of Month]]),1,0)</f>
        <v>0</v>
      </c>
      <c r="AM2005">
        <f>IF(AND(EE_Data_2023[[#This Row],[Exit Date]]&gt;=EE_Data_2023[[#This Row],[Start of Month]],EE_Data_2023[[#This Row],[Exit Date]]&lt;=EE_Data_2023[[#This Row],[End of Month]]),1,0)</f>
        <v>0</v>
      </c>
      <c r="AN2005">
        <f>EE_Data_2023[[#This Row],[Leave balance]]*EE_Data_2023[[#This Row],[Hr_Rate]]</f>
        <v>11262.582692307691</v>
      </c>
    </row>
    <row r="2006" spans="1:40" x14ac:dyDescent="0.3">
      <c r="A2006" s="1" t="s">
        <v>1929</v>
      </c>
      <c r="B2006" s="8">
        <v>44986</v>
      </c>
      <c r="C2006" s="8">
        <v>45016</v>
      </c>
      <c r="D2006">
        <v>2023</v>
      </c>
      <c r="E2006" t="s">
        <v>506</v>
      </c>
      <c r="F2006" t="s">
        <v>507</v>
      </c>
      <c r="G2006" t="s">
        <v>1917</v>
      </c>
      <c r="H2006" t="s">
        <v>848</v>
      </c>
      <c r="I2006" t="s">
        <v>849</v>
      </c>
      <c r="J2006" t="s">
        <v>77</v>
      </c>
      <c r="K2006" t="s">
        <v>70</v>
      </c>
      <c r="L2006" t="s">
        <v>108</v>
      </c>
      <c r="M2006" t="s">
        <v>507</v>
      </c>
      <c r="N2006" t="s">
        <v>72</v>
      </c>
      <c r="O2006" t="s">
        <v>40</v>
      </c>
      <c r="P2006">
        <v>36</v>
      </c>
      <c r="Q2006" s="2">
        <v>41116</v>
      </c>
      <c r="R2006" s="2"/>
      <c r="S2006">
        <v>40</v>
      </c>
      <c r="T2006" s="3">
        <v>105891</v>
      </c>
      <c r="U2006" s="3">
        <v>8824.25</v>
      </c>
      <c r="V2006" s="3">
        <v>50.909134615384616</v>
      </c>
      <c r="W2006" s="3">
        <v>7.3700000000000002E-2</v>
      </c>
      <c r="X2006" s="3">
        <v>650.34722499999998</v>
      </c>
      <c r="Y2006" vm="40">
        <v>0.245</v>
      </c>
      <c r="Z2006" s="3">
        <v>6662.3087500000001</v>
      </c>
      <c r="AA2006" t="s">
        <v>510</v>
      </c>
      <c r="AB2006">
        <v>1.4572000000000001</v>
      </c>
      <c r="AC2006">
        <v>7.0000000000000007E-2</v>
      </c>
      <c r="AD2006" s="2" t="s">
        <v>42</v>
      </c>
      <c r="AE2006">
        <v>276</v>
      </c>
      <c r="AH2006">
        <v>20</v>
      </c>
      <c r="AJ2006">
        <v>21</v>
      </c>
      <c r="AK2006" t="s">
        <v>42</v>
      </c>
      <c r="AL2006">
        <f>IF(AND(EE_Data_2023[[#This Row],[Hire Date]]&gt;=EE_Data_2023[[#This Row],[Start of Month]],EE_Data_2023[[#This Row],[Hire Date]]&lt;=EE_Data_2023[[#This Row],[End of Month]]),1,0)</f>
        <v>0</v>
      </c>
      <c r="AM2006">
        <f>IF(AND(EE_Data_2023[[#This Row],[Exit Date]]&gt;=EE_Data_2023[[#This Row],[Start of Month]],EE_Data_2023[[#This Row],[Exit Date]]&lt;=EE_Data_2023[[#This Row],[End of Month]]),1,0)</f>
        <v>0</v>
      </c>
      <c r="AN2006">
        <f>EE_Data_2023[[#This Row],[Leave balance]]*EE_Data_2023[[#This Row],[Hr_Rate]]</f>
        <v>14050.921153846153</v>
      </c>
    </row>
    <row r="2007" spans="1:40" x14ac:dyDescent="0.3">
      <c r="A2007" s="1" t="s">
        <v>1929</v>
      </c>
      <c r="B2007" s="8">
        <v>44986</v>
      </c>
      <c r="C2007" s="8">
        <v>45016</v>
      </c>
      <c r="D2007">
        <v>2023</v>
      </c>
      <c r="E2007" t="s">
        <v>188</v>
      </c>
      <c r="F2007" t="s">
        <v>189</v>
      </c>
      <c r="G2007" t="s">
        <v>33</v>
      </c>
      <c r="H2007" t="s">
        <v>533</v>
      </c>
      <c r="I2007" t="s">
        <v>850</v>
      </c>
      <c r="J2007" t="s">
        <v>115</v>
      </c>
      <c r="K2007" t="s">
        <v>116</v>
      </c>
      <c r="L2007" t="s">
        <v>49</v>
      </c>
      <c r="M2007" t="s">
        <v>189</v>
      </c>
      <c r="N2007" t="s">
        <v>39</v>
      </c>
      <c r="O2007" t="s">
        <v>40</v>
      </c>
      <c r="P2007">
        <v>38</v>
      </c>
      <c r="Q2007" s="2">
        <v>44433</v>
      </c>
      <c r="R2007" s="2">
        <v>45163</v>
      </c>
      <c r="S2007">
        <v>32</v>
      </c>
      <c r="T2007" s="3">
        <v>255230</v>
      </c>
      <c r="U2007" s="3">
        <v>21269.166666666668</v>
      </c>
      <c r="V2007" s="3">
        <v>153.38341346153845</v>
      </c>
      <c r="W2007" s="3">
        <v>0.14099999999999999</v>
      </c>
      <c r="X2007" s="3">
        <v>2998.9524999999999</v>
      </c>
      <c r="Y2007" vm="23">
        <v>0.36200000000000004</v>
      </c>
      <c r="Z2007" s="3">
        <v>13569.728333333333</v>
      </c>
      <c r="AA2007" t="s">
        <v>192</v>
      </c>
      <c r="AB2007">
        <v>11.2597</v>
      </c>
      <c r="AC2007">
        <v>0.36</v>
      </c>
      <c r="AD2007" s="2" t="s">
        <v>42</v>
      </c>
      <c r="AE2007">
        <v>268</v>
      </c>
      <c r="AH2007">
        <v>20</v>
      </c>
      <c r="AK2007" t="s">
        <v>42</v>
      </c>
      <c r="AL2007">
        <f>IF(AND(EE_Data_2023[[#This Row],[Hire Date]]&gt;=EE_Data_2023[[#This Row],[Start of Month]],EE_Data_2023[[#This Row],[Hire Date]]&lt;=EE_Data_2023[[#This Row],[End of Month]]),1,0)</f>
        <v>0</v>
      </c>
      <c r="AM2007">
        <f>IF(AND(EE_Data_2023[[#This Row],[Exit Date]]&gt;=EE_Data_2023[[#This Row],[Start of Month]],EE_Data_2023[[#This Row],[Exit Date]]&lt;=EE_Data_2023[[#This Row],[End of Month]]),1,0)</f>
        <v>0</v>
      </c>
      <c r="AN2007">
        <f>EE_Data_2023[[#This Row],[Leave balance]]*EE_Data_2023[[#This Row],[Hr_Rate]]</f>
        <v>41106.754807692305</v>
      </c>
    </row>
    <row r="2008" spans="1:40" x14ac:dyDescent="0.3">
      <c r="A2008" s="1" t="s">
        <v>1929</v>
      </c>
      <c r="B2008" s="8">
        <v>44986</v>
      </c>
      <c r="C2008" s="8">
        <v>45016</v>
      </c>
      <c r="D2008">
        <v>2023</v>
      </c>
      <c r="E2008" t="s">
        <v>303</v>
      </c>
      <c r="F2008" t="s">
        <v>304</v>
      </c>
      <c r="G2008" t="s">
        <v>112</v>
      </c>
      <c r="H2008" t="s">
        <v>851</v>
      </c>
      <c r="I2008" t="s">
        <v>852</v>
      </c>
      <c r="J2008" t="s">
        <v>177</v>
      </c>
      <c r="K2008" t="s">
        <v>70</v>
      </c>
      <c r="L2008" t="s">
        <v>38</v>
      </c>
      <c r="M2008" t="s">
        <v>304</v>
      </c>
      <c r="N2008" t="s">
        <v>72</v>
      </c>
      <c r="O2008" t="s">
        <v>50</v>
      </c>
      <c r="P2008">
        <v>56</v>
      </c>
      <c r="Q2008" s="2">
        <v>44362</v>
      </c>
      <c r="R2008" s="2"/>
      <c r="S2008">
        <v>40</v>
      </c>
      <c r="T2008" s="3">
        <v>59591</v>
      </c>
      <c r="U2008" s="3">
        <v>4965.916666666667</v>
      </c>
      <c r="V2008" s="3">
        <v>28.649519230769233</v>
      </c>
      <c r="W2008" s="3">
        <v>7.5999999999999998E-2</v>
      </c>
      <c r="X2008" s="3">
        <v>377.40966666666668</v>
      </c>
      <c r="Y2008" vm="32">
        <v>0.253</v>
      </c>
      <c r="Z2008" s="3">
        <v>3709.5397499999999</v>
      </c>
      <c r="AA2008" t="s">
        <v>307</v>
      </c>
      <c r="AB2008">
        <v>3.7942999999999998</v>
      </c>
      <c r="AC2008">
        <v>0</v>
      </c>
      <c r="AD2008" s="2" t="s">
        <v>42</v>
      </c>
      <c r="AE2008">
        <v>131</v>
      </c>
      <c r="AH2008">
        <v>20</v>
      </c>
      <c r="AK2008" t="s">
        <v>42</v>
      </c>
      <c r="AL2008">
        <f>IF(AND(EE_Data_2023[[#This Row],[Hire Date]]&gt;=EE_Data_2023[[#This Row],[Start of Month]],EE_Data_2023[[#This Row],[Hire Date]]&lt;=EE_Data_2023[[#This Row],[End of Month]]),1,0)</f>
        <v>0</v>
      </c>
      <c r="AM2008">
        <f>IF(AND(EE_Data_2023[[#This Row],[Exit Date]]&gt;=EE_Data_2023[[#This Row],[Start of Month]],EE_Data_2023[[#This Row],[Exit Date]]&lt;=EE_Data_2023[[#This Row],[End of Month]]),1,0)</f>
        <v>0</v>
      </c>
      <c r="AN2008">
        <f>EE_Data_2023[[#This Row],[Leave balance]]*EE_Data_2023[[#This Row],[Hr_Rate]]</f>
        <v>3753.0870192307693</v>
      </c>
    </row>
    <row r="2009" spans="1:40" x14ac:dyDescent="0.3">
      <c r="A2009" s="1" t="s">
        <v>1929</v>
      </c>
      <c r="B2009" s="8">
        <v>44986</v>
      </c>
      <c r="C2009" s="8">
        <v>45016</v>
      </c>
      <c r="D2009">
        <v>2023</v>
      </c>
      <c r="E2009" t="s">
        <v>1035</v>
      </c>
      <c r="F2009" t="s">
        <v>1036</v>
      </c>
      <c r="G2009" t="s">
        <v>1918</v>
      </c>
      <c r="H2009" t="s">
        <v>853</v>
      </c>
      <c r="I2009" t="s">
        <v>854</v>
      </c>
      <c r="J2009" t="s">
        <v>115</v>
      </c>
      <c r="K2009" t="s">
        <v>94</v>
      </c>
      <c r="L2009" t="s">
        <v>38</v>
      </c>
      <c r="M2009" t="s">
        <v>135</v>
      </c>
      <c r="N2009" t="s">
        <v>72</v>
      </c>
      <c r="O2009" t="s">
        <v>50</v>
      </c>
      <c r="P2009">
        <v>52</v>
      </c>
      <c r="Q2009" s="2">
        <v>41113</v>
      </c>
      <c r="R2009" s="2"/>
      <c r="S2009">
        <v>40</v>
      </c>
      <c r="T2009" s="3">
        <v>187048</v>
      </c>
      <c r="U2009" s="3">
        <v>15587.333333333334</v>
      </c>
      <c r="V2009" s="3">
        <v>89.926923076923075</v>
      </c>
      <c r="W2009" s="3">
        <v>0.25</v>
      </c>
      <c r="X2009" s="3">
        <v>3896.8333333333335</v>
      </c>
      <c r="Y2009" vm="15">
        <v>0.34600000000000003</v>
      </c>
      <c r="Z2009" s="3">
        <v>10194.116</v>
      </c>
      <c r="AA2009" t="s">
        <v>138</v>
      </c>
      <c r="AB2009">
        <v>1.7225999999999999</v>
      </c>
      <c r="AC2009">
        <v>0.32</v>
      </c>
      <c r="AD2009" s="2" t="s">
        <v>42</v>
      </c>
      <c r="AE2009">
        <v>270</v>
      </c>
      <c r="AH2009">
        <v>20</v>
      </c>
      <c r="AI2009">
        <v>572.4</v>
      </c>
      <c r="AK2009" t="s">
        <v>42</v>
      </c>
      <c r="AL2009">
        <f>IF(AND(EE_Data_2023[[#This Row],[Hire Date]]&gt;=EE_Data_2023[[#This Row],[Start of Month]],EE_Data_2023[[#This Row],[Hire Date]]&lt;=EE_Data_2023[[#This Row],[End of Month]]),1,0)</f>
        <v>0</v>
      </c>
      <c r="AM2009">
        <f>IF(AND(EE_Data_2023[[#This Row],[Exit Date]]&gt;=EE_Data_2023[[#This Row],[Start of Month]],EE_Data_2023[[#This Row],[Exit Date]]&lt;=EE_Data_2023[[#This Row],[End of Month]]),1,0)</f>
        <v>0</v>
      </c>
      <c r="AN2009">
        <f>EE_Data_2023[[#This Row],[Leave balance]]*EE_Data_2023[[#This Row],[Hr_Rate]]</f>
        <v>24280.26923076923</v>
      </c>
    </row>
    <row r="2010" spans="1:40" x14ac:dyDescent="0.3">
      <c r="A2010" s="1" t="s">
        <v>1929</v>
      </c>
      <c r="B2010" s="8">
        <v>44986</v>
      </c>
      <c r="C2010" s="8">
        <v>45016</v>
      </c>
      <c r="D2010">
        <v>2023</v>
      </c>
      <c r="E2010" t="s">
        <v>110</v>
      </c>
      <c r="F2010" t="s">
        <v>111</v>
      </c>
      <c r="G2010" t="s">
        <v>112</v>
      </c>
      <c r="H2010" t="s">
        <v>855</v>
      </c>
      <c r="I2010" t="s">
        <v>856</v>
      </c>
      <c r="J2010" t="s">
        <v>177</v>
      </c>
      <c r="K2010" t="s">
        <v>48</v>
      </c>
      <c r="L2010" t="s">
        <v>49</v>
      </c>
      <c r="M2010" t="s">
        <v>111</v>
      </c>
      <c r="N2010" t="s">
        <v>72</v>
      </c>
      <c r="O2010" t="s">
        <v>50</v>
      </c>
      <c r="P2010">
        <v>53</v>
      </c>
      <c r="Q2010" s="2">
        <v>37296</v>
      </c>
      <c r="R2010" s="2"/>
      <c r="S2010">
        <v>40</v>
      </c>
      <c r="T2010" s="3">
        <v>58605</v>
      </c>
      <c r="U2010" s="3">
        <v>4883.75</v>
      </c>
      <c r="V2010" s="3">
        <v>28.175480769230766</v>
      </c>
      <c r="W2010" s="3">
        <v>0</v>
      </c>
      <c r="X2010" s="3">
        <v>0</v>
      </c>
      <c r="Y2010" vm="12">
        <v>0.113</v>
      </c>
      <c r="Z2010" s="3">
        <v>4331.8862499999996</v>
      </c>
      <c r="AA2010" t="s">
        <v>117</v>
      </c>
      <c r="AB2010">
        <v>3.8468</v>
      </c>
      <c r="AC2010">
        <v>0</v>
      </c>
      <c r="AD2010" s="2" t="s">
        <v>42</v>
      </c>
      <c r="AE2010">
        <v>389</v>
      </c>
      <c r="AH2010">
        <v>20</v>
      </c>
      <c r="AK2010" t="s">
        <v>42</v>
      </c>
      <c r="AL2010">
        <f>IF(AND(EE_Data_2023[[#This Row],[Hire Date]]&gt;=EE_Data_2023[[#This Row],[Start of Month]],EE_Data_2023[[#This Row],[Hire Date]]&lt;=EE_Data_2023[[#This Row],[End of Month]]),1,0)</f>
        <v>0</v>
      </c>
      <c r="AM2010">
        <f>IF(AND(EE_Data_2023[[#This Row],[Exit Date]]&gt;=EE_Data_2023[[#This Row],[Start of Month]],EE_Data_2023[[#This Row],[Exit Date]]&lt;=EE_Data_2023[[#This Row],[End of Month]]),1,0)</f>
        <v>0</v>
      </c>
      <c r="AN2010">
        <f>EE_Data_2023[[#This Row],[Leave balance]]*EE_Data_2023[[#This Row],[Hr_Rate]]</f>
        <v>10960.262019230768</v>
      </c>
    </row>
    <row r="2011" spans="1:40" x14ac:dyDescent="0.3">
      <c r="A2011" s="1" t="s">
        <v>1929</v>
      </c>
      <c r="B2011" s="8">
        <v>44986</v>
      </c>
      <c r="C2011" s="8">
        <v>45016</v>
      </c>
      <c r="D2011">
        <v>2023</v>
      </c>
      <c r="E2011" t="s">
        <v>322</v>
      </c>
      <c r="F2011" t="s">
        <v>323</v>
      </c>
      <c r="G2011" t="s">
        <v>1919</v>
      </c>
      <c r="H2011" t="s">
        <v>857</v>
      </c>
      <c r="I2011" t="s">
        <v>858</v>
      </c>
      <c r="J2011" t="s">
        <v>47</v>
      </c>
      <c r="K2011" t="s">
        <v>99</v>
      </c>
      <c r="L2011" t="s">
        <v>71</v>
      </c>
      <c r="M2011" t="s">
        <v>323</v>
      </c>
      <c r="N2011" t="s">
        <v>72</v>
      </c>
      <c r="O2011" t="s">
        <v>50</v>
      </c>
      <c r="P2011">
        <v>60</v>
      </c>
      <c r="Q2011" s="2">
        <v>42739</v>
      </c>
      <c r="R2011" s="2"/>
      <c r="S2011">
        <v>40</v>
      </c>
      <c r="T2011" s="3">
        <v>178502</v>
      </c>
      <c r="U2011" s="3">
        <v>14875.166666666666</v>
      </c>
      <c r="V2011" s="3">
        <v>85.818269230769232</v>
      </c>
      <c r="W2011" s="3">
        <v>0.15490000000000001</v>
      </c>
      <c r="X2011" s="3">
        <v>2304.1633166666666</v>
      </c>
      <c r="Y2011" vm="33">
        <v>0.46700000000000003</v>
      </c>
      <c r="Z2011" s="3">
        <v>7928.4638333333323</v>
      </c>
      <c r="AA2011" t="s">
        <v>326</v>
      </c>
      <c r="AB2011">
        <v>143.86000000000001</v>
      </c>
      <c r="AC2011">
        <v>0.2</v>
      </c>
      <c r="AD2011" s="2" t="s">
        <v>42</v>
      </c>
      <c r="AE2011">
        <v>143</v>
      </c>
      <c r="AH2011">
        <v>20</v>
      </c>
      <c r="AK2011" t="s">
        <v>42</v>
      </c>
      <c r="AL2011">
        <f>IF(AND(EE_Data_2023[[#This Row],[Hire Date]]&gt;=EE_Data_2023[[#This Row],[Start of Month]],EE_Data_2023[[#This Row],[Hire Date]]&lt;=EE_Data_2023[[#This Row],[End of Month]]),1,0)</f>
        <v>0</v>
      </c>
      <c r="AM2011">
        <f>IF(AND(EE_Data_2023[[#This Row],[Exit Date]]&gt;=EE_Data_2023[[#This Row],[Start of Month]],EE_Data_2023[[#This Row],[Exit Date]]&lt;=EE_Data_2023[[#This Row],[End of Month]]),1,0)</f>
        <v>0</v>
      </c>
      <c r="AN2011">
        <f>EE_Data_2023[[#This Row],[Leave balance]]*EE_Data_2023[[#This Row],[Hr_Rate]]</f>
        <v>12272.012500000001</v>
      </c>
    </row>
    <row r="2012" spans="1:40" x14ac:dyDescent="0.3">
      <c r="A2012" s="1" t="s">
        <v>1929</v>
      </c>
      <c r="B2012" s="8">
        <v>44986</v>
      </c>
      <c r="C2012" s="8">
        <v>45016</v>
      </c>
      <c r="D2012">
        <v>2023</v>
      </c>
      <c r="E2012" t="s">
        <v>128</v>
      </c>
      <c r="F2012" t="s">
        <v>129</v>
      </c>
      <c r="G2012" t="s">
        <v>33</v>
      </c>
      <c r="H2012" t="s">
        <v>859</v>
      </c>
      <c r="I2012" t="s">
        <v>860</v>
      </c>
      <c r="J2012" t="s">
        <v>77</v>
      </c>
      <c r="K2012" t="s">
        <v>83</v>
      </c>
      <c r="L2012" t="s">
        <v>49</v>
      </c>
      <c r="M2012" t="s">
        <v>129</v>
      </c>
      <c r="N2012" t="s">
        <v>72</v>
      </c>
      <c r="O2012" t="s">
        <v>40</v>
      </c>
      <c r="P2012">
        <v>63</v>
      </c>
      <c r="Q2012" s="2">
        <v>42214</v>
      </c>
      <c r="R2012" s="2"/>
      <c r="S2012">
        <v>32</v>
      </c>
      <c r="T2012" s="3">
        <v>103724</v>
      </c>
      <c r="U2012" s="3">
        <v>8643.6666666666661</v>
      </c>
      <c r="V2012" s="3">
        <v>62.334134615384613</v>
      </c>
      <c r="W2012" s="3">
        <v>0.27500000000000002</v>
      </c>
      <c r="X2012" s="3">
        <v>2377.0083333333332</v>
      </c>
      <c r="Y2012" vm="14">
        <v>0.55399999999999994</v>
      </c>
      <c r="Z2012" s="3">
        <v>3855.0753333333332</v>
      </c>
      <c r="AA2012" t="s">
        <v>41</v>
      </c>
      <c r="AB2012">
        <v>1</v>
      </c>
      <c r="AC2012">
        <v>0.05</v>
      </c>
      <c r="AD2012" s="2" t="s">
        <v>42</v>
      </c>
      <c r="AE2012">
        <v>104</v>
      </c>
      <c r="AH2012">
        <v>20</v>
      </c>
      <c r="AK2012" t="s">
        <v>42</v>
      </c>
      <c r="AL2012">
        <f>IF(AND(EE_Data_2023[[#This Row],[Hire Date]]&gt;=EE_Data_2023[[#This Row],[Start of Month]],EE_Data_2023[[#This Row],[Hire Date]]&lt;=EE_Data_2023[[#This Row],[End of Month]]),1,0)</f>
        <v>0</v>
      </c>
      <c r="AM2012">
        <f>IF(AND(EE_Data_2023[[#This Row],[Exit Date]]&gt;=EE_Data_2023[[#This Row],[Start of Month]],EE_Data_2023[[#This Row],[Exit Date]]&lt;=EE_Data_2023[[#This Row],[End of Month]]),1,0)</f>
        <v>0</v>
      </c>
      <c r="AN2012">
        <f>EE_Data_2023[[#This Row],[Leave balance]]*EE_Data_2023[[#This Row],[Hr_Rate]]</f>
        <v>6482.75</v>
      </c>
    </row>
    <row r="2013" spans="1:40" x14ac:dyDescent="0.3">
      <c r="A2013" s="1" t="s">
        <v>1929</v>
      </c>
      <c r="B2013" s="8">
        <v>44986</v>
      </c>
      <c r="C2013" s="8">
        <v>45016</v>
      </c>
      <c r="D2013">
        <v>2023</v>
      </c>
      <c r="E2013" t="s">
        <v>415</v>
      </c>
      <c r="F2013" t="s">
        <v>416</v>
      </c>
      <c r="G2013" t="s">
        <v>33</v>
      </c>
      <c r="H2013" t="s">
        <v>861</v>
      </c>
      <c r="I2013" t="s">
        <v>862</v>
      </c>
      <c r="J2013" t="s">
        <v>47</v>
      </c>
      <c r="K2013" t="s">
        <v>99</v>
      </c>
      <c r="L2013" t="s">
        <v>108</v>
      </c>
      <c r="M2013" t="s">
        <v>416</v>
      </c>
      <c r="N2013" t="s">
        <v>72</v>
      </c>
      <c r="O2013" t="s">
        <v>50</v>
      </c>
      <c r="P2013">
        <v>37</v>
      </c>
      <c r="Q2013" s="2">
        <v>39528</v>
      </c>
      <c r="R2013" s="2"/>
      <c r="S2013">
        <v>40</v>
      </c>
      <c r="T2013" s="3">
        <v>156277</v>
      </c>
      <c r="U2013" s="3">
        <v>13023.083333333334</v>
      </c>
      <c r="V2013" s="3">
        <v>75.133173076923072</v>
      </c>
      <c r="W2013" s="3">
        <v>0</v>
      </c>
      <c r="X2013" s="3">
        <v>0</v>
      </c>
      <c r="Y2013" vm="38">
        <v>0.23800000000000002</v>
      </c>
      <c r="Z2013" s="3">
        <v>9923.5895</v>
      </c>
      <c r="AA2013" t="s">
        <v>419</v>
      </c>
      <c r="AB2013">
        <v>7.4398</v>
      </c>
      <c r="AC2013">
        <v>0.22</v>
      </c>
      <c r="AD2013" s="2" t="s">
        <v>42</v>
      </c>
      <c r="AE2013">
        <v>92</v>
      </c>
      <c r="AH2013">
        <v>20</v>
      </c>
      <c r="AK2013" t="s">
        <v>42</v>
      </c>
      <c r="AL2013">
        <f>IF(AND(EE_Data_2023[[#This Row],[Hire Date]]&gt;=EE_Data_2023[[#This Row],[Start of Month]],EE_Data_2023[[#This Row],[Hire Date]]&lt;=EE_Data_2023[[#This Row],[End of Month]]),1,0)</f>
        <v>0</v>
      </c>
      <c r="AM2013">
        <f>IF(AND(EE_Data_2023[[#This Row],[Exit Date]]&gt;=EE_Data_2023[[#This Row],[Start of Month]],EE_Data_2023[[#This Row],[Exit Date]]&lt;=EE_Data_2023[[#This Row],[End of Month]]),1,0)</f>
        <v>0</v>
      </c>
      <c r="AN2013">
        <f>EE_Data_2023[[#This Row],[Leave balance]]*EE_Data_2023[[#This Row],[Hr_Rate]]</f>
        <v>6912.251923076923</v>
      </c>
    </row>
    <row r="2014" spans="1:40" x14ac:dyDescent="0.3">
      <c r="A2014" s="1" t="s">
        <v>1929</v>
      </c>
      <c r="B2014" s="8">
        <v>44986</v>
      </c>
      <c r="C2014" s="8">
        <v>45016</v>
      </c>
      <c r="D2014">
        <v>2023</v>
      </c>
      <c r="E2014" t="s">
        <v>172</v>
      </c>
      <c r="F2014" t="s">
        <v>132</v>
      </c>
      <c r="G2014" t="s">
        <v>33</v>
      </c>
      <c r="H2014" t="s">
        <v>863</v>
      </c>
      <c r="I2014" t="s">
        <v>864</v>
      </c>
      <c r="J2014" t="s">
        <v>237</v>
      </c>
      <c r="K2014" t="s">
        <v>99</v>
      </c>
      <c r="L2014" t="s">
        <v>108</v>
      </c>
      <c r="M2014" t="s">
        <v>132</v>
      </c>
      <c r="N2014" t="s">
        <v>72</v>
      </c>
      <c r="O2014" t="s">
        <v>50</v>
      </c>
      <c r="P2014">
        <v>30</v>
      </c>
      <c r="Q2014" s="2">
        <v>43086</v>
      </c>
      <c r="R2014" s="2"/>
      <c r="S2014">
        <v>40</v>
      </c>
      <c r="T2014" s="3">
        <v>87744</v>
      </c>
      <c r="U2014" s="3">
        <v>7312</v>
      </c>
      <c r="V2014" s="3">
        <v>42.184615384615384</v>
      </c>
      <c r="W2014" s="3">
        <v>8.3000000000000004E-2</v>
      </c>
      <c r="X2014" s="3">
        <v>606.89600000000007</v>
      </c>
      <c r="Y2014" vm="19">
        <v>0.22399999999999998</v>
      </c>
      <c r="Z2014" s="3">
        <v>5674.1120000000001</v>
      </c>
      <c r="AA2014" t="s">
        <v>41</v>
      </c>
      <c r="AB2014">
        <v>1</v>
      </c>
      <c r="AC2014">
        <v>0</v>
      </c>
      <c r="AD2014" s="2" t="s">
        <v>42</v>
      </c>
      <c r="AE2014">
        <v>35</v>
      </c>
      <c r="AH2014">
        <v>20</v>
      </c>
      <c r="AK2014" t="s">
        <v>42</v>
      </c>
      <c r="AL2014">
        <f>IF(AND(EE_Data_2023[[#This Row],[Hire Date]]&gt;=EE_Data_2023[[#This Row],[Start of Month]],EE_Data_2023[[#This Row],[Hire Date]]&lt;=EE_Data_2023[[#This Row],[End of Month]]),1,0)</f>
        <v>0</v>
      </c>
      <c r="AM2014">
        <f>IF(AND(EE_Data_2023[[#This Row],[Exit Date]]&gt;=EE_Data_2023[[#This Row],[Start of Month]],EE_Data_2023[[#This Row],[Exit Date]]&lt;=EE_Data_2023[[#This Row],[End of Month]]),1,0)</f>
        <v>0</v>
      </c>
      <c r="AN2014">
        <f>EE_Data_2023[[#This Row],[Leave balance]]*EE_Data_2023[[#This Row],[Hr_Rate]]</f>
        <v>1476.4615384615383</v>
      </c>
    </row>
    <row r="2015" spans="1:40" x14ac:dyDescent="0.3">
      <c r="A2015" s="1" t="s">
        <v>1929</v>
      </c>
      <c r="B2015" s="8">
        <v>44986</v>
      </c>
      <c r="C2015" s="8">
        <v>45016</v>
      </c>
      <c r="D2015">
        <v>2023</v>
      </c>
      <c r="E2015" t="s">
        <v>84</v>
      </c>
      <c r="F2015" t="s">
        <v>85</v>
      </c>
      <c r="G2015" t="s">
        <v>1919</v>
      </c>
      <c r="H2015" t="s">
        <v>865</v>
      </c>
      <c r="I2015" t="s">
        <v>866</v>
      </c>
      <c r="J2015" t="s">
        <v>177</v>
      </c>
      <c r="K2015" t="s">
        <v>48</v>
      </c>
      <c r="L2015" t="s">
        <v>38</v>
      </c>
      <c r="M2015" t="s">
        <v>85</v>
      </c>
      <c r="N2015" t="s">
        <v>72</v>
      </c>
      <c r="O2015" t="s">
        <v>40</v>
      </c>
      <c r="P2015">
        <v>30</v>
      </c>
      <c r="Q2015" s="2">
        <v>43542</v>
      </c>
      <c r="R2015" s="2"/>
      <c r="S2015">
        <v>40</v>
      </c>
      <c r="T2015" s="3">
        <v>54714</v>
      </c>
      <c r="U2015" s="3">
        <v>4559.5</v>
      </c>
      <c r="V2015" s="3">
        <v>26.304807692307691</v>
      </c>
      <c r="W2015" s="3">
        <v>0.25</v>
      </c>
      <c r="X2015" s="3">
        <v>1139.875</v>
      </c>
      <c r="Y2015" vm="8">
        <v>0.21899999999999997</v>
      </c>
      <c r="Z2015" s="3">
        <v>3560.9695000000002</v>
      </c>
      <c r="AA2015" t="s">
        <v>88</v>
      </c>
      <c r="AB2015">
        <v>8.2957999999999998</v>
      </c>
      <c r="AC2015">
        <v>0</v>
      </c>
      <c r="AD2015" s="2" t="s">
        <v>42</v>
      </c>
      <c r="AE2015">
        <v>210</v>
      </c>
      <c r="AH2015">
        <v>20</v>
      </c>
      <c r="AJ2015">
        <v>15</v>
      </c>
      <c r="AK2015" t="s">
        <v>42</v>
      </c>
      <c r="AL2015">
        <f>IF(AND(EE_Data_2023[[#This Row],[Hire Date]]&gt;=EE_Data_2023[[#This Row],[Start of Month]],EE_Data_2023[[#This Row],[Hire Date]]&lt;=EE_Data_2023[[#This Row],[End of Month]]),1,0)</f>
        <v>0</v>
      </c>
      <c r="AM2015">
        <f>IF(AND(EE_Data_2023[[#This Row],[Exit Date]]&gt;=EE_Data_2023[[#This Row],[Start of Month]],EE_Data_2023[[#This Row],[Exit Date]]&lt;=EE_Data_2023[[#This Row],[End of Month]]),1,0)</f>
        <v>0</v>
      </c>
      <c r="AN2015">
        <f>EE_Data_2023[[#This Row],[Leave balance]]*EE_Data_2023[[#This Row],[Hr_Rate]]</f>
        <v>5524.0096153846152</v>
      </c>
    </row>
    <row r="2016" spans="1:40" x14ac:dyDescent="0.3">
      <c r="A2016" s="1" t="s">
        <v>1929</v>
      </c>
      <c r="B2016" s="8">
        <v>44986</v>
      </c>
      <c r="C2016" s="8">
        <v>45016</v>
      </c>
      <c r="D2016">
        <v>2023</v>
      </c>
      <c r="E2016" t="s">
        <v>278</v>
      </c>
      <c r="F2016" t="s">
        <v>279</v>
      </c>
      <c r="G2016" t="s">
        <v>33</v>
      </c>
      <c r="H2016" t="s">
        <v>867</v>
      </c>
      <c r="I2016" t="s">
        <v>868</v>
      </c>
      <c r="J2016" t="s">
        <v>187</v>
      </c>
      <c r="K2016" t="s">
        <v>37</v>
      </c>
      <c r="L2016" t="s">
        <v>71</v>
      </c>
      <c r="M2016" t="s">
        <v>279</v>
      </c>
      <c r="N2016" t="s">
        <v>72</v>
      </c>
      <c r="O2016" t="s">
        <v>50</v>
      </c>
      <c r="P2016">
        <v>45</v>
      </c>
      <c r="Q2016" s="2">
        <v>41511</v>
      </c>
      <c r="R2016" s="2"/>
      <c r="S2016">
        <v>40</v>
      </c>
      <c r="T2016" s="3">
        <v>99169</v>
      </c>
      <c r="U2016" s="3">
        <v>8264.0833333333339</v>
      </c>
      <c r="V2016" s="3">
        <v>47.677403846153844</v>
      </c>
      <c r="W2016" s="3">
        <v>0.13800000000000001</v>
      </c>
      <c r="X2016" s="3">
        <v>1140.4435000000001</v>
      </c>
      <c r="Y2016" vm="29">
        <v>0.30599999999999999</v>
      </c>
      <c r="Z2016" s="3">
        <v>5735.2738333333336</v>
      </c>
      <c r="AA2016" t="s">
        <v>282</v>
      </c>
      <c r="AB2016">
        <v>0.88870000000000005</v>
      </c>
      <c r="AC2016">
        <v>0</v>
      </c>
      <c r="AD2016" s="2" t="s">
        <v>42</v>
      </c>
      <c r="AE2016">
        <v>56</v>
      </c>
      <c r="AF2016">
        <v>1</v>
      </c>
      <c r="AG2016" t="s">
        <v>1809</v>
      </c>
      <c r="AH2016">
        <v>20</v>
      </c>
      <c r="AJ2016">
        <v>12</v>
      </c>
      <c r="AK2016" t="s">
        <v>42</v>
      </c>
      <c r="AL2016">
        <f>IF(AND(EE_Data_2023[[#This Row],[Hire Date]]&gt;=EE_Data_2023[[#This Row],[Start of Month]],EE_Data_2023[[#This Row],[Hire Date]]&lt;=EE_Data_2023[[#This Row],[End of Month]]),1,0)</f>
        <v>0</v>
      </c>
      <c r="AM2016">
        <f>IF(AND(EE_Data_2023[[#This Row],[Exit Date]]&gt;=EE_Data_2023[[#This Row],[Start of Month]],EE_Data_2023[[#This Row],[Exit Date]]&lt;=EE_Data_2023[[#This Row],[End of Month]]),1,0)</f>
        <v>0</v>
      </c>
      <c r="AN2016">
        <f>EE_Data_2023[[#This Row],[Leave balance]]*EE_Data_2023[[#This Row],[Hr_Rate]]</f>
        <v>2669.9346153846154</v>
      </c>
    </row>
    <row r="2017" spans="1:40" x14ac:dyDescent="0.3">
      <c r="A2017" s="1" t="s">
        <v>1929</v>
      </c>
      <c r="B2017" s="8">
        <v>44986</v>
      </c>
      <c r="C2017" s="8">
        <v>45016</v>
      </c>
      <c r="D2017">
        <v>2023</v>
      </c>
      <c r="E2017" t="s">
        <v>278</v>
      </c>
      <c r="F2017" t="s">
        <v>279</v>
      </c>
      <c r="G2017" t="s">
        <v>33</v>
      </c>
      <c r="H2017" t="s">
        <v>869</v>
      </c>
      <c r="I2017" t="s">
        <v>870</v>
      </c>
      <c r="J2017" t="s">
        <v>93</v>
      </c>
      <c r="K2017" t="s">
        <v>83</v>
      </c>
      <c r="L2017" t="s">
        <v>108</v>
      </c>
      <c r="M2017" t="s">
        <v>279</v>
      </c>
      <c r="N2017" t="s">
        <v>72</v>
      </c>
      <c r="O2017" t="s">
        <v>50</v>
      </c>
      <c r="P2017">
        <v>55</v>
      </c>
      <c r="Q2017" s="2">
        <v>38888</v>
      </c>
      <c r="R2017" s="2"/>
      <c r="S2017">
        <v>40</v>
      </c>
      <c r="T2017" s="3">
        <v>142628</v>
      </c>
      <c r="U2017" s="3">
        <v>11885.666666666666</v>
      </c>
      <c r="V2017" s="3">
        <v>68.571153846153848</v>
      </c>
      <c r="W2017" s="3">
        <v>0.13800000000000001</v>
      </c>
      <c r="X2017" s="3">
        <v>1640.222</v>
      </c>
      <c r="Y2017" vm="29">
        <v>0.30599999999999999</v>
      </c>
      <c r="Z2017" s="3">
        <v>8248.6526666666668</v>
      </c>
      <c r="AA2017" t="s">
        <v>282</v>
      </c>
      <c r="AB2017">
        <v>0.88870000000000005</v>
      </c>
      <c r="AC2017">
        <v>0.12</v>
      </c>
      <c r="AD2017" s="2" t="s">
        <v>42</v>
      </c>
      <c r="AE2017">
        <v>278</v>
      </c>
      <c r="AH2017">
        <v>20</v>
      </c>
      <c r="AI2017">
        <v>284.40000000000003</v>
      </c>
      <c r="AJ2017">
        <v>30</v>
      </c>
      <c r="AK2017" t="s">
        <v>42</v>
      </c>
      <c r="AL2017">
        <f>IF(AND(EE_Data_2023[[#This Row],[Hire Date]]&gt;=EE_Data_2023[[#This Row],[Start of Month]],EE_Data_2023[[#This Row],[Hire Date]]&lt;=EE_Data_2023[[#This Row],[End of Month]]),1,0)</f>
        <v>0</v>
      </c>
      <c r="AM2017">
        <f>IF(AND(EE_Data_2023[[#This Row],[Exit Date]]&gt;=EE_Data_2023[[#This Row],[Start of Month]],EE_Data_2023[[#This Row],[Exit Date]]&lt;=EE_Data_2023[[#This Row],[End of Month]]),1,0)</f>
        <v>0</v>
      </c>
      <c r="AN2017">
        <f>EE_Data_2023[[#This Row],[Leave balance]]*EE_Data_2023[[#This Row],[Hr_Rate]]</f>
        <v>19062.780769230769</v>
      </c>
    </row>
    <row r="2018" spans="1:40" x14ac:dyDescent="0.3">
      <c r="A2018" s="1" t="s">
        <v>1929</v>
      </c>
      <c r="B2018" s="8">
        <v>44986</v>
      </c>
      <c r="C2018" s="8">
        <v>45016</v>
      </c>
      <c r="D2018">
        <v>2023</v>
      </c>
      <c r="E2018" t="s">
        <v>262</v>
      </c>
      <c r="F2018" t="s">
        <v>263</v>
      </c>
      <c r="G2018" t="s">
        <v>33</v>
      </c>
      <c r="H2018" t="s">
        <v>871</v>
      </c>
      <c r="I2018" t="s">
        <v>872</v>
      </c>
      <c r="J2018" t="s">
        <v>63</v>
      </c>
      <c r="K2018" t="s">
        <v>116</v>
      </c>
      <c r="L2018" t="s">
        <v>38</v>
      </c>
      <c r="M2018" t="s">
        <v>263</v>
      </c>
      <c r="N2018" t="s">
        <v>72</v>
      </c>
      <c r="O2018" t="s">
        <v>50</v>
      </c>
      <c r="P2018">
        <v>33</v>
      </c>
      <c r="Q2018" s="2">
        <v>41756</v>
      </c>
      <c r="R2018" s="2"/>
      <c r="S2018">
        <v>32</v>
      </c>
      <c r="T2018" s="3">
        <v>75869</v>
      </c>
      <c r="U2018" s="3">
        <v>6322.416666666667</v>
      </c>
      <c r="V2018" s="3">
        <v>45.59435096153846</v>
      </c>
      <c r="W2018" s="3">
        <v>0.22</v>
      </c>
      <c r="X2018" s="3">
        <v>1390.9316666666668</v>
      </c>
      <c r="Y2018" vm="28">
        <v>0.45200000000000001</v>
      </c>
      <c r="Z2018" s="3">
        <v>3464.6843333333336</v>
      </c>
      <c r="AA2018" t="s">
        <v>267</v>
      </c>
      <c r="AB2018">
        <v>39.026600000000002</v>
      </c>
      <c r="AC2018">
        <v>0</v>
      </c>
      <c r="AD2018" s="2" t="s">
        <v>42</v>
      </c>
      <c r="AE2018">
        <v>77</v>
      </c>
      <c r="AF2018">
        <v>1</v>
      </c>
      <c r="AG2018" t="s">
        <v>1809</v>
      </c>
      <c r="AH2018">
        <v>20</v>
      </c>
      <c r="AK2018" t="s">
        <v>42</v>
      </c>
      <c r="AL2018">
        <f>IF(AND(EE_Data_2023[[#This Row],[Hire Date]]&gt;=EE_Data_2023[[#This Row],[Start of Month]],EE_Data_2023[[#This Row],[Hire Date]]&lt;=EE_Data_2023[[#This Row],[End of Month]]),1,0)</f>
        <v>0</v>
      </c>
      <c r="AM2018">
        <f>IF(AND(EE_Data_2023[[#This Row],[Exit Date]]&gt;=EE_Data_2023[[#This Row],[Start of Month]],EE_Data_2023[[#This Row],[Exit Date]]&lt;=EE_Data_2023[[#This Row],[End of Month]]),1,0)</f>
        <v>0</v>
      </c>
      <c r="AN2018">
        <f>EE_Data_2023[[#This Row],[Leave balance]]*EE_Data_2023[[#This Row],[Hr_Rate]]</f>
        <v>3510.7650240384614</v>
      </c>
    </row>
    <row r="2019" spans="1:40" x14ac:dyDescent="0.3">
      <c r="A2019" s="1" t="s">
        <v>1929</v>
      </c>
      <c r="B2019" s="8">
        <v>44986</v>
      </c>
      <c r="C2019" s="8">
        <v>45016</v>
      </c>
      <c r="D2019">
        <v>2023</v>
      </c>
      <c r="E2019" t="s">
        <v>104</v>
      </c>
      <c r="F2019" t="s">
        <v>105</v>
      </c>
      <c r="G2019" t="s">
        <v>1919</v>
      </c>
      <c r="H2019" t="s">
        <v>873</v>
      </c>
      <c r="I2019" t="s">
        <v>874</v>
      </c>
      <c r="J2019" t="s">
        <v>310</v>
      </c>
      <c r="K2019" t="s">
        <v>37</v>
      </c>
      <c r="L2019" t="s">
        <v>38</v>
      </c>
      <c r="M2019" t="s">
        <v>105</v>
      </c>
      <c r="N2019" t="s">
        <v>72</v>
      </c>
      <c r="O2019" t="s">
        <v>50</v>
      </c>
      <c r="P2019">
        <v>65</v>
      </c>
      <c r="Q2019" s="2">
        <v>43234</v>
      </c>
      <c r="R2019" s="2"/>
      <c r="S2019">
        <v>40</v>
      </c>
      <c r="T2019" s="3">
        <v>60985</v>
      </c>
      <c r="U2019" s="3">
        <v>5082.083333333333</v>
      </c>
      <c r="V2019" s="3">
        <v>29.319711538461537</v>
      </c>
      <c r="W2019" s="3">
        <v>5.74E-2</v>
      </c>
      <c r="X2019" s="3">
        <v>291.71158333333329</v>
      </c>
      <c r="Y2019" vm="11">
        <v>0.30099999999999999</v>
      </c>
      <c r="Z2019" s="3">
        <v>3552.3762499999998</v>
      </c>
      <c r="AA2019" t="s">
        <v>109</v>
      </c>
      <c r="AB2019">
        <v>16295.86</v>
      </c>
      <c r="AC2019">
        <v>0</v>
      </c>
      <c r="AD2019" s="2" t="s">
        <v>42</v>
      </c>
      <c r="AE2019">
        <v>309</v>
      </c>
      <c r="AH2019">
        <v>20</v>
      </c>
      <c r="AJ2019">
        <v>16.5</v>
      </c>
      <c r="AK2019" t="s">
        <v>42</v>
      </c>
      <c r="AL2019">
        <f>IF(AND(EE_Data_2023[[#This Row],[Hire Date]]&gt;=EE_Data_2023[[#This Row],[Start of Month]],EE_Data_2023[[#This Row],[Hire Date]]&lt;=EE_Data_2023[[#This Row],[End of Month]]),1,0)</f>
        <v>0</v>
      </c>
      <c r="AM2019">
        <f>IF(AND(EE_Data_2023[[#This Row],[Exit Date]]&gt;=EE_Data_2023[[#This Row],[Start of Month]],EE_Data_2023[[#This Row],[Exit Date]]&lt;=EE_Data_2023[[#This Row],[End of Month]]),1,0)</f>
        <v>0</v>
      </c>
      <c r="AN2019">
        <f>EE_Data_2023[[#This Row],[Leave balance]]*EE_Data_2023[[#This Row],[Hr_Rate]]</f>
        <v>9059.7908653846152</v>
      </c>
    </row>
    <row r="2020" spans="1:40" x14ac:dyDescent="0.3">
      <c r="A2020" s="1" t="s">
        <v>1929</v>
      </c>
      <c r="B2020" s="8">
        <v>44986</v>
      </c>
      <c r="C2020" s="8">
        <v>45016</v>
      </c>
      <c r="D2020">
        <v>2023</v>
      </c>
      <c r="E2020" t="s">
        <v>283</v>
      </c>
      <c r="F2020" t="s">
        <v>284</v>
      </c>
      <c r="G2020" t="s">
        <v>112</v>
      </c>
      <c r="H2020" t="s">
        <v>875</v>
      </c>
      <c r="I2020" t="s">
        <v>876</v>
      </c>
      <c r="J2020" t="s">
        <v>93</v>
      </c>
      <c r="K2020" t="s">
        <v>37</v>
      </c>
      <c r="L2020" t="s">
        <v>108</v>
      </c>
      <c r="M2020" t="s">
        <v>284</v>
      </c>
      <c r="N2020" t="s">
        <v>72</v>
      </c>
      <c r="O2020" t="s">
        <v>50</v>
      </c>
      <c r="P2020">
        <v>60</v>
      </c>
      <c r="Q2020" s="2">
        <v>40383</v>
      </c>
      <c r="R2020" s="2"/>
      <c r="S2020">
        <v>40</v>
      </c>
      <c r="T2020" s="3">
        <v>126911</v>
      </c>
      <c r="U2020" s="3">
        <v>10575.916666666666</v>
      </c>
      <c r="V2020" s="3">
        <v>61.014903846153842</v>
      </c>
      <c r="W2020" s="3">
        <v>0</v>
      </c>
      <c r="X2020" s="3">
        <v>0</v>
      </c>
      <c r="Y2020" vm="30">
        <v>0.159</v>
      </c>
      <c r="Z2020" s="3">
        <v>8894.3459166666653</v>
      </c>
      <c r="AA2020" t="s">
        <v>287</v>
      </c>
      <c r="AB2020">
        <v>3.8807</v>
      </c>
      <c r="AC2020">
        <v>0.1</v>
      </c>
      <c r="AD2020" s="2" t="s">
        <v>42</v>
      </c>
      <c r="AE2020">
        <v>30</v>
      </c>
      <c r="AH2020">
        <v>20</v>
      </c>
      <c r="AJ2020">
        <v>16.5</v>
      </c>
      <c r="AK2020" t="s">
        <v>42</v>
      </c>
      <c r="AL2020">
        <f>IF(AND(EE_Data_2023[[#This Row],[Hire Date]]&gt;=EE_Data_2023[[#This Row],[Start of Month]],EE_Data_2023[[#This Row],[Hire Date]]&lt;=EE_Data_2023[[#This Row],[End of Month]]),1,0)</f>
        <v>0</v>
      </c>
      <c r="AM2020">
        <f>IF(AND(EE_Data_2023[[#This Row],[Exit Date]]&gt;=EE_Data_2023[[#This Row],[Start of Month]],EE_Data_2023[[#This Row],[Exit Date]]&lt;=EE_Data_2023[[#This Row],[End of Month]]),1,0)</f>
        <v>0</v>
      </c>
      <c r="AN2020">
        <f>EE_Data_2023[[#This Row],[Leave balance]]*EE_Data_2023[[#This Row],[Hr_Rate]]</f>
        <v>1830.4471153846152</v>
      </c>
    </row>
    <row r="2021" spans="1:40" x14ac:dyDescent="0.3">
      <c r="A2021" s="1" t="s">
        <v>1929</v>
      </c>
      <c r="B2021" s="8">
        <v>44986</v>
      </c>
      <c r="C2021" s="8">
        <v>45016</v>
      </c>
      <c r="D2021">
        <v>2023</v>
      </c>
      <c r="E2021" t="s">
        <v>424</v>
      </c>
      <c r="F2021" t="s">
        <v>425</v>
      </c>
      <c r="G2021" t="s">
        <v>54</v>
      </c>
      <c r="H2021" t="s">
        <v>877</v>
      </c>
      <c r="I2021" t="s">
        <v>878</v>
      </c>
      <c r="J2021" t="s">
        <v>115</v>
      </c>
      <c r="K2021" t="s">
        <v>70</v>
      </c>
      <c r="L2021" t="s">
        <v>108</v>
      </c>
      <c r="M2021" t="s">
        <v>425</v>
      </c>
      <c r="N2021" t="s">
        <v>72</v>
      </c>
      <c r="O2021" t="s">
        <v>40</v>
      </c>
      <c r="P2021">
        <v>56</v>
      </c>
      <c r="Q2021" s="2">
        <v>38042</v>
      </c>
      <c r="R2021" s="2"/>
      <c r="S2021">
        <v>40</v>
      </c>
      <c r="T2021" s="3">
        <v>216949</v>
      </c>
      <c r="U2021" s="3">
        <v>18079.083333333332</v>
      </c>
      <c r="V2021" s="3">
        <v>104.30240384615385</v>
      </c>
      <c r="W2021" s="3">
        <v>0.26</v>
      </c>
      <c r="X2021" s="3">
        <v>4700.5616666666665</v>
      </c>
      <c r="Y2021" vm="39">
        <v>0.44400000000000001</v>
      </c>
      <c r="Z2021" s="3">
        <v>10051.970333333333</v>
      </c>
      <c r="AA2021" t="s">
        <v>428</v>
      </c>
      <c r="AB2021">
        <v>32.686700000000002</v>
      </c>
      <c r="AC2021">
        <v>0.32</v>
      </c>
      <c r="AD2021" s="2" t="s">
        <v>42</v>
      </c>
      <c r="AE2021">
        <v>380</v>
      </c>
      <c r="AH2021">
        <v>20</v>
      </c>
      <c r="AJ2021">
        <v>10.5</v>
      </c>
      <c r="AK2021" t="s">
        <v>42</v>
      </c>
      <c r="AL2021">
        <f>IF(AND(EE_Data_2023[[#This Row],[Hire Date]]&gt;=EE_Data_2023[[#This Row],[Start of Month]],EE_Data_2023[[#This Row],[Hire Date]]&lt;=EE_Data_2023[[#This Row],[End of Month]]),1,0)</f>
        <v>0</v>
      </c>
      <c r="AM2021">
        <f>IF(AND(EE_Data_2023[[#This Row],[Exit Date]]&gt;=EE_Data_2023[[#This Row],[Start of Month]],EE_Data_2023[[#This Row],[Exit Date]]&lt;=EE_Data_2023[[#This Row],[End of Month]]),1,0)</f>
        <v>0</v>
      </c>
      <c r="AN2021">
        <f>EE_Data_2023[[#This Row],[Leave balance]]*EE_Data_2023[[#This Row],[Hr_Rate]]</f>
        <v>39634.913461538461</v>
      </c>
    </row>
    <row r="2022" spans="1:40" x14ac:dyDescent="0.3">
      <c r="A2022" s="1" t="s">
        <v>1929</v>
      </c>
      <c r="B2022" s="8">
        <v>44986</v>
      </c>
      <c r="C2022" s="8">
        <v>45016</v>
      </c>
      <c r="D2022">
        <v>2023</v>
      </c>
      <c r="E2022" t="s">
        <v>376</v>
      </c>
      <c r="F2022" t="s">
        <v>377</v>
      </c>
      <c r="G2022" t="s">
        <v>33</v>
      </c>
      <c r="H2022" t="s">
        <v>879</v>
      </c>
      <c r="I2022" t="s">
        <v>880</v>
      </c>
      <c r="J2022" t="s">
        <v>47</v>
      </c>
      <c r="K2022" t="s">
        <v>99</v>
      </c>
      <c r="L2022" t="s">
        <v>38</v>
      </c>
      <c r="M2022" t="s">
        <v>377</v>
      </c>
      <c r="N2022" t="s">
        <v>72</v>
      </c>
      <c r="O2022" t="s">
        <v>40</v>
      </c>
      <c r="P2022">
        <v>53</v>
      </c>
      <c r="Q2022" s="2">
        <v>41204</v>
      </c>
      <c r="R2022" s="2"/>
      <c r="S2022">
        <v>32</v>
      </c>
      <c r="T2022" s="3">
        <v>168510</v>
      </c>
      <c r="U2022" s="3">
        <v>14042.5</v>
      </c>
      <c r="V2022" s="3">
        <v>101.26802884615384</v>
      </c>
      <c r="W2022" s="3">
        <v>0.33799999999999997</v>
      </c>
      <c r="X2022" s="3">
        <v>4746.3649999999998</v>
      </c>
      <c r="Y2022" vm="35">
        <v>0.46100000000000002</v>
      </c>
      <c r="Z2022" s="3">
        <v>7568.9074999999993</v>
      </c>
      <c r="AA2022" t="s">
        <v>380</v>
      </c>
      <c r="AB2022">
        <v>23.619</v>
      </c>
      <c r="AC2022">
        <v>0.28999999999999998</v>
      </c>
      <c r="AD2022" s="2" t="s">
        <v>42</v>
      </c>
      <c r="AE2022">
        <v>93</v>
      </c>
      <c r="AH2022">
        <v>20</v>
      </c>
      <c r="AK2022" t="s">
        <v>42</v>
      </c>
      <c r="AL2022">
        <f>IF(AND(EE_Data_2023[[#This Row],[Hire Date]]&gt;=EE_Data_2023[[#This Row],[Start of Month]],EE_Data_2023[[#This Row],[Hire Date]]&lt;=EE_Data_2023[[#This Row],[End of Month]]),1,0)</f>
        <v>0</v>
      </c>
      <c r="AM2022">
        <f>IF(AND(EE_Data_2023[[#This Row],[Exit Date]]&gt;=EE_Data_2023[[#This Row],[Start of Month]],EE_Data_2023[[#This Row],[Exit Date]]&lt;=EE_Data_2023[[#This Row],[End of Month]]),1,0)</f>
        <v>0</v>
      </c>
      <c r="AN2022">
        <f>EE_Data_2023[[#This Row],[Leave balance]]*EE_Data_2023[[#This Row],[Hr_Rate]]</f>
        <v>9417.9266826923067</v>
      </c>
    </row>
    <row r="2023" spans="1:40" x14ac:dyDescent="0.3">
      <c r="A2023" s="1" t="s">
        <v>1929</v>
      </c>
      <c r="B2023" s="8">
        <v>44986</v>
      </c>
      <c r="C2023" s="8">
        <v>45016</v>
      </c>
      <c r="D2023">
        <v>2023</v>
      </c>
      <c r="E2023" t="s">
        <v>506</v>
      </c>
      <c r="F2023" t="s">
        <v>507</v>
      </c>
      <c r="G2023" t="s">
        <v>1917</v>
      </c>
      <c r="H2023" t="s">
        <v>881</v>
      </c>
      <c r="I2023" t="s">
        <v>882</v>
      </c>
      <c r="J2023" t="s">
        <v>237</v>
      </c>
      <c r="K2023" t="s">
        <v>99</v>
      </c>
      <c r="L2023" t="s">
        <v>49</v>
      </c>
      <c r="M2023" t="s">
        <v>507</v>
      </c>
      <c r="N2023" t="s">
        <v>72</v>
      </c>
      <c r="O2023" t="s">
        <v>50</v>
      </c>
      <c r="P2023">
        <v>36</v>
      </c>
      <c r="Q2023" s="2">
        <v>42443</v>
      </c>
      <c r="R2023" s="2"/>
      <c r="S2023">
        <v>40</v>
      </c>
      <c r="T2023" s="3">
        <v>85870</v>
      </c>
      <c r="U2023" s="3">
        <v>7155.833333333333</v>
      </c>
      <c r="V2023" s="3">
        <v>41.283653846153847</v>
      </c>
      <c r="W2023" s="3">
        <v>7.3700000000000002E-2</v>
      </c>
      <c r="X2023" s="3">
        <v>527.38491666666664</v>
      </c>
      <c r="Y2023" vm="40">
        <v>0.245</v>
      </c>
      <c r="Z2023" s="3">
        <v>5402.6541666666662</v>
      </c>
      <c r="AA2023" t="s">
        <v>510</v>
      </c>
      <c r="AB2023">
        <v>1.4572000000000001</v>
      </c>
      <c r="AC2023">
        <v>0</v>
      </c>
      <c r="AD2023" s="2" t="s">
        <v>42</v>
      </c>
      <c r="AE2023">
        <v>104</v>
      </c>
      <c r="AH2023">
        <v>20</v>
      </c>
      <c r="AJ2023">
        <v>6</v>
      </c>
      <c r="AK2023" t="s">
        <v>42</v>
      </c>
      <c r="AL2023">
        <f>IF(AND(EE_Data_2023[[#This Row],[Hire Date]]&gt;=EE_Data_2023[[#This Row],[Start of Month]],EE_Data_2023[[#This Row],[Hire Date]]&lt;=EE_Data_2023[[#This Row],[End of Month]]),1,0)</f>
        <v>0</v>
      </c>
      <c r="AM2023">
        <f>IF(AND(EE_Data_2023[[#This Row],[Exit Date]]&gt;=EE_Data_2023[[#This Row],[Start of Month]],EE_Data_2023[[#This Row],[Exit Date]]&lt;=EE_Data_2023[[#This Row],[End of Month]]),1,0)</f>
        <v>0</v>
      </c>
      <c r="AN2023">
        <f>EE_Data_2023[[#This Row],[Leave balance]]*EE_Data_2023[[#This Row],[Hr_Rate]]</f>
        <v>4293.5</v>
      </c>
    </row>
    <row r="2024" spans="1:40" x14ac:dyDescent="0.3">
      <c r="A2024" s="1" t="s">
        <v>1929</v>
      </c>
      <c r="B2024" s="8">
        <v>44986</v>
      </c>
      <c r="C2024" s="8">
        <v>45016</v>
      </c>
      <c r="D2024">
        <v>2023</v>
      </c>
      <c r="E2024" t="s">
        <v>188</v>
      </c>
      <c r="F2024" t="s">
        <v>189</v>
      </c>
      <c r="G2024" t="s">
        <v>33</v>
      </c>
      <c r="H2024" t="s">
        <v>883</v>
      </c>
      <c r="I2024" t="s">
        <v>884</v>
      </c>
      <c r="J2024" t="s">
        <v>77</v>
      </c>
      <c r="K2024" t="s">
        <v>70</v>
      </c>
      <c r="L2024" t="s">
        <v>49</v>
      </c>
      <c r="M2024" t="s">
        <v>189</v>
      </c>
      <c r="N2024" t="s">
        <v>72</v>
      </c>
      <c r="O2024" t="s">
        <v>50</v>
      </c>
      <c r="P2024">
        <v>38</v>
      </c>
      <c r="Q2024" s="2">
        <v>42999</v>
      </c>
      <c r="R2024" s="2"/>
      <c r="S2024">
        <v>40</v>
      </c>
      <c r="T2024" s="3">
        <v>119647</v>
      </c>
      <c r="U2024" s="3">
        <v>9970.5833333333339</v>
      </c>
      <c r="V2024" s="3">
        <v>57.522596153846152</v>
      </c>
      <c r="W2024" s="3">
        <v>0.14099999999999999</v>
      </c>
      <c r="X2024" s="3">
        <v>1405.8522499999999</v>
      </c>
      <c r="Y2024" vm="23">
        <v>0.36200000000000004</v>
      </c>
      <c r="Z2024" s="3">
        <v>6361.2321666666667</v>
      </c>
      <c r="AA2024" t="s">
        <v>192</v>
      </c>
      <c r="AB2024">
        <v>11.2597</v>
      </c>
      <c r="AC2024">
        <v>0.09</v>
      </c>
      <c r="AD2024" s="2" t="s">
        <v>42</v>
      </c>
      <c r="AE2024">
        <v>117</v>
      </c>
      <c r="AH2024">
        <v>20</v>
      </c>
      <c r="AJ2024">
        <v>4.5</v>
      </c>
      <c r="AK2024" t="s">
        <v>42</v>
      </c>
      <c r="AL2024">
        <f>IF(AND(EE_Data_2023[[#This Row],[Hire Date]]&gt;=EE_Data_2023[[#This Row],[Start of Month]],EE_Data_2023[[#This Row],[Hire Date]]&lt;=EE_Data_2023[[#This Row],[End of Month]]),1,0)</f>
        <v>0</v>
      </c>
      <c r="AM2024">
        <f>IF(AND(EE_Data_2023[[#This Row],[Exit Date]]&gt;=EE_Data_2023[[#This Row],[Start of Month]],EE_Data_2023[[#This Row],[Exit Date]]&lt;=EE_Data_2023[[#This Row],[End of Month]]),1,0)</f>
        <v>0</v>
      </c>
      <c r="AN2024">
        <f>EE_Data_2023[[#This Row],[Leave balance]]*EE_Data_2023[[#This Row],[Hr_Rate]]</f>
        <v>6730.1437500000002</v>
      </c>
    </row>
    <row r="2025" spans="1:40" x14ac:dyDescent="0.3">
      <c r="A2025" s="1" t="s">
        <v>1929</v>
      </c>
      <c r="B2025" s="8">
        <v>44986</v>
      </c>
      <c r="C2025" s="8">
        <v>45016</v>
      </c>
      <c r="D2025">
        <v>2023</v>
      </c>
      <c r="E2025" t="s">
        <v>123</v>
      </c>
      <c r="F2025" t="s">
        <v>124</v>
      </c>
      <c r="G2025" t="s">
        <v>33</v>
      </c>
      <c r="H2025" t="s">
        <v>885</v>
      </c>
      <c r="I2025" t="s">
        <v>886</v>
      </c>
      <c r="J2025" t="s">
        <v>187</v>
      </c>
      <c r="K2025" t="s">
        <v>37</v>
      </c>
      <c r="L2025" t="s">
        <v>108</v>
      </c>
      <c r="M2025" t="s">
        <v>124</v>
      </c>
      <c r="N2025" t="s">
        <v>72</v>
      </c>
      <c r="O2025" t="s">
        <v>40</v>
      </c>
      <c r="P2025">
        <v>62</v>
      </c>
      <c r="Q2025" s="2">
        <v>36996</v>
      </c>
      <c r="R2025" s="2"/>
      <c r="S2025">
        <v>32</v>
      </c>
      <c r="T2025" s="3">
        <v>80921</v>
      </c>
      <c r="U2025" s="3">
        <v>6743.416666666667</v>
      </c>
      <c r="V2025" s="3">
        <v>48.630408653846153</v>
      </c>
      <c r="W2025" s="3">
        <v>2.2499999999999999E-2</v>
      </c>
      <c r="X2025" s="3">
        <v>151.72687500000001</v>
      </c>
      <c r="Y2025" vm="13">
        <v>0.2</v>
      </c>
      <c r="Z2025" s="3">
        <v>5394.7333333333336</v>
      </c>
      <c r="AA2025" t="s">
        <v>127</v>
      </c>
      <c r="AB2025">
        <v>4.9107000000000003</v>
      </c>
      <c r="AC2025">
        <v>0</v>
      </c>
      <c r="AD2025" s="2" t="s">
        <v>42</v>
      </c>
      <c r="AE2025">
        <v>357</v>
      </c>
      <c r="AH2025">
        <v>20</v>
      </c>
      <c r="AK2025" t="s">
        <v>42</v>
      </c>
      <c r="AL2025">
        <f>IF(AND(EE_Data_2023[[#This Row],[Hire Date]]&gt;=EE_Data_2023[[#This Row],[Start of Month]],EE_Data_2023[[#This Row],[Hire Date]]&lt;=EE_Data_2023[[#This Row],[End of Month]]),1,0)</f>
        <v>0</v>
      </c>
      <c r="AM2025">
        <f>IF(AND(EE_Data_2023[[#This Row],[Exit Date]]&gt;=EE_Data_2023[[#This Row],[Start of Month]],EE_Data_2023[[#This Row],[Exit Date]]&lt;=EE_Data_2023[[#This Row],[End of Month]]),1,0)</f>
        <v>0</v>
      </c>
      <c r="AN2025">
        <f>EE_Data_2023[[#This Row],[Leave balance]]*EE_Data_2023[[#This Row],[Hr_Rate]]</f>
        <v>17361.055889423078</v>
      </c>
    </row>
    <row r="2026" spans="1:40" x14ac:dyDescent="0.3">
      <c r="A2026" s="1" t="s">
        <v>1929</v>
      </c>
      <c r="B2026" s="8">
        <v>44986</v>
      </c>
      <c r="C2026" s="8">
        <v>45016</v>
      </c>
      <c r="D2026">
        <v>2023</v>
      </c>
      <c r="E2026" t="s">
        <v>79</v>
      </c>
      <c r="F2026" t="s">
        <v>80</v>
      </c>
      <c r="G2026" t="s">
        <v>33</v>
      </c>
      <c r="H2026" t="s">
        <v>887</v>
      </c>
      <c r="I2026" t="s">
        <v>888</v>
      </c>
      <c r="J2026" t="s">
        <v>165</v>
      </c>
      <c r="K2026" t="s">
        <v>99</v>
      </c>
      <c r="L2026" t="s">
        <v>108</v>
      </c>
      <c r="M2026" t="s">
        <v>80</v>
      </c>
      <c r="N2026" t="s">
        <v>72</v>
      </c>
      <c r="O2026" t="s">
        <v>50</v>
      </c>
      <c r="P2026">
        <v>61</v>
      </c>
      <c r="Q2026" s="2">
        <v>40193</v>
      </c>
      <c r="R2026" s="2"/>
      <c r="S2026">
        <v>32</v>
      </c>
      <c r="T2026" s="3">
        <v>98110</v>
      </c>
      <c r="U2026" s="3">
        <v>8175.833333333333</v>
      </c>
      <c r="V2026" s="3">
        <v>58.96033653846154</v>
      </c>
      <c r="W2026" s="3">
        <v>0.23190000000000002</v>
      </c>
      <c r="X2026" s="3">
        <v>1895.9757500000001</v>
      </c>
      <c r="Y2026" vm="7">
        <v>0.41200000000000003</v>
      </c>
      <c r="Z2026" s="3">
        <v>4807.3899999999994</v>
      </c>
      <c r="AA2026" t="s">
        <v>41</v>
      </c>
      <c r="AB2026">
        <v>1</v>
      </c>
      <c r="AC2026">
        <v>0.13</v>
      </c>
      <c r="AD2026" s="2" t="s">
        <v>42</v>
      </c>
      <c r="AE2026">
        <v>369</v>
      </c>
      <c r="AH2026">
        <v>20</v>
      </c>
      <c r="AK2026" t="s">
        <v>42</v>
      </c>
      <c r="AL2026">
        <f>IF(AND(EE_Data_2023[[#This Row],[Hire Date]]&gt;=EE_Data_2023[[#This Row],[Start of Month]],EE_Data_2023[[#This Row],[Hire Date]]&lt;=EE_Data_2023[[#This Row],[End of Month]]),1,0)</f>
        <v>0</v>
      </c>
      <c r="AM2026">
        <f>IF(AND(EE_Data_2023[[#This Row],[Exit Date]]&gt;=EE_Data_2023[[#This Row],[Start of Month]],EE_Data_2023[[#This Row],[Exit Date]]&lt;=EE_Data_2023[[#This Row],[End of Month]]),1,0)</f>
        <v>0</v>
      </c>
      <c r="AN2026">
        <f>EE_Data_2023[[#This Row],[Leave balance]]*EE_Data_2023[[#This Row],[Hr_Rate]]</f>
        <v>21756.364182692309</v>
      </c>
    </row>
    <row r="2027" spans="1:40" x14ac:dyDescent="0.3">
      <c r="A2027" s="1" t="s">
        <v>1929</v>
      </c>
      <c r="B2027" s="8">
        <v>44986</v>
      </c>
      <c r="C2027" s="8">
        <v>45016</v>
      </c>
      <c r="D2027">
        <v>2023</v>
      </c>
      <c r="E2027" t="s">
        <v>89</v>
      </c>
      <c r="F2027" t="s">
        <v>90</v>
      </c>
      <c r="G2027" t="s">
        <v>54</v>
      </c>
      <c r="H2027" t="s">
        <v>889</v>
      </c>
      <c r="I2027" t="s">
        <v>890</v>
      </c>
      <c r="J2027" t="s">
        <v>310</v>
      </c>
      <c r="K2027" t="s">
        <v>37</v>
      </c>
      <c r="L2027" t="s">
        <v>49</v>
      </c>
      <c r="M2027" t="s">
        <v>90</v>
      </c>
      <c r="N2027" t="s">
        <v>72</v>
      </c>
      <c r="O2027" t="s">
        <v>50</v>
      </c>
      <c r="P2027">
        <v>59</v>
      </c>
      <c r="Q2027" s="2">
        <v>43028</v>
      </c>
      <c r="R2027" s="2"/>
      <c r="S2027">
        <v>40</v>
      </c>
      <c r="T2027" s="3">
        <v>86831</v>
      </c>
      <c r="U2027" s="3">
        <v>7235.916666666667</v>
      </c>
      <c r="V2027" s="3">
        <v>41.745673076923076</v>
      </c>
      <c r="W2027" s="3">
        <v>0</v>
      </c>
      <c r="X2027" s="3">
        <v>0</v>
      </c>
      <c r="Y2027" vm="9">
        <v>0.37200000000000005</v>
      </c>
      <c r="Z2027" s="3">
        <v>4544.1556666666665</v>
      </c>
      <c r="AA2027" t="s">
        <v>95</v>
      </c>
      <c r="AB2027">
        <v>136.33000000000001</v>
      </c>
      <c r="AC2027">
        <v>0</v>
      </c>
      <c r="AD2027" s="2" t="s">
        <v>42</v>
      </c>
      <c r="AE2027">
        <v>326</v>
      </c>
      <c r="AH2027">
        <v>20</v>
      </c>
      <c r="AJ2027">
        <v>15</v>
      </c>
      <c r="AK2027" t="s">
        <v>42</v>
      </c>
      <c r="AL2027">
        <f>IF(AND(EE_Data_2023[[#This Row],[Hire Date]]&gt;=EE_Data_2023[[#This Row],[Start of Month]],EE_Data_2023[[#This Row],[Hire Date]]&lt;=EE_Data_2023[[#This Row],[End of Month]]),1,0)</f>
        <v>0</v>
      </c>
      <c r="AM2027">
        <f>IF(AND(EE_Data_2023[[#This Row],[Exit Date]]&gt;=EE_Data_2023[[#This Row],[Start of Month]],EE_Data_2023[[#This Row],[Exit Date]]&lt;=EE_Data_2023[[#This Row],[End of Month]]),1,0)</f>
        <v>0</v>
      </c>
      <c r="AN2027">
        <f>EE_Data_2023[[#This Row],[Leave balance]]*EE_Data_2023[[#This Row],[Hr_Rate]]</f>
        <v>13609.089423076923</v>
      </c>
    </row>
    <row r="2028" spans="1:40" x14ac:dyDescent="0.3">
      <c r="A2028" s="1" t="s">
        <v>1929</v>
      </c>
      <c r="B2028" s="8">
        <v>44986</v>
      </c>
      <c r="C2028" s="8">
        <v>45016</v>
      </c>
      <c r="D2028">
        <v>2023</v>
      </c>
      <c r="E2028" t="s">
        <v>52</v>
      </c>
      <c r="F2028" t="s">
        <v>53</v>
      </c>
      <c r="G2028" t="s">
        <v>54</v>
      </c>
      <c r="H2028" t="s">
        <v>891</v>
      </c>
      <c r="I2028" t="s">
        <v>892</v>
      </c>
      <c r="J2028" t="s">
        <v>36</v>
      </c>
      <c r="K2028" t="s">
        <v>37</v>
      </c>
      <c r="L2028" t="s">
        <v>49</v>
      </c>
      <c r="M2028" t="s">
        <v>53</v>
      </c>
      <c r="N2028" t="s">
        <v>72</v>
      </c>
      <c r="O2028" t="s">
        <v>50</v>
      </c>
      <c r="P2028">
        <v>49</v>
      </c>
      <c r="Q2028" s="2">
        <v>40431</v>
      </c>
      <c r="R2028" s="2"/>
      <c r="S2028">
        <v>40</v>
      </c>
      <c r="T2028" s="3">
        <v>72826</v>
      </c>
      <c r="U2028" s="3">
        <v>6068.833333333333</v>
      </c>
      <c r="V2028" s="3">
        <v>35.012500000000003</v>
      </c>
      <c r="W2028" s="3">
        <v>0.25</v>
      </c>
      <c r="X2028" s="3">
        <v>1517.2083333333333</v>
      </c>
      <c r="Y2028" vm="3">
        <v>0.501</v>
      </c>
      <c r="Z2028" s="3">
        <v>3028.3478333333333</v>
      </c>
      <c r="AA2028" t="s">
        <v>58</v>
      </c>
      <c r="AB2028">
        <v>657.27</v>
      </c>
      <c r="AC2028">
        <v>0</v>
      </c>
      <c r="AD2028" s="2" t="s">
        <v>42</v>
      </c>
      <c r="AE2028">
        <v>307</v>
      </c>
      <c r="AH2028">
        <v>20</v>
      </c>
      <c r="AJ2028">
        <v>22.5</v>
      </c>
      <c r="AK2028" t="s">
        <v>42</v>
      </c>
      <c r="AL2028">
        <f>IF(AND(EE_Data_2023[[#This Row],[Hire Date]]&gt;=EE_Data_2023[[#This Row],[Start of Month]],EE_Data_2023[[#This Row],[Hire Date]]&lt;=EE_Data_2023[[#This Row],[End of Month]]),1,0)</f>
        <v>0</v>
      </c>
      <c r="AM2028">
        <f>IF(AND(EE_Data_2023[[#This Row],[Exit Date]]&gt;=EE_Data_2023[[#This Row],[Start of Month]],EE_Data_2023[[#This Row],[Exit Date]]&lt;=EE_Data_2023[[#This Row],[End of Month]]),1,0)</f>
        <v>0</v>
      </c>
      <c r="AN2028">
        <f>EE_Data_2023[[#This Row],[Leave balance]]*EE_Data_2023[[#This Row],[Hr_Rate]]</f>
        <v>10748.837500000001</v>
      </c>
    </row>
    <row r="2029" spans="1:40" x14ac:dyDescent="0.3">
      <c r="A2029" s="1" t="s">
        <v>1929</v>
      </c>
      <c r="B2029" s="8">
        <v>44986</v>
      </c>
      <c r="C2029" s="8">
        <v>45016</v>
      </c>
      <c r="D2029">
        <v>2023</v>
      </c>
      <c r="E2029" t="s">
        <v>151</v>
      </c>
      <c r="F2029" t="s">
        <v>152</v>
      </c>
      <c r="G2029" t="s">
        <v>33</v>
      </c>
      <c r="H2029" t="s">
        <v>893</v>
      </c>
      <c r="I2029" t="s">
        <v>894</v>
      </c>
      <c r="J2029" t="s">
        <v>47</v>
      </c>
      <c r="K2029" t="s">
        <v>116</v>
      </c>
      <c r="L2029" t="s">
        <v>38</v>
      </c>
      <c r="M2029" t="s">
        <v>152</v>
      </c>
      <c r="N2029" t="s">
        <v>72</v>
      </c>
      <c r="O2029" t="s">
        <v>50</v>
      </c>
      <c r="P2029">
        <v>64</v>
      </c>
      <c r="Q2029" s="2">
        <v>40588</v>
      </c>
      <c r="R2029" s="2"/>
      <c r="S2029">
        <v>40</v>
      </c>
      <c r="T2029" s="3">
        <v>171217</v>
      </c>
      <c r="U2029" s="3">
        <v>14268.083333333334</v>
      </c>
      <c r="V2029" s="3">
        <v>82.315865384615378</v>
      </c>
      <c r="W2029" s="3">
        <v>0.21</v>
      </c>
      <c r="X2029" s="3">
        <v>2996.2975000000001</v>
      </c>
      <c r="Y2029" vm="18">
        <v>0.379</v>
      </c>
      <c r="Z2029" s="3">
        <v>8860.4797500000004</v>
      </c>
      <c r="AA2029" t="s">
        <v>155</v>
      </c>
      <c r="AB2029">
        <v>378.97</v>
      </c>
      <c r="AC2029">
        <v>0.19</v>
      </c>
      <c r="AD2029" s="2" t="s">
        <v>42</v>
      </c>
      <c r="AE2029">
        <v>366</v>
      </c>
      <c r="AH2029">
        <v>20</v>
      </c>
      <c r="AI2029">
        <v>238.5</v>
      </c>
      <c r="AJ2029">
        <v>18</v>
      </c>
      <c r="AK2029" t="s">
        <v>42</v>
      </c>
      <c r="AL2029">
        <f>IF(AND(EE_Data_2023[[#This Row],[Hire Date]]&gt;=EE_Data_2023[[#This Row],[Start of Month]],EE_Data_2023[[#This Row],[Hire Date]]&lt;=EE_Data_2023[[#This Row],[End of Month]]),1,0)</f>
        <v>0</v>
      </c>
      <c r="AM2029">
        <f>IF(AND(EE_Data_2023[[#This Row],[Exit Date]]&gt;=EE_Data_2023[[#This Row],[Start of Month]],EE_Data_2023[[#This Row],[Exit Date]]&lt;=EE_Data_2023[[#This Row],[End of Month]]),1,0)</f>
        <v>0</v>
      </c>
      <c r="AN2029">
        <f>EE_Data_2023[[#This Row],[Leave balance]]*EE_Data_2023[[#This Row],[Hr_Rate]]</f>
        <v>30127.606730769228</v>
      </c>
    </row>
    <row r="2030" spans="1:40" x14ac:dyDescent="0.3">
      <c r="A2030" s="1" t="s">
        <v>1929</v>
      </c>
      <c r="B2030" s="8">
        <v>44986</v>
      </c>
      <c r="C2030" s="8">
        <v>45016</v>
      </c>
      <c r="D2030">
        <v>2023</v>
      </c>
      <c r="E2030" t="s">
        <v>79</v>
      </c>
      <c r="F2030" t="s">
        <v>80</v>
      </c>
      <c r="G2030" t="s">
        <v>33</v>
      </c>
      <c r="H2030" t="s">
        <v>895</v>
      </c>
      <c r="I2030" t="s">
        <v>896</v>
      </c>
      <c r="J2030" t="s">
        <v>77</v>
      </c>
      <c r="K2030" t="s">
        <v>37</v>
      </c>
      <c r="L2030" t="s">
        <v>108</v>
      </c>
      <c r="M2030" t="s">
        <v>80</v>
      </c>
      <c r="N2030" t="s">
        <v>39</v>
      </c>
      <c r="O2030" t="s">
        <v>50</v>
      </c>
      <c r="P2030">
        <v>57</v>
      </c>
      <c r="Q2030" s="2">
        <v>43948</v>
      </c>
      <c r="R2030" s="2">
        <v>45043</v>
      </c>
      <c r="S2030">
        <v>40</v>
      </c>
      <c r="T2030" s="3">
        <v>103058</v>
      </c>
      <c r="U2030" s="3">
        <v>8588.1666666666661</v>
      </c>
      <c r="V2030" s="3">
        <v>49.547115384615388</v>
      </c>
      <c r="W2030" s="3">
        <v>0.23190000000000002</v>
      </c>
      <c r="X2030" s="3">
        <v>1991.5958500000002</v>
      </c>
      <c r="Y2030" vm="7">
        <v>0.41200000000000003</v>
      </c>
      <c r="Z2030" s="3">
        <v>5049.8419999999987</v>
      </c>
      <c r="AA2030" t="s">
        <v>41</v>
      </c>
      <c r="AB2030">
        <v>1</v>
      </c>
      <c r="AC2030">
        <v>7.0000000000000007E-2</v>
      </c>
      <c r="AD2030" s="2" t="s">
        <v>42</v>
      </c>
      <c r="AE2030">
        <v>186</v>
      </c>
      <c r="AH2030">
        <v>20</v>
      </c>
      <c r="AI2030">
        <v>576.9</v>
      </c>
      <c r="AJ2030">
        <v>18</v>
      </c>
      <c r="AK2030" t="s">
        <v>42</v>
      </c>
      <c r="AL2030">
        <f>IF(AND(EE_Data_2023[[#This Row],[Hire Date]]&gt;=EE_Data_2023[[#This Row],[Start of Month]],EE_Data_2023[[#This Row],[Hire Date]]&lt;=EE_Data_2023[[#This Row],[End of Month]]),1,0)</f>
        <v>0</v>
      </c>
      <c r="AM2030">
        <f>IF(AND(EE_Data_2023[[#This Row],[Exit Date]]&gt;=EE_Data_2023[[#This Row],[Start of Month]],EE_Data_2023[[#This Row],[Exit Date]]&lt;=EE_Data_2023[[#This Row],[End of Month]]),1,0)</f>
        <v>0</v>
      </c>
      <c r="AN2030">
        <f>EE_Data_2023[[#This Row],[Leave balance]]*EE_Data_2023[[#This Row],[Hr_Rate]]</f>
        <v>9215.7634615384613</v>
      </c>
    </row>
    <row r="2031" spans="1:40" x14ac:dyDescent="0.3">
      <c r="A2031" s="1" t="s">
        <v>1929</v>
      </c>
      <c r="B2031" s="8">
        <v>44986</v>
      </c>
      <c r="C2031" s="8">
        <v>45016</v>
      </c>
      <c r="D2031">
        <v>2023</v>
      </c>
      <c r="E2031" t="s">
        <v>351</v>
      </c>
      <c r="F2031" t="s">
        <v>352</v>
      </c>
      <c r="G2031" t="s">
        <v>54</v>
      </c>
      <c r="H2031" t="s">
        <v>897</v>
      </c>
      <c r="I2031" t="s">
        <v>898</v>
      </c>
      <c r="J2031" t="s">
        <v>77</v>
      </c>
      <c r="K2031" t="s">
        <v>70</v>
      </c>
      <c r="L2031" t="s">
        <v>49</v>
      </c>
      <c r="M2031" t="s">
        <v>352</v>
      </c>
      <c r="N2031" t="s">
        <v>72</v>
      </c>
      <c r="O2031" t="s">
        <v>40</v>
      </c>
      <c r="P2031">
        <v>52</v>
      </c>
      <c r="Q2031" s="2">
        <v>41858</v>
      </c>
      <c r="R2031" s="2"/>
      <c r="S2031">
        <v>40</v>
      </c>
      <c r="T2031" s="3">
        <v>117062</v>
      </c>
      <c r="U2031" s="3">
        <v>9755.1666666666661</v>
      </c>
      <c r="V2031" s="3">
        <v>56.279807692307692</v>
      </c>
      <c r="W2031" s="3">
        <v>0.13</v>
      </c>
      <c r="X2031" s="3">
        <v>1268.1716666666666</v>
      </c>
      <c r="Y2031" vm="14">
        <v>0.55399999999999994</v>
      </c>
      <c r="Z2031" s="3">
        <v>4350.8043333333335</v>
      </c>
      <c r="AA2031" t="s">
        <v>355</v>
      </c>
      <c r="AB2031">
        <v>12.6816</v>
      </c>
      <c r="AC2031">
        <v>7.0000000000000007E-2</v>
      </c>
      <c r="AD2031" s="2" t="s">
        <v>42</v>
      </c>
      <c r="AE2031">
        <v>205</v>
      </c>
      <c r="AH2031">
        <v>20</v>
      </c>
      <c r="AJ2031">
        <v>3</v>
      </c>
      <c r="AK2031" t="s">
        <v>42</v>
      </c>
      <c r="AL2031">
        <f>IF(AND(EE_Data_2023[[#This Row],[Hire Date]]&gt;=EE_Data_2023[[#This Row],[Start of Month]],EE_Data_2023[[#This Row],[Hire Date]]&lt;=EE_Data_2023[[#This Row],[End of Month]]),1,0)</f>
        <v>0</v>
      </c>
      <c r="AM2031">
        <f>IF(AND(EE_Data_2023[[#This Row],[Exit Date]]&gt;=EE_Data_2023[[#This Row],[Start of Month]],EE_Data_2023[[#This Row],[Exit Date]]&lt;=EE_Data_2023[[#This Row],[End of Month]]),1,0)</f>
        <v>0</v>
      </c>
      <c r="AN2031">
        <f>EE_Data_2023[[#This Row],[Leave balance]]*EE_Data_2023[[#This Row],[Hr_Rate]]</f>
        <v>11537.360576923076</v>
      </c>
    </row>
    <row r="2032" spans="1:40" x14ac:dyDescent="0.3">
      <c r="A2032" s="1" t="s">
        <v>1929</v>
      </c>
      <c r="B2032" s="8">
        <v>44986</v>
      </c>
      <c r="C2032" s="8">
        <v>45016</v>
      </c>
      <c r="D2032">
        <v>2023</v>
      </c>
      <c r="E2032" t="s">
        <v>52</v>
      </c>
      <c r="F2032" t="s">
        <v>53</v>
      </c>
      <c r="G2032" t="s">
        <v>54</v>
      </c>
      <c r="H2032" t="s">
        <v>899</v>
      </c>
      <c r="I2032" t="s">
        <v>900</v>
      </c>
      <c r="J2032" t="s">
        <v>93</v>
      </c>
      <c r="K2032" t="s">
        <v>83</v>
      </c>
      <c r="L2032" t="s">
        <v>49</v>
      </c>
      <c r="M2032" t="s">
        <v>53</v>
      </c>
      <c r="N2032" t="s">
        <v>72</v>
      </c>
      <c r="O2032" t="s">
        <v>40</v>
      </c>
      <c r="P2032">
        <v>40</v>
      </c>
      <c r="Q2032" s="2">
        <v>43488</v>
      </c>
      <c r="R2032" s="2"/>
      <c r="S2032">
        <v>40</v>
      </c>
      <c r="T2032" s="3">
        <v>159031</v>
      </c>
      <c r="U2032" s="3">
        <v>13252.583333333334</v>
      </c>
      <c r="V2032" s="3">
        <v>76.457211538461536</v>
      </c>
      <c r="W2032" s="3">
        <v>0.25</v>
      </c>
      <c r="X2032" s="3">
        <v>3313.1458333333335</v>
      </c>
      <c r="Y2032" vm="3">
        <v>0.501</v>
      </c>
      <c r="Z2032" s="3">
        <v>6613.039083333334</v>
      </c>
      <c r="AA2032" t="s">
        <v>58</v>
      </c>
      <c r="AB2032">
        <v>657.27</v>
      </c>
      <c r="AC2032">
        <v>0.1</v>
      </c>
      <c r="AD2032" s="2" t="s">
        <v>42</v>
      </c>
      <c r="AE2032">
        <v>64</v>
      </c>
      <c r="AH2032">
        <v>20</v>
      </c>
      <c r="AI2032">
        <v>572.4</v>
      </c>
      <c r="AJ2032">
        <v>28.5</v>
      </c>
      <c r="AK2032" t="s">
        <v>42</v>
      </c>
      <c r="AL2032">
        <f>IF(AND(EE_Data_2023[[#This Row],[Hire Date]]&gt;=EE_Data_2023[[#This Row],[Start of Month]],EE_Data_2023[[#This Row],[Hire Date]]&lt;=EE_Data_2023[[#This Row],[End of Month]]),1,0)</f>
        <v>0</v>
      </c>
      <c r="AM2032">
        <f>IF(AND(EE_Data_2023[[#This Row],[Exit Date]]&gt;=EE_Data_2023[[#This Row],[Start of Month]],EE_Data_2023[[#This Row],[Exit Date]]&lt;=EE_Data_2023[[#This Row],[End of Month]]),1,0)</f>
        <v>0</v>
      </c>
      <c r="AN2032">
        <f>EE_Data_2023[[#This Row],[Leave balance]]*EE_Data_2023[[#This Row],[Hr_Rate]]</f>
        <v>4893.2615384615383</v>
      </c>
    </row>
    <row r="2033" spans="1:40" x14ac:dyDescent="0.3">
      <c r="A2033" s="1" t="s">
        <v>1929</v>
      </c>
      <c r="B2033" s="8">
        <v>44986</v>
      </c>
      <c r="C2033" s="8">
        <v>45016</v>
      </c>
      <c r="D2033">
        <v>2023</v>
      </c>
      <c r="E2033" t="s">
        <v>65</v>
      </c>
      <c r="F2033" t="s">
        <v>66</v>
      </c>
      <c r="G2033" t="s">
        <v>33</v>
      </c>
      <c r="H2033" t="s">
        <v>901</v>
      </c>
      <c r="I2033" t="s">
        <v>902</v>
      </c>
      <c r="J2033" t="s">
        <v>93</v>
      </c>
      <c r="K2033" t="s">
        <v>37</v>
      </c>
      <c r="L2033" t="s">
        <v>108</v>
      </c>
      <c r="M2033" t="s">
        <v>66</v>
      </c>
      <c r="N2033" t="s">
        <v>72</v>
      </c>
      <c r="O2033" t="s">
        <v>50</v>
      </c>
      <c r="P2033">
        <v>49</v>
      </c>
      <c r="Q2033" s="2">
        <v>38000</v>
      </c>
      <c r="R2033" s="2"/>
      <c r="S2033">
        <v>40</v>
      </c>
      <c r="T2033" s="3">
        <v>125086</v>
      </c>
      <c r="U2033" s="3">
        <v>10423.833333333334</v>
      </c>
      <c r="V2033" s="3">
        <v>60.137500000000003</v>
      </c>
      <c r="W2033" s="3">
        <v>0.23749999999999999</v>
      </c>
      <c r="X2033" s="3">
        <v>2475.6604166666666</v>
      </c>
      <c r="Y2033" vm="5">
        <v>0.39799999999999996</v>
      </c>
      <c r="Z2033" s="3">
        <v>6275.1476666666676</v>
      </c>
      <c r="AA2033" t="s">
        <v>41</v>
      </c>
      <c r="AB2033">
        <v>1</v>
      </c>
      <c r="AC2033">
        <v>0.1</v>
      </c>
      <c r="AD2033" s="2" t="s">
        <v>42</v>
      </c>
      <c r="AE2033">
        <v>29</v>
      </c>
      <c r="AH2033">
        <v>20</v>
      </c>
      <c r="AI2033">
        <v>576.9</v>
      </c>
      <c r="AJ2033">
        <v>4.5</v>
      </c>
      <c r="AK2033" t="s">
        <v>42</v>
      </c>
      <c r="AL2033">
        <f>IF(AND(EE_Data_2023[[#This Row],[Hire Date]]&gt;=EE_Data_2023[[#This Row],[Start of Month]],EE_Data_2023[[#This Row],[Hire Date]]&lt;=EE_Data_2023[[#This Row],[End of Month]]),1,0)</f>
        <v>0</v>
      </c>
      <c r="AM2033">
        <f>IF(AND(EE_Data_2023[[#This Row],[Exit Date]]&gt;=EE_Data_2023[[#This Row],[Start of Month]],EE_Data_2023[[#This Row],[Exit Date]]&lt;=EE_Data_2023[[#This Row],[End of Month]]),1,0)</f>
        <v>0</v>
      </c>
      <c r="AN2033">
        <f>EE_Data_2023[[#This Row],[Leave balance]]*EE_Data_2023[[#This Row],[Hr_Rate]]</f>
        <v>1743.9875000000002</v>
      </c>
    </row>
    <row r="2034" spans="1:40" x14ac:dyDescent="0.3">
      <c r="A2034" s="1" t="s">
        <v>1929</v>
      </c>
      <c r="B2034" s="8">
        <v>44986</v>
      </c>
      <c r="C2034" s="8">
        <v>45016</v>
      </c>
      <c r="D2034">
        <v>2023</v>
      </c>
      <c r="E2034" t="s">
        <v>172</v>
      </c>
      <c r="F2034" t="s">
        <v>132</v>
      </c>
      <c r="G2034" t="s">
        <v>33</v>
      </c>
      <c r="H2034" t="s">
        <v>903</v>
      </c>
      <c r="I2034" t="s">
        <v>904</v>
      </c>
      <c r="J2034" t="s">
        <v>367</v>
      </c>
      <c r="K2034" t="s">
        <v>37</v>
      </c>
      <c r="L2034" t="s">
        <v>49</v>
      </c>
      <c r="M2034" t="s">
        <v>132</v>
      </c>
      <c r="N2034" t="s">
        <v>72</v>
      </c>
      <c r="O2034" t="s">
        <v>40</v>
      </c>
      <c r="P2034">
        <v>43</v>
      </c>
      <c r="Q2034" s="2">
        <v>42467</v>
      </c>
      <c r="R2034" s="2"/>
      <c r="S2034">
        <v>40</v>
      </c>
      <c r="T2034" s="3">
        <v>67976</v>
      </c>
      <c r="U2034" s="3">
        <v>5664.666666666667</v>
      </c>
      <c r="V2034" s="3">
        <v>32.680769230769229</v>
      </c>
      <c r="W2034" s="3">
        <v>8.3000000000000004E-2</v>
      </c>
      <c r="X2034" s="3">
        <v>470.16733333333337</v>
      </c>
      <c r="Y2034" vm="19">
        <v>0.22399999999999998</v>
      </c>
      <c r="Z2034" s="3">
        <v>4395.7813333333343</v>
      </c>
      <c r="AA2034" t="s">
        <v>41</v>
      </c>
      <c r="AB2034">
        <v>1</v>
      </c>
      <c r="AC2034">
        <v>0</v>
      </c>
      <c r="AD2034" s="2" t="s">
        <v>42</v>
      </c>
      <c r="AE2034">
        <v>143</v>
      </c>
      <c r="AH2034">
        <v>20</v>
      </c>
      <c r="AI2034">
        <v>196.20000000000002</v>
      </c>
      <c r="AJ2034">
        <v>15</v>
      </c>
      <c r="AK2034" t="s">
        <v>42</v>
      </c>
      <c r="AL2034">
        <f>IF(AND(EE_Data_2023[[#This Row],[Hire Date]]&gt;=EE_Data_2023[[#This Row],[Start of Month]],EE_Data_2023[[#This Row],[Hire Date]]&lt;=EE_Data_2023[[#This Row],[End of Month]]),1,0)</f>
        <v>0</v>
      </c>
      <c r="AM2034">
        <f>IF(AND(EE_Data_2023[[#This Row],[Exit Date]]&gt;=EE_Data_2023[[#This Row],[Start of Month]],EE_Data_2023[[#This Row],[Exit Date]]&lt;=EE_Data_2023[[#This Row],[End of Month]]),1,0)</f>
        <v>0</v>
      </c>
      <c r="AN2034">
        <f>EE_Data_2023[[#This Row],[Leave balance]]*EE_Data_2023[[#This Row],[Hr_Rate]]</f>
        <v>4673.3499999999995</v>
      </c>
    </row>
    <row r="2035" spans="1:40" x14ac:dyDescent="0.3">
      <c r="A2035" s="1" t="s">
        <v>1929</v>
      </c>
      <c r="B2035" s="8">
        <v>44986</v>
      </c>
      <c r="C2035" s="8">
        <v>45016</v>
      </c>
      <c r="D2035">
        <v>2023</v>
      </c>
      <c r="E2035" t="s">
        <v>73</v>
      </c>
      <c r="F2035" t="s">
        <v>74</v>
      </c>
      <c r="G2035" t="s">
        <v>1916</v>
      </c>
      <c r="H2035" t="s">
        <v>905</v>
      </c>
      <c r="I2035" t="s">
        <v>906</v>
      </c>
      <c r="J2035" t="s">
        <v>177</v>
      </c>
      <c r="K2035" t="s">
        <v>48</v>
      </c>
      <c r="L2035" t="s">
        <v>49</v>
      </c>
      <c r="M2035" t="s">
        <v>74</v>
      </c>
      <c r="N2035" t="s">
        <v>39</v>
      </c>
      <c r="O2035" t="s">
        <v>40</v>
      </c>
      <c r="P2035">
        <v>31</v>
      </c>
      <c r="Q2035" s="2">
        <v>44308</v>
      </c>
      <c r="R2035" s="2">
        <v>45038</v>
      </c>
      <c r="S2035">
        <v>40</v>
      </c>
      <c r="T2035" s="3">
        <v>74215</v>
      </c>
      <c r="U2035" s="3">
        <v>6184.583333333333</v>
      </c>
      <c r="V2035" s="3">
        <v>35.680288461538467</v>
      </c>
      <c r="W2035" s="3">
        <v>0.28999999999999998</v>
      </c>
      <c r="X2035" s="3">
        <v>1793.5291666666665</v>
      </c>
      <c r="Y2035" vm="6">
        <v>0.65099999999999991</v>
      </c>
      <c r="Z2035" s="3">
        <v>2158.4195833333338</v>
      </c>
      <c r="AA2035" t="s">
        <v>78</v>
      </c>
      <c r="AB2035">
        <v>5.4378000000000002</v>
      </c>
      <c r="AC2035">
        <v>0</v>
      </c>
      <c r="AD2035" s="2" t="s">
        <v>42</v>
      </c>
      <c r="AE2035">
        <v>95</v>
      </c>
      <c r="AF2035">
        <v>1</v>
      </c>
      <c r="AG2035" t="s">
        <v>1809</v>
      </c>
      <c r="AH2035">
        <v>20</v>
      </c>
      <c r="AJ2035">
        <v>30</v>
      </c>
      <c r="AK2035" t="s">
        <v>42</v>
      </c>
      <c r="AL2035">
        <f>IF(AND(EE_Data_2023[[#This Row],[Hire Date]]&gt;=EE_Data_2023[[#This Row],[Start of Month]],EE_Data_2023[[#This Row],[Hire Date]]&lt;=EE_Data_2023[[#This Row],[End of Month]]),1,0)</f>
        <v>0</v>
      </c>
      <c r="AM2035">
        <f>IF(AND(EE_Data_2023[[#This Row],[Exit Date]]&gt;=EE_Data_2023[[#This Row],[Start of Month]],EE_Data_2023[[#This Row],[Exit Date]]&lt;=EE_Data_2023[[#This Row],[End of Month]]),1,0)</f>
        <v>0</v>
      </c>
      <c r="AN2035">
        <f>EE_Data_2023[[#This Row],[Leave balance]]*EE_Data_2023[[#This Row],[Hr_Rate]]</f>
        <v>3389.6274038461543</v>
      </c>
    </row>
    <row r="2036" spans="1:40" x14ac:dyDescent="0.3">
      <c r="A2036" s="1" t="s">
        <v>1929</v>
      </c>
      <c r="B2036" s="8">
        <v>44986</v>
      </c>
      <c r="C2036" s="8">
        <v>45016</v>
      </c>
      <c r="D2036">
        <v>2023</v>
      </c>
      <c r="E2036" t="s">
        <v>139</v>
      </c>
      <c r="F2036" t="s">
        <v>140</v>
      </c>
      <c r="G2036" t="s">
        <v>33</v>
      </c>
      <c r="H2036" t="s">
        <v>907</v>
      </c>
      <c r="I2036" t="s">
        <v>908</v>
      </c>
      <c r="J2036" t="s">
        <v>47</v>
      </c>
      <c r="K2036" t="s">
        <v>83</v>
      </c>
      <c r="L2036" t="s">
        <v>38</v>
      </c>
      <c r="M2036" t="s">
        <v>140</v>
      </c>
      <c r="N2036" t="s">
        <v>72</v>
      </c>
      <c r="O2036" t="s">
        <v>40</v>
      </c>
      <c r="P2036">
        <v>55</v>
      </c>
      <c r="Q2036" s="2">
        <v>40340</v>
      </c>
      <c r="R2036" s="2"/>
      <c r="S2036">
        <v>40</v>
      </c>
      <c r="T2036" s="3">
        <v>187389</v>
      </c>
      <c r="U2036" s="3">
        <v>15615.75</v>
      </c>
      <c r="V2036" s="3">
        <v>90.090865384615384</v>
      </c>
      <c r="W2036" s="3">
        <v>0.19879999999999998</v>
      </c>
      <c r="X2036" s="3">
        <v>3104.4110999999998</v>
      </c>
      <c r="Y2036" vm="16">
        <v>0.48799999999999999</v>
      </c>
      <c r="Z2036" s="3">
        <v>7995.2640000000001</v>
      </c>
      <c r="AA2036" t="s">
        <v>41</v>
      </c>
      <c r="AB2036">
        <v>1</v>
      </c>
      <c r="AC2036">
        <v>0.25</v>
      </c>
      <c r="AD2036" s="2" t="s">
        <v>42</v>
      </c>
      <c r="AE2036">
        <v>29</v>
      </c>
      <c r="AH2036">
        <v>20</v>
      </c>
      <c r="AJ2036">
        <v>10.5</v>
      </c>
      <c r="AK2036" t="s">
        <v>42</v>
      </c>
      <c r="AL2036">
        <f>IF(AND(EE_Data_2023[[#This Row],[Hire Date]]&gt;=EE_Data_2023[[#This Row],[Start of Month]],EE_Data_2023[[#This Row],[Hire Date]]&lt;=EE_Data_2023[[#This Row],[End of Month]]),1,0)</f>
        <v>0</v>
      </c>
      <c r="AM2036">
        <f>IF(AND(EE_Data_2023[[#This Row],[Exit Date]]&gt;=EE_Data_2023[[#This Row],[Start of Month]],EE_Data_2023[[#This Row],[Exit Date]]&lt;=EE_Data_2023[[#This Row],[End of Month]]),1,0)</f>
        <v>0</v>
      </c>
      <c r="AN2036">
        <f>EE_Data_2023[[#This Row],[Leave balance]]*EE_Data_2023[[#This Row],[Hr_Rate]]</f>
        <v>2612.635096153846</v>
      </c>
    </row>
    <row r="2037" spans="1:40" x14ac:dyDescent="0.3">
      <c r="A2037" s="1" t="s">
        <v>1929</v>
      </c>
      <c r="B2037" s="8">
        <v>44986</v>
      </c>
      <c r="C2037" s="8">
        <v>45016</v>
      </c>
      <c r="D2037">
        <v>2023</v>
      </c>
      <c r="E2037" t="s">
        <v>210</v>
      </c>
      <c r="F2037" t="s">
        <v>211</v>
      </c>
      <c r="G2037" t="s">
        <v>33</v>
      </c>
      <c r="H2037" t="s">
        <v>726</v>
      </c>
      <c r="I2037" t="s">
        <v>909</v>
      </c>
      <c r="J2037" t="s">
        <v>93</v>
      </c>
      <c r="K2037" t="s">
        <v>94</v>
      </c>
      <c r="L2037" t="s">
        <v>49</v>
      </c>
      <c r="M2037" t="s">
        <v>211</v>
      </c>
      <c r="N2037" t="s">
        <v>72</v>
      </c>
      <c r="O2037" t="s">
        <v>50</v>
      </c>
      <c r="P2037">
        <v>41</v>
      </c>
      <c r="Q2037" s="2">
        <v>39747</v>
      </c>
      <c r="R2037" s="2"/>
      <c r="S2037">
        <v>40</v>
      </c>
      <c r="T2037" s="3">
        <v>131841</v>
      </c>
      <c r="U2037" s="3">
        <v>10986.75</v>
      </c>
      <c r="V2037" s="3">
        <v>63.385096153846156</v>
      </c>
      <c r="W2037" s="3">
        <v>0.29899999999999999</v>
      </c>
      <c r="X2037" s="3">
        <v>3285.0382500000001</v>
      </c>
      <c r="Y2037" vm="26">
        <v>0.47</v>
      </c>
      <c r="Z2037" s="3">
        <v>5822.9775</v>
      </c>
      <c r="AA2037" t="s">
        <v>41</v>
      </c>
      <c r="AB2037">
        <v>1</v>
      </c>
      <c r="AC2037">
        <v>0.13</v>
      </c>
      <c r="AD2037" s="2" t="s">
        <v>42</v>
      </c>
      <c r="AE2037">
        <v>308</v>
      </c>
      <c r="AH2037">
        <v>20</v>
      </c>
      <c r="AJ2037">
        <v>15</v>
      </c>
      <c r="AK2037" t="s">
        <v>42</v>
      </c>
      <c r="AL2037">
        <f>IF(AND(EE_Data_2023[[#This Row],[Hire Date]]&gt;=EE_Data_2023[[#This Row],[Start of Month]],EE_Data_2023[[#This Row],[Hire Date]]&lt;=EE_Data_2023[[#This Row],[End of Month]]),1,0)</f>
        <v>0</v>
      </c>
      <c r="AM2037">
        <f>IF(AND(EE_Data_2023[[#This Row],[Exit Date]]&gt;=EE_Data_2023[[#This Row],[Start of Month]],EE_Data_2023[[#This Row],[Exit Date]]&lt;=EE_Data_2023[[#This Row],[End of Month]]),1,0)</f>
        <v>0</v>
      </c>
      <c r="AN2037">
        <f>EE_Data_2023[[#This Row],[Leave balance]]*EE_Data_2023[[#This Row],[Hr_Rate]]</f>
        <v>19522.609615384616</v>
      </c>
    </row>
    <row r="2038" spans="1:40" x14ac:dyDescent="0.3">
      <c r="A2038" s="1" t="s">
        <v>1929</v>
      </c>
      <c r="B2038" s="8">
        <v>44986</v>
      </c>
      <c r="C2038" s="8">
        <v>45016</v>
      </c>
      <c r="D2038">
        <v>2023</v>
      </c>
      <c r="E2038" t="s">
        <v>193</v>
      </c>
      <c r="F2038" t="s">
        <v>194</v>
      </c>
      <c r="G2038" t="s">
        <v>33</v>
      </c>
      <c r="H2038" t="s">
        <v>910</v>
      </c>
      <c r="I2038" t="s">
        <v>911</v>
      </c>
      <c r="J2038" t="s">
        <v>63</v>
      </c>
      <c r="K2038" t="s">
        <v>83</v>
      </c>
      <c r="L2038" t="s">
        <v>108</v>
      </c>
      <c r="M2038" t="s">
        <v>194</v>
      </c>
      <c r="N2038" t="s">
        <v>72</v>
      </c>
      <c r="O2038" t="s">
        <v>40</v>
      </c>
      <c r="P2038">
        <v>34</v>
      </c>
      <c r="Q2038" s="2">
        <v>40750</v>
      </c>
      <c r="R2038" s="2"/>
      <c r="S2038">
        <v>40</v>
      </c>
      <c r="T2038" s="3">
        <v>97231</v>
      </c>
      <c r="U2038" s="3">
        <v>8102.583333333333</v>
      </c>
      <c r="V2038" s="3">
        <v>46.745673076923076</v>
      </c>
      <c r="W2038" s="3">
        <v>6.3500000000000001E-2</v>
      </c>
      <c r="X2038" s="3">
        <v>514.51404166666669</v>
      </c>
      <c r="Y2038" vm="24">
        <v>0.31900000000000001</v>
      </c>
      <c r="Z2038" s="3">
        <v>5517.8592499999995</v>
      </c>
      <c r="AA2038" t="s">
        <v>197</v>
      </c>
      <c r="AB2038">
        <v>149.69999999999999</v>
      </c>
      <c r="AC2038">
        <v>0</v>
      </c>
      <c r="AD2038" s="2" t="s">
        <v>42</v>
      </c>
      <c r="AE2038">
        <v>195</v>
      </c>
      <c r="AH2038">
        <v>20</v>
      </c>
      <c r="AJ2038">
        <v>24</v>
      </c>
      <c r="AK2038" t="s">
        <v>42</v>
      </c>
      <c r="AL2038">
        <f>IF(AND(EE_Data_2023[[#This Row],[Hire Date]]&gt;=EE_Data_2023[[#This Row],[Start of Month]],EE_Data_2023[[#This Row],[Hire Date]]&lt;=EE_Data_2023[[#This Row],[End of Month]]),1,0)</f>
        <v>0</v>
      </c>
      <c r="AM2038">
        <f>IF(AND(EE_Data_2023[[#This Row],[Exit Date]]&gt;=EE_Data_2023[[#This Row],[Start of Month]],EE_Data_2023[[#This Row],[Exit Date]]&lt;=EE_Data_2023[[#This Row],[End of Month]]),1,0)</f>
        <v>0</v>
      </c>
      <c r="AN2038">
        <f>EE_Data_2023[[#This Row],[Leave balance]]*EE_Data_2023[[#This Row],[Hr_Rate]]</f>
        <v>9115.40625</v>
      </c>
    </row>
    <row r="2039" spans="1:40" x14ac:dyDescent="0.3">
      <c r="A2039" s="1" t="s">
        <v>1929</v>
      </c>
      <c r="B2039" s="8">
        <v>44986</v>
      </c>
      <c r="C2039" s="8">
        <v>45016</v>
      </c>
      <c r="D2039">
        <v>2023</v>
      </c>
      <c r="E2039" t="s">
        <v>1035</v>
      </c>
      <c r="F2039" t="s">
        <v>1036</v>
      </c>
      <c r="G2039" t="s">
        <v>1918</v>
      </c>
      <c r="H2039" t="s">
        <v>912</v>
      </c>
      <c r="I2039" t="s">
        <v>913</v>
      </c>
      <c r="J2039" t="s">
        <v>93</v>
      </c>
      <c r="K2039" t="s">
        <v>48</v>
      </c>
      <c r="L2039" t="s">
        <v>71</v>
      </c>
      <c r="M2039" t="s">
        <v>135</v>
      </c>
      <c r="N2039" t="s">
        <v>72</v>
      </c>
      <c r="O2039" t="s">
        <v>50</v>
      </c>
      <c r="P2039">
        <v>41</v>
      </c>
      <c r="Q2039" s="2">
        <v>38060</v>
      </c>
      <c r="R2039" s="2"/>
      <c r="S2039">
        <v>40</v>
      </c>
      <c r="T2039" s="3">
        <v>155004</v>
      </c>
      <c r="U2039" s="3">
        <v>12917</v>
      </c>
      <c r="V2039" s="3">
        <v>74.521153846153851</v>
      </c>
      <c r="W2039" s="3">
        <v>0.25</v>
      </c>
      <c r="X2039" s="3">
        <v>3229.25</v>
      </c>
      <c r="Y2039" vm="15">
        <v>0.34600000000000003</v>
      </c>
      <c r="Z2039" s="3">
        <v>8447.7180000000008</v>
      </c>
      <c r="AA2039" t="s">
        <v>138</v>
      </c>
      <c r="AB2039">
        <v>1.7225999999999999</v>
      </c>
      <c r="AC2039">
        <v>0.12</v>
      </c>
      <c r="AD2039" s="2" t="s">
        <v>42</v>
      </c>
      <c r="AE2039">
        <v>280</v>
      </c>
      <c r="AH2039">
        <v>20</v>
      </c>
      <c r="AJ2039">
        <v>16.5</v>
      </c>
      <c r="AK2039" t="s">
        <v>42</v>
      </c>
      <c r="AL2039">
        <f>IF(AND(EE_Data_2023[[#This Row],[Hire Date]]&gt;=EE_Data_2023[[#This Row],[Start of Month]],EE_Data_2023[[#This Row],[Hire Date]]&lt;=EE_Data_2023[[#This Row],[End of Month]]),1,0)</f>
        <v>0</v>
      </c>
      <c r="AM2039">
        <f>IF(AND(EE_Data_2023[[#This Row],[Exit Date]]&gt;=EE_Data_2023[[#This Row],[Start of Month]],EE_Data_2023[[#This Row],[Exit Date]]&lt;=EE_Data_2023[[#This Row],[End of Month]]),1,0)</f>
        <v>0</v>
      </c>
      <c r="AN2039">
        <f>EE_Data_2023[[#This Row],[Leave balance]]*EE_Data_2023[[#This Row],[Hr_Rate]]</f>
        <v>20865.923076923078</v>
      </c>
    </row>
    <row r="2040" spans="1:40" x14ac:dyDescent="0.3">
      <c r="A2040" s="1" t="s">
        <v>1929</v>
      </c>
      <c r="B2040" s="8">
        <v>44986</v>
      </c>
      <c r="C2040" s="8">
        <v>45016</v>
      </c>
      <c r="D2040">
        <v>2023</v>
      </c>
      <c r="E2040" t="s">
        <v>73</v>
      </c>
      <c r="F2040" t="s">
        <v>74</v>
      </c>
      <c r="G2040" t="s">
        <v>1916</v>
      </c>
      <c r="H2040" t="s">
        <v>914</v>
      </c>
      <c r="I2040" t="s">
        <v>915</v>
      </c>
      <c r="J2040" t="s">
        <v>406</v>
      </c>
      <c r="K2040" t="s">
        <v>37</v>
      </c>
      <c r="L2040" t="s">
        <v>38</v>
      </c>
      <c r="M2040" t="s">
        <v>74</v>
      </c>
      <c r="N2040" t="s">
        <v>72</v>
      </c>
      <c r="O2040" t="s">
        <v>40</v>
      </c>
      <c r="P2040">
        <v>40</v>
      </c>
      <c r="Q2040" s="2">
        <v>39293</v>
      </c>
      <c r="R2040" s="2"/>
      <c r="S2040">
        <v>40</v>
      </c>
      <c r="T2040" s="3">
        <v>41859</v>
      </c>
      <c r="U2040" s="3">
        <v>3488.25</v>
      </c>
      <c r="V2040" s="3">
        <v>20.124519230769231</v>
      </c>
      <c r="W2040" s="3">
        <v>0.28999999999999998</v>
      </c>
      <c r="X2040" s="3">
        <v>1011.5925</v>
      </c>
      <c r="Y2040" vm="6">
        <v>0.65099999999999991</v>
      </c>
      <c r="Z2040" s="3">
        <v>1217.3992500000004</v>
      </c>
      <c r="AA2040" t="s">
        <v>78</v>
      </c>
      <c r="AB2040">
        <v>5.4378000000000002</v>
      </c>
      <c r="AC2040">
        <v>0</v>
      </c>
      <c r="AD2040" s="2" t="s">
        <v>42</v>
      </c>
      <c r="AE2040">
        <v>121</v>
      </c>
      <c r="AH2040">
        <v>20</v>
      </c>
      <c r="AI2040">
        <v>149.4</v>
      </c>
      <c r="AJ2040">
        <v>10.5</v>
      </c>
      <c r="AK2040" t="s">
        <v>42</v>
      </c>
      <c r="AL2040">
        <f>IF(AND(EE_Data_2023[[#This Row],[Hire Date]]&gt;=EE_Data_2023[[#This Row],[Start of Month]],EE_Data_2023[[#This Row],[Hire Date]]&lt;=EE_Data_2023[[#This Row],[End of Month]]),1,0)</f>
        <v>0</v>
      </c>
      <c r="AM2040">
        <f>IF(AND(EE_Data_2023[[#This Row],[Exit Date]]&gt;=EE_Data_2023[[#This Row],[Start of Month]],EE_Data_2023[[#This Row],[Exit Date]]&lt;=EE_Data_2023[[#This Row],[End of Month]]),1,0)</f>
        <v>0</v>
      </c>
      <c r="AN2040">
        <f>EE_Data_2023[[#This Row],[Leave balance]]*EE_Data_2023[[#This Row],[Hr_Rate]]</f>
        <v>2435.0668269230769</v>
      </c>
    </row>
    <row r="2041" spans="1:40" x14ac:dyDescent="0.3">
      <c r="A2041" s="1" t="s">
        <v>1929</v>
      </c>
      <c r="B2041" s="8">
        <v>44986</v>
      </c>
      <c r="C2041" s="8">
        <v>45016</v>
      </c>
      <c r="D2041">
        <v>2023</v>
      </c>
      <c r="E2041" t="s">
        <v>303</v>
      </c>
      <c r="F2041" t="s">
        <v>304</v>
      </c>
      <c r="G2041" t="s">
        <v>112</v>
      </c>
      <c r="H2041" t="s">
        <v>916</v>
      </c>
      <c r="I2041" t="s">
        <v>917</v>
      </c>
      <c r="J2041" t="s">
        <v>171</v>
      </c>
      <c r="K2041" t="s">
        <v>37</v>
      </c>
      <c r="L2041" t="s">
        <v>38</v>
      </c>
      <c r="M2041" t="s">
        <v>304</v>
      </c>
      <c r="N2041" t="s">
        <v>72</v>
      </c>
      <c r="O2041" t="s">
        <v>40</v>
      </c>
      <c r="P2041">
        <v>42</v>
      </c>
      <c r="Q2041" s="2">
        <v>38984</v>
      </c>
      <c r="R2041" s="2"/>
      <c r="S2041">
        <v>40</v>
      </c>
      <c r="T2041" s="3">
        <v>52733</v>
      </c>
      <c r="U2041" s="3">
        <v>4394.416666666667</v>
      </c>
      <c r="V2041" s="3">
        <v>25.352403846153845</v>
      </c>
      <c r="W2041" s="3">
        <v>7.5999999999999998E-2</v>
      </c>
      <c r="X2041" s="3">
        <v>333.97566666666665</v>
      </c>
      <c r="Y2041" vm="32">
        <v>0.253</v>
      </c>
      <c r="Z2041" s="3">
        <v>3282.62925</v>
      </c>
      <c r="AA2041" t="s">
        <v>307</v>
      </c>
      <c r="AB2041">
        <v>3.7942999999999998</v>
      </c>
      <c r="AC2041">
        <v>0</v>
      </c>
      <c r="AD2041" s="2" t="s">
        <v>42</v>
      </c>
      <c r="AE2041">
        <v>292</v>
      </c>
      <c r="AH2041">
        <v>20</v>
      </c>
      <c r="AI2041">
        <v>127.8</v>
      </c>
      <c r="AJ2041">
        <v>21</v>
      </c>
      <c r="AK2041" t="s">
        <v>42</v>
      </c>
      <c r="AL2041">
        <f>IF(AND(EE_Data_2023[[#This Row],[Hire Date]]&gt;=EE_Data_2023[[#This Row],[Start of Month]],EE_Data_2023[[#This Row],[Hire Date]]&lt;=EE_Data_2023[[#This Row],[End of Month]]),1,0)</f>
        <v>0</v>
      </c>
      <c r="AM2041">
        <f>IF(AND(EE_Data_2023[[#This Row],[Exit Date]]&gt;=EE_Data_2023[[#This Row],[Start of Month]],EE_Data_2023[[#This Row],[Exit Date]]&lt;=EE_Data_2023[[#This Row],[End of Month]]),1,0)</f>
        <v>0</v>
      </c>
      <c r="AN2041">
        <f>EE_Data_2023[[#This Row],[Leave balance]]*EE_Data_2023[[#This Row],[Hr_Rate]]</f>
        <v>7402.9019230769227</v>
      </c>
    </row>
    <row r="2042" spans="1:40" x14ac:dyDescent="0.3">
      <c r="A2042" s="1" t="s">
        <v>1929</v>
      </c>
      <c r="B2042" s="8">
        <v>44986</v>
      </c>
      <c r="C2042" s="8">
        <v>45016</v>
      </c>
      <c r="D2042">
        <v>2023</v>
      </c>
      <c r="E2042" t="s">
        <v>262</v>
      </c>
      <c r="F2042" t="s">
        <v>263</v>
      </c>
      <c r="G2042" t="s">
        <v>33</v>
      </c>
      <c r="H2042" t="s">
        <v>918</v>
      </c>
      <c r="I2042" t="s">
        <v>919</v>
      </c>
      <c r="J2042" t="s">
        <v>115</v>
      </c>
      <c r="K2042" t="s">
        <v>94</v>
      </c>
      <c r="L2042" t="s">
        <v>71</v>
      </c>
      <c r="M2042" t="s">
        <v>263</v>
      </c>
      <c r="N2042" t="s">
        <v>72</v>
      </c>
      <c r="O2042" t="s">
        <v>40</v>
      </c>
      <c r="P2042">
        <v>31</v>
      </c>
      <c r="Q2042" s="2">
        <v>42250</v>
      </c>
      <c r="R2042" s="2"/>
      <c r="S2042">
        <v>40</v>
      </c>
      <c r="T2042" s="3">
        <v>250953</v>
      </c>
      <c r="U2042" s="3">
        <v>20912.75</v>
      </c>
      <c r="V2042" s="3">
        <v>120.65048076923077</v>
      </c>
      <c r="W2042" s="3">
        <v>0.22</v>
      </c>
      <c r="X2042" s="3">
        <v>4600.8050000000003</v>
      </c>
      <c r="Y2042" vm="28">
        <v>0.45200000000000001</v>
      </c>
      <c r="Z2042" s="3">
        <v>11460.187</v>
      </c>
      <c r="AA2042" t="s">
        <v>267</v>
      </c>
      <c r="AB2042">
        <v>39.026600000000002</v>
      </c>
      <c r="AC2042">
        <v>0.34</v>
      </c>
      <c r="AD2042" s="2" t="s">
        <v>42</v>
      </c>
      <c r="AE2042">
        <v>191</v>
      </c>
      <c r="AH2042">
        <v>20</v>
      </c>
      <c r="AI2042">
        <v>399.6</v>
      </c>
      <c r="AJ2042">
        <v>10.5</v>
      </c>
      <c r="AK2042" t="s">
        <v>42</v>
      </c>
      <c r="AL2042">
        <f>IF(AND(EE_Data_2023[[#This Row],[Hire Date]]&gt;=EE_Data_2023[[#This Row],[Start of Month]],EE_Data_2023[[#This Row],[Hire Date]]&lt;=EE_Data_2023[[#This Row],[End of Month]]),1,0)</f>
        <v>0</v>
      </c>
      <c r="AM2042">
        <f>IF(AND(EE_Data_2023[[#This Row],[Exit Date]]&gt;=EE_Data_2023[[#This Row],[Start of Month]],EE_Data_2023[[#This Row],[Exit Date]]&lt;=EE_Data_2023[[#This Row],[End of Month]]),1,0)</f>
        <v>0</v>
      </c>
      <c r="AN2042">
        <f>EE_Data_2023[[#This Row],[Leave balance]]*EE_Data_2023[[#This Row],[Hr_Rate]]</f>
        <v>23044.241826923077</v>
      </c>
    </row>
    <row r="2043" spans="1:40" x14ac:dyDescent="0.3">
      <c r="A2043" s="1" t="s">
        <v>1929</v>
      </c>
      <c r="B2043" s="8">
        <v>44986</v>
      </c>
      <c r="C2043" s="8">
        <v>45016</v>
      </c>
      <c r="D2043">
        <v>2023</v>
      </c>
      <c r="E2043" t="s">
        <v>920</v>
      </c>
      <c r="F2043" t="s">
        <v>921</v>
      </c>
      <c r="G2043" t="s">
        <v>33</v>
      </c>
      <c r="H2043" t="s">
        <v>922</v>
      </c>
      <c r="I2043" t="s">
        <v>923</v>
      </c>
      <c r="J2043" t="s">
        <v>47</v>
      </c>
      <c r="K2043" t="s">
        <v>116</v>
      </c>
      <c r="L2043" t="s">
        <v>108</v>
      </c>
      <c r="M2043" t="s">
        <v>921</v>
      </c>
      <c r="N2043" t="s">
        <v>72</v>
      </c>
      <c r="O2043" t="s">
        <v>40</v>
      </c>
      <c r="P2043">
        <v>49</v>
      </c>
      <c r="Q2043" s="2">
        <v>44611</v>
      </c>
      <c r="R2043" s="2"/>
      <c r="S2043">
        <v>32</v>
      </c>
      <c r="T2043" s="3">
        <v>191807</v>
      </c>
      <c r="U2043" s="3">
        <v>15983.916666666666</v>
      </c>
      <c r="V2043" s="3">
        <v>115.26862980769231</v>
      </c>
      <c r="W2043" s="3">
        <v>0.3</v>
      </c>
      <c r="X2043" s="3">
        <v>4795.1749999999993</v>
      </c>
      <c r="Y2043" vm="43">
        <v>0.59099999999999997</v>
      </c>
      <c r="Z2043" s="3">
        <v>6537.4219166666662</v>
      </c>
      <c r="AA2043" t="s">
        <v>41</v>
      </c>
      <c r="AB2043">
        <v>1</v>
      </c>
      <c r="AC2043">
        <v>0.21</v>
      </c>
      <c r="AD2043" s="2" t="s">
        <v>42</v>
      </c>
      <c r="AE2043">
        <v>387</v>
      </c>
      <c r="AH2043">
        <v>20</v>
      </c>
      <c r="AK2043" t="s">
        <v>42</v>
      </c>
      <c r="AL2043">
        <f>IF(AND(EE_Data_2023[[#This Row],[Hire Date]]&gt;=EE_Data_2023[[#This Row],[Start of Month]],EE_Data_2023[[#This Row],[Hire Date]]&lt;=EE_Data_2023[[#This Row],[End of Month]]),1,0)</f>
        <v>0</v>
      </c>
      <c r="AM2043">
        <f>IF(AND(EE_Data_2023[[#This Row],[Exit Date]]&gt;=EE_Data_2023[[#This Row],[Start of Month]],EE_Data_2023[[#This Row],[Exit Date]]&lt;=EE_Data_2023[[#This Row],[End of Month]]),1,0)</f>
        <v>0</v>
      </c>
      <c r="AN2043">
        <f>EE_Data_2023[[#This Row],[Leave balance]]*EE_Data_2023[[#This Row],[Hr_Rate]]</f>
        <v>44608.959735576922</v>
      </c>
    </row>
    <row r="2044" spans="1:40" x14ac:dyDescent="0.3">
      <c r="A2044" s="1" t="s">
        <v>1929</v>
      </c>
      <c r="B2044" s="8">
        <v>44986</v>
      </c>
      <c r="C2044" s="8">
        <v>45016</v>
      </c>
      <c r="D2044">
        <v>2023</v>
      </c>
      <c r="E2044" t="s">
        <v>1035</v>
      </c>
      <c r="F2044" t="s">
        <v>1036</v>
      </c>
      <c r="G2044" t="s">
        <v>1918</v>
      </c>
      <c r="H2044" t="s">
        <v>924</v>
      </c>
      <c r="I2044" t="s">
        <v>925</v>
      </c>
      <c r="J2044" t="s">
        <v>36</v>
      </c>
      <c r="K2044" t="s">
        <v>37</v>
      </c>
      <c r="L2044" t="s">
        <v>49</v>
      </c>
      <c r="M2044" t="s">
        <v>135</v>
      </c>
      <c r="N2044" t="s">
        <v>72</v>
      </c>
      <c r="O2044" t="s">
        <v>40</v>
      </c>
      <c r="P2044">
        <v>42</v>
      </c>
      <c r="Q2044" s="2">
        <v>41813</v>
      </c>
      <c r="R2044" s="2"/>
      <c r="S2044">
        <v>40</v>
      </c>
      <c r="T2044" s="3">
        <v>64677</v>
      </c>
      <c r="U2044" s="3">
        <v>5389.75</v>
      </c>
      <c r="V2044" s="3">
        <v>31.094711538461535</v>
      </c>
      <c r="W2044" s="3">
        <v>0.25</v>
      </c>
      <c r="X2044" s="3">
        <v>1347.4375</v>
      </c>
      <c r="Y2044" vm="15">
        <v>0.34600000000000003</v>
      </c>
      <c r="Z2044" s="3">
        <v>3524.8964999999998</v>
      </c>
      <c r="AA2044" t="s">
        <v>138</v>
      </c>
      <c r="AB2044">
        <v>1.7225999999999999</v>
      </c>
      <c r="AC2044">
        <v>0</v>
      </c>
      <c r="AD2044" s="2" t="s">
        <v>42</v>
      </c>
      <c r="AE2044">
        <v>52</v>
      </c>
      <c r="AH2044">
        <v>20</v>
      </c>
      <c r="AJ2044">
        <v>6</v>
      </c>
      <c r="AK2044" t="s">
        <v>42</v>
      </c>
      <c r="AL2044">
        <f>IF(AND(EE_Data_2023[[#This Row],[Hire Date]]&gt;=EE_Data_2023[[#This Row],[Start of Month]],EE_Data_2023[[#This Row],[Hire Date]]&lt;=EE_Data_2023[[#This Row],[End of Month]]),1,0)</f>
        <v>0</v>
      </c>
      <c r="AM2044">
        <f>IF(AND(EE_Data_2023[[#This Row],[Exit Date]]&gt;=EE_Data_2023[[#This Row],[Start of Month]],EE_Data_2023[[#This Row],[Exit Date]]&lt;=EE_Data_2023[[#This Row],[End of Month]]),1,0)</f>
        <v>0</v>
      </c>
      <c r="AN2044">
        <f>EE_Data_2023[[#This Row],[Leave balance]]*EE_Data_2023[[#This Row],[Hr_Rate]]</f>
        <v>1616.9249999999997</v>
      </c>
    </row>
    <row r="2045" spans="1:40" x14ac:dyDescent="0.3">
      <c r="A2045" s="1" t="s">
        <v>1929</v>
      </c>
      <c r="B2045" s="8">
        <v>44986</v>
      </c>
      <c r="C2045" s="8">
        <v>45016</v>
      </c>
      <c r="D2045">
        <v>2023</v>
      </c>
      <c r="E2045" t="s">
        <v>376</v>
      </c>
      <c r="F2045" t="s">
        <v>377</v>
      </c>
      <c r="G2045" t="s">
        <v>33</v>
      </c>
      <c r="H2045" t="s">
        <v>488</v>
      </c>
      <c r="I2045" t="s">
        <v>926</v>
      </c>
      <c r="J2045" t="s">
        <v>93</v>
      </c>
      <c r="K2045" t="s">
        <v>37</v>
      </c>
      <c r="L2045" t="s">
        <v>71</v>
      </c>
      <c r="M2045" t="s">
        <v>377</v>
      </c>
      <c r="N2045" t="s">
        <v>72</v>
      </c>
      <c r="O2045" t="s">
        <v>40</v>
      </c>
      <c r="P2045">
        <v>46</v>
      </c>
      <c r="Q2045" s="2">
        <v>38244</v>
      </c>
      <c r="R2045" s="2"/>
      <c r="S2045">
        <v>40</v>
      </c>
      <c r="T2045" s="3">
        <v>130274</v>
      </c>
      <c r="U2045" s="3">
        <v>10856.166666666666</v>
      </c>
      <c r="V2045" s="3">
        <v>62.631730769230771</v>
      </c>
      <c r="W2045" s="3">
        <v>0.33799999999999997</v>
      </c>
      <c r="X2045" s="3">
        <v>3669.384333333333</v>
      </c>
      <c r="Y2045" vm="35">
        <v>0.46100000000000002</v>
      </c>
      <c r="Z2045" s="3">
        <v>5851.4738333333325</v>
      </c>
      <c r="AA2045" t="s">
        <v>380</v>
      </c>
      <c r="AB2045">
        <v>23.619</v>
      </c>
      <c r="AC2045">
        <v>0.11</v>
      </c>
      <c r="AD2045" s="2" t="s">
        <v>42</v>
      </c>
      <c r="AE2045">
        <v>397</v>
      </c>
      <c r="AH2045">
        <v>20</v>
      </c>
      <c r="AJ2045">
        <v>13.5</v>
      </c>
      <c r="AK2045" t="s">
        <v>42</v>
      </c>
      <c r="AL2045">
        <f>IF(AND(EE_Data_2023[[#This Row],[Hire Date]]&gt;=EE_Data_2023[[#This Row],[Start of Month]],EE_Data_2023[[#This Row],[Hire Date]]&lt;=EE_Data_2023[[#This Row],[End of Month]]),1,0)</f>
        <v>0</v>
      </c>
      <c r="AM2045">
        <f>IF(AND(EE_Data_2023[[#This Row],[Exit Date]]&gt;=EE_Data_2023[[#This Row],[Start of Month]],EE_Data_2023[[#This Row],[Exit Date]]&lt;=EE_Data_2023[[#This Row],[End of Month]]),1,0)</f>
        <v>0</v>
      </c>
      <c r="AN2045">
        <f>EE_Data_2023[[#This Row],[Leave balance]]*EE_Data_2023[[#This Row],[Hr_Rate]]</f>
        <v>24864.797115384616</v>
      </c>
    </row>
    <row r="2046" spans="1:40" x14ac:dyDescent="0.3">
      <c r="A2046" s="1" t="s">
        <v>1929</v>
      </c>
      <c r="B2046" s="8">
        <v>44986</v>
      </c>
      <c r="C2046" s="8">
        <v>45016</v>
      </c>
      <c r="D2046">
        <v>2023</v>
      </c>
      <c r="E2046" t="s">
        <v>424</v>
      </c>
      <c r="F2046" t="s">
        <v>425</v>
      </c>
      <c r="G2046" t="s">
        <v>54</v>
      </c>
      <c r="H2046" t="s">
        <v>927</v>
      </c>
      <c r="I2046" t="s">
        <v>928</v>
      </c>
      <c r="J2046" t="s">
        <v>310</v>
      </c>
      <c r="K2046" t="s">
        <v>37</v>
      </c>
      <c r="L2046" t="s">
        <v>108</v>
      </c>
      <c r="M2046" t="s">
        <v>425</v>
      </c>
      <c r="N2046" t="s">
        <v>72</v>
      </c>
      <c r="O2046" t="s">
        <v>40</v>
      </c>
      <c r="P2046">
        <v>37</v>
      </c>
      <c r="Q2046" s="2">
        <v>42922</v>
      </c>
      <c r="R2046" s="2"/>
      <c r="S2046">
        <v>40</v>
      </c>
      <c r="T2046" s="3">
        <v>96331</v>
      </c>
      <c r="U2046" s="3">
        <v>8027.583333333333</v>
      </c>
      <c r="V2046" s="3">
        <v>46.312980769230769</v>
      </c>
      <c r="W2046" s="3">
        <v>0.26</v>
      </c>
      <c r="X2046" s="3">
        <v>2087.1716666666666</v>
      </c>
      <c r="Y2046" vm="39">
        <v>0.44400000000000001</v>
      </c>
      <c r="Z2046" s="3">
        <v>4463.3363333333327</v>
      </c>
      <c r="AA2046" t="s">
        <v>428</v>
      </c>
      <c r="AB2046">
        <v>32.686700000000002</v>
      </c>
      <c r="AC2046">
        <v>0</v>
      </c>
      <c r="AD2046" s="2" t="s">
        <v>42</v>
      </c>
      <c r="AE2046">
        <v>372</v>
      </c>
      <c r="AH2046">
        <v>20</v>
      </c>
      <c r="AJ2046">
        <v>21</v>
      </c>
      <c r="AK2046" t="s">
        <v>42</v>
      </c>
      <c r="AL2046">
        <f>IF(AND(EE_Data_2023[[#This Row],[Hire Date]]&gt;=EE_Data_2023[[#This Row],[Start of Month]],EE_Data_2023[[#This Row],[Hire Date]]&lt;=EE_Data_2023[[#This Row],[End of Month]]),1,0)</f>
        <v>0</v>
      </c>
      <c r="AM2046">
        <f>IF(AND(EE_Data_2023[[#This Row],[Exit Date]]&gt;=EE_Data_2023[[#This Row],[Start of Month]],EE_Data_2023[[#This Row],[Exit Date]]&lt;=EE_Data_2023[[#This Row],[End of Month]]),1,0)</f>
        <v>0</v>
      </c>
      <c r="AN2046">
        <f>EE_Data_2023[[#This Row],[Leave balance]]*EE_Data_2023[[#This Row],[Hr_Rate]]</f>
        <v>17228.428846153845</v>
      </c>
    </row>
    <row r="2047" spans="1:40" x14ac:dyDescent="0.3">
      <c r="A2047" s="1" t="s">
        <v>1929</v>
      </c>
      <c r="B2047" s="8">
        <v>44986</v>
      </c>
      <c r="C2047" s="8">
        <v>45016</v>
      </c>
      <c r="D2047">
        <v>2023</v>
      </c>
      <c r="E2047" t="s">
        <v>188</v>
      </c>
      <c r="F2047" t="s">
        <v>189</v>
      </c>
      <c r="G2047" t="s">
        <v>33</v>
      </c>
      <c r="H2047" t="s">
        <v>929</v>
      </c>
      <c r="I2047" t="s">
        <v>930</v>
      </c>
      <c r="J2047" t="s">
        <v>47</v>
      </c>
      <c r="K2047" t="s">
        <v>99</v>
      </c>
      <c r="L2047" t="s">
        <v>71</v>
      </c>
      <c r="M2047" t="s">
        <v>189</v>
      </c>
      <c r="N2047" t="s">
        <v>72</v>
      </c>
      <c r="O2047" t="s">
        <v>40</v>
      </c>
      <c r="P2047">
        <v>46</v>
      </c>
      <c r="Q2047" s="2">
        <v>41839</v>
      </c>
      <c r="R2047" s="2"/>
      <c r="S2047">
        <v>40</v>
      </c>
      <c r="T2047" s="3">
        <v>173629</v>
      </c>
      <c r="U2047" s="3">
        <v>14469.083333333334</v>
      </c>
      <c r="V2047" s="3">
        <v>83.475480769230771</v>
      </c>
      <c r="W2047" s="3">
        <v>0.14099999999999999</v>
      </c>
      <c r="X2047" s="3">
        <v>2040.1407499999998</v>
      </c>
      <c r="Y2047" vm="23">
        <v>0.36200000000000004</v>
      </c>
      <c r="Z2047" s="3">
        <v>9231.2751666666663</v>
      </c>
      <c r="AA2047" t="s">
        <v>192</v>
      </c>
      <c r="AB2047">
        <v>11.2597</v>
      </c>
      <c r="AC2047">
        <v>0.21</v>
      </c>
      <c r="AD2047" s="2" t="s">
        <v>42</v>
      </c>
      <c r="AE2047">
        <v>137</v>
      </c>
      <c r="AH2047">
        <v>20</v>
      </c>
      <c r="AJ2047">
        <v>25.5</v>
      </c>
      <c r="AK2047" t="s">
        <v>42</v>
      </c>
      <c r="AL2047">
        <f>IF(AND(EE_Data_2023[[#This Row],[Hire Date]]&gt;=EE_Data_2023[[#This Row],[Start of Month]],EE_Data_2023[[#This Row],[Hire Date]]&lt;=EE_Data_2023[[#This Row],[End of Month]]),1,0)</f>
        <v>0</v>
      </c>
      <c r="AM2047">
        <f>IF(AND(EE_Data_2023[[#This Row],[Exit Date]]&gt;=EE_Data_2023[[#This Row],[Start of Month]],EE_Data_2023[[#This Row],[Exit Date]]&lt;=EE_Data_2023[[#This Row],[End of Month]]),1,0)</f>
        <v>0</v>
      </c>
      <c r="AN2047">
        <f>EE_Data_2023[[#This Row],[Leave balance]]*EE_Data_2023[[#This Row],[Hr_Rate]]</f>
        <v>11436.140865384616</v>
      </c>
    </row>
    <row r="2048" spans="1:40" x14ac:dyDescent="0.3">
      <c r="A2048" s="1" t="s">
        <v>1929</v>
      </c>
      <c r="B2048" s="8">
        <v>44986</v>
      </c>
      <c r="C2048" s="8">
        <v>45016</v>
      </c>
      <c r="D2048">
        <v>2023</v>
      </c>
      <c r="E2048" t="s">
        <v>79</v>
      </c>
      <c r="F2048" t="s">
        <v>80</v>
      </c>
      <c r="G2048" t="s">
        <v>33</v>
      </c>
      <c r="H2048" t="s">
        <v>931</v>
      </c>
      <c r="I2048" t="s">
        <v>932</v>
      </c>
      <c r="J2048" t="s">
        <v>452</v>
      </c>
      <c r="K2048" t="s">
        <v>37</v>
      </c>
      <c r="L2048" t="s">
        <v>71</v>
      </c>
      <c r="M2048" t="s">
        <v>80</v>
      </c>
      <c r="N2048" t="s">
        <v>39</v>
      </c>
      <c r="O2048" t="s">
        <v>40</v>
      </c>
      <c r="P2048">
        <v>55</v>
      </c>
      <c r="Q2048" s="2">
        <v>44685</v>
      </c>
      <c r="R2048" s="2">
        <v>45050</v>
      </c>
      <c r="S2048">
        <v>40</v>
      </c>
      <c r="T2048" s="3">
        <v>62174</v>
      </c>
      <c r="U2048" s="3">
        <v>5181.166666666667</v>
      </c>
      <c r="V2048" s="3">
        <v>29.891346153846154</v>
      </c>
      <c r="W2048" s="3">
        <v>0.23190000000000002</v>
      </c>
      <c r="X2048" s="3">
        <v>1201.5125500000001</v>
      </c>
      <c r="Y2048" vm="7">
        <v>0.41200000000000003</v>
      </c>
      <c r="Z2048" s="3">
        <v>3046.5259999999998</v>
      </c>
      <c r="AA2048" t="s">
        <v>41</v>
      </c>
      <c r="AB2048">
        <v>1</v>
      </c>
      <c r="AC2048">
        <v>0</v>
      </c>
      <c r="AD2048" s="2" t="s">
        <v>42</v>
      </c>
      <c r="AE2048">
        <v>336</v>
      </c>
      <c r="AH2048">
        <v>20</v>
      </c>
      <c r="AJ2048">
        <v>6</v>
      </c>
      <c r="AK2048" t="s">
        <v>42</v>
      </c>
      <c r="AL2048">
        <f>IF(AND(EE_Data_2023[[#This Row],[Hire Date]]&gt;=EE_Data_2023[[#This Row],[Start of Month]],EE_Data_2023[[#This Row],[Hire Date]]&lt;=EE_Data_2023[[#This Row],[End of Month]]),1,0)</f>
        <v>0</v>
      </c>
      <c r="AM2048">
        <f>IF(AND(EE_Data_2023[[#This Row],[Exit Date]]&gt;=EE_Data_2023[[#This Row],[Start of Month]],EE_Data_2023[[#This Row],[Exit Date]]&lt;=EE_Data_2023[[#This Row],[End of Month]]),1,0)</f>
        <v>0</v>
      </c>
      <c r="AN2048">
        <f>EE_Data_2023[[#This Row],[Leave balance]]*EE_Data_2023[[#This Row],[Hr_Rate]]</f>
        <v>10043.492307692308</v>
      </c>
    </row>
    <row r="2049" spans="1:40" x14ac:dyDescent="0.3">
      <c r="A2049" s="1" t="s">
        <v>1929</v>
      </c>
      <c r="B2049" s="8">
        <v>44986</v>
      </c>
      <c r="C2049" s="8">
        <v>45016</v>
      </c>
      <c r="D2049">
        <v>2023</v>
      </c>
      <c r="E2049" t="s">
        <v>79</v>
      </c>
      <c r="F2049" t="s">
        <v>80</v>
      </c>
      <c r="G2049" t="s">
        <v>33</v>
      </c>
      <c r="H2049" t="s">
        <v>933</v>
      </c>
      <c r="I2049" t="s">
        <v>934</v>
      </c>
      <c r="J2049" t="s">
        <v>177</v>
      </c>
      <c r="K2049" t="s">
        <v>83</v>
      </c>
      <c r="L2049" t="s">
        <v>38</v>
      </c>
      <c r="M2049" t="s">
        <v>80</v>
      </c>
      <c r="N2049" t="s">
        <v>72</v>
      </c>
      <c r="O2049" t="s">
        <v>40</v>
      </c>
      <c r="P2049">
        <v>43</v>
      </c>
      <c r="Q2049" s="2">
        <v>43028</v>
      </c>
      <c r="R2049" s="2"/>
      <c r="S2049">
        <v>40</v>
      </c>
      <c r="T2049" s="3">
        <v>56555</v>
      </c>
      <c r="U2049" s="3">
        <v>4712.916666666667</v>
      </c>
      <c r="V2049" s="3">
        <v>27.189903846153847</v>
      </c>
      <c r="W2049" s="3">
        <v>0.23190000000000002</v>
      </c>
      <c r="X2049" s="3">
        <v>1092.9253750000003</v>
      </c>
      <c r="Y2049" vm="7">
        <v>0.41200000000000003</v>
      </c>
      <c r="Z2049" s="3">
        <v>2771.1949999999997</v>
      </c>
      <c r="AA2049" t="s">
        <v>41</v>
      </c>
      <c r="AB2049">
        <v>1</v>
      </c>
      <c r="AC2049">
        <v>0</v>
      </c>
      <c r="AD2049" s="2" t="s">
        <v>42</v>
      </c>
      <c r="AE2049">
        <v>105</v>
      </c>
      <c r="AH2049">
        <v>20</v>
      </c>
      <c r="AJ2049">
        <v>3</v>
      </c>
      <c r="AK2049" t="s">
        <v>42</v>
      </c>
      <c r="AL2049">
        <f>IF(AND(EE_Data_2023[[#This Row],[Hire Date]]&gt;=EE_Data_2023[[#This Row],[Start of Month]],EE_Data_2023[[#This Row],[Hire Date]]&lt;=EE_Data_2023[[#This Row],[End of Month]]),1,0)</f>
        <v>0</v>
      </c>
      <c r="AM2049">
        <f>IF(AND(EE_Data_2023[[#This Row],[Exit Date]]&gt;=EE_Data_2023[[#This Row],[Start of Month]],EE_Data_2023[[#This Row],[Exit Date]]&lt;=EE_Data_2023[[#This Row],[End of Month]]),1,0)</f>
        <v>0</v>
      </c>
      <c r="AN2049">
        <f>EE_Data_2023[[#This Row],[Leave balance]]*EE_Data_2023[[#This Row],[Hr_Rate]]</f>
        <v>2854.9399038461538</v>
      </c>
    </row>
    <row r="2050" spans="1:40" x14ac:dyDescent="0.3">
      <c r="A2050" s="1" t="s">
        <v>1929</v>
      </c>
      <c r="B2050" s="8">
        <v>44986</v>
      </c>
      <c r="C2050" s="8">
        <v>45016</v>
      </c>
      <c r="D2050">
        <v>2023</v>
      </c>
      <c r="E2050" t="s">
        <v>84</v>
      </c>
      <c r="F2050" t="s">
        <v>85</v>
      </c>
      <c r="G2050" t="s">
        <v>1919</v>
      </c>
      <c r="H2050" t="s">
        <v>935</v>
      </c>
      <c r="I2050" t="s">
        <v>936</v>
      </c>
      <c r="J2050" t="s">
        <v>177</v>
      </c>
      <c r="K2050" t="s">
        <v>116</v>
      </c>
      <c r="L2050" t="s">
        <v>38</v>
      </c>
      <c r="M2050" t="s">
        <v>85</v>
      </c>
      <c r="N2050" t="s">
        <v>72</v>
      </c>
      <c r="O2050" t="s">
        <v>40</v>
      </c>
      <c r="P2050">
        <v>48</v>
      </c>
      <c r="Q2050" s="2">
        <v>38623</v>
      </c>
      <c r="R2050" s="2"/>
      <c r="S2050">
        <v>40</v>
      </c>
      <c r="T2050" s="3">
        <v>74655</v>
      </c>
      <c r="U2050" s="3">
        <v>6221.25</v>
      </c>
      <c r="V2050" s="3">
        <v>35.89182692307692</v>
      </c>
      <c r="W2050" s="3">
        <v>0.25</v>
      </c>
      <c r="X2050" s="3">
        <v>1555.3125</v>
      </c>
      <c r="Y2050" vm="8">
        <v>0.21899999999999997</v>
      </c>
      <c r="Z2050" s="3">
        <v>4858.7962500000003</v>
      </c>
      <c r="AA2050" t="s">
        <v>88</v>
      </c>
      <c r="AB2050">
        <v>8.2957999999999998</v>
      </c>
      <c r="AC2050">
        <v>0</v>
      </c>
      <c r="AD2050" s="2" t="s">
        <v>42</v>
      </c>
      <c r="AE2050">
        <v>48</v>
      </c>
      <c r="AH2050">
        <v>20</v>
      </c>
      <c r="AJ2050">
        <v>6</v>
      </c>
      <c r="AK2050" t="s">
        <v>42</v>
      </c>
      <c r="AL2050">
        <f>IF(AND(EE_Data_2023[[#This Row],[Hire Date]]&gt;=EE_Data_2023[[#This Row],[Start of Month]],EE_Data_2023[[#This Row],[Hire Date]]&lt;=EE_Data_2023[[#This Row],[End of Month]]),1,0)</f>
        <v>0</v>
      </c>
      <c r="AM2050">
        <f>IF(AND(EE_Data_2023[[#This Row],[Exit Date]]&gt;=EE_Data_2023[[#This Row],[Start of Month]],EE_Data_2023[[#This Row],[Exit Date]]&lt;=EE_Data_2023[[#This Row],[End of Month]]),1,0)</f>
        <v>0</v>
      </c>
      <c r="AN2050">
        <f>EE_Data_2023[[#This Row],[Leave balance]]*EE_Data_2023[[#This Row],[Hr_Rate]]</f>
        <v>1722.8076923076922</v>
      </c>
    </row>
    <row r="2051" spans="1:40" x14ac:dyDescent="0.3">
      <c r="A2051" s="1" t="s">
        <v>1929</v>
      </c>
      <c r="B2051" s="8">
        <v>44986</v>
      </c>
      <c r="C2051" s="8">
        <v>45016</v>
      </c>
      <c r="D2051">
        <v>2023</v>
      </c>
      <c r="E2051" t="s">
        <v>100</v>
      </c>
      <c r="F2051" t="s">
        <v>101</v>
      </c>
      <c r="G2051" t="s">
        <v>33</v>
      </c>
      <c r="H2051" t="s">
        <v>937</v>
      </c>
      <c r="I2051" t="s">
        <v>938</v>
      </c>
      <c r="J2051" t="s">
        <v>367</v>
      </c>
      <c r="K2051" t="s">
        <v>37</v>
      </c>
      <c r="L2051" t="s">
        <v>71</v>
      </c>
      <c r="M2051" t="s">
        <v>101</v>
      </c>
      <c r="N2051" t="s">
        <v>72</v>
      </c>
      <c r="O2051" t="s">
        <v>40</v>
      </c>
      <c r="P2051">
        <v>48</v>
      </c>
      <c r="Q2051" s="2">
        <v>37844</v>
      </c>
      <c r="R2051" s="2"/>
      <c r="S2051">
        <v>40</v>
      </c>
      <c r="T2051" s="3">
        <v>93017</v>
      </c>
      <c r="U2051" s="3">
        <v>7751.416666666667</v>
      </c>
      <c r="V2051" s="3">
        <v>44.719711538461539</v>
      </c>
      <c r="W2051" s="3">
        <v>0.14990000000000001</v>
      </c>
      <c r="X2051" s="3">
        <v>1161.9373583333333</v>
      </c>
      <c r="Y2051" vm="10">
        <v>0.20399999999999999</v>
      </c>
      <c r="Z2051" s="3">
        <v>6170.1276666666672</v>
      </c>
      <c r="AA2051" t="s">
        <v>41</v>
      </c>
      <c r="AB2051">
        <v>1</v>
      </c>
      <c r="AC2051">
        <v>0</v>
      </c>
      <c r="AD2051" s="2" t="s">
        <v>42</v>
      </c>
      <c r="AE2051">
        <v>105</v>
      </c>
      <c r="AH2051">
        <v>20</v>
      </c>
      <c r="AJ2051">
        <v>16.5</v>
      </c>
      <c r="AK2051" t="s">
        <v>42</v>
      </c>
      <c r="AL2051">
        <f>IF(AND(EE_Data_2023[[#This Row],[Hire Date]]&gt;=EE_Data_2023[[#This Row],[Start of Month]],EE_Data_2023[[#This Row],[Hire Date]]&lt;=EE_Data_2023[[#This Row],[End of Month]]),1,0)</f>
        <v>0</v>
      </c>
      <c r="AM2051">
        <f>IF(AND(EE_Data_2023[[#This Row],[Exit Date]]&gt;=EE_Data_2023[[#This Row],[Start of Month]],EE_Data_2023[[#This Row],[Exit Date]]&lt;=EE_Data_2023[[#This Row],[End of Month]]),1,0)</f>
        <v>0</v>
      </c>
      <c r="AN2051">
        <f>EE_Data_2023[[#This Row],[Leave balance]]*EE_Data_2023[[#This Row],[Hr_Rate]]</f>
        <v>4695.5697115384619</v>
      </c>
    </row>
    <row r="2052" spans="1:40" x14ac:dyDescent="0.3">
      <c r="A2052" s="1" t="s">
        <v>1929</v>
      </c>
      <c r="B2052" s="8">
        <v>44986</v>
      </c>
      <c r="C2052" s="8">
        <v>45016</v>
      </c>
      <c r="D2052">
        <v>2023</v>
      </c>
      <c r="E2052" t="s">
        <v>104</v>
      </c>
      <c r="F2052" t="s">
        <v>105</v>
      </c>
      <c r="G2052" t="s">
        <v>1919</v>
      </c>
      <c r="H2052" t="s">
        <v>939</v>
      </c>
      <c r="I2052" t="s">
        <v>940</v>
      </c>
      <c r="J2052" t="s">
        <v>63</v>
      </c>
      <c r="K2052" t="s">
        <v>116</v>
      </c>
      <c r="L2052" t="s">
        <v>38</v>
      </c>
      <c r="M2052" t="s">
        <v>105</v>
      </c>
      <c r="N2052" t="s">
        <v>72</v>
      </c>
      <c r="O2052" t="s">
        <v>40</v>
      </c>
      <c r="P2052">
        <v>51</v>
      </c>
      <c r="Q2052" s="2">
        <v>41013</v>
      </c>
      <c r="R2052" s="2"/>
      <c r="S2052">
        <v>40</v>
      </c>
      <c r="T2052" s="3">
        <v>82300</v>
      </c>
      <c r="U2052" s="3">
        <v>6858.333333333333</v>
      </c>
      <c r="V2052" s="3">
        <v>39.567307692307693</v>
      </c>
      <c r="W2052" s="3">
        <v>5.74E-2</v>
      </c>
      <c r="X2052" s="3">
        <v>393.66833333333329</v>
      </c>
      <c r="Y2052" vm="11">
        <v>0.30099999999999999</v>
      </c>
      <c r="Z2052" s="3">
        <v>4793.9750000000004</v>
      </c>
      <c r="AA2052" t="s">
        <v>109</v>
      </c>
      <c r="AB2052">
        <v>16295.86</v>
      </c>
      <c r="AC2052">
        <v>0</v>
      </c>
      <c r="AD2052" s="2" t="s">
        <v>42</v>
      </c>
      <c r="AE2052">
        <v>231</v>
      </c>
      <c r="AH2052">
        <v>20</v>
      </c>
      <c r="AJ2052">
        <v>16.5</v>
      </c>
      <c r="AK2052" t="s">
        <v>42</v>
      </c>
      <c r="AL2052">
        <f>IF(AND(EE_Data_2023[[#This Row],[Hire Date]]&gt;=EE_Data_2023[[#This Row],[Start of Month]],EE_Data_2023[[#This Row],[Hire Date]]&lt;=EE_Data_2023[[#This Row],[End of Month]]),1,0)</f>
        <v>0</v>
      </c>
      <c r="AM2052">
        <f>IF(AND(EE_Data_2023[[#This Row],[Exit Date]]&gt;=EE_Data_2023[[#This Row],[Start of Month]],EE_Data_2023[[#This Row],[Exit Date]]&lt;=EE_Data_2023[[#This Row],[End of Month]]),1,0)</f>
        <v>0</v>
      </c>
      <c r="AN2052">
        <f>EE_Data_2023[[#This Row],[Leave balance]]*EE_Data_2023[[#This Row],[Hr_Rate]]</f>
        <v>9140.048076923078</v>
      </c>
    </row>
    <row r="2053" spans="1:40" x14ac:dyDescent="0.3">
      <c r="A2053" s="1" t="s">
        <v>1929</v>
      </c>
      <c r="B2053" s="8">
        <v>44986</v>
      </c>
      <c r="C2053" s="8">
        <v>45016</v>
      </c>
      <c r="D2053">
        <v>2023</v>
      </c>
      <c r="E2053" t="s">
        <v>172</v>
      </c>
      <c r="F2053" t="s">
        <v>132</v>
      </c>
      <c r="G2053" t="s">
        <v>33</v>
      </c>
      <c r="H2053" t="s">
        <v>941</v>
      </c>
      <c r="I2053" t="s">
        <v>942</v>
      </c>
      <c r="J2053" t="s">
        <v>242</v>
      </c>
      <c r="K2053" t="s">
        <v>99</v>
      </c>
      <c r="L2053" t="s">
        <v>108</v>
      </c>
      <c r="M2053" t="s">
        <v>132</v>
      </c>
      <c r="N2053" t="s">
        <v>72</v>
      </c>
      <c r="O2053" t="s">
        <v>50</v>
      </c>
      <c r="P2053">
        <v>46</v>
      </c>
      <c r="Q2053" s="2">
        <v>39471</v>
      </c>
      <c r="R2053" s="2"/>
      <c r="S2053">
        <v>40</v>
      </c>
      <c r="T2053" s="3">
        <v>91621</v>
      </c>
      <c r="U2053" s="3">
        <v>7635.083333333333</v>
      </c>
      <c r="V2053" s="3">
        <v>44.048557692307689</v>
      </c>
      <c r="W2053" s="3">
        <v>0.45</v>
      </c>
      <c r="X2053" s="3">
        <v>3435.7874999999999</v>
      </c>
      <c r="Y2053" vm="21">
        <v>0.60699999999999998</v>
      </c>
      <c r="Z2053" s="3">
        <v>3000.5877499999997</v>
      </c>
      <c r="AA2053" t="s">
        <v>41</v>
      </c>
      <c r="AB2053">
        <v>1</v>
      </c>
      <c r="AC2053">
        <v>0</v>
      </c>
      <c r="AD2053" s="2" t="s">
        <v>42</v>
      </c>
      <c r="AE2053">
        <v>48</v>
      </c>
      <c r="AF2053">
        <v>1</v>
      </c>
      <c r="AG2053" t="s">
        <v>1809</v>
      </c>
      <c r="AH2053">
        <v>20</v>
      </c>
      <c r="AJ2053">
        <v>27</v>
      </c>
      <c r="AK2053" t="s">
        <v>42</v>
      </c>
      <c r="AL2053">
        <f>IF(AND(EE_Data_2023[[#This Row],[Hire Date]]&gt;=EE_Data_2023[[#This Row],[Start of Month]],EE_Data_2023[[#This Row],[Hire Date]]&lt;=EE_Data_2023[[#This Row],[End of Month]]),1,0)</f>
        <v>0</v>
      </c>
      <c r="AM2053">
        <f>IF(AND(EE_Data_2023[[#This Row],[Exit Date]]&gt;=EE_Data_2023[[#This Row],[Start of Month]],EE_Data_2023[[#This Row],[Exit Date]]&lt;=EE_Data_2023[[#This Row],[End of Month]]),1,0)</f>
        <v>0</v>
      </c>
      <c r="AN2053">
        <f>EE_Data_2023[[#This Row],[Leave balance]]*EE_Data_2023[[#This Row],[Hr_Rate]]</f>
        <v>2114.330769230769</v>
      </c>
    </row>
    <row r="2054" spans="1:40" x14ac:dyDescent="0.3">
      <c r="A2054" s="1" t="s">
        <v>1929</v>
      </c>
      <c r="B2054" s="8">
        <v>44986</v>
      </c>
      <c r="C2054" s="8">
        <v>45016</v>
      </c>
      <c r="D2054">
        <v>2023</v>
      </c>
      <c r="E2054" t="s">
        <v>146</v>
      </c>
      <c r="F2054" t="s">
        <v>147</v>
      </c>
      <c r="G2054" t="s">
        <v>1919</v>
      </c>
      <c r="H2054" t="s">
        <v>943</v>
      </c>
      <c r="I2054" t="s">
        <v>944</v>
      </c>
      <c r="J2054" t="s">
        <v>63</v>
      </c>
      <c r="K2054" t="s">
        <v>116</v>
      </c>
      <c r="L2054" t="s">
        <v>108</v>
      </c>
      <c r="M2054" t="s">
        <v>147</v>
      </c>
      <c r="N2054" t="s">
        <v>72</v>
      </c>
      <c r="O2054" t="s">
        <v>40</v>
      </c>
      <c r="P2054">
        <v>33</v>
      </c>
      <c r="Q2054" s="2">
        <v>41973</v>
      </c>
      <c r="R2054" s="2"/>
      <c r="S2054">
        <v>40</v>
      </c>
      <c r="T2054" s="3">
        <v>91280</v>
      </c>
      <c r="U2054" s="3">
        <v>7606.666666666667</v>
      </c>
      <c r="V2054" s="3">
        <v>43.884615384615387</v>
      </c>
      <c r="W2054" s="3">
        <v>0.12</v>
      </c>
      <c r="X2054" s="3">
        <v>912.8</v>
      </c>
      <c r="Y2054" vm="17">
        <v>0.49700000000000005</v>
      </c>
      <c r="Z2054" s="3">
        <v>3826.1533333333332</v>
      </c>
      <c r="AA2054" t="s">
        <v>150</v>
      </c>
      <c r="AB2054">
        <v>86.649000000000001</v>
      </c>
      <c r="AC2054">
        <v>0</v>
      </c>
      <c r="AD2054" s="2" t="s">
        <v>42</v>
      </c>
      <c r="AE2054">
        <v>175</v>
      </c>
      <c r="AH2054">
        <v>20</v>
      </c>
      <c r="AJ2054">
        <v>6</v>
      </c>
      <c r="AK2054" t="s">
        <v>42</v>
      </c>
      <c r="AL2054">
        <f>IF(AND(EE_Data_2023[[#This Row],[Hire Date]]&gt;=EE_Data_2023[[#This Row],[Start of Month]],EE_Data_2023[[#This Row],[Hire Date]]&lt;=EE_Data_2023[[#This Row],[End of Month]]),1,0)</f>
        <v>0</v>
      </c>
      <c r="AM2054">
        <f>IF(AND(EE_Data_2023[[#This Row],[Exit Date]]&gt;=EE_Data_2023[[#This Row],[Start of Month]],EE_Data_2023[[#This Row],[Exit Date]]&lt;=EE_Data_2023[[#This Row],[End of Month]]),1,0)</f>
        <v>0</v>
      </c>
      <c r="AN2054">
        <f>EE_Data_2023[[#This Row],[Leave balance]]*EE_Data_2023[[#This Row],[Hr_Rate]]</f>
        <v>7679.8076923076924</v>
      </c>
    </row>
    <row r="2055" spans="1:40" x14ac:dyDescent="0.3">
      <c r="A2055" s="1" t="s">
        <v>1929</v>
      </c>
      <c r="B2055" s="8">
        <v>44986</v>
      </c>
      <c r="C2055" s="8">
        <v>45016</v>
      </c>
      <c r="D2055">
        <v>2023</v>
      </c>
      <c r="E2055" t="s">
        <v>506</v>
      </c>
      <c r="F2055" t="s">
        <v>507</v>
      </c>
      <c r="G2055" t="s">
        <v>1917</v>
      </c>
      <c r="H2055" t="s">
        <v>945</v>
      </c>
      <c r="I2055" t="s">
        <v>946</v>
      </c>
      <c r="J2055" t="s">
        <v>247</v>
      </c>
      <c r="K2055" t="s">
        <v>94</v>
      </c>
      <c r="L2055" t="s">
        <v>38</v>
      </c>
      <c r="M2055" t="s">
        <v>507</v>
      </c>
      <c r="N2055" t="s">
        <v>72</v>
      </c>
      <c r="O2055" t="s">
        <v>50</v>
      </c>
      <c r="P2055">
        <v>42</v>
      </c>
      <c r="Q2055" s="2">
        <v>44092</v>
      </c>
      <c r="R2055" s="2"/>
      <c r="S2055">
        <v>32</v>
      </c>
      <c r="T2055" s="3">
        <v>47071</v>
      </c>
      <c r="U2055" s="3">
        <v>3922.5833333333335</v>
      </c>
      <c r="V2055" s="3">
        <v>28.287860576923077</v>
      </c>
      <c r="W2055" s="3">
        <v>7.3700000000000002E-2</v>
      </c>
      <c r="X2055" s="3">
        <v>289.0943916666667</v>
      </c>
      <c r="Y2055" vm="40">
        <v>0.245</v>
      </c>
      <c r="Z2055" s="3">
        <v>2961.5504166666669</v>
      </c>
      <c r="AA2055" t="s">
        <v>510</v>
      </c>
      <c r="AB2055">
        <v>1.4572000000000001</v>
      </c>
      <c r="AC2055">
        <v>0</v>
      </c>
      <c r="AD2055" s="2" t="s">
        <v>42</v>
      </c>
      <c r="AE2055">
        <v>133</v>
      </c>
      <c r="AH2055">
        <v>20</v>
      </c>
      <c r="AK2055" t="s">
        <v>42</v>
      </c>
      <c r="AL2055">
        <f>IF(AND(EE_Data_2023[[#This Row],[Hire Date]]&gt;=EE_Data_2023[[#This Row],[Start of Month]],EE_Data_2023[[#This Row],[Hire Date]]&lt;=EE_Data_2023[[#This Row],[End of Month]]),1,0)</f>
        <v>0</v>
      </c>
      <c r="AM2055">
        <f>IF(AND(EE_Data_2023[[#This Row],[Exit Date]]&gt;=EE_Data_2023[[#This Row],[Start of Month]],EE_Data_2023[[#This Row],[Exit Date]]&lt;=EE_Data_2023[[#This Row],[End of Month]]),1,0)</f>
        <v>0</v>
      </c>
      <c r="AN2055">
        <f>EE_Data_2023[[#This Row],[Leave balance]]*EE_Data_2023[[#This Row],[Hr_Rate]]</f>
        <v>3762.2854567307691</v>
      </c>
    </row>
    <row r="2056" spans="1:40" x14ac:dyDescent="0.3">
      <c r="A2056" s="1" t="s">
        <v>1929</v>
      </c>
      <c r="B2056" s="8">
        <v>44986</v>
      </c>
      <c r="C2056" s="8">
        <v>45016</v>
      </c>
      <c r="D2056">
        <v>2023</v>
      </c>
      <c r="E2056" t="s">
        <v>278</v>
      </c>
      <c r="F2056" t="s">
        <v>279</v>
      </c>
      <c r="G2056" t="s">
        <v>33</v>
      </c>
      <c r="H2056" t="s">
        <v>947</v>
      </c>
      <c r="I2056" t="s">
        <v>948</v>
      </c>
      <c r="J2056" t="s">
        <v>527</v>
      </c>
      <c r="K2056" t="s">
        <v>37</v>
      </c>
      <c r="L2056" t="s">
        <v>38</v>
      </c>
      <c r="M2056" t="s">
        <v>279</v>
      </c>
      <c r="N2056" t="s">
        <v>72</v>
      </c>
      <c r="O2056" t="s">
        <v>50</v>
      </c>
      <c r="P2056">
        <v>55</v>
      </c>
      <c r="Q2056" s="2">
        <v>40868</v>
      </c>
      <c r="R2056" s="2"/>
      <c r="S2056">
        <v>40</v>
      </c>
      <c r="T2056" s="3">
        <v>81218</v>
      </c>
      <c r="U2056" s="3">
        <v>6768.166666666667</v>
      </c>
      <c r="V2056" s="3">
        <v>39.047115384615388</v>
      </c>
      <c r="W2056" s="3">
        <v>0.13800000000000001</v>
      </c>
      <c r="X2056" s="3">
        <v>934.00700000000018</v>
      </c>
      <c r="Y2056" vm="29">
        <v>0.30599999999999999</v>
      </c>
      <c r="Z2056" s="3">
        <v>4697.1076666666668</v>
      </c>
      <c r="AA2056" t="s">
        <v>282</v>
      </c>
      <c r="AB2056">
        <v>0.88870000000000005</v>
      </c>
      <c r="AC2056">
        <v>0</v>
      </c>
      <c r="AD2056" s="2" t="s">
        <v>42</v>
      </c>
      <c r="AE2056">
        <v>376</v>
      </c>
      <c r="AH2056">
        <v>20</v>
      </c>
      <c r="AJ2056">
        <v>3</v>
      </c>
      <c r="AK2056" t="s">
        <v>42</v>
      </c>
      <c r="AL2056">
        <f>IF(AND(EE_Data_2023[[#This Row],[Hire Date]]&gt;=EE_Data_2023[[#This Row],[Start of Month]],EE_Data_2023[[#This Row],[Hire Date]]&lt;=EE_Data_2023[[#This Row],[End of Month]]),1,0)</f>
        <v>0</v>
      </c>
      <c r="AM2056">
        <f>IF(AND(EE_Data_2023[[#This Row],[Exit Date]]&gt;=EE_Data_2023[[#This Row],[Start of Month]],EE_Data_2023[[#This Row],[Exit Date]]&lt;=EE_Data_2023[[#This Row],[End of Month]]),1,0)</f>
        <v>0</v>
      </c>
      <c r="AN2056">
        <f>EE_Data_2023[[#This Row],[Leave balance]]*EE_Data_2023[[#This Row],[Hr_Rate]]</f>
        <v>14681.715384615385</v>
      </c>
    </row>
    <row r="2057" spans="1:40" x14ac:dyDescent="0.3">
      <c r="A2057" s="1" t="s">
        <v>1929</v>
      </c>
      <c r="B2057" s="8">
        <v>44986</v>
      </c>
      <c r="C2057" s="8">
        <v>45016</v>
      </c>
      <c r="D2057">
        <v>2023</v>
      </c>
      <c r="E2057" t="s">
        <v>128</v>
      </c>
      <c r="F2057" t="s">
        <v>129</v>
      </c>
      <c r="G2057" t="s">
        <v>33</v>
      </c>
      <c r="H2057" t="s">
        <v>949</v>
      </c>
      <c r="I2057" t="s">
        <v>950</v>
      </c>
      <c r="J2057" t="s">
        <v>69</v>
      </c>
      <c r="K2057" t="s">
        <v>70</v>
      </c>
      <c r="L2057" t="s">
        <v>38</v>
      </c>
      <c r="M2057" t="s">
        <v>129</v>
      </c>
      <c r="N2057" t="s">
        <v>72</v>
      </c>
      <c r="O2057" t="s">
        <v>50</v>
      </c>
      <c r="P2057">
        <v>26</v>
      </c>
      <c r="Q2057" s="2">
        <v>44521</v>
      </c>
      <c r="R2057" s="2"/>
      <c r="S2057">
        <v>40</v>
      </c>
      <c r="T2057" s="3">
        <v>63137</v>
      </c>
      <c r="U2057" s="3">
        <v>5261.416666666667</v>
      </c>
      <c r="V2057" s="3">
        <v>30.354326923076922</v>
      </c>
      <c r="W2057" s="3">
        <v>0.27500000000000002</v>
      </c>
      <c r="X2057" s="3">
        <v>1446.8895833333336</v>
      </c>
      <c r="Y2057" vm="14">
        <v>0.55399999999999994</v>
      </c>
      <c r="Z2057" s="3">
        <v>2346.5918333333339</v>
      </c>
      <c r="AA2057" t="s">
        <v>41</v>
      </c>
      <c r="AB2057">
        <v>1</v>
      </c>
      <c r="AC2057">
        <v>0</v>
      </c>
      <c r="AD2057" s="2" t="s">
        <v>42</v>
      </c>
      <c r="AE2057">
        <v>123</v>
      </c>
      <c r="AH2057">
        <v>20</v>
      </c>
      <c r="AJ2057">
        <v>3</v>
      </c>
      <c r="AK2057" t="s">
        <v>42</v>
      </c>
      <c r="AL2057">
        <f>IF(AND(EE_Data_2023[[#This Row],[Hire Date]]&gt;=EE_Data_2023[[#This Row],[Start of Month]],EE_Data_2023[[#This Row],[Hire Date]]&lt;=EE_Data_2023[[#This Row],[End of Month]]),1,0)</f>
        <v>0</v>
      </c>
      <c r="AM2057">
        <f>IF(AND(EE_Data_2023[[#This Row],[Exit Date]]&gt;=EE_Data_2023[[#This Row],[Start of Month]],EE_Data_2023[[#This Row],[Exit Date]]&lt;=EE_Data_2023[[#This Row],[End of Month]]),1,0)</f>
        <v>0</v>
      </c>
      <c r="AN2057">
        <f>EE_Data_2023[[#This Row],[Leave balance]]*EE_Data_2023[[#This Row],[Hr_Rate]]</f>
        <v>3733.5822115384613</v>
      </c>
    </row>
    <row r="2058" spans="1:40" x14ac:dyDescent="0.3">
      <c r="A2058" s="1" t="s">
        <v>1929</v>
      </c>
      <c r="B2058" s="8">
        <v>44986</v>
      </c>
      <c r="C2058" s="8">
        <v>45016</v>
      </c>
      <c r="D2058">
        <v>2023</v>
      </c>
      <c r="E2058" t="s">
        <v>123</v>
      </c>
      <c r="F2058" t="s">
        <v>124</v>
      </c>
      <c r="G2058" t="s">
        <v>33</v>
      </c>
      <c r="H2058" t="s">
        <v>951</v>
      </c>
      <c r="I2058" t="s">
        <v>952</v>
      </c>
      <c r="J2058" t="s">
        <v>115</v>
      </c>
      <c r="K2058" t="s">
        <v>99</v>
      </c>
      <c r="L2058" t="s">
        <v>38</v>
      </c>
      <c r="M2058" t="s">
        <v>124</v>
      </c>
      <c r="N2058" t="s">
        <v>72</v>
      </c>
      <c r="O2058" t="s">
        <v>50</v>
      </c>
      <c r="P2058">
        <v>55</v>
      </c>
      <c r="Q2058" s="2">
        <v>43345</v>
      </c>
      <c r="R2058" s="2"/>
      <c r="S2058">
        <v>40</v>
      </c>
      <c r="T2058" s="3">
        <v>221465</v>
      </c>
      <c r="U2058" s="3">
        <v>18455.416666666668</v>
      </c>
      <c r="V2058" s="3">
        <v>106.47355769230769</v>
      </c>
      <c r="W2058" s="3">
        <v>2.2499999999999999E-2</v>
      </c>
      <c r="X2058" s="3">
        <v>415.24687499999999</v>
      </c>
      <c r="Y2058" vm="13">
        <v>0.2</v>
      </c>
      <c r="Z2058" s="3">
        <v>14764.333333333334</v>
      </c>
      <c r="AA2058" t="s">
        <v>127</v>
      </c>
      <c r="AB2058">
        <v>4.9107000000000003</v>
      </c>
      <c r="AC2058">
        <v>0.34</v>
      </c>
      <c r="AD2058" s="2" t="s">
        <v>42</v>
      </c>
      <c r="AE2058">
        <v>372</v>
      </c>
      <c r="AH2058">
        <v>20</v>
      </c>
      <c r="AK2058" t="s">
        <v>42</v>
      </c>
      <c r="AL2058">
        <f>IF(AND(EE_Data_2023[[#This Row],[Hire Date]]&gt;=EE_Data_2023[[#This Row],[Start of Month]],EE_Data_2023[[#This Row],[Hire Date]]&lt;=EE_Data_2023[[#This Row],[End of Month]]),1,0)</f>
        <v>0</v>
      </c>
      <c r="AM2058">
        <f>IF(AND(EE_Data_2023[[#This Row],[Exit Date]]&gt;=EE_Data_2023[[#This Row],[Start of Month]],EE_Data_2023[[#This Row],[Exit Date]]&lt;=EE_Data_2023[[#This Row],[End of Month]]),1,0)</f>
        <v>0</v>
      </c>
      <c r="AN2058">
        <f>EE_Data_2023[[#This Row],[Leave balance]]*EE_Data_2023[[#This Row],[Hr_Rate]]</f>
        <v>39608.163461538461</v>
      </c>
    </row>
    <row r="2059" spans="1:40" x14ac:dyDescent="0.3">
      <c r="A2059" s="1" t="s">
        <v>1929</v>
      </c>
      <c r="B2059" s="8">
        <v>44986</v>
      </c>
      <c r="C2059" s="8">
        <v>45016</v>
      </c>
      <c r="D2059">
        <v>2023</v>
      </c>
      <c r="E2059" t="s">
        <v>322</v>
      </c>
      <c r="F2059" t="s">
        <v>323</v>
      </c>
      <c r="G2059" t="s">
        <v>1919</v>
      </c>
      <c r="H2059" t="s">
        <v>953</v>
      </c>
      <c r="I2059" t="s">
        <v>954</v>
      </c>
      <c r="J2059" t="s">
        <v>452</v>
      </c>
      <c r="K2059" t="s">
        <v>37</v>
      </c>
      <c r="L2059" t="s">
        <v>38</v>
      </c>
      <c r="M2059" t="s">
        <v>323</v>
      </c>
      <c r="N2059" t="s">
        <v>72</v>
      </c>
      <c r="O2059" t="s">
        <v>50</v>
      </c>
      <c r="P2059">
        <v>28</v>
      </c>
      <c r="Q2059" s="2">
        <v>43122</v>
      </c>
      <c r="R2059" s="2"/>
      <c r="S2059">
        <v>40</v>
      </c>
      <c r="T2059" s="3">
        <v>68176</v>
      </c>
      <c r="U2059" s="3">
        <v>5681.333333333333</v>
      </c>
      <c r="V2059" s="3">
        <v>32.776923076923076</v>
      </c>
      <c r="W2059" s="3">
        <v>0.15490000000000001</v>
      </c>
      <c r="X2059" s="3">
        <v>880.03853333333336</v>
      </c>
      <c r="Y2059" vm="33">
        <v>0.46700000000000003</v>
      </c>
      <c r="Z2059" s="3">
        <v>3028.1506666666664</v>
      </c>
      <c r="AA2059" t="s">
        <v>326</v>
      </c>
      <c r="AB2059">
        <v>143.86000000000001</v>
      </c>
      <c r="AC2059">
        <v>0</v>
      </c>
      <c r="AD2059" s="2" t="s">
        <v>42</v>
      </c>
      <c r="AE2059">
        <v>40</v>
      </c>
      <c r="AH2059">
        <v>20</v>
      </c>
      <c r="AK2059" t="s">
        <v>42</v>
      </c>
      <c r="AL2059">
        <f>IF(AND(EE_Data_2023[[#This Row],[Hire Date]]&gt;=EE_Data_2023[[#This Row],[Start of Month]],EE_Data_2023[[#This Row],[Hire Date]]&lt;=EE_Data_2023[[#This Row],[End of Month]]),1,0)</f>
        <v>0</v>
      </c>
      <c r="AM2059">
        <f>IF(AND(EE_Data_2023[[#This Row],[Exit Date]]&gt;=EE_Data_2023[[#This Row],[Start of Month]],EE_Data_2023[[#This Row],[Exit Date]]&lt;=EE_Data_2023[[#This Row],[End of Month]]),1,0)</f>
        <v>0</v>
      </c>
      <c r="AN2059">
        <f>EE_Data_2023[[#This Row],[Leave balance]]*EE_Data_2023[[#This Row],[Hr_Rate]]</f>
        <v>1311.0769230769231</v>
      </c>
    </row>
    <row r="2060" spans="1:40" x14ac:dyDescent="0.3">
      <c r="A2060" s="1" t="s">
        <v>1929</v>
      </c>
      <c r="B2060" s="8">
        <v>44986</v>
      </c>
      <c r="C2060" s="8">
        <v>45016</v>
      </c>
      <c r="D2060">
        <v>2023</v>
      </c>
      <c r="E2060" t="s">
        <v>43</v>
      </c>
      <c r="F2060" t="s">
        <v>44</v>
      </c>
      <c r="G2060" t="s">
        <v>1919</v>
      </c>
      <c r="H2060" t="s">
        <v>949</v>
      </c>
      <c r="I2060" t="s">
        <v>955</v>
      </c>
      <c r="J2060" t="s">
        <v>93</v>
      </c>
      <c r="K2060" t="s">
        <v>48</v>
      </c>
      <c r="L2060" t="s">
        <v>108</v>
      </c>
      <c r="M2060" t="s">
        <v>44</v>
      </c>
      <c r="N2060" t="s">
        <v>72</v>
      </c>
      <c r="O2060" t="s">
        <v>50</v>
      </c>
      <c r="P2060">
        <v>39</v>
      </c>
      <c r="Q2060" s="2">
        <v>43756</v>
      </c>
      <c r="R2060" s="2"/>
      <c r="S2060">
        <v>40</v>
      </c>
      <c r="T2060" s="3">
        <v>122829</v>
      </c>
      <c r="U2060" s="3">
        <v>10235.75</v>
      </c>
      <c r="V2060" s="3">
        <v>59.052403846153844</v>
      </c>
      <c r="W2060" s="3">
        <v>0.17</v>
      </c>
      <c r="X2060" s="3">
        <v>1740.0775000000001</v>
      </c>
      <c r="Y2060" vm="2">
        <v>0.21</v>
      </c>
      <c r="Z2060" s="3">
        <v>8086.2425000000003</v>
      </c>
      <c r="AA2060" t="s">
        <v>51</v>
      </c>
      <c r="AB2060">
        <v>1.4280999999999999</v>
      </c>
      <c r="AC2060">
        <v>0.11</v>
      </c>
      <c r="AD2060" s="2" t="s">
        <v>42</v>
      </c>
      <c r="AE2060">
        <v>81</v>
      </c>
      <c r="AH2060">
        <v>20</v>
      </c>
      <c r="AK2060" t="s">
        <v>42</v>
      </c>
      <c r="AL2060">
        <f>IF(AND(EE_Data_2023[[#This Row],[Hire Date]]&gt;=EE_Data_2023[[#This Row],[Start of Month]],EE_Data_2023[[#This Row],[Hire Date]]&lt;=EE_Data_2023[[#This Row],[End of Month]]),1,0)</f>
        <v>0</v>
      </c>
      <c r="AM2060">
        <f>IF(AND(EE_Data_2023[[#This Row],[Exit Date]]&gt;=EE_Data_2023[[#This Row],[Start of Month]],EE_Data_2023[[#This Row],[Exit Date]]&lt;=EE_Data_2023[[#This Row],[End of Month]]),1,0)</f>
        <v>0</v>
      </c>
      <c r="AN2060">
        <f>EE_Data_2023[[#This Row],[Leave balance]]*EE_Data_2023[[#This Row],[Hr_Rate]]</f>
        <v>4783.2447115384612</v>
      </c>
    </row>
    <row r="2061" spans="1:40" x14ac:dyDescent="0.3">
      <c r="A2061" s="1" t="s">
        <v>1929</v>
      </c>
      <c r="B2061" s="8">
        <v>44986</v>
      </c>
      <c r="C2061" s="8">
        <v>45016</v>
      </c>
      <c r="D2061">
        <v>2023</v>
      </c>
      <c r="E2061" t="s">
        <v>188</v>
      </c>
      <c r="F2061" t="s">
        <v>189</v>
      </c>
      <c r="G2061" t="s">
        <v>33</v>
      </c>
      <c r="H2061" t="s">
        <v>956</v>
      </c>
      <c r="I2061" t="s">
        <v>957</v>
      </c>
      <c r="J2061" t="s">
        <v>93</v>
      </c>
      <c r="K2061" t="s">
        <v>116</v>
      </c>
      <c r="L2061" t="s">
        <v>49</v>
      </c>
      <c r="M2061" t="s">
        <v>189</v>
      </c>
      <c r="N2061" t="s">
        <v>72</v>
      </c>
      <c r="O2061" t="s">
        <v>50</v>
      </c>
      <c r="P2061">
        <v>31</v>
      </c>
      <c r="Q2061" s="2">
        <v>43695</v>
      </c>
      <c r="R2061" s="2"/>
      <c r="S2061">
        <v>40</v>
      </c>
      <c r="T2061" s="3">
        <v>126353</v>
      </c>
      <c r="U2061" s="3">
        <v>10529.416666666666</v>
      </c>
      <c r="V2061" s="3">
        <v>60.746634615384622</v>
      </c>
      <c r="W2061" s="3">
        <v>0.14099999999999999</v>
      </c>
      <c r="X2061" s="3">
        <v>1484.6477499999999</v>
      </c>
      <c r="Y2061" vm="23">
        <v>0.36200000000000004</v>
      </c>
      <c r="Z2061" s="3">
        <v>6717.7678333333324</v>
      </c>
      <c r="AA2061" t="s">
        <v>192</v>
      </c>
      <c r="AB2061">
        <v>11.2597</v>
      </c>
      <c r="AC2061">
        <v>0.12</v>
      </c>
      <c r="AD2061" s="2" t="s">
        <v>42</v>
      </c>
      <c r="AE2061">
        <v>260</v>
      </c>
      <c r="AH2061">
        <v>20</v>
      </c>
      <c r="AK2061" t="s">
        <v>42</v>
      </c>
      <c r="AL2061">
        <f>IF(AND(EE_Data_2023[[#This Row],[Hire Date]]&gt;=EE_Data_2023[[#This Row],[Start of Month]],EE_Data_2023[[#This Row],[Hire Date]]&lt;=EE_Data_2023[[#This Row],[End of Month]]),1,0)</f>
        <v>0</v>
      </c>
      <c r="AM2061">
        <f>IF(AND(EE_Data_2023[[#This Row],[Exit Date]]&gt;=EE_Data_2023[[#This Row],[Start of Month]],EE_Data_2023[[#This Row],[Exit Date]]&lt;=EE_Data_2023[[#This Row],[End of Month]]),1,0)</f>
        <v>0</v>
      </c>
      <c r="AN2061">
        <f>EE_Data_2023[[#This Row],[Leave balance]]*EE_Data_2023[[#This Row],[Hr_Rate]]</f>
        <v>15794.125000000002</v>
      </c>
    </row>
    <row r="2062" spans="1:40" x14ac:dyDescent="0.3">
      <c r="A2062" s="1" t="s">
        <v>1929</v>
      </c>
      <c r="B2062" s="8">
        <v>44986</v>
      </c>
      <c r="C2062" s="8">
        <v>45016</v>
      </c>
      <c r="D2062">
        <v>2023</v>
      </c>
      <c r="E2062" t="s">
        <v>210</v>
      </c>
      <c r="F2062" t="s">
        <v>211</v>
      </c>
      <c r="G2062" t="s">
        <v>33</v>
      </c>
      <c r="H2062" t="s">
        <v>958</v>
      </c>
      <c r="I2062" t="s">
        <v>959</v>
      </c>
      <c r="J2062" t="s">
        <v>47</v>
      </c>
      <c r="K2062" t="s">
        <v>83</v>
      </c>
      <c r="L2062" t="s">
        <v>49</v>
      </c>
      <c r="M2062" t="s">
        <v>211</v>
      </c>
      <c r="N2062" t="s">
        <v>72</v>
      </c>
      <c r="O2062" t="s">
        <v>50</v>
      </c>
      <c r="P2062">
        <v>55</v>
      </c>
      <c r="Q2062" s="2">
        <v>40468</v>
      </c>
      <c r="R2062" s="2"/>
      <c r="S2062">
        <v>32</v>
      </c>
      <c r="T2062" s="3">
        <v>188727</v>
      </c>
      <c r="U2062" s="3">
        <v>15727.25</v>
      </c>
      <c r="V2062" s="3">
        <v>113.41766826923077</v>
      </c>
      <c r="W2062" s="3">
        <v>0.29899999999999999</v>
      </c>
      <c r="X2062" s="3">
        <v>4702.4477499999994</v>
      </c>
      <c r="Y2062" vm="26">
        <v>0.47</v>
      </c>
      <c r="Z2062" s="3">
        <v>8335.442500000001</v>
      </c>
      <c r="AA2062" t="s">
        <v>41</v>
      </c>
      <c r="AB2062">
        <v>1</v>
      </c>
      <c r="AC2062">
        <v>0.23</v>
      </c>
      <c r="AD2062" s="2" t="s">
        <v>42</v>
      </c>
      <c r="AE2062">
        <v>322</v>
      </c>
      <c r="AH2062">
        <v>20</v>
      </c>
      <c r="AK2062" t="s">
        <v>42</v>
      </c>
      <c r="AL2062">
        <f>IF(AND(EE_Data_2023[[#This Row],[Hire Date]]&gt;=EE_Data_2023[[#This Row],[Start of Month]],EE_Data_2023[[#This Row],[Hire Date]]&lt;=EE_Data_2023[[#This Row],[End of Month]]),1,0)</f>
        <v>0</v>
      </c>
      <c r="AM2062">
        <f>IF(AND(EE_Data_2023[[#This Row],[Exit Date]]&gt;=EE_Data_2023[[#This Row],[Start of Month]],EE_Data_2023[[#This Row],[Exit Date]]&lt;=EE_Data_2023[[#This Row],[End of Month]]),1,0)</f>
        <v>0</v>
      </c>
      <c r="AN2062">
        <f>EE_Data_2023[[#This Row],[Leave balance]]*EE_Data_2023[[#This Row],[Hr_Rate]]</f>
        <v>36520.489182692312</v>
      </c>
    </row>
    <row r="2063" spans="1:40" x14ac:dyDescent="0.3">
      <c r="A2063" s="1" t="s">
        <v>1929</v>
      </c>
      <c r="B2063" s="8">
        <v>44986</v>
      </c>
      <c r="C2063" s="8">
        <v>45016</v>
      </c>
      <c r="D2063">
        <v>2023</v>
      </c>
      <c r="E2063" t="s">
        <v>89</v>
      </c>
      <c r="F2063" t="s">
        <v>90</v>
      </c>
      <c r="G2063" t="s">
        <v>54</v>
      </c>
      <c r="H2063" t="s">
        <v>961</v>
      </c>
      <c r="I2063" t="s">
        <v>962</v>
      </c>
      <c r="J2063" t="s">
        <v>77</v>
      </c>
      <c r="K2063" t="s">
        <v>70</v>
      </c>
      <c r="L2063" t="s">
        <v>49</v>
      </c>
      <c r="M2063" t="s">
        <v>90</v>
      </c>
      <c r="N2063" t="s">
        <v>72</v>
      </c>
      <c r="O2063" t="s">
        <v>50</v>
      </c>
      <c r="P2063">
        <v>55</v>
      </c>
      <c r="Q2063" s="2">
        <v>41202</v>
      </c>
      <c r="R2063" s="2"/>
      <c r="S2063">
        <v>40</v>
      </c>
      <c r="T2063" s="3">
        <v>108686</v>
      </c>
      <c r="U2063" s="3">
        <v>9057.1666666666661</v>
      </c>
      <c r="V2063" s="3">
        <v>52.252884615384616</v>
      </c>
      <c r="W2063" s="3">
        <v>0</v>
      </c>
      <c r="X2063" s="3">
        <v>0</v>
      </c>
      <c r="Y2063" vm="9">
        <v>0.37200000000000005</v>
      </c>
      <c r="Z2063" s="3">
        <v>5687.9006666666664</v>
      </c>
      <c r="AA2063" t="s">
        <v>95</v>
      </c>
      <c r="AB2063">
        <v>136.33000000000001</v>
      </c>
      <c r="AC2063">
        <v>0.06</v>
      </c>
      <c r="AD2063" s="2" t="s">
        <v>42</v>
      </c>
      <c r="AE2063">
        <v>357</v>
      </c>
      <c r="AH2063">
        <v>20</v>
      </c>
      <c r="AK2063" t="s">
        <v>42</v>
      </c>
      <c r="AL2063">
        <f>IF(AND(EE_Data_2023[[#This Row],[Hire Date]]&gt;=EE_Data_2023[[#This Row],[Start of Month]],EE_Data_2023[[#This Row],[Hire Date]]&lt;=EE_Data_2023[[#This Row],[End of Month]]),1,0)</f>
        <v>0</v>
      </c>
      <c r="AM2063">
        <f>IF(AND(EE_Data_2023[[#This Row],[Exit Date]]&gt;=EE_Data_2023[[#This Row],[Start of Month]],EE_Data_2023[[#This Row],[Exit Date]]&lt;=EE_Data_2023[[#This Row],[End of Month]]),1,0)</f>
        <v>0</v>
      </c>
      <c r="AN2063">
        <f>EE_Data_2023[[#This Row],[Leave balance]]*EE_Data_2023[[#This Row],[Hr_Rate]]</f>
        <v>18654.279807692306</v>
      </c>
    </row>
    <row r="2064" spans="1:40" x14ac:dyDescent="0.3">
      <c r="A2064" s="1" t="s">
        <v>1929</v>
      </c>
      <c r="B2064" s="8">
        <v>44986</v>
      </c>
      <c r="C2064" s="8">
        <v>45016</v>
      </c>
      <c r="D2064">
        <v>2023</v>
      </c>
      <c r="E2064" t="s">
        <v>303</v>
      </c>
      <c r="F2064" t="s">
        <v>304</v>
      </c>
      <c r="G2064" t="s">
        <v>112</v>
      </c>
      <c r="H2064" t="s">
        <v>963</v>
      </c>
      <c r="I2064" t="s">
        <v>964</v>
      </c>
      <c r="J2064" t="s">
        <v>145</v>
      </c>
      <c r="K2064" t="s">
        <v>83</v>
      </c>
      <c r="L2064" t="s">
        <v>71</v>
      </c>
      <c r="M2064" t="s">
        <v>304</v>
      </c>
      <c r="N2064" t="s">
        <v>39</v>
      </c>
      <c r="O2064" t="s">
        <v>50</v>
      </c>
      <c r="P2064">
        <v>56</v>
      </c>
      <c r="Q2064" s="2">
        <v>44664</v>
      </c>
      <c r="R2064" s="2">
        <v>45029</v>
      </c>
      <c r="S2064">
        <v>40</v>
      </c>
      <c r="T2064" s="3">
        <v>50857</v>
      </c>
      <c r="U2064" s="3">
        <v>4238.083333333333</v>
      </c>
      <c r="V2064" s="3">
        <v>24.450480769230769</v>
      </c>
      <c r="W2064" s="3">
        <v>7.5999999999999998E-2</v>
      </c>
      <c r="X2064" s="3">
        <v>322.09433333333328</v>
      </c>
      <c r="Y2064" vm="32">
        <v>0.253</v>
      </c>
      <c r="Z2064" s="3">
        <v>3165.84825</v>
      </c>
      <c r="AA2064" t="s">
        <v>307</v>
      </c>
      <c r="AB2064">
        <v>3.7942999999999998</v>
      </c>
      <c r="AC2064">
        <v>0</v>
      </c>
      <c r="AD2064" s="2" t="s">
        <v>42</v>
      </c>
      <c r="AE2064">
        <v>55</v>
      </c>
      <c r="AH2064">
        <v>20</v>
      </c>
      <c r="AK2064" t="s">
        <v>42</v>
      </c>
      <c r="AL2064">
        <f>IF(AND(EE_Data_2023[[#This Row],[Hire Date]]&gt;=EE_Data_2023[[#This Row],[Start of Month]],EE_Data_2023[[#This Row],[Hire Date]]&lt;=EE_Data_2023[[#This Row],[End of Month]]),1,0)</f>
        <v>0</v>
      </c>
      <c r="AM2064">
        <f>IF(AND(EE_Data_2023[[#This Row],[Exit Date]]&gt;=EE_Data_2023[[#This Row],[Start of Month]],EE_Data_2023[[#This Row],[Exit Date]]&lt;=EE_Data_2023[[#This Row],[End of Month]]),1,0)</f>
        <v>0</v>
      </c>
      <c r="AN2064">
        <f>EE_Data_2023[[#This Row],[Leave balance]]*EE_Data_2023[[#This Row],[Hr_Rate]]</f>
        <v>1344.7764423076924</v>
      </c>
    </row>
    <row r="2065" spans="1:40" x14ac:dyDescent="0.3">
      <c r="A2065" s="1" t="s">
        <v>1929</v>
      </c>
      <c r="B2065" s="8">
        <v>44986</v>
      </c>
      <c r="C2065" s="8">
        <v>45016</v>
      </c>
      <c r="D2065">
        <v>2023</v>
      </c>
      <c r="E2065" t="s">
        <v>506</v>
      </c>
      <c r="F2065" t="s">
        <v>507</v>
      </c>
      <c r="G2065" t="s">
        <v>1917</v>
      </c>
      <c r="H2065" t="s">
        <v>965</v>
      </c>
      <c r="I2065" t="s">
        <v>966</v>
      </c>
      <c r="J2065" t="s">
        <v>115</v>
      </c>
      <c r="K2065" t="s">
        <v>99</v>
      </c>
      <c r="L2065" t="s">
        <v>38</v>
      </c>
      <c r="M2065" t="s">
        <v>507</v>
      </c>
      <c r="N2065" t="s">
        <v>72</v>
      </c>
      <c r="O2065" t="s">
        <v>40</v>
      </c>
      <c r="P2065">
        <v>47</v>
      </c>
      <c r="Q2065" s="2">
        <v>36893</v>
      </c>
      <c r="R2065" s="2"/>
      <c r="S2065">
        <v>40</v>
      </c>
      <c r="T2065" s="3">
        <v>120628</v>
      </c>
      <c r="U2065" s="3">
        <v>10052.333333333334</v>
      </c>
      <c r="V2065" s="3">
        <v>57.994230769230775</v>
      </c>
      <c r="W2065" s="3">
        <v>7.3700000000000002E-2</v>
      </c>
      <c r="X2065" s="3">
        <v>740.85696666666672</v>
      </c>
      <c r="Y2065" vm="40">
        <v>0.245</v>
      </c>
      <c r="Z2065" s="3">
        <v>7589.5116666666672</v>
      </c>
      <c r="AA2065" t="s">
        <v>510</v>
      </c>
      <c r="AB2065">
        <v>1.4572000000000001</v>
      </c>
      <c r="AC2065">
        <v>0</v>
      </c>
      <c r="AD2065" s="2" t="s">
        <v>42</v>
      </c>
      <c r="AE2065">
        <v>204</v>
      </c>
      <c r="AF2065">
        <v>1</v>
      </c>
      <c r="AG2065" t="s">
        <v>1811</v>
      </c>
      <c r="AH2065">
        <v>20</v>
      </c>
      <c r="AK2065" t="s">
        <v>42</v>
      </c>
      <c r="AL2065">
        <f>IF(AND(EE_Data_2023[[#This Row],[Hire Date]]&gt;=EE_Data_2023[[#This Row],[Start of Month]],EE_Data_2023[[#This Row],[Hire Date]]&lt;=EE_Data_2023[[#This Row],[End of Month]]),1,0)</f>
        <v>0</v>
      </c>
      <c r="AM2065">
        <f>IF(AND(EE_Data_2023[[#This Row],[Exit Date]]&gt;=EE_Data_2023[[#This Row],[Start of Month]],EE_Data_2023[[#This Row],[Exit Date]]&lt;=EE_Data_2023[[#This Row],[End of Month]]),1,0)</f>
        <v>0</v>
      </c>
      <c r="AN2065">
        <f>EE_Data_2023[[#This Row],[Leave balance]]*EE_Data_2023[[#This Row],[Hr_Rate]]</f>
        <v>11830.823076923078</v>
      </c>
    </row>
    <row r="2066" spans="1:40" x14ac:dyDescent="0.3">
      <c r="A2066" s="1" t="s">
        <v>1929</v>
      </c>
      <c r="B2066" s="8">
        <v>44986</v>
      </c>
      <c r="C2066" s="8">
        <v>45016</v>
      </c>
      <c r="D2066">
        <v>2023</v>
      </c>
      <c r="E2066" t="s">
        <v>172</v>
      </c>
      <c r="F2066" t="s">
        <v>132</v>
      </c>
      <c r="G2066" t="s">
        <v>33</v>
      </c>
      <c r="H2066" t="s">
        <v>967</v>
      </c>
      <c r="I2066" t="s">
        <v>968</v>
      </c>
      <c r="J2066" t="s">
        <v>47</v>
      </c>
      <c r="K2066" t="s">
        <v>70</v>
      </c>
      <c r="L2066" t="s">
        <v>49</v>
      </c>
      <c r="M2066" t="s">
        <v>132</v>
      </c>
      <c r="N2066" t="s">
        <v>39</v>
      </c>
      <c r="O2066" t="s">
        <v>50</v>
      </c>
      <c r="P2066">
        <v>63</v>
      </c>
      <c r="Q2066" s="2">
        <v>43996</v>
      </c>
      <c r="R2066" s="2">
        <v>45091</v>
      </c>
      <c r="S2066">
        <v>40</v>
      </c>
      <c r="T2066" s="3">
        <v>181216</v>
      </c>
      <c r="U2066" s="3">
        <v>15101.333333333334</v>
      </c>
      <c r="V2066" s="3">
        <v>87.123076923076923</v>
      </c>
      <c r="W2066" s="3">
        <v>8.3000000000000004E-2</v>
      </c>
      <c r="X2066" s="3">
        <v>1253.4106666666669</v>
      </c>
      <c r="Y2066" vm="19">
        <v>0.22399999999999998</v>
      </c>
      <c r="Z2066" s="3">
        <v>11718.634666666667</v>
      </c>
      <c r="AA2066" t="s">
        <v>41</v>
      </c>
      <c r="AB2066">
        <v>1</v>
      </c>
      <c r="AC2066">
        <v>0.27</v>
      </c>
      <c r="AD2066" s="2" t="s">
        <v>42</v>
      </c>
      <c r="AE2066">
        <v>137</v>
      </c>
      <c r="AH2066">
        <v>20</v>
      </c>
      <c r="AK2066" t="s">
        <v>42</v>
      </c>
      <c r="AL2066">
        <f>IF(AND(EE_Data_2023[[#This Row],[Hire Date]]&gt;=EE_Data_2023[[#This Row],[Start of Month]],EE_Data_2023[[#This Row],[Hire Date]]&lt;=EE_Data_2023[[#This Row],[End of Month]]),1,0)</f>
        <v>0</v>
      </c>
      <c r="AM2066">
        <f>IF(AND(EE_Data_2023[[#This Row],[Exit Date]]&gt;=EE_Data_2023[[#This Row],[Start of Month]],EE_Data_2023[[#This Row],[Exit Date]]&lt;=EE_Data_2023[[#This Row],[End of Month]]),1,0)</f>
        <v>0</v>
      </c>
      <c r="AN2066">
        <f>EE_Data_2023[[#This Row],[Leave balance]]*EE_Data_2023[[#This Row],[Hr_Rate]]</f>
        <v>11935.861538461539</v>
      </c>
    </row>
    <row r="2067" spans="1:40" x14ac:dyDescent="0.3">
      <c r="A2067" s="1" t="s">
        <v>1929</v>
      </c>
      <c r="B2067" s="8">
        <v>44986</v>
      </c>
      <c r="C2067" s="8">
        <v>45016</v>
      </c>
      <c r="D2067">
        <v>2023</v>
      </c>
      <c r="E2067" t="s">
        <v>79</v>
      </c>
      <c r="F2067" t="s">
        <v>80</v>
      </c>
      <c r="G2067" t="s">
        <v>33</v>
      </c>
      <c r="H2067" t="s">
        <v>969</v>
      </c>
      <c r="I2067" t="s">
        <v>970</v>
      </c>
      <c r="J2067" t="s">
        <v>145</v>
      </c>
      <c r="K2067" t="s">
        <v>48</v>
      </c>
      <c r="L2067" t="s">
        <v>71</v>
      </c>
      <c r="M2067" t="s">
        <v>80</v>
      </c>
      <c r="N2067" t="s">
        <v>72</v>
      </c>
      <c r="O2067" t="s">
        <v>50</v>
      </c>
      <c r="P2067">
        <v>63</v>
      </c>
      <c r="Q2067" s="2">
        <v>40984</v>
      </c>
      <c r="R2067" s="2"/>
      <c r="S2067">
        <v>40</v>
      </c>
      <c r="T2067" s="3">
        <v>46081</v>
      </c>
      <c r="U2067" s="3">
        <v>3840.0833333333335</v>
      </c>
      <c r="V2067" s="3">
        <v>22.154326923076923</v>
      </c>
      <c r="W2067" s="3">
        <v>0.23190000000000002</v>
      </c>
      <c r="X2067" s="3">
        <v>890.51532500000008</v>
      </c>
      <c r="Y2067" vm="7">
        <v>0.41200000000000003</v>
      </c>
      <c r="Z2067" s="3">
        <v>2257.9690000000001</v>
      </c>
      <c r="AA2067" t="s">
        <v>41</v>
      </c>
      <c r="AB2067">
        <v>1</v>
      </c>
      <c r="AC2067">
        <v>0</v>
      </c>
      <c r="AD2067" s="2" t="s">
        <v>42</v>
      </c>
      <c r="AE2067">
        <v>139</v>
      </c>
      <c r="AH2067">
        <v>20</v>
      </c>
      <c r="AK2067" t="s">
        <v>42</v>
      </c>
      <c r="AL2067">
        <f>IF(AND(EE_Data_2023[[#This Row],[Hire Date]]&gt;=EE_Data_2023[[#This Row],[Start of Month]],EE_Data_2023[[#This Row],[Hire Date]]&lt;=EE_Data_2023[[#This Row],[End of Month]]),1,0)</f>
        <v>0</v>
      </c>
      <c r="AM2067">
        <f>IF(AND(EE_Data_2023[[#This Row],[Exit Date]]&gt;=EE_Data_2023[[#This Row],[Start of Month]],EE_Data_2023[[#This Row],[Exit Date]]&lt;=EE_Data_2023[[#This Row],[End of Month]]),1,0)</f>
        <v>0</v>
      </c>
      <c r="AN2067">
        <f>EE_Data_2023[[#This Row],[Leave balance]]*EE_Data_2023[[#This Row],[Hr_Rate]]</f>
        <v>3079.4514423076921</v>
      </c>
    </row>
    <row r="2068" spans="1:40" x14ac:dyDescent="0.3">
      <c r="A2068" s="1" t="s">
        <v>1929</v>
      </c>
      <c r="B2068" s="8">
        <v>44986</v>
      </c>
      <c r="C2068" s="8">
        <v>45016</v>
      </c>
      <c r="D2068">
        <v>2023</v>
      </c>
      <c r="E2068" t="s">
        <v>390</v>
      </c>
      <c r="F2068" t="s">
        <v>391</v>
      </c>
      <c r="G2068" t="s">
        <v>33</v>
      </c>
      <c r="H2068" t="s">
        <v>971</v>
      </c>
      <c r="I2068" t="s">
        <v>972</v>
      </c>
      <c r="J2068" t="s">
        <v>93</v>
      </c>
      <c r="K2068" t="s">
        <v>83</v>
      </c>
      <c r="L2068" t="s">
        <v>71</v>
      </c>
      <c r="M2068" t="s">
        <v>391</v>
      </c>
      <c r="N2068" t="s">
        <v>72</v>
      </c>
      <c r="O2068" t="s">
        <v>50</v>
      </c>
      <c r="P2068">
        <v>55</v>
      </c>
      <c r="Q2068" s="2">
        <v>38135</v>
      </c>
      <c r="R2068" s="2"/>
      <c r="S2068">
        <v>40</v>
      </c>
      <c r="T2068" s="3">
        <v>159885</v>
      </c>
      <c r="U2068" s="3">
        <v>13323.75</v>
      </c>
      <c r="V2068" s="3">
        <v>76.867788461538467</v>
      </c>
      <c r="W2068" s="3">
        <v>0.1105</v>
      </c>
      <c r="X2068" s="3">
        <v>1472.274375</v>
      </c>
      <c r="Y2068" vm="37">
        <v>0.26100000000000001</v>
      </c>
      <c r="Z2068" s="3">
        <v>9846.2512499999993</v>
      </c>
      <c r="AA2068" t="s">
        <v>41</v>
      </c>
      <c r="AB2068">
        <v>1</v>
      </c>
      <c r="AC2068">
        <v>0.12</v>
      </c>
      <c r="AD2068" s="2" t="s">
        <v>42</v>
      </c>
      <c r="AE2068">
        <v>55</v>
      </c>
      <c r="AH2068">
        <v>20</v>
      </c>
      <c r="AK2068" t="s">
        <v>42</v>
      </c>
      <c r="AL2068">
        <f>IF(AND(EE_Data_2023[[#This Row],[Hire Date]]&gt;=EE_Data_2023[[#This Row],[Start of Month]],EE_Data_2023[[#This Row],[Hire Date]]&lt;=EE_Data_2023[[#This Row],[End of Month]]),1,0)</f>
        <v>0</v>
      </c>
      <c r="AM2068">
        <f>IF(AND(EE_Data_2023[[#This Row],[Exit Date]]&gt;=EE_Data_2023[[#This Row],[Start of Month]],EE_Data_2023[[#This Row],[Exit Date]]&lt;=EE_Data_2023[[#This Row],[End of Month]]),1,0)</f>
        <v>0</v>
      </c>
      <c r="AN2068">
        <f>EE_Data_2023[[#This Row],[Leave balance]]*EE_Data_2023[[#This Row],[Hr_Rate]]</f>
        <v>4227.7283653846152</v>
      </c>
    </row>
    <row r="2069" spans="1:40" x14ac:dyDescent="0.3">
      <c r="A2069" s="1" t="s">
        <v>1929</v>
      </c>
      <c r="B2069" s="8">
        <v>44986</v>
      </c>
      <c r="C2069" s="8">
        <v>45016</v>
      </c>
      <c r="D2069">
        <v>2023</v>
      </c>
      <c r="E2069" t="s">
        <v>100</v>
      </c>
      <c r="F2069" t="s">
        <v>101</v>
      </c>
      <c r="G2069" t="s">
        <v>33</v>
      </c>
      <c r="H2069" t="s">
        <v>973</v>
      </c>
      <c r="I2069" t="s">
        <v>974</v>
      </c>
      <c r="J2069" t="s">
        <v>47</v>
      </c>
      <c r="K2069" t="s">
        <v>70</v>
      </c>
      <c r="L2069" t="s">
        <v>38</v>
      </c>
      <c r="M2069" t="s">
        <v>101</v>
      </c>
      <c r="N2069" t="s">
        <v>39</v>
      </c>
      <c r="O2069" t="s">
        <v>50</v>
      </c>
      <c r="P2069">
        <v>55</v>
      </c>
      <c r="Q2069" s="2">
        <v>44863</v>
      </c>
      <c r="R2069" s="2">
        <v>45228</v>
      </c>
      <c r="S2069">
        <v>40</v>
      </c>
      <c r="T2069" s="3">
        <v>153271</v>
      </c>
      <c r="U2069" s="3">
        <v>12772.583333333334</v>
      </c>
      <c r="V2069" s="3">
        <v>73.687980769230776</v>
      </c>
      <c r="W2069" s="3">
        <v>0.14990000000000001</v>
      </c>
      <c r="X2069" s="3">
        <v>1914.6102416666668</v>
      </c>
      <c r="Y2069" vm="10">
        <v>0.20399999999999999</v>
      </c>
      <c r="Z2069" s="3">
        <v>10166.976333333334</v>
      </c>
      <c r="AA2069" t="s">
        <v>41</v>
      </c>
      <c r="AB2069">
        <v>1</v>
      </c>
      <c r="AC2069">
        <v>0.15</v>
      </c>
      <c r="AD2069" s="2" t="s">
        <v>42</v>
      </c>
      <c r="AE2069">
        <v>35</v>
      </c>
      <c r="AH2069">
        <v>20</v>
      </c>
      <c r="AK2069" t="s">
        <v>42</v>
      </c>
      <c r="AL2069">
        <f>IF(AND(EE_Data_2023[[#This Row],[Hire Date]]&gt;=EE_Data_2023[[#This Row],[Start of Month]],EE_Data_2023[[#This Row],[Hire Date]]&lt;=EE_Data_2023[[#This Row],[End of Month]]),1,0)</f>
        <v>0</v>
      </c>
      <c r="AM2069">
        <f>IF(AND(EE_Data_2023[[#This Row],[Exit Date]]&gt;=EE_Data_2023[[#This Row],[Start of Month]],EE_Data_2023[[#This Row],[Exit Date]]&lt;=EE_Data_2023[[#This Row],[End of Month]]),1,0)</f>
        <v>0</v>
      </c>
      <c r="AN2069">
        <f>EE_Data_2023[[#This Row],[Leave balance]]*EE_Data_2023[[#This Row],[Hr_Rate]]</f>
        <v>2579.0793269230771</v>
      </c>
    </row>
    <row r="2070" spans="1:40" x14ac:dyDescent="0.3">
      <c r="A2070" s="1" t="s">
        <v>1929</v>
      </c>
      <c r="B2070" s="8">
        <v>44986</v>
      </c>
      <c r="C2070" s="8">
        <v>45016</v>
      </c>
      <c r="D2070">
        <v>2023</v>
      </c>
      <c r="E2070" t="s">
        <v>721</v>
      </c>
      <c r="F2070" t="s">
        <v>722</v>
      </c>
      <c r="G2070" t="s">
        <v>54</v>
      </c>
      <c r="H2070" t="s">
        <v>975</v>
      </c>
      <c r="I2070" t="s">
        <v>976</v>
      </c>
      <c r="J2070" t="s">
        <v>77</v>
      </c>
      <c r="K2070" t="s">
        <v>94</v>
      </c>
      <c r="L2070" t="s">
        <v>38</v>
      </c>
      <c r="M2070" t="s">
        <v>722</v>
      </c>
      <c r="N2070" t="s">
        <v>72</v>
      </c>
      <c r="O2070" t="s">
        <v>40</v>
      </c>
      <c r="P2070">
        <v>42</v>
      </c>
      <c r="Q2070" s="2">
        <v>40159</v>
      </c>
      <c r="R2070" s="2"/>
      <c r="S2070">
        <v>40</v>
      </c>
      <c r="T2070" s="3">
        <v>114242</v>
      </c>
      <c r="U2070" s="3">
        <v>9520.1666666666661</v>
      </c>
      <c r="V2070" s="3">
        <v>54.924038461538466</v>
      </c>
      <c r="W2070" s="3">
        <v>0.1</v>
      </c>
      <c r="X2070" s="3">
        <v>952.01666666666665</v>
      </c>
      <c r="Y2070" vm="42">
        <v>0.34799999999999998</v>
      </c>
      <c r="Z2070" s="3">
        <v>6207.148666666666</v>
      </c>
      <c r="AA2070" t="s">
        <v>725</v>
      </c>
      <c r="AB2070">
        <v>486.12</v>
      </c>
      <c r="AC2070">
        <v>0.08</v>
      </c>
      <c r="AD2070" s="2" t="s">
        <v>42</v>
      </c>
      <c r="AE2070">
        <v>159</v>
      </c>
      <c r="AH2070">
        <v>20</v>
      </c>
      <c r="AK2070" t="s">
        <v>42</v>
      </c>
      <c r="AL2070">
        <f>IF(AND(EE_Data_2023[[#This Row],[Hire Date]]&gt;=EE_Data_2023[[#This Row],[Start of Month]],EE_Data_2023[[#This Row],[Hire Date]]&lt;=EE_Data_2023[[#This Row],[End of Month]]),1,0)</f>
        <v>0</v>
      </c>
      <c r="AM2070">
        <f>IF(AND(EE_Data_2023[[#This Row],[Exit Date]]&gt;=EE_Data_2023[[#This Row],[Start of Month]],EE_Data_2023[[#This Row],[Exit Date]]&lt;=EE_Data_2023[[#This Row],[End of Month]]),1,0)</f>
        <v>0</v>
      </c>
      <c r="AN2070">
        <f>EE_Data_2023[[#This Row],[Leave balance]]*EE_Data_2023[[#This Row],[Hr_Rate]]</f>
        <v>8732.9221153846156</v>
      </c>
    </row>
    <row r="2071" spans="1:40" x14ac:dyDescent="0.3">
      <c r="A2071" s="1" t="s">
        <v>1929</v>
      </c>
      <c r="B2071" s="8">
        <v>44986</v>
      </c>
      <c r="C2071" s="8">
        <v>45016</v>
      </c>
      <c r="D2071">
        <v>2023</v>
      </c>
      <c r="E2071" t="s">
        <v>262</v>
      </c>
      <c r="F2071" t="s">
        <v>263</v>
      </c>
      <c r="G2071" t="s">
        <v>33</v>
      </c>
      <c r="H2071" t="s">
        <v>977</v>
      </c>
      <c r="I2071" t="s">
        <v>978</v>
      </c>
      <c r="J2071" t="s">
        <v>171</v>
      </c>
      <c r="K2071" t="s">
        <v>37</v>
      </c>
      <c r="L2071" t="s">
        <v>49</v>
      </c>
      <c r="M2071" t="s">
        <v>263</v>
      </c>
      <c r="N2071" t="s">
        <v>39</v>
      </c>
      <c r="O2071" t="s">
        <v>50</v>
      </c>
      <c r="P2071">
        <v>39</v>
      </c>
      <c r="Q2071" s="2">
        <v>44153</v>
      </c>
      <c r="R2071" s="2">
        <v>45248</v>
      </c>
      <c r="S2071">
        <v>32</v>
      </c>
      <c r="T2071" s="3">
        <v>48415</v>
      </c>
      <c r="U2071" s="3">
        <v>4034.5833333333335</v>
      </c>
      <c r="V2071" s="3">
        <v>29.095552884615383</v>
      </c>
      <c r="W2071" s="3">
        <v>0.22</v>
      </c>
      <c r="X2071" s="3">
        <v>887.60833333333335</v>
      </c>
      <c r="Y2071" vm="28">
        <v>0.45200000000000001</v>
      </c>
      <c r="Z2071" s="3">
        <v>2210.9516666666668</v>
      </c>
      <c r="AA2071" t="s">
        <v>267</v>
      </c>
      <c r="AB2071">
        <v>39.026600000000002</v>
      </c>
      <c r="AC2071">
        <v>0</v>
      </c>
      <c r="AD2071" s="2" t="s">
        <v>42</v>
      </c>
      <c r="AE2071">
        <v>145</v>
      </c>
      <c r="AH2071">
        <v>20</v>
      </c>
      <c r="AK2071" t="s">
        <v>42</v>
      </c>
      <c r="AL2071">
        <f>IF(AND(EE_Data_2023[[#This Row],[Hire Date]]&gt;=EE_Data_2023[[#This Row],[Start of Month]],EE_Data_2023[[#This Row],[Hire Date]]&lt;=EE_Data_2023[[#This Row],[End of Month]]),1,0)</f>
        <v>0</v>
      </c>
      <c r="AM2071">
        <f>IF(AND(EE_Data_2023[[#This Row],[Exit Date]]&gt;=EE_Data_2023[[#This Row],[Start of Month]],EE_Data_2023[[#This Row],[Exit Date]]&lt;=EE_Data_2023[[#This Row],[End of Month]]),1,0)</f>
        <v>0</v>
      </c>
      <c r="AN2071">
        <f>EE_Data_2023[[#This Row],[Leave balance]]*EE_Data_2023[[#This Row],[Hr_Rate]]</f>
        <v>4218.8551682692305</v>
      </c>
    </row>
    <row r="2072" spans="1:40" x14ac:dyDescent="0.3">
      <c r="A2072" s="1" t="s">
        <v>1929</v>
      </c>
      <c r="B2072" s="8">
        <v>44986</v>
      </c>
      <c r="C2072" s="8">
        <v>45016</v>
      </c>
      <c r="D2072">
        <v>2023</v>
      </c>
      <c r="E2072" t="s">
        <v>188</v>
      </c>
      <c r="F2072" t="s">
        <v>189</v>
      </c>
      <c r="G2072" t="s">
        <v>33</v>
      </c>
      <c r="H2072" t="s">
        <v>979</v>
      </c>
      <c r="I2072" t="s">
        <v>980</v>
      </c>
      <c r="J2072" t="s">
        <v>341</v>
      </c>
      <c r="K2072" t="s">
        <v>99</v>
      </c>
      <c r="L2072" t="s">
        <v>38</v>
      </c>
      <c r="M2072" t="s">
        <v>189</v>
      </c>
      <c r="N2072" t="s">
        <v>72</v>
      </c>
      <c r="O2072" t="s">
        <v>40</v>
      </c>
      <c r="P2072">
        <v>35</v>
      </c>
      <c r="Q2072" s="2">
        <v>42878</v>
      </c>
      <c r="R2072" s="2"/>
      <c r="S2072">
        <v>32</v>
      </c>
      <c r="T2072" s="3">
        <v>65566</v>
      </c>
      <c r="U2072" s="3">
        <v>5463.833333333333</v>
      </c>
      <c r="V2072" s="3">
        <v>39.402644230769234</v>
      </c>
      <c r="W2072" s="3">
        <v>0.14099999999999999</v>
      </c>
      <c r="X2072" s="3">
        <v>770.40049999999985</v>
      </c>
      <c r="Y2072" vm="23">
        <v>0.36200000000000004</v>
      </c>
      <c r="Z2072" s="3">
        <v>3485.9256666666661</v>
      </c>
      <c r="AA2072" t="s">
        <v>192</v>
      </c>
      <c r="AB2072">
        <v>11.2597</v>
      </c>
      <c r="AC2072">
        <v>0</v>
      </c>
      <c r="AD2072" s="2" t="s">
        <v>42</v>
      </c>
      <c r="AE2072">
        <v>121</v>
      </c>
      <c r="AH2072">
        <v>20</v>
      </c>
      <c r="AK2072" t="s">
        <v>42</v>
      </c>
      <c r="AL2072">
        <f>IF(AND(EE_Data_2023[[#This Row],[Hire Date]]&gt;=EE_Data_2023[[#This Row],[Start of Month]],EE_Data_2023[[#This Row],[Hire Date]]&lt;=EE_Data_2023[[#This Row],[End of Month]]),1,0)</f>
        <v>0</v>
      </c>
      <c r="AM2072">
        <f>IF(AND(EE_Data_2023[[#This Row],[Exit Date]]&gt;=EE_Data_2023[[#This Row],[Start of Month]],EE_Data_2023[[#This Row],[Exit Date]]&lt;=EE_Data_2023[[#This Row],[End of Month]]),1,0)</f>
        <v>0</v>
      </c>
      <c r="AN2072">
        <f>EE_Data_2023[[#This Row],[Leave balance]]*EE_Data_2023[[#This Row],[Hr_Rate]]</f>
        <v>4767.7199519230771</v>
      </c>
    </row>
    <row r="2073" spans="1:40" x14ac:dyDescent="0.3">
      <c r="A2073" s="1" t="s">
        <v>1929</v>
      </c>
      <c r="B2073" s="8">
        <v>44986</v>
      </c>
      <c r="C2073" s="8">
        <v>45016</v>
      </c>
      <c r="D2073">
        <v>2023</v>
      </c>
      <c r="E2073" t="s">
        <v>193</v>
      </c>
      <c r="F2073" t="s">
        <v>194</v>
      </c>
      <c r="G2073" t="s">
        <v>33</v>
      </c>
      <c r="H2073" t="s">
        <v>981</v>
      </c>
      <c r="I2073" t="s">
        <v>982</v>
      </c>
      <c r="J2073" t="s">
        <v>93</v>
      </c>
      <c r="K2073" t="s">
        <v>116</v>
      </c>
      <c r="L2073" t="s">
        <v>38</v>
      </c>
      <c r="M2073" t="s">
        <v>194</v>
      </c>
      <c r="N2073" t="s">
        <v>72</v>
      </c>
      <c r="O2073" t="s">
        <v>50</v>
      </c>
      <c r="P2073">
        <v>25</v>
      </c>
      <c r="Q2073" s="2">
        <v>44453</v>
      </c>
      <c r="R2073" s="2"/>
      <c r="S2073">
        <v>32</v>
      </c>
      <c r="T2073" s="3">
        <v>136810</v>
      </c>
      <c r="U2073" s="3">
        <v>11400.833333333334</v>
      </c>
      <c r="V2073" s="3">
        <v>82.21754807692308</v>
      </c>
      <c r="W2073" s="3">
        <v>6.3500000000000001E-2</v>
      </c>
      <c r="X2073" s="3">
        <v>723.95291666666674</v>
      </c>
      <c r="Y2073" vm="24">
        <v>0.31900000000000001</v>
      </c>
      <c r="Z2073" s="3">
        <v>7763.9675000000007</v>
      </c>
      <c r="AA2073" t="s">
        <v>197</v>
      </c>
      <c r="AB2073">
        <v>149.69999999999999</v>
      </c>
      <c r="AC2073">
        <v>0.14000000000000001</v>
      </c>
      <c r="AD2073" s="2" t="s">
        <v>42</v>
      </c>
      <c r="AE2073">
        <v>77</v>
      </c>
      <c r="AH2073">
        <v>20</v>
      </c>
      <c r="AK2073" t="s">
        <v>42</v>
      </c>
      <c r="AL2073">
        <f>IF(AND(EE_Data_2023[[#This Row],[Hire Date]]&gt;=EE_Data_2023[[#This Row],[Start of Month]],EE_Data_2023[[#This Row],[Hire Date]]&lt;=EE_Data_2023[[#This Row],[End of Month]]),1,0)</f>
        <v>0</v>
      </c>
      <c r="AM2073">
        <f>IF(AND(EE_Data_2023[[#This Row],[Exit Date]]&gt;=EE_Data_2023[[#This Row],[Start of Month]],EE_Data_2023[[#This Row],[Exit Date]]&lt;=EE_Data_2023[[#This Row],[End of Month]]),1,0)</f>
        <v>0</v>
      </c>
      <c r="AN2073">
        <f>EE_Data_2023[[#This Row],[Leave balance]]*EE_Data_2023[[#This Row],[Hr_Rate]]</f>
        <v>6330.7512019230771</v>
      </c>
    </row>
    <row r="2074" spans="1:40" x14ac:dyDescent="0.3">
      <c r="A2074" s="1" t="s">
        <v>1929</v>
      </c>
      <c r="B2074" s="8">
        <v>44986</v>
      </c>
      <c r="C2074" s="8">
        <v>45016</v>
      </c>
      <c r="D2074">
        <v>2023</v>
      </c>
      <c r="E2074" t="s">
        <v>79</v>
      </c>
      <c r="F2074" t="s">
        <v>80</v>
      </c>
      <c r="G2074" t="s">
        <v>33</v>
      </c>
      <c r="H2074" t="s">
        <v>983</v>
      </c>
      <c r="I2074" t="s">
        <v>984</v>
      </c>
      <c r="J2074" t="s">
        <v>145</v>
      </c>
      <c r="K2074" t="s">
        <v>70</v>
      </c>
      <c r="L2074" t="s">
        <v>71</v>
      </c>
      <c r="M2074" t="s">
        <v>80</v>
      </c>
      <c r="N2074" t="s">
        <v>72</v>
      </c>
      <c r="O2074" t="s">
        <v>40</v>
      </c>
      <c r="P2074">
        <v>47</v>
      </c>
      <c r="Q2074" s="2">
        <v>41333</v>
      </c>
      <c r="R2074" s="2"/>
      <c r="S2074">
        <v>40</v>
      </c>
      <c r="T2074" s="3">
        <v>54635</v>
      </c>
      <c r="U2074" s="3">
        <v>4552.916666666667</v>
      </c>
      <c r="V2074" s="3">
        <v>26.266826923076923</v>
      </c>
      <c r="W2074" s="3">
        <v>0.23190000000000002</v>
      </c>
      <c r="X2074" s="3">
        <v>1055.8213750000002</v>
      </c>
      <c r="Y2074" vm="7">
        <v>0.41200000000000003</v>
      </c>
      <c r="Z2074" s="3">
        <v>2677.1149999999998</v>
      </c>
      <c r="AA2074" t="s">
        <v>41</v>
      </c>
      <c r="AB2074">
        <v>1</v>
      </c>
      <c r="AC2074">
        <v>0</v>
      </c>
      <c r="AD2074" s="2" t="s">
        <v>42</v>
      </c>
      <c r="AE2074">
        <v>315</v>
      </c>
      <c r="AH2074">
        <v>20</v>
      </c>
      <c r="AJ2074">
        <v>4.5</v>
      </c>
      <c r="AK2074" t="s">
        <v>42</v>
      </c>
      <c r="AL2074">
        <f>IF(AND(EE_Data_2023[[#This Row],[Hire Date]]&gt;=EE_Data_2023[[#This Row],[Start of Month]],EE_Data_2023[[#This Row],[Hire Date]]&lt;=EE_Data_2023[[#This Row],[End of Month]]),1,0)</f>
        <v>0</v>
      </c>
      <c r="AM2074">
        <f>IF(AND(EE_Data_2023[[#This Row],[Exit Date]]&gt;=EE_Data_2023[[#This Row],[Start of Month]],EE_Data_2023[[#This Row],[Exit Date]]&lt;=EE_Data_2023[[#This Row],[End of Month]]),1,0)</f>
        <v>0</v>
      </c>
      <c r="AN2074">
        <f>EE_Data_2023[[#This Row],[Leave balance]]*EE_Data_2023[[#This Row],[Hr_Rate]]</f>
        <v>8274.0504807692305</v>
      </c>
    </row>
    <row r="2075" spans="1:40" x14ac:dyDescent="0.3">
      <c r="A2075" s="1" t="s">
        <v>1929</v>
      </c>
      <c r="B2075" s="8">
        <v>44986</v>
      </c>
      <c r="C2075" s="8">
        <v>45016</v>
      </c>
      <c r="D2075">
        <v>2023</v>
      </c>
      <c r="E2075" t="s">
        <v>172</v>
      </c>
      <c r="F2075" t="s">
        <v>132</v>
      </c>
      <c r="G2075" t="s">
        <v>33</v>
      </c>
      <c r="H2075" t="s">
        <v>985</v>
      </c>
      <c r="I2075" t="s">
        <v>986</v>
      </c>
      <c r="J2075" t="s">
        <v>266</v>
      </c>
      <c r="K2075" t="s">
        <v>37</v>
      </c>
      <c r="L2075" t="s">
        <v>71</v>
      </c>
      <c r="M2075" t="s">
        <v>132</v>
      </c>
      <c r="N2075" t="s">
        <v>72</v>
      </c>
      <c r="O2075" t="s">
        <v>50</v>
      </c>
      <c r="P2075">
        <v>42</v>
      </c>
      <c r="Q2075" s="2">
        <v>43866</v>
      </c>
      <c r="R2075" s="2">
        <v>44961</v>
      </c>
      <c r="S2075">
        <v>32</v>
      </c>
      <c r="T2075" s="3">
        <v>96636</v>
      </c>
      <c r="U2075" s="3">
        <v>8053</v>
      </c>
      <c r="V2075" s="3">
        <v>58.074519230769234</v>
      </c>
      <c r="W2075" s="3">
        <v>8.3000000000000004E-2</v>
      </c>
      <c r="X2075" s="3">
        <v>668.399</v>
      </c>
      <c r="Y2075" vm="19">
        <v>0.22399999999999998</v>
      </c>
      <c r="Z2075" s="3">
        <v>6249.1280000000006</v>
      </c>
      <c r="AA2075" t="s">
        <v>41</v>
      </c>
      <c r="AB2075">
        <v>1</v>
      </c>
      <c r="AC2075">
        <v>0</v>
      </c>
      <c r="AD2075" s="2" t="s">
        <v>42</v>
      </c>
      <c r="AE2075">
        <v>159</v>
      </c>
      <c r="AH2075">
        <v>20</v>
      </c>
      <c r="AK2075" t="s">
        <v>42</v>
      </c>
      <c r="AL2075">
        <f>IF(AND(EE_Data_2023[[#This Row],[Hire Date]]&gt;=EE_Data_2023[[#This Row],[Start of Month]],EE_Data_2023[[#This Row],[Hire Date]]&lt;=EE_Data_2023[[#This Row],[End of Month]]),1,0)</f>
        <v>0</v>
      </c>
      <c r="AM2075">
        <f>IF(AND(EE_Data_2023[[#This Row],[Exit Date]]&gt;=EE_Data_2023[[#This Row],[Start of Month]],EE_Data_2023[[#This Row],[Exit Date]]&lt;=EE_Data_2023[[#This Row],[End of Month]]),1,0)</f>
        <v>0</v>
      </c>
      <c r="AN2075">
        <f>EE_Data_2023[[#This Row],[Leave balance]]*EE_Data_2023[[#This Row],[Hr_Rate]]</f>
        <v>9233.8485576923085</v>
      </c>
    </row>
    <row r="2076" spans="1:40" x14ac:dyDescent="0.3">
      <c r="A2076" s="1" t="s">
        <v>1929</v>
      </c>
      <c r="B2076" s="8">
        <v>44986</v>
      </c>
      <c r="C2076" s="8">
        <v>45016</v>
      </c>
      <c r="D2076">
        <v>2023</v>
      </c>
      <c r="E2076" t="s">
        <v>200</v>
      </c>
      <c r="F2076" t="s">
        <v>201</v>
      </c>
      <c r="G2076" t="s">
        <v>33</v>
      </c>
      <c r="H2076" t="s">
        <v>987</v>
      </c>
      <c r="I2076" t="s">
        <v>988</v>
      </c>
      <c r="J2076" t="s">
        <v>367</v>
      </c>
      <c r="K2076" t="s">
        <v>37</v>
      </c>
      <c r="L2076" t="s">
        <v>38</v>
      </c>
      <c r="M2076" t="s">
        <v>201</v>
      </c>
      <c r="N2076" t="s">
        <v>72</v>
      </c>
      <c r="O2076" t="s">
        <v>50</v>
      </c>
      <c r="P2076">
        <v>35</v>
      </c>
      <c r="Q2076" s="2">
        <v>41941</v>
      </c>
      <c r="R2076" s="2"/>
      <c r="S2076">
        <v>32</v>
      </c>
      <c r="T2076" s="3">
        <v>91592</v>
      </c>
      <c r="U2076" s="3">
        <v>7632.666666666667</v>
      </c>
      <c r="V2076" s="3">
        <v>55.043269230769234</v>
      </c>
      <c r="W2076" s="3">
        <v>0.24809999999999999</v>
      </c>
      <c r="X2076" s="3">
        <v>1893.6646000000001</v>
      </c>
      <c r="Y2076" vm="25">
        <v>0.51900000000000002</v>
      </c>
      <c r="Z2076" s="3">
        <v>3671.3126666666667</v>
      </c>
      <c r="AA2076" t="s">
        <v>41</v>
      </c>
      <c r="AB2076">
        <v>1</v>
      </c>
      <c r="AC2076">
        <v>0</v>
      </c>
      <c r="AD2076" s="2" t="s">
        <v>42</v>
      </c>
      <c r="AE2076">
        <v>344</v>
      </c>
      <c r="AH2076">
        <v>20</v>
      </c>
      <c r="AK2076" t="s">
        <v>42</v>
      </c>
      <c r="AL2076">
        <f>IF(AND(EE_Data_2023[[#This Row],[Hire Date]]&gt;=EE_Data_2023[[#This Row],[Start of Month]],EE_Data_2023[[#This Row],[Hire Date]]&lt;=EE_Data_2023[[#This Row],[End of Month]]),1,0)</f>
        <v>0</v>
      </c>
      <c r="AM2076">
        <f>IF(AND(EE_Data_2023[[#This Row],[Exit Date]]&gt;=EE_Data_2023[[#This Row],[Start of Month]],EE_Data_2023[[#This Row],[Exit Date]]&lt;=EE_Data_2023[[#This Row],[End of Month]]),1,0)</f>
        <v>0</v>
      </c>
      <c r="AN2076">
        <f>EE_Data_2023[[#This Row],[Leave balance]]*EE_Data_2023[[#This Row],[Hr_Rate]]</f>
        <v>18934.884615384617</v>
      </c>
    </row>
    <row r="2077" spans="1:40" x14ac:dyDescent="0.3">
      <c r="A2077" s="1" t="s">
        <v>1929</v>
      </c>
      <c r="B2077" s="8">
        <v>44986</v>
      </c>
      <c r="C2077" s="8">
        <v>45016</v>
      </c>
      <c r="D2077">
        <v>2023</v>
      </c>
      <c r="E2077" t="s">
        <v>283</v>
      </c>
      <c r="F2077" t="s">
        <v>284</v>
      </c>
      <c r="G2077" t="s">
        <v>112</v>
      </c>
      <c r="H2077" t="s">
        <v>989</v>
      </c>
      <c r="I2077" t="s">
        <v>990</v>
      </c>
      <c r="J2077" t="s">
        <v>247</v>
      </c>
      <c r="K2077" t="s">
        <v>94</v>
      </c>
      <c r="L2077" t="s">
        <v>108</v>
      </c>
      <c r="M2077" t="s">
        <v>284</v>
      </c>
      <c r="N2077" t="s">
        <v>72</v>
      </c>
      <c r="O2077" t="s">
        <v>50</v>
      </c>
      <c r="P2077">
        <v>45</v>
      </c>
      <c r="Q2077" s="2">
        <v>36755</v>
      </c>
      <c r="R2077" s="2"/>
      <c r="S2077">
        <v>40</v>
      </c>
      <c r="T2077" s="3">
        <v>55563</v>
      </c>
      <c r="U2077" s="3">
        <v>4630.25</v>
      </c>
      <c r="V2077" s="3">
        <v>26.712980769230768</v>
      </c>
      <c r="W2077" s="3">
        <v>0</v>
      </c>
      <c r="X2077" s="3">
        <v>0</v>
      </c>
      <c r="Y2077" vm="30">
        <v>0.159</v>
      </c>
      <c r="Z2077" s="3">
        <v>3894.04025</v>
      </c>
      <c r="AA2077" t="s">
        <v>287</v>
      </c>
      <c r="AB2077">
        <v>3.8807</v>
      </c>
      <c r="AC2077">
        <v>0</v>
      </c>
      <c r="AD2077" s="2" t="s">
        <v>42</v>
      </c>
      <c r="AE2077">
        <v>131</v>
      </c>
      <c r="AH2077">
        <v>20</v>
      </c>
      <c r="AJ2077">
        <v>30</v>
      </c>
      <c r="AK2077" t="s">
        <v>42</v>
      </c>
      <c r="AL2077">
        <f>IF(AND(EE_Data_2023[[#This Row],[Hire Date]]&gt;=EE_Data_2023[[#This Row],[Start of Month]],EE_Data_2023[[#This Row],[Hire Date]]&lt;=EE_Data_2023[[#This Row],[End of Month]]),1,0)</f>
        <v>0</v>
      </c>
      <c r="AM2077">
        <f>IF(AND(EE_Data_2023[[#This Row],[Exit Date]]&gt;=EE_Data_2023[[#This Row],[Start of Month]],EE_Data_2023[[#This Row],[Exit Date]]&lt;=EE_Data_2023[[#This Row],[End of Month]]),1,0)</f>
        <v>0</v>
      </c>
      <c r="AN2077">
        <f>EE_Data_2023[[#This Row],[Leave balance]]*EE_Data_2023[[#This Row],[Hr_Rate]]</f>
        <v>3499.4004807692304</v>
      </c>
    </row>
    <row r="2078" spans="1:40" x14ac:dyDescent="0.3">
      <c r="A2078" s="1" t="s">
        <v>1929</v>
      </c>
      <c r="B2078" s="8">
        <v>44986</v>
      </c>
      <c r="C2078" s="8">
        <v>45016</v>
      </c>
      <c r="D2078">
        <v>2023</v>
      </c>
      <c r="E2078" t="s">
        <v>172</v>
      </c>
      <c r="F2078" t="s">
        <v>132</v>
      </c>
      <c r="G2078" t="s">
        <v>33</v>
      </c>
      <c r="H2078" t="s">
        <v>991</v>
      </c>
      <c r="I2078" t="s">
        <v>992</v>
      </c>
      <c r="J2078" t="s">
        <v>47</v>
      </c>
      <c r="K2078" t="s">
        <v>37</v>
      </c>
      <c r="L2078" t="s">
        <v>108</v>
      </c>
      <c r="M2078" t="s">
        <v>132</v>
      </c>
      <c r="N2078" t="s">
        <v>72</v>
      </c>
      <c r="O2078" t="s">
        <v>50</v>
      </c>
      <c r="P2078">
        <v>52</v>
      </c>
      <c r="Q2078" s="2">
        <v>44241</v>
      </c>
      <c r="R2078" s="2"/>
      <c r="S2078">
        <v>32</v>
      </c>
      <c r="T2078" s="3">
        <v>159724</v>
      </c>
      <c r="U2078" s="3">
        <v>13310.333333333334</v>
      </c>
      <c r="V2078" s="3">
        <v>95.987980769230774</v>
      </c>
      <c r="W2078" s="3">
        <v>0.45</v>
      </c>
      <c r="X2078" s="3">
        <v>5989.6500000000005</v>
      </c>
      <c r="Y2078" vm="21">
        <v>0.60699999999999998</v>
      </c>
      <c r="Z2078" s="3">
        <v>5230.9610000000002</v>
      </c>
      <c r="AA2078" t="s">
        <v>41</v>
      </c>
      <c r="AB2078">
        <v>1</v>
      </c>
      <c r="AC2078">
        <v>0.23</v>
      </c>
      <c r="AD2078" s="2" t="s">
        <v>42</v>
      </c>
      <c r="AE2078">
        <v>325</v>
      </c>
      <c r="AH2078">
        <v>20</v>
      </c>
      <c r="AK2078" t="s">
        <v>42</v>
      </c>
      <c r="AL2078">
        <f>IF(AND(EE_Data_2023[[#This Row],[Hire Date]]&gt;=EE_Data_2023[[#This Row],[Start of Month]],EE_Data_2023[[#This Row],[Hire Date]]&lt;=EE_Data_2023[[#This Row],[End of Month]]),1,0)</f>
        <v>0</v>
      </c>
      <c r="AM2078">
        <f>IF(AND(EE_Data_2023[[#This Row],[Exit Date]]&gt;=EE_Data_2023[[#This Row],[Start of Month]],EE_Data_2023[[#This Row],[Exit Date]]&lt;=EE_Data_2023[[#This Row],[End of Month]]),1,0)</f>
        <v>0</v>
      </c>
      <c r="AN2078">
        <f>EE_Data_2023[[#This Row],[Leave balance]]*EE_Data_2023[[#This Row],[Hr_Rate]]</f>
        <v>31196.09375</v>
      </c>
    </row>
    <row r="2079" spans="1:40" x14ac:dyDescent="0.3">
      <c r="A2079" s="1" t="s">
        <v>1929</v>
      </c>
      <c r="B2079" s="8">
        <v>44986</v>
      </c>
      <c r="C2079" s="8">
        <v>45016</v>
      </c>
      <c r="D2079">
        <v>2023</v>
      </c>
      <c r="E2079" t="s">
        <v>79</v>
      </c>
      <c r="F2079" t="s">
        <v>80</v>
      </c>
      <c r="G2079" t="s">
        <v>33</v>
      </c>
      <c r="H2079" t="s">
        <v>993</v>
      </c>
      <c r="I2079" t="s">
        <v>994</v>
      </c>
      <c r="J2079" t="s">
        <v>115</v>
      </c>
      <c r="K2079" t="s">
        <v>116</v>
      </c>
      <c r="L2079" t="s">
        <v>71</v>
      </c>
      <c r="M2079" t="s">
        <v>80</v>
      </c>
      <c r="N2079" t="s">
        <v>72</v>
      </c>
      <c r="O2079" t="s">
        <v>40</v>
      </c>
      <c r="P2079">
        <v>57</v>
      </c>
      <c r="Q2079" s="2">
        <v>42951</v>
      </c>
      <c r="R2079" s="2"/>
      <c r="S2079">
        <v>40</v>
      </c>
      <c r="T2079" s="3">
        <v>183190</v>
      </c>
      <c r="U2079" s="3">
        <v>15265.833333333334</v>
      </c>
      <c r="V2079" s="3">
        <v>88.072115384615387</v>
      </c>
      <c r="W2079" s="3">
        <v>0.23190000000000002</v>
      </c>
      <c r="X2079" s="3">
        <v>3540.1467500000003</v>
      </c>
      <c r="Y2079" vm="7">
        <v>0.41200000000000003</v>
      </c>
      <c r="Z2079" s="3">
        <v>8976.31</v>
      </c>
      <c r="AA2079" t="s">
        <v>41</v>
      </c>
      <c r="AB2079">
        <v>1</v>
      </c>
      <c r="AC2079">
        <v>0.36</v>
      </c>
      <c r="AD2079" s="2" t="s">
        <v>42</v>
      </c>
      <c r="AE2079">
        <v>151</v>
      </c>
      <c r="AH2079">
        <v>20</v>
      </c>
      <c r="AJ2079">
        <v>9</v>
      </c>
      <c r="AK2079" t="s">
        <v>42</v>
      </c>
      <c r="AL2079">
        <f>IF(AND(EE_Data_2023[[#This Row],[Hire Date]]&gt;=EE_Data_2023[[#This Row],[Start of Month]],EE_Data_2023[[#This Row],[Hire Date]]&lt;=EE_Data_2023[[#This Row],[End of Month]]),1,0)</f>
        <v>0</v>
      </c>
      <c r="AM2079">
        <f>IF(AND(EE_Data_2023[[#This Row],[Exit Date]]&gt;=EE_Data_2023[[#This Row],[Start of Month]],EE_Data_2023[[#This Row],[Exit Date]]&lt;=EE_Data_2023[[#This Row],[End of Month]]),1,0)</f>
        <v>0</v>
      </c>
      <c r="AN2079">
        <f>EE_Data_2023[[#This Row],[Leave balance]]*EE_Data_2023[[#This Row],[Hr_Rate]]</f>
        <v>13298.889423076924</v>
      </c>
    </row>
    <row r="2080" spans="1:40" x14ac:dyDescent="0.3">
      <c r="A2080" s="1" t="s">
        <v>1929</v>
      </c>
      <c r="B2080" s="8">
        <v>44986</v>
      </c>
      <c r="C2080" s="8">
        <v>45016</v>
      </c>
      <c r="D2080">
        <v>2023</v>
      </c>
      <c r="E2080" t="s">
        <v>151</v>
      </c>
      <c r="F2080" t="s">
        <v>152</v>
      </c>
      <c r="G2080" t="s">
        <v>33</v>
      </c>
      <c r="H2080" t="s">
        <v>995</v>
      </c>
      <c r="I2080" t="s">
        <v>996</v>
      </c>
      <c r="J2080" t="s">
        <v>145</v>
      </c>
      <c r="K2080" t="s">
        <v>83</v>
      </c>
      <c r="L2080" t="s">
        <v>49</v>
      </c>
      <c r="M2080" t="s">
        <v>152</v>
      </c>
      <c r="N2080" t="s">
        <v>72</v>
      </c>
      <c r="O2080" t="s">
        <v>50</v>
      </c>
      <c r="P2080">
        <v>56</v>
      </c>
      <c r="Q2080" s="2">
        <v>43824</v>
      </c>
      <c r="R2080" s="2"/>
      <c r="S2080">
        <v>32</v>
      </c>
      <c r="T2080" s="3">
        <v>54829</v>
      </c>
      <c r="U2080" s="3">
        <v>4569.083333333333</v>
      </c>
      <c r="V2080" s="3">
        <v>32.950120192307693</v>
      </c>
      <c r="W2080" s="3">
        <v>0.21</v>
      </c>
      <c r="X2080" s="3">
        <v>959.50749999999994</v>
      </c>
      <c r="Y2080" vm="18">
        <v>0.379</v>
      </c>
      <c r="Z2080" s="3">
        <v>2837.4007499999998</v>
      </c>
      <c r="AA2080" t="s">
        <v>155</v>
      </c>
      <c r="AB2080">
        <v>378.97</v>
      </c>
      <c r="AC2080">
        <v>0</v>
      </c>
      <c r="AD2080" s="2" t="s">
        <v>42</v>
      </c>
      <c r="AE2080">
        <v>396</v>
      </c>
      <c r="AH2080">
        <v>20</v>
      </c>
      <c r="AK2080" t="s">
        <v>42</v>
      </c>
      <c r="AL2080">
        <f>IF(AND(EE_Data_2023[[#This Row],[Hire Date]]&gt;=EE_Data_2023[[#This Row],[Start of Month]],EE_Data_2023[[#This Row],[Hire Date]]&lt;=EE_Data_2023[[#This Row],[End of Month]]),1,0)</f>
        <v>0</v>
      </c>
      <c r="AM2080">
        <f>IF(AND(EE_Data_2023[[#This Row],[Exit Date]]&gt;=EE_Data_2023[[#This Row],[Start of Month]],EE_Data_2023[[#This Row],[Exit Date]]&lt;=EE_Data_2023[[#This Row],[End of Month]]),1,0)</f>
        <v>0</v>
      </c>
      <c r="AN2080">
        <f>EE_Data_2023[[#This Row],[Leave balance]]*EE_Data_2023[[#This Row],[Hr_Rate]]</f>
        <v>13048.247596153846</v>
      </c>
    </row>
    <row r="2081" spans="1:40" x14ac:dyDescent="0.3">
      <c r="A2081" s="1" t="s">
        <v>1929</v>
      </c>
      <c r="B2081" s="8">
        <v>44986</v>
      </c>
      <c r="C2081" s="8">
        <v>45016</v>
      </c>
      <c r="D2081">
        <v>2023</v>
      </c>
      <c r="E2081" t="s">
        <v>210</v>
      </c>
      <c r="F2081" t="s">
        <v>211</v>
      </c>
      <c r="G2081" t="s">
        <v>33</v>
      </c>
      <c r="H2081" t="s">
        <v>997</v>
      </c>
      <c r="I2081" t="s">
        <v>998</v>
      </c>
      <c r="J2081" t="s">
        <v>158</v>
      </c>
      <c r="K2081" t="s">
        <v>99</v>
      </c>
      <c r="L2081" t="s">
        <v>71</v>
      </c>
      <c r="M2081" t="s">
        <v>211</v>
      </c>
      <c r="N2081" t="s">
        <v>72</v>
      </c>
      <c r="O2081" t="s">
        <v>40</v>
      </c>
      <c r="P2081">
        <v>46</v>
      </c>
      <c r="Q2081" s="2">
        <v>38464</v>
      </c>
      <c r="R2081" s="2"/>
      <c r="S2081">
        <v>40</v>
      </c>
      <c r="T2081" s="3">
        <v>96639</v>
      </c>
      <c r="U2081" s="3">
        <v>8053.25</v>
      </c>
      <c r="V2081" s="3">
        <v>46.461057692307691</v>
      </c>
      <c r="W2081" s="3">
        <v>0.29899999999999999</v>
      </c>
      <c r="X2081" s="3">
        <v>2407.92175</v>
      </c>
      <c r="Y2081" vm="26">
        <v>0.47</v>
      </c>
      <c r="Z2081" s="3">
        <v>4268.2224999999999</v>
      </c>
      <c r="AA2081" t="s">
        <v>41</v>
      </c>
      <c r="AB2081">
        <v>1</v>
      </c>
      <c r="AC2081">
        <v>0</v>
      </c>
      <c r="AD2081" s="2" t="s">
        <v>42</v>
      </c>
      <c r="AE2081">
        <v>260</v>
      </c>
      <c r="AH2081">
        <v>20</v>
      </c>
      <c r="AJ2081">
        <v>22.5</v>
      </c>
      <c r="AK2081" t="s">
        <v>42</v>
      </c>
      <c r="AL2081">
        <f>IF(AND(EE_Data_2023[[#This Row],[Hire Date]]&gt;=EE_Data_2023[[#This Row],[Start of Month]],EE_Data_2023[[#This Row],[Hire Date]]&lt;=EE_Data_2023[[#This Row],[End of Month]]),1,0)</f>
        <v>0</v>
      </c>
      <c r="AM2081">
        <f>IF(AND(EE_Data_2023[[#This Row],[Exit Date]]&gt;=EE_Data_2023[[#This Row],[Start of Month]],EE_Data_2023[[#This Row],[Exit Date]]&lt;=EE_Data_2023[[#This Row],[End of Month]]),1,0)</f>
        <v>0</v>
      </c>
      <c r="AN2081">
        <f>EE_Data_2023[[#This Row],[Leave balance]]*EE_Data_2023[[#This Row],[Hr_Rate]]</f>
        <v>12079.875</v>
      </c>
    </row>
    <row r="2082" spans="1:40" x14ac:dyDescent="0.3">
      <c r="A2082" s="1" t="s">
        <v>1929</v>
      </c>
      <c r="B2082" s="8">
        <v>44986</v>
      </c>
      <c r="C2082" s="8">
        <v>45016</v>
      </c>
      <c r="D2082">
        <v>2023</v>
      </c>
      <c r="E2082" t="s">
        <v>351</v>
      </c>
      <c r="F2082" t="s">
        <v>352</v>
      </c>
      <c r="G2082" t="s">
        <v>54</v>
      </c>
      <c r="H2082" t="s">
        <v>999</v>
      </c>
      <c r="I2082" t="s">
        <v>1000</v>
      </c>
      <c r="J2082" t="s">
        <v>77</v>
      </c>
      <c r="K2082" t="s">
        <v>116</v>
      </c>
      <c r="L2082" t="s">
        <v>49</v>
      </c>
      <c r="M2082" t="s">
        <v>352</v>
      </c>
      <c r="N2082" t="s">
        <v>72</v>
      </c>
      <c r="O2082" t="s">
        <v>50</v>
      </c>
      <c r="P2082">
        <v>43</v>
      </c>
      <c r="Q2082" s="2">
        <v>38879</v>
      </c>
      <c r="R2082" s="2"/>
      <c r="S2082">
        <v>40</v>
      </c>
      <c r="T2082" s="3">
        <v>117278</v>
      </c>
      <c r="U2082" s="3">
        <v>9773.1666666666661</v>
      </c>
      <c r="V2082" s="3">
        <v>56.383653846153848</v>
      </c>
      <c r="W2082" s="3">
        <v>0.13</v>
      </c>
      <c r="X2082" s="3">
        <v>1270.5116666666665</v>
      </c>
      <c r="Y2082" vm="14">
        <v>0.55399999999999994</v>
      </c>
      <c r="Z2082" s="3">
        <v>4358.8323333333337</v>
      </c>
      <c r="AA2082" t="s">
        <v>355</v>
      </c>
      <c r="AB2082">
        <v>12.6816</v>
      </c>
      <c r="AC2082">
        <v>0.09</v>
      </c>
      <c r="AD2082" s="2" t="s">
        <v>42</v>
      </c>
      <c r="AE2082">
        <v>314</v>
      </c>
      <c r="AH2082">
        <v>20</v>
      </c>
      <c r="AJ2082">
        <v>22.5</v>
      </c>
      <c r="AK2082" t="s">
        <v>42</v>
      </c>
      <c r="AL2082">
        <f>IF(AND(EE_Data_2023[[#This Row],[Hire Date]]&gt;=EE_Data_2023[[#This Row],[Start of Month]],EE_Data_2023[[#This Row],[Hire Date]]&lt;=EE_Data_2023[[#This Row],[End of Month]]),1,0)</f>
        <v>0</v>
      </c>
      <c r="AM2082">
        <f>IF(AND(EE_Data_2023[[#This Row],[Exit Date]]&gt;=EE_Data_2023[[#This Row],[Start of Month]],EE_Data_2023[[#This Row],[Exit Date]]&lt;=EE_Data_2023[[#This Row],[End of Month]]),1,0)</f>
        <v>0</v>
      </c>
      <c r="AN2082">
        <f>EE_Data_2023[[#This Row],[Leave balance]]*EE_Data_2023[[#This Row],[Hr_Rate]]</f>
        <v>17704.46730769231</v>
      </c>
    </row>
    <row r="2083" spans="1:40" x14ac:dyDescent="0.3">
      <c r="A2083" s="1" t="s">
        <v>1929</v>
      </c>
      <c r="B2083" s="8">
        <v>44986</v>
      </c>
      <c r="C2083" s="8">
        <v>45016</v>
      </c>
      <c r="D2083">
        <v>2023</v>
      </c>
      <c r="E2083" t="s">
        <v>283</v>
      </c>
      <c r="F2083" t="s">
        <v>284</v>
      </c>
      <c r="G2083" t="s">
        <v>112</v>
      </c>
      <c r="H2083" t="s">
        <v>1001</v>
      </c>
      <c r="I2083" t="s">
        <v>1002</v>
      </c>
      <c r="J2083" t="s">
        <v>57</v>
      </c>
      <c r="K2083" t="s">
        <v>37</v>
      </c>
      <c r="L2083" t="s">
        <v>49</v>
      </c>
      <c r="M2083" t="s">
        <v>284</v>
      </c>
      <c r="N2083" t="s">
        <v>72</v>
      </c>
      <c r="O2083" t="s">
        <v>40</v>
      </c>
      <c r="P2083">
        <v>53</v>
      </c>
      <c r="Q2083" s="2">
        <v>39487</v>
      </c>
      <c r="R2083" s="2"/>
      <c r="S2083">
        <v>40</v>
      </c>
      <c r="T2083" s="3">
        <v>84193</v>
      </c>
      <c r="U2083" s="3">
        <v>7016.083333333333</v>
      </c>
      <c r="V2083" s="3">
        <v>40.477403846153848</v>
      </c>
      <c r="W2083" s="3">
        <v>0</v>
      </c>
      <c r="X2083" s="3">
        <v>0</v>
      </c>
      <c r="Y2083" vm="30">
        <v>0.159</v>
      </c>
      <c r="Z2083" s="3">
        <v>5900.5260833333332</v>
      </c>
      <c r="AA2083" t="s">
        <v>287</v>
      </c>
      <c r="AB2083">
        <v>3.8807</v>
      </c>
      <c r="AC2083">
        <v>0.09</v>
      </c>
      <c r="AD2083" s="2" t="s">
        <v>42</v>
      </c>
      <c r="AE2083">
        <v>121</v>
      </c>
      <c r="AH2083">
        <v>20</v>
      </c>
      <c r="AJ2083">
        <v>13.5</v>
      </c>
      <c r="AK2083" t="s">
        <v>42</v>
      </c>
      <c r="AL2083">
        <f>IF(AND(EE_Data_2023[[#This Row],[Hire Date]]&gt;=EE_Data_2023[[#This Row],[Start of Month]],EE_Data_2023[[#This Row],[Hire Date]]&lt;=EE_Data_2023[[#This Row],[End of Month]]),1,0)</f>
        <v>0</v>
      </c>
      <c r="AM2083">
        <f>IF(AND(EE_Data_2023[[#This Row],[Exit Date]]&gt;=EE_Data_2023[[#This Row],[Start of Month]],EE_Data_2023[[#This Row],[Exit Date]]&lt;=EE_Data_2023[[#This Row],[End of Month]]),1,0)</f>
        <v>0</v>
      </c>
      <c r="AN2083">
        <f>EE_Data_2023[[#This Row],[Leave balance]]*EE_Data_2023[[#This Row],[Hr_Rate]]</f>
        <v>4897.7658653846156</v>
      </c>
    </row>
    <row r="2084" spans="1:40" x14ac:dyDescent="0.3">
      <c r="A2084" s="1" t="s">
        <v>1929</v>
      </c>
      <c r="B2084" s="8">
        <v>44986</v>
      </c>
      <c r="C2084" s="8">
        <v>45016</v>
      </c>
      <c r="D2084">
        <v>2023</v>
      </c>
      <c r="E2084" t="s">
        <v>322</v>
      </c>
      <c r="F2084" t="s">
        <v>323</v>
      </c>
      <c r="G2084" t="s">
        <v>1919</v>
      </c>
      <c r="H2084" t="s">
        <v>1003</v>
      </c>
      <c r="I2084" t="s">
        <v>1004</v>
      </c>
      <c r="J2084" t="s">
        <v>570</v>
      </c>
      <c r="K2084" t="s">
        <v>37</v>
      </c>
      <c r="L2084" t="s">
        <v>38</v>
      </c>
      <c r="M2084" t="s">
        <v>323</v>
      </c>
      <c r="N2084" t="s">
        <v>72</v>
      </c>
      <c r="O2084" t="s">
        <v>50</v>
      </c>
      <c r="P2084">
        <v>47</v>
      </c>
      <c r="Q2084" s="2">
        <v>43309</v>
      </c>
      <c r="R2084" s="2"/>
      <c r="S2084">
        <v>40</v>
      </c>
      <c r="T2084" s="3">
        <v>87806</v>
      </c>
      <c r="U2084" s="3">
        <v>7317.166666666667</v>
      </c>
      <c r="V2084" s="3">
        <v>42.214423076923076</v>
      </c>
      <c r="W2084" s="3">
        <v>0.15490000000000001</v>
      </c>
      <c r="X2084" s="3">
        <v>1133.4291166666667</v>
      </c>
      <c r="Y2084" vm="33">
        <v>0.46700000000000003</v>
      </c>
      <c r="Z2084" s="3">
        <v>3900.0498333333335</v>
      </c>
      <c r="AA2084" t="s">
        <v>326</v>
      </c>
      <c r="AB2084">
        <v>143.86000000000001</v>
      </c>
      <c r="AC2084">
        <v>0</v>
      </c>
      <c r="AD2084" s="2" t="s">
        <v>42</v>
      </c>
      <c r="AE2084">
        <v>177</v>
      </c>
      <c r="AF2084">
        <v>1</v>
      </c>
      <c r="AG2084" t="s">
        <v>1811</v>
      </c>
      <c r="AH2084">
        <v>20</v>
      </c>
      <c r="AI2084">
        <v>100.8</v>
      </c>
      <c r="AJ2084">
        <v>1.5</v>
      </c>
      <c r="AK2084" t="s">
        <v>42</v>
      </c>
      <c r="AL2084">
        <f>IF(AND(EE_Data_2023[[#This Row],[Hire Date]]&gt;=EE_Data_2023[[#This Row],[Start of Month]],EE_Data_2023[[#This Row],[Hire Date]]&lt;=EE_Data_2023[[#This Row],[End of Month]]),1,0)</f>
        <v>0</v>
      </c>
      <c r="AM2084">
        <f>IF(AND(EE_Data_2023[[#This Row],[Exit Date]]&gt;=EE_Data_2023[[#This Row],[Start of Month]],EE_Data_2023[[#This Row],[Exit Date]]&lt;=EE_Data_2023[[#This Row],[End of Month]]),1,0)</f>
        <v>0</v>
      </c>
      <c r="AN2084">
        <f>EE_Data_2023[[#This Row],[Leave balance]]*EE_Data_2023[[#This Row],[Hr_Rate]]</f>
        <v>7471.9528846153844</v>
      </c>
    </row>
    <row r="2085" spans="1:40" x14ac:dyDescent="0.3">
      <c r="A2085" s="1" t="s">
        <v>1929</v>
      </c>
      <c r="B2085" s="8">
        <v>44986</v>
      </c>
      <c r="C2085" s="8">
        <v>45016</v>
      </c>
      <c r="D2085">
        <v>2023</v>
      </c>
      <c r="E2085" t="s">
        <v>73</v>
      </c>
      <c r="F2085" t="s">
        <v>74</v>
      </c>
      <c r="G2085" t="s">
        <v>1916</v>
      </c>
      <c r="H2085" t="s">
        <v>1005</v>
      </c>
      <c r="I2085" t="s">
        <v>1006</v>
      </c>
      <c r="J2085" t="s">
        <v>336</v>
      </c>
      <c r="K2085" t="s">
        <v>99</v>
      </c>
      <c r="L2085" t="s">
        <v>108</v>
      </c>
      <c r="M2085" t="s">
        <v>74</v>
      </c>
      <c r="N2085" t="s">
        <v>72</v>
      </c>
      <c r="O2085" t="s">
        <v>40</v>
      </c>
      <c r="P2085">
        <v>62</v>
      </c>
      <c r="Q2085" s="2">
        <v>40820</v>
      </c>
      <c r="R2085" s="2"/>
      <c r="S2085">
        <v>40</v>
      </c>
      <c r="T2085" s="3">
        <v>63959</v>
      </c>
      <c r="U2085" s="3">
        <v>5329.916666666667</v>
      </c>
      <c r="V2085" s="3">
        <v>30.749519230769231</v>
      </c>
      <c r="W2085" s="3">
        <v>0.28999999999999998</v>
      </c>
      <c r="X2085" s="3">
        <v>1545.6758333333332</v>
      </c>
      <c r="Y2085" vm="6">
        <v>0.65099999999999991</v>
      </c>
      <c r="Z2085" s="3">
        <v>1860.1409166666672</v>
      </c>
      <c r="AA2085" t="s">
        <v>78</v>
      </c>
      <c r="AB2085">
        <v>5.4378000000000002</v>
      </c>
      <c r="AC2085">
        <v>0</v>
      </c>
      <c r="AD2085" s="2" t="s">
        <v>42</v>
      </c>
      <c r="AE2085">
        <v>27</v>
      </c>
      <c r="AH2085">
        <v>20</v>
      </c>
      <c r="AK2085" t="s">
        <v>42</v>
      </c>
      <c r="AL2085">
        <f>IF(AND(EE_Data_2023[[#This Row],[Hire Date]]&gt;=EE_Data_2023[[#This Row],[Start of Month]],EE_Data_2023[[#This Row],[Hire Date]]&lt;=EE_Data_2023[[#This Row],[End of Month]]),1,0)</f>
        <v>0</v>
      </c>
      <c r="AM2085">
        <f>IF(AND(EE_Data_2023[[#This Row],[Exit Date]]&gt;=EE_Data_2023[[#This Row],[Start of Month]],EE_Data_2023[[#This Row],[Exit Date]]&lt;=EE_Data_2023[[#This Row],[End of Month]]),1,0)</f>
        <v>0</v>
      </c>
      <c r="AN2085">
        <f>EE_Data_2023[[#This Row],[Leave balance]]*EE_Data_2023[[#This Row],[Hr_Rate]]</f>
        <v>830.23701923076919</v>
      </c>
    </row>
    <row r="2086" spans="1:40" x14ac:dyDescent="0.3">
      <c r="A2086" s="1" t="s">
        <v>1929</v>
      </c>
      <c r="B2086" s="8">
        <v>44986</v>
      </c>
      <c r="C2086" s="8">
        <v>45016</v>
      </c>
      <c r="D2086">
        <v>2023</v>
      </c>
      <c r="E2086" t="s">
        <v>123</v>
      </c>
      <c r="F2086" t="s">
        <v>124</v>
      </c>
      <c r="G2086" t="s">
        <v>33</v>
      </c>
      <c r="H2086" t="s">
        <v>1007</v>
      </c>
      <c r="I2086" t="s">
        <v>1008</v>
      </c>
      <c r="J2086" t="s">
        <v>115</v>
      </c>
      <c r="K2086" t="s">
        <v>37</v>
      </c>
      <c r="L2086" t="s">
        <v>108</v>
      </c>
      <c r="M2086" t="s">
        <v>124</v>
      </c>
      <c r="N2086" t="s">
        <v>72</v>
      </c>
      <c r="O2086" t="s">
        <v>40</v>
      </c>
      <c r="P2086">
        <v>35</v>
      </c>
      <c r="Q2086" s="2">
        <v>42166</v>
      </c>
      <c r="R2086" s="2"/>
      <c r="S2086">
        <v>40</v>
      </c>
      <c r="T2086" s="3">
        <v>234723</v>
      </c>
      <c r="U2086" s="3">
        <v>19560.25</v>
      </c>
      <c r="V2086" s="3">
        <v>112.84759615384614</v>
      </c>
      <c r="W2086" s="3">
        <v>2.2499999999999999E-2</v>
      </c>
      <c r="X2086" s="3">
        <v>440.10562499999997</v>
      </c>
      <c r="Y2086" vm="13">
        <v>0.2</v>
      </c>
      <c r="Z2086" s="3">
        <v>15648.2</v>
      </c>
      <c r="AA2086" t="s">
        <v>127</v>
      </c>
      <c r="AB2086">
        <v>4.9107000000000003</v>
      </c>
      <c r="AC2086">
        <v>0.36</v>
      </c>
      <c r="AD2086" s="2" t="s">
        <v>42</v>
      </c>
      <c r="AE2086">
        <v>259</v>
      </c>
      <c r="AH2086">
        <v>20</v>
      </c>
      <c r="AI2086">
        <v>388.8</v>
      </c>
      <c r="AJ2086">
        <v>28.5</v>
      </c>
      <c r="AK2086" t="s">
        <v>42</v>
      </c>
      <c r="AL2086">
        <f>IF(AND(EE_Data_2023[[#This Row],[Hire Date]]&gt;=EE_Data_2023[[#This Row],[Start of Month]],EE_Data_2023[[#This Row],[Hire Date]]&lt;=EE_Data_2023[[#This Row],[End of Month]]),1,0)</f>
        <v>0</v>
      </c>
      <c r="AM2086">
        <f>IF(AND(EE_Data_2023[[#This Row],[Exit Date]]&gt;=EE_Data_2023[[#This Row],[Start of Month]],EE_Data_2023[[#This Row],[Exit Date]]&lt;=EE_Data_2023[[#This Row],[End of Month]]),1,0)</f>
        <v>0</v>
      </c>
      <c r="AN2086">
        <f>EE_Data_2023[[#This Row],[Leave balance]]*EE_Data_2023[[#This Row],[Hr_Rate]]</f>
        <v>29227.52740384615</v>
      </c>
    </row>
    <row r="2087" spans="1:40" x14ac:dyDescent="0.3">
      <c r="A2087" s="1" t="s">
        <v>1929</v>
      </c>
      <c r="B2087" s="8">
        <v>44986</v>
      </c>
      <c r="C2087" s="8">
        <v>45016</v>
      </c>
      <c r="D2087">
        <v>2023</v>
      </c>
      <c r="E2087" t="s">
        <v>238</v>
      </c>
      <c r="F2087" t="s">
        <v>239</v>
      </c>
      <c r="G2087" t="s">
        <v>33</v>
      </c>
      <c r="H2087" t="s">
        <v>1009</v>
      </c>
      <c r="I2087" t="s">
        <v>1010</v>
      </c>
      <c r="J2087" t="s">
        <v>145</v>
      </c>
      <c r="K2087" t="s">
        <v>83</v>
      </c>
      <c r="L2087" t="s">
        <v>71</v>
      </c>
      <c r="M2087" t="s">
        <v>239</v>
      </c>
      <c r="N2087" t="s">
        <v>72</v>
      </c>
      <c r="O2087" t="s">
        <v>50</v>
      </c>
      <c r="P2087">
        <v>27</v>
      </c>
      <c r="Q2087" s="2">
        <v>43701</v>
      </c>
      <c r="R2087" s="2"/>
      <c r="S2087">
        <v>32</v>
      </c>
      <c r="T2087" s="3">
        <v>50809</v>
      </c>
      <c r="U2087" s="3">
        <v>4234.083333333333</v>
      </c>
      <c r="V2087" s="3">
        <v>30.534254807692307</v>
      </c>
      <c r="W2087" s="3">
        <v>0.16500000000000001</v>
      </c>
      <c r="X2087" s="3">
        <v>698.62374999999997</v>
      </c>
      <c r="Y2087" vm="27">
        <v>0.20499999999999999</v>
      </c>
      <c r="Z2087" s="3">
        <v>3366.0962499999996</v>
      </c>
      <c r="AA2087" t="s">
        <v>41</v>
      </c>
      <c r="AB2087">
        <v>1</v>
      </c>
      <c r="AC2087">
        <v>0</v>
      </c>
      <c r="AD2087" s="2" t="s">
        <v>42</v>
      </c>
      <c r="AE2087">
        <v>156</v>
      </c>
      <c r="AH2087">
        <v>20</v>
      </c>
      <c r="AK2087" t="s">
        <v>42</v>
      </c>
      <c r="AL2087">
        <f>IF(AND(EE_Data_2023[[#This Row],[Hire Date]]&gt;=EE_Data_2023[[#This Row],[Start of Month]],EE_Data_2023[[#This Row],[Hire Date]]&lt;=EE_Data_2023[[#This Row],[End of Month]]),1,0)</f>
        <v>0</v>
      </c>
      <c r="AM2087">
        <f>IF(AND(EE_Data_2023[[#This Row],[Exit Date]]&gt;=EE_Data_2023[[#This Row],[Start of Month]],EE_Data_2023[[#This Row],[Exit Date]]&lt;=EE_Data_2023[[#This Row],[End of Month]]),1,0)</f>
        <v>0</v>
      </c>
      <c r="AN2087">
        <f>EE_Data_2023[[#This Row],[Leave balance]]*EE_Data_2023[[#This Row],[Hr_Rate]]</f>
        <v>4763.34375</v>
      </c>
    </row>
    <row r="2088" spans="1:40" x14ac:dyDescent="0.3">
      <c r="A2088" s="1" t="s">
        <v>1929</v>
      </c>
      <c r="B2088" s="8">
        <v>44986</v>
      </c>
      <c r="C2088" s="8">
        <v>45016</v>
      </c>
      <c r="D2088">
        <v>2023</v>
      </c>
      <c r="E2088" t="s">
        <v>123</v>
      </c>
      <c r="F2088" t="s">
        <v>124</v>
      </c>
      <c r="G2088" t="s">
        <v>33</v>
      </c>
      <c r="H2088" t="s">
        <v>1011</v>
      </c>
      <c r="I2088" t="s">
        <v>1012</v>
      </c>
      <c r="J2088" t="s">
        <v>63</v>
      </c>
      <c r="K2088" t="s">
        <v>48</v>
      </c>
      <c r="L2088" t="s">
        <v>38</v>
      </c>
      <c r="M2088" t="s">
        <v>124</v>
      </c>
      <c r="N2088" t="s">
        <v>72</v>
      </c>
      <c r="O2088" t="s">
        <v>40</v>
      </c>
      <c r="P2088">
        <v>55</v>
      </c>
      <c r="Q2088" s="2">
        <v>37456</v>
      </c>
      <c r="R2088" s="2"/>
      <c r="S2088">
        <v>32</v>
      </c>
      <c r="T2088" s="3">
        <v>77396</v>
      </c>
      <c r="U2088" s="3">
        <v>6449.666666666667</v>
      </c>
      <c r="V2088" s="3">
        <v>46.512019230769234</v>
      </c>
      <c r="W2088" s="3">
        <v>2.2499999999999999E-2</v>
      </c>
      <c r="X2088" s="3">
        <v>145.11750000000001</v>
      </c>
      <c r="Y2088" vm="13">
        <v>0.2</v>
      </c>
      <c r="Z2088" s="3">
        <v>5159.7333333333336</v>
      </c>
      <c r="AA2088" t="s">
        <v>127</v>
      </c>
      <c r="AB2088">
        <v>4.9107000000000003</v>
      </c>
      <c r="AC2088">
        <v>0</v>
      </c>
      <c r="AD2088" s="2" t="s">
        <v>42</v>
      </c>
      <c r="AE2088">
        <v>123</v>
      </c>
      <c r="AH2088">
        <v>20</v>
      </c>
      <c r="AK2088" t="s">
        <v>42</v>
      </c>
      <c r="AL2088">
        <f>IF(AND(EE_Data_2023[[#This Row],[Hire Date]]&gt;=EE_Data_2023[[#This Row],[Start of Month]],EE_Data_2023[[#This Row],[Hire Date]]&lt;=EE_Data_2023[[#This Row],[End of Month]]),1,0)</f>
        <v>0</v>
      </c>
      <c r="AM2088">
        <f>IF(AND(EE_Data_2023[[#This Row],[Exit Date]]&gt;=EE_Data_2023[[#This Row],[Start of Month]],EE_Data_2023[[#This Row],[Exit Date]]&lt;=EE_Data_2023[[#This Row],[End of Month]]),1,0)</f>
        <v>0</v>
      </c>
      <c r="AN2088">
        <f>EE_Data_2023[[#This Row],[Leave balance]]*EE_Data_2023[[#This Row],[Hr_Rate]]</f>
        <v>5720.9783653846162</v>
      </c>
    </row>
    <row r="2089" spans="1:40" x14ac:dyDescent="0.3">
      <c r="A2089" s="1" t="s">
        <v>1929</v>
      </c>
      <c r="B2089" s="8">
        <v>44986</v>
      </c>
      <c r="C2089" s="8">
        <v>45016</v>
      </c>
      <c r="D2089">
        <v>2023</v>
      </c>
      <c r="E2089" t="s">
        <v>278</v>
      </c>
      <c r="F2089" t="s">
        <v>279</v>
      </c>
      <c r="G2089" t="s">
        <v>33</v>
      </c>
      <c r="H2089" t="s">
        <v>1013</v>
      </c>
      <c r="I2089" t="s">
        <v>1014</v>
      </c>
      <c r="J2089" t="s">
        <v>63</v>
      </c>
      <c r="K2089" t="s">
        <v>48</v>
      </c>
      <c r="L2089" t="s">
        <v>49</v>
      </c>
      <c r="M2089" t="s">
        <v>279</v>
      </c>
      <c r="N2089" t="s">
        <v>39</v>
      </c>
      <c r="O2089" t="s">
        <v>50</v>
      </c>
      <c r="P2089">
        <v>63</v>
      </c>
      <c r="Q2089" s="2">
        <v>44926</v>
      </c>
      <c r="R2089" s="2">
        <v>45291</v>
      </c>
      <c r="S2089">
        <v>32</v>
      </c>
      <c r="T2089" s="3">
        <v>89523</v>
      </c>
      <c r="U2089" s="3">
        <v>7460.25</v>
      </c>
      <c r="V2089" s="3">
        <v>53.799879807692307</v>
      </c>
      <c r="W2089" s="3">
        <v>0.13800000000000001</v>
      </c>
      <c r="X2089" s="3">
        <v>1029.5145</v>
      </c>
      <c r="Y2089" vm="29">
        <v>0.30599999999999999</v>
      </c>
      <c r="Z2089" s="3">
        <v>5177.4135000000006</v>
      </c>
      <c r="AA2089" t="s">
        <v>282</v>
      </c>
      <c r="AB2089">
        <v>0.88870000000000005</v>
      </c>
      <c r="AC2089">
        <v>0</v>
      </c>
      <c r="AD2089" s="2" t="s">
        <v>42</v>
      </c>
      <c r="AE2089">
        <v>338</v>
      </c>
      <c r="AH2089">
        <v>20</v>
      </c>
      <c r="AI2089">
        <v>495</v>
      </c>
      <c r="AK2089" t="s">
        <v>42</v>
      </c>
      <c r="AL2089">
        <f>IF(AND(EE_Data_2023[[#This Row],[Hire Date]]&gt;=EE_Data_2023[[#This Row],[Start of Month]],EE_Data_2023[[#This Row],[Hire Date]]&lt;=EE_Data_2023[[#This Row],[End of Month]]),1,0)</f>
        <v>0</v>
      </c>
      <c r="AM2089">
        <f>IF(AND(EE_Data_2023[[#This Row],[Exit Date]]&gt;=EE_Data_2023[[#This Row],[Start of Month]],EE_Data_2023[[#This Row],[Exit Date]]&lt;=EE_Data_2023[[#This Row],[End of Month]]),1,0)</f>
        <v>0</v>
      </c>
      <c r="AN2089">
        <f>EE_Data_2023[[#This Row],[Leave balance]]*EE_Data_2023[[#This Row],[Hr_Rate]]</f>
        <v>18184.359375</v>
      </c>
    </row>
    <row r="2090" spans="1:40" x14ac:dyDescent="0.3">
      <c r="A2090" s="1" t="s">
        <v>1929</v>
      </c>
      <c r="B2090" s="8">
        <v>44986</v>
      </c>
      <c r="C2090" s="8">
        <v>45016</v>
      </c>
      <c r="D2090">
        <v>2023</v>
      </c>
      <c r="E2090" t="s">
        <v>104</v>
      </c>
      <c r="F2090" t="s">
        <v>105</v>
      </c>
      <c r="G2090" t="s">
        <v>1919</v>
      </c>
      <c r="H2090" t="s">
        <v>1015</v>
      </c>
      <c r="I2090" t="s">
        <v>1016</v>
      </c>
      <c r="J2090" t="s">
        <v>266</v>
      </c>
      <c r="K2090" t="s">
        <v>37</v>
      </c>
      <c r="L2090" t="s">
        <v>71</v>
      </c>
      <c r="M2090" t="s">
        <v>105</v>
      </c>
      <c r="N2090" t="s">
        <v>72</v>
      </c>
      <c r="O2090" t="s">
        <v>50</v>
      </c>
      <c r="P2090">
        <v>53</v>
      </c>
      <c r="Q2090" s="2">
        <v>40744</v>
      </c>
      <c r="R2090" s="2"/>
      <c r="S2090">
        <v>40</v>
      </c>
      <c r="T2090" s="3">
        <v>86173</v>
      </c>
      <c r="U2090" s="3">
        <v>7181.083333333333</v>
      </c>
      <c r="V2090" s="3">
        <v>41.429326923076921</v>
      </c>
      <c r="W2090" s="3">
        <v>5.74E-2</v>
      </c>
      <c r="X2090" s="3">
        <v>412.19418333333329</v>
      </c>
      <c r="Y2090" vm="11">
        <v>0.30099999999999999</v>
      </c>
      <c r="Z2090" s="3">
        <v>5019.5772500000003</v>
      </c>
      <c r="AA2090" t="s">
        <v>109</v>
      </c>
      <c r="AB2090">
        <v>16295.86</v>
      </c>
      <c r="AC2090">
        <v>0</v>
      </c>
      <c r="AD2090" s="2" t="s">
        <v>42</v>
      </c>
      <c r="AE2090">
        <v>207</v>
      </c>
      <c r="AH2090">
        <v>20</v>
      </c>
      <c r="AJ2090">
        <v>1.5</v>
      </c>
      <c r="AK2090" t="s">
        <v>42</v>
      </c>
      <c r="AL2090">
        <f>IF(AND(EE_Data_2023[[#This Row],[Hire Date]]&gt;=EE_Data_2023[[#This Row],[Start of Month]],EE_Data_2023[[#This Row],[Hire Date]]&lt;=EE_Data_2023[[#This Row],[End of Month]]),1,0)</f>
        <v>0</v>
      </c>
      <c r="AM2090">
        <f>IF(AND(EE_Data_2023[[#This Row],[Exit Date]]&gt;=EE_Data_2023[[#This Row],[Start of Month]],EE_Data_2023[[#This Row],[Exit Date]]&lt;=EE_Data_2023[[#This Row],[End of Month]]),1,0)</f>
        <v>0</v>
      </c>
      <c r="AN2090">
        <f>EE_Data_2023[[#This Row],[Leave balance]]*EE_Data_2023[[#This Row],[Hr_Rate]]</f>
        <v>8575.8706730769227</v>
      </c>
    </row>
    <row r="2091" spans="1:40" x14ac:dyDescent="0.3">
      <c r="A2091" s="1" t="s">
        <v>1929</v>
      </c>
      <c r="B2091" s="8">
        <v>44986</v>
      </c>
      <c r="C2091" s="8">
        <v>45016</v>
      </c>
      <c r="D2091">
        <v>2023</v>
      </c>
      <c r="E2091" t="s">
        <v>100</v>
      </c>
      <c r="F2091" t="s">
        <v>101</v>
      </c>
      <c r="G2091" t="s">
        <v>33</v>
      </c>
      <c r="H2091" t="s">
        <v>1017</v>
      </c>
      <c r="I2091" t="s">
        <v>1018</v>
      </c>
      <c r="J2091" t="s">
        <v>115</v>
      </c>
      <c r="K2091" t="s">
        <v>70</v>
      </c>
      <c r="L2091" t="s">
        <v>38</v>
      </c>
      <c r="M2091" t="s">
        <v>101</v>
      </c>
      <c r="N2091" t="s">
        <v>72</v>
      </c>
      <c r="O2091" t="s">
        <v>50</v>
      </c>
      <c r="P2091">
        <v>54</v>
      </c>
      <c r="Q2091" s="2">
        <v>36757</v>
      </c>
      <c r="R2091" s="2"/>
      <c r="S2091">
        <v>32</v>
      </c>
      <c r="T2091" s="3">
        <v>222224</v>
      </c>
      <c r="U2091" s="3">
        <v>18518.666666666668</v>
      </c>
      <c r="V2091" s="3">
        <v>133.54807692307693</v>
      </c>
      <c r="W2091" s="3">
        <v>0.14990000000000001</v>
      </c>
      <c r="X2091" s="3">
        <v>2775.9481333333338</v>
      </c>
      <c r="Y2091" vm="10">
        <v>0.20399999999999999</v>
      </c>
      <c r="Z2091" s="3">
        <v>14740.858666666667</v>
      </c>
      <c r="AA2091" t="s">
        <v>41</v>
      </c>
      <c r="AB2091">
        <v>1</v>
      </c>
      <c r="AC2091">
        <v>0.38</v>
      </c>
      <c r="AD2091" s="2" t="s">
        <v>42</v>
      </c>
      <c r="AE2091">
        <v>204</v>
      </c>
      <c r="AH2091">
        <v>20</v>
      </c>
      <c r="AI2091">
        <v>222.3</v>
      </c>
      <c r="AK2091" t="s">
        <v>42</v>
      </c>
      <c r="AL2091">
        <f>IF(AND(EE_Data_2023[[#This Row],[Hire Date]]&gt;=EE_Data_2023[[#This Row],[Start of Month]],EE_Data_2023[[#This Row],[Hire Date]]&lt;=EE_Data_2023[[#This Row],[End of Month]]),1,0)</f>
        <v>0</v>
      </c>
      <c r="AM2091">
        <f>IF(AND(EE_Data_2023[[#This Row],[Exit Date]]&gt;=EE_Data_2023[[#This Row],[Start of Month]],EE_Data_2023[[#This Row],[Exit Date]]&lt;=EE_Data_2023[[#This Row],[End of Month]]),1,0)</f>
        <v>0</v>
      </c>
      <c r="AN2091">
        <f>EE_Data_2023[[#This Row],[Leave balance]]*EE_Data_2023[[#This Row],[Hr_Rate]]</f>
        <v>27243.807692307695</v>
      </c>
    </row>
    <row r="2092" spans="1:40" x14ac:dyDescent="0.3">
      <c r="A2092" s="1" t="s">
        <v>1929</v>
      </c>
      <c r="B2092" s="8">
        <v>44986</v>
      </c>
      <c r="C2092" s="8">
        <v>45016</v>
      </c>
      <c r="D2092">
        <v>2023</v>
      </c>
      <c r="E2092" t="s">
        <v>262</v>
      </c>
      <c r="F2092" t="s">
        <v>263</v>
      </c>
      <c r="G2092" t="s">
        <v>33</v>
      </c>
      <c r="H2092" t="s">
        <v>1019</v>
      </c>
      <c r="I2092" t="s">
        <v>1020</v>
      </c>
      <c r="J2092" t="s">
        <v>93</v>
      </c>
      <c r="K2092" t="s">
        <v>48</v>
      </c>
      <c r="L2092" t="s">
        <v>108</v>
      </c>
      <c r="M2092" t="s">
        <v>263</v>
      </c>
      <c r="N2092" t="s">
        <v>39</v>
      </c>
      <c r="O2092" t="s">
        <v>40</v>
      </c>
      <c r="P2092">
        <v>43</v>
      </c>
      <c r="Q2092" s="2">
        <v>44303</v>
      </c>
      <c r="R2092" s="2">
        <v>45033</v>
      </c>
      <c r="S2092">
        <v>32</v>
      </c>
      <c r="T2092" s="3">
        <v>146140</v>
      </c>
      <c r="U2092" s="3">
        <v>12178.333333333334</v>
      </c>
      <c r="V2092" s="3">
        <v>87.824519230769226</v>
      </c>
      <c r="W2092" s="3">
        <v>0.22</v>
      </c>
      <c r="X2092" s="3">
        <v>2679.2333333333336</v>
      </c>
      <c r="Y2092" vm="28">
        <v>0.45200000000000001</v>
      </c>
      <c r="Z2092" s="3">
        <v>6673.7266666666665</v>
      </c>
      <c r="AA2092" t="s">
        <v>267</v>
      </c>
      <c r="AB2092">
        <v>39.026600000000002</v>
      </c>
      <c r="AC2092">
        <v>0.15</v>
      </c>
      <c r="AD2092" s="2" t="s">
        <v>42</v>
      </c>
      <c r="AE2092">
        <v>235</v>
      </c>
      <c r="AH2092">
        <v>20</v>
      </c>
      <c r="AK2092" t="s">
        <v>42</v>
      </c>
      <c r="AL2092">
        <f>IF(AND(EE_Data_2023[[#This Row],[Hire Date]]&gt;=EE_Data_2023[[#This Row],[Start of Month]],EE_Data_2023[[#This Row],[Hire Date]]&lt;=EE_Data_2023[[#This Row],[End of Month]]),1,0)</f>
        <v>0</v>
      </c>
      <c r="AM2092">
        <f>IF(AND(EE_Data_2023[[#This Row],[Exit Date]]&gt;=EE_Data_2023[[#This Row],[Start of Month]],EE_Data_2023[[#This Row],[Exit Date]]&lt;=EE_Data_2023[[#This Row],[End of Month]]),1,0)</f>
        <v>0</v>
      </c>
      <c r="AN2092">
        <f>EE_Data_2023[[#This Row],[Leave balance]]*EE_Data_2023[[#This Row],[Hr_Rate]]</f>
        <v>20638.76201923077</v>
      </c>
    </row>
    <row r="2093" spans="1:40" x14ac:dyDescent="0.3">
      <c r="A2093" s="1" t="s">
        <v>1929</v>
      </c>
      <c r="B2093" s="8">
        <v>44986</v>
      </c>
      <c r="C2093" s="8">
        <v>45016</v>
      </c>
      <c r="D2093">
        <v>2023</v>
      </c>
      <c r="E2093" t="s">
        <v>721</v>
      </c>
      <c r="F2093" t="s">
        <v>722</v>
      </c>
      <c r="G2093" t="s">
        <v>54</v>
      </c>
      <c r="H2093" t="s">
        <v>1021</v>
      </c>
      <c r="I2093" t="s">
        <v>1022</v>
      </c>
      <c r="J2093" t="s">
        <v>165</v>
      </c>
      <c r="K2093" t="s">
        <v>99</v>
      </c>
      <c r="L2093" t="s">
        <v>49</v>
      </c>
      <c r="M2093" t="s">
        <v>722</v>
      </c>
      <c r="N2093" t="s">
        <v>39</v>
      </c>
      <c r="O2093" t="s">
        <v>50</v>
      </c>
      <c r="P2093">
        <v>64</v>
      </c>
      <c r="Q2093" s="2">
        <v>44732</v>
      </c>
      <c r="R2093" s="2">
        <v>45097</v>
      </c>
      <c r="S2093">
        <v>40</v>
      </c>
      <c r="T2093" s="3">
        <v>109456</v>
      </c>
      <c r="U2093" s="3">
        <v>9121.3333333333339</v>
      </c>
      <c r="V2093" s="3">
        <v>52.62307692307693</v>
      </c>
      <c r="W2093" s="3">
        <v>0.1</v>
      </c>
      <c r="X2093" s="3">
        <v>912.13333333333344</v>
      </c>
      <c r="Y2093" vm="42">
        <v>0.34799999999999998</v>
      </c>
      <c r="Z2093" s="3">
        <v>5947.1093333333338</v>
      </c>
      <c r="AA2093" t="s">
        <v>725</v>
      </c>
      <c r="AB2093">
        <v>486.12</v>
      </c>
      <c r="AC2093">
        <v>0.1</v>
      </c>
      <c r="AD2093" s="2" t="s">
        <v>42</v>
      </c>
      <c r="AE2093">
        <v>398</v>
      </c>
      <c r="AH2093">
        <v>20</v>
      </c>
      <c r="AI2093">
        <v>511.2</v>
      </c>
      <c r="AJ2093">
        <v>12</v>
      </c>
      <c r="AK2093" t="s">
        <v>42</v>
      </c>
      <c r="AL2093">
        <f>IF(AND(EE_Data_2023[[#This Row],[Hire Date]]&gt;=EE_Data_2023[[#This Row],[Start of Month]],EE_Data_2023[[#This Row],[Hire Date]]&lt;=EE_Data_2023[[#This Row],[End of Month]]),1,0)</f>
        <v>0</v>
      </c>
      <c r="AM2093">
        <f>IF(AND(EE_Data_2023[[#This Row],[Exit Date]]&gt;=EE_Data_2023[[#This Row],[Start of Month]],EE_Data_2023[[#This Row],[Exit Date]]&lt;=EE_Data_2023[[#This Row],[End of Month]]),1,0)</f>
        <v>0</v>
      </c>
      <c r="AN2093">
        <f>EE_Data_2023[[#This Row],[Leave balance]]*EE_Data_2023[[#This Row],[Hr_Rate]]</f>
        <v>20943.984615384619</v>
      </c>
    </row>
    <row r="2094" spans="1:40" x14ac:dyDescent="0.3">
      <c r="A2094" s="1" t="s">
        <v>1929</v>
      </c>
      <c r="B2094" s="8">
        <v>44986</v>
      </c>
      <c r="C2094" s="8">
        <v>45016</v>
      </c>
      <c r="D2094">
        <v>2023</v>
      </c>
      <c r="E2094" t="s">
        <v>200</v>
      </c>
      <c r="F2094" t="s">
        <v>201</v>
      </c>
      <c r="G2094" t="s">
        <v>33</v>
      </c>
      <c r="H2094" t="s">
        <v>1023</v>
      </c>
      <c r="I2094" t="s">
        <v>1024</v>
      </c>
      <c r="J2094" t="s">
        <v>47</v>
      </c>
      <c r="K2094" t="s">
        <v>48</v>
      </c>
      <c r="L2094" t="s">
        <v>108</v>
      </c>
      <c r="M2094" t="s">
        <v>201</v>
      </c>
      <c r="N2094" t="s">
        <v>72</v>
      </c>
      <c r="O2094" t="s">
        <v>50</v>
      </c>
      <c r="P2094">
        <v>65</v>
      </c>
      <c r="Q2094" s="2">
        <v>39728</v>
      </c>
      <c r="R2094" s="2"/>
      <c r="S2094">
        <v>32</v>
      </c>
      <c r="T2094" s="3">
        <v>170221</v>
      </c>
      <c r="U2094" s="3">
        <v>14185.083333333334</v>
      </c>
      <c r="V2094" s="3">
        <v>102.29627403846153</v>
      </c>
      <c r="W2094" s="3">
        <v>0.24809999999999999</v>
      </c>
      <c r="X2094" s="3">
        <v>3519.3191750000001</v>
      </c>
      <c r="Y2094" vm="25">
        <v>0.51900000000000002</v>
      </c>
      <c r="Z2094" s="3">
        <v>6823.025083333333</v>
      </c>
      <c r="AA2094" t="s">
        <v>41</v>
      </c>
      <c r="AB2094">
        <v>1</v>
      </c>
      <c r="AC2094">
        <v>0.15</v>
      </c>
      <c r="AD2094" s="2" t="s">
        <v>42</v>
      </c>
      <c r="AE2094">
        <v>181</v>
      </c>
      <c r="AH2094">
        <v>20</v>
      </c>
      <c r="AK2094" t="s">
        <v>42</v>
      </c>
      <c r="AL2094">
        <f>IF(AND(EE_Data_2023[[#This Row],[Hire Date]]&gt;=EE_Data_2023[[#This Row],[Start of Month]],EE_Data_2023[[#This Row],[Hire Date]]&lt;=EE_Data_2023[[#This Row],[End of Month]]),1,0)</f>
        <v>0</v>
      </c>
      <c r="AM2094">
        <f>IF(AND(EE_Data_2023[[#This Row],[Exit Date]]&gt;=EE_Data_2023[[#This Row],[Start of Month]],EE_Data_2023[[#This Row],[Exit Date]]&lt;=EE_Data_2023[[#This Row],[End of Month]]),1,0)</f>
        <v>0</v>
      </c>
      <c r="AN2094">
        <f>EE_Data_2023[[#This Row],[Leave balance]]*EE_Data_2023[[#This Row],[Hr_Rate]]</f>
        <v>18515.625600961539</v>
      </c>
    </row>
    <row r="2095" spans="1:40" x14ac:dyDescent="0.3">
      <c r="A2095" s="1" t="s">
        <v>1929</v>
      </c>
      <c r="B2095" s="8">
        <v>44986</v>
      </c>
      <c r="C2095" s="8">
        <v>45016</v>
      </c>
      <c r="D2095">
        <v>2023</v>
      </c>
      <c r="E2095" t="s">
        <v>278</v>
      </c>
      <c r="F2095" t="s">
        <v>279</v>
      </c>
      <c r="G2095" t="s">
        <v>33</v>
      </c>
      <c r="H2095" t="s">
        <v>1025</v>
      </c>
      <c r="I2095" t="s">
        <v>1026</v>
      </c>
      <c r="J2095" t="s">
        <v>69</v>
      </c>
      <c r="K2095" t="s">
        <v>70</v>
      </c>
      <c r="L2095" t="s">
        <v>38</v>
      </c>
      <c r="M2095" t="s">
        <v>279</v>
      </c>
      <c r="N2095" t="s">
        <v>72</v>
      </c>
      <c r="O2095" t="s">
        <v>40</v>
      </c>
      <c r="P2095">
        <v>35</v>
      </c>
      <c r="Q2095" s="2">
        <v>41516</v>
      </c>
      <c r="R2095" s="2"/>
      <c r="S2095">
        <v>32</v>
      </c>
      <c r="T2095" s="3">
        <v>59646</v>
      </c>
      <c r="U2095" s="3">
        <v>4970.5</v>
      </c>
      <c r="V2095" s="3">
        <v>35.84495192307692</v>
      </c>
      <c r="W2095" s="3">
        <v>0.13800000000000001</v>
      </c>
      <c r="X2095" s="3">
        <v>685.92900000000009</v>
      </c>
      <c r="Y2095" vm="29">
        <v>0.30599999999999999</v>
      </c>
      <c r="Z2095" s="3">
        <v>3449.527</v>
      </c>
      <c r="AA2095" t="s">
        <v>282</v>
      </c>
      <c r="AB2095">
        <v>0.88870000000000005</v>
      </c>
      <c r="AC2095">
        <v>0</v>
      </c>
      <c r="AD2095" s="2" t="s">
        <v>42</v>
      </c>
      <c r="AE2095">
        <v>243</v>
      </c>
      <c r="AH2095">
        <v>20</v>
      </c>
      <c r="AK2095" t="s">
        <v>42</v>
      </c>
      <c r="AL2095">
        <f>IF(AND(EE_Data_2023[[#This Row],[Hire Date]]&gt;=EE_Data_2023[[#This Row],[Start of Month]],EE_Data_2023[[#This Row],[Hire Date]]&lt;=EE_Data_2023[[#This Row],[End of Month]]),1,0)</f>
        <v>0</v>
      </c>
      <c r="AM2095">
        <f>IF(AND(EE_Data_2023[[#This Row],[Exit Date]]&gt;=EE_Data_2023[[#This Row],[Start of Month]],EE_Data_2023[[#This Row],[Exit Date]]&lt;=EE_Data_2023[[#This Row],[End of Month]]),1,0)</f>
        <v>0</v>
      </c>
      <c r="AN2095">
        <f>EE_Data_2023[[#This Row],[Leave balance]]*EE_Data_2023[[#This Row],[Hr_Rate]]</f>
        <v>8710.3233173076915</v>
      </c>
    </row>
    <row r="2096" spans="1:40" x14ac:dyDescent="0.3">
      <c r="A2096" s="1" t="s">
        <v>1929</v>
      </c>
      <c r="B2096" s="8">
        <v>44986</v>
      </c>
      <c r="C2096" s="8">
        <v>45016</v>
      </c>
      <c r="D2096">
        <v>2023</v>
      </c>
      <c r="E2096" t="s">
        <v>43</v>
      </c>
      <c r="F2096" t="s">
        <v>44</v>
      </c>
      <c r="G2096" t="s">
        <v>1919</v>
      </c>
      <c r="H2096" t="s">
        <v>1027</v>
      </c>
      <c r="I2096" t="s">
        <v>1028</v>
      </c>
      <c r="J2096" t="s">
        <v>47</v>
      </c>
      <c r="K2096" t="s">
        <v>99</v>
      </c>
      <c r="L2096" t="s">
        <v>49</v>
      </c>
      <c r="M2096" t="s">
        <v>44</v>
      </c>
      <c r="N2096" t="s">
        <v>39</v>
      </c>
      <c r="O2096" t="s">
        <v>40</v>
      </c>
      <c r="P2096">
        <v>64</v>
      </c>
      <c r="Q2096" s="2">
        <v>44802</v>
      </c>
      <c r="R2096" s="2">
        <v>45167</v>
      </c>
      <c r="S2096">
        <v>40</v>
      </c>
      <c r="T2096" s="3">
        <v>158787</v>
      </c>
      <c r="U2096" s="3">
        <v>13232.25</v>
      </c>
      <c r="V2096" s="3">
        <v>76.339903846153845</v>
      </c>
      <c r="W2096" s="3">
        <v>0.17</v>
      </c>
      <c r="X2096" s="3">
        <v>2249.4825000000001</v>
      </c>
      <c r="Y2096" vm="2">
        <v>0.21</v>
      </c>
      <c r="Z2096" s="3">
        <v>10453.477500000001</v>
      </c>
      <c r="AA2096" t="s">
        <v>51</v>
      </c>
      <c r="AB2096">
        <v>1.4280999999999999</v>
      </c>
      <c r="AC2096">
        <v>0.18</v>
      </c>
      <c r="AD2096" s="2" t="s">
        <v>42</v>
      </c>
      <c r="AE2096">
        <v>101</v>
      </c>
      <c r="AH2096">
        <v>20</v>
      </c>
      <c r="AI2096">
        <v>404.1</v>
      </c>
      <c r="AJ2096">
        <v>12</v>
      </c>
      <c r="AK2096" t="s">
        <v>42</v>
      </c>
      <c r="AL2096">
        <f>IF(AND(EE_Data_2023[[#This Row],[Hire Date]]&gt;=EE_Data_2023[[#This Row],[Start of Month]],EE_Data_2023[[#This Row],[Hire Date]]&lt;=EE_Data_2023[[#This Row],[End of Month]]),1,0)</f>
        <v>0</v>
      </c>
      <c r="AM2096">
        <f>IF(AND(EE_Data_2023[[#This Row],[Exit Date]]&gt;=EE_Data_2023[[#This Row],[Start of Month]],EE_Data_2023[[#This Row],[Exit Date]]&lt;=EE_Data_2023[[#This Row],[End of Month]]),1,0)</f>
        <v>0</v>
      </c>
      <c r="AN2096">
        <f>EE_Data_2023[[#This Row],[Leave balance]]*EE_Data_2023[[#This Row],[Hr_Rate]]</f>
        <v>7710.3302884615387</v>
      </c>
    </row>
    <row r="2097" spans="1:40" x14ac:dyDescent="0.3">
      <c r="A2097" s="1" t="s">
        <v>1929</v>
      </c>
      <c r="B2097" s="8">
        <v>44986</v>
      </c>
      <c r="C2097" s="8">
        <v>45016</v>
      </c>
      <c r="D2097">
        <v>2023</v>
      </c>
      <c r="E2097" t="s">
        <v>303</v>
      </c>
      <c r="F2097" t="s">
        <v>304</v>
      </c>
      <c r="G2097" t="s">
        <v>112</v>
      </c>
      <c r="H2097" t="s">
        <v>1029</v>
      </c>
      <c r="I2097" t="s">
        <v>1030</v>
      </c>
      <c r="J2097" t="s">
        <v>98</v>
      </c>
      <c r="K2097" t="s">
        <v>99</v>
      </c>
      <c r="L2097" t="s">
        <v>108</v>
      </c>
      <c r="M2097" t="s">
        <v>304</v>
      </c>
      <c r="N2097" t="s">
        <v>72</v>
      </c>
      <c r="O2097" t="s">
        <v>40</v>
      </c>
      <c r="P2097">
        <v>55</v>
      </c>
      <c r="Q2097" s="2">
        <v>43219</v>
      </c>
      <c r="R2097" s="2"/>
      <c r="S2097">
        <v>40</v>
      </c>
      <c r="T2097" s="3">
        <v>83378</v>
      </c>
      <c r="U2097" s="3">
        <v>6948.166666666667</v>
      </c>
      <c r="V2097" s="3">
        <v>40.085576923076921</v>
      </c>
      <c r="W2097" s="3">
        <v>7.5999999999999998E-2</v>
      </c>
      <c r="X2097" s="3">
        <v>528.06066666666663</v>
      </c>
      <c r="Y2097" vm="32">
        <v>0.253</v>
      </c>
      <c r="Z2097" s="3">
        <v>5190.2805000000008</v>
      </c>
      <c r="AA2097" t="s">
        <v>307</v>
      </c>
      <c r="AB2097">
        <v>3.7942999999999998</v>
      </c>
      <c r="AC2097">
        <v>0</v>
      </c>
      <c r="AD2097" s="2" t="s">
        <v>42</v>
      </c>
      <c r="AE2097">
        <v>297</v>
      </c>
      <c r="AH2097">
        <v>20</v>
      </c>
      <c r="AJ2097">
        <v>19.5</v>
      </c>
      <c r="AK2097" t="s">
        <v>42</v>
      </c>
      <c r="AL2097">
        <f>IF(AND(EE_Data_2023[[#This Row],[Hire Date]]&gt;=EE_Data_2023[[#This Row],[Start of Month]],EE_Data_2023[[#This Row],[Hire Date]]&lt;=EE_Data_2023[[#This Row],[End of Month]]),1,0)</f>
        <v>0</v>
      </c>
      <c r="AM2097">
        <f>IF(AND(EE_Data_2023[[#This Row],[Exit Date]]&gt;=EE_Data_2023[[#This Row],[Start of Month]],EE_Data_2023[[#This Row],[Exit Date]]&lt;=EE_Data_2023[[#This Row],[End of Month]]),1,0)</f>
        <v>0</v>
      </c>
      <c r="AN2097">
        <f>EE_Data_2023[[#This Row],[Leave balance]]*EE_Data_2023[[#This Row],[Hr_Rate]]</f>
        <v>11905.416346153846</v>
      </c>
    </row>
    <row r="2098" spans="1:40" x14ac:dyDescent="0.3">
      <c r="A2098" s="1" t="s">
        <v>1929</v>
      </c>
      <c r="B2098" s="8">
        <v>44986</v>
      </c>
      <c r="C2098" s="8">
        <v>45016</v>
      </c>
      <c r="D2098">
        <v>2023</v>
      </c>
      <c r="E2098" t="s">
        <v>79</v>
      </c>
      <c r="F2098" t="s">
        <v>80</v>
      </c>
      <c r="G2098" t="s">
        <v>33</v>
      </c>
      <c r="H2098" t="s">
        <v>1031</v>
      </c>
      <c r="I2098" t="s">
        <v>1032</v>
      </c>
      <c r="J2098" t="s">
        <v>63</v>
      </c>
      <c r="K2098" t="s">
        <v>116</v>
      </c>
      <c r="L2098" t="s">
        <v>71</v>
      </c>
      <c r="M2098" t="s">
        <v>80</v>
      </c>
      <c r="N2098" t="s">
        <v>72</v>
      </c>
      <c r="O2098" t="s">
        <v>50</v>
      </c>
      <c r="P2098">
        <v>32</v>
      </c>
      <c r="Q2098" s="2">
        <v>41590</v>
      </c>
      <c r="R2098" s="2"/>
      <c r="S2098">
        <v>40</v>
      </c>
      <c r="T2098" s="3">
        <v>88895</v>
      </c>
      <c r="U2098" s="3">
        <v>7407.916666666667</v>
      </c>
      <c r="V2098" s="3">
        <v>42.737980769230766</v>
      </c>
      <c r="W2098" s="3">
        <v>0.23190000000000002</v>
      </c>
      <c r="X2098" s="3">
        <v>1717.8958750000002</v>
      </c>
      <c r="Y2098" vm="7">
        <v>0.41200000000000003</v>
      </c>
      <c r="Z2098" s="3">
        <v>4355.8549999999996</v>
      </c>
      <c r="AA2098" t="s">
        <v>41</v>
      </c>
      <c r="AB2098">
        <v>1</v>
      </c>
      <c r="AC2098">
        <v>0</v>
      </c>
      <c r="AD2098" s="2" t="s">
        <v>42</v>
      </c>
      <c r="AE2098">
        <v>182</v>
      </c>
      <c r="AH2098">
        <v>20</v>
      </c>
      <c r="AJ2098">
        <v>10.5</v>
      </c>
      <c r="AK2098" t="s">
        <v>42</v>
      </c>
      <c r="AL2098">
        <f>IF(AND(EE_Data_2023[[#This Row],[Hire Date]]&gt;=EE_Data_2023[[#This Row],[Start of Month]],EE_Data_2023[[#This Row],[Hire Date]]&lt;=EE_Data_2023[[#This Row],[End of Month]]),1,0)</f>
        <v>0</v>
      </c>
      <c r="AM2098">
        <f>IF(AND(EE_Data_2023[[#This Row],[Exit Date]]&gt;=EE_Data_2023[[#This Row],[Start of Month]],EE_Data_2023[[#This Row],[Exit Date]]&lt;=EE_Data_2023[[#This Row],[End of Month]]),1,0)</f>
        <v>0</v>
      </c>
      <c r="AN2098">
        <f>EE_Data_2023[[#This Row],[Leave balance]]*EE_Data_2023[[#This Row],[Hr_Rate]]</f>
        <v>7778.3124999999991</v>
      </c>
    </row>
    <row r="2099" spans="1:40" x14ac:dyDescent="0.3">
      <c r="A2099" s="1" t="s">
        <v>1929</v>
      </c>
      <c r="B2099" s="8">
        <v>44986</v>
      </c>
      <c r="C2099" s="8">
        <v>45016</v>
      </c>
      <c r="D2099">
        <v>2023</v>
      </c>
      <c r="E2099" t="s">
        <v>79</v>
      </c>
      <c r="F2099" t="s">
        <v>80</v>
      </c>
      <c r="G2099" t="s">
        <v>33</v>
      </c>
      <c r="H2099" t="s">
        <v>1033</v>
      </c>
      <c r="I2099" t="s">
        <v>1034</v>
      </c>
      <c r="J2099" t="s">
        <v>47</v>
      </c>
      <c r="K2099" t="s">
        <v>116</v>
      </c>
      <c r="L2099" t="s">
        <v>71</v>
      </c>
      <c r="M2099" t="s">
        <v>80</v>
      </c>
      <c r="N2099" t="s">
        <v>72</v>
      </c>
      <c r="O2099" t="s">
        <v>40</v>
      </c>
      <c r="P2099">
        <v>45</v>
      </c>
      <c r="Q2099" s="2">
        <v>38332</v>
      </c>
      <c r="R2099" s="2"/>
      <c r="S2099">
        <v>32</v>
      </c>
      <c r="T2099" s="3">
        <v>168846</v>
      </c>
      <c r="U2099" s="3">
        <v>14070.5</v>
      </c>
      <c r="V2099" s="3">
        <v>101.46995192307692</v>
      </c>
      <c r="W2099" s="3">
        <v>0.23190000000000002</v>
      </c>
      <c r="X2099" s="3">
        <v>3262.9489500000004</v>
      </c>
      <c r="Y2099" vm="7">
        <v>0.41200000000000003</v>
      </c>
      <c r="Z2099" s="3">
        <v>8273.4539999999997</v>
      </c>
      <c r="AA2099" t="s">
        <v>41</v>
      </c>
      <c r="AB2099">
        <v>1</v>
      </c>
      <c r="AC2099">
        <v>0.24</v>
      </c>
      <c r="AD2099" s="2" t="s">
        <v>42</v>
      </c>
      <c r="AE2099">
        <v>203</v>
      </c>
      <c r="AH2099">
        <v>20</v>
      </c>
      <c r="AK2099" t="s">
        <v>42</v>
      </c>
      <c r="AL2099">
        <f>IF(AND(EE_Data_2023[[#This Row],[Hire Date]]&gt;=EE_Data_2023[[#This Row],[Start of Month]],EE_Data_2023[[#This Row],[Hire Date]]&lt;=EE_Data_2023[[#This Row],[End of Month]]),1,0)</f>
        <v>0</v>
      </c>
      <c r="AM2099">
        <f>IF(AND(EE_Data_2023[[#This Row],[Exit Date]]&gt;=EE_Data_2023[[#This Row],[Start of Month]],EE_Data_2023[[#This Row],[Exit Date]]&lt;=EE_Data_2023[[#This Row],[End of Month]]),1,0)</f>
        <v>0</v>
      </c>
      <c r="AN2099">
        <f>EE_Data_2023[[#This Row],[Leave balance]]*EE_Data_2023[[#This Row],[Hr_Rate]]</f>
        <v>20598.400240384613</v>
      </c>
    </row>
    <row r="2100" spans="1:40" x14ac:dyDescent="0.3">
      <c r="A2100" s="1" t="s">
        <v>1929</v>
      </c>
      <c r="B2100" s="8">
        <v>44986</v>
      </c>
      <c r="C2100" s="8">
        <v>45016</v>
      </c>
      <c r="D2100">
        <v>2023</v>
      </c>
      <c r="E2100" t="s">
        <v>1035</v>
      </c>
      <c r="F2100" t="s">
        <v>1036</v>
      </c>
      <c r="G2100" t="s">
        <v>1918</v>
      </c>
      <c r="H2100" t="s">
        <v>1037</v>
      </c>
      <c r="I2100" t="s">
        <v>1038</v>
      </c>
      <c r="J2100" t="s">
        <v>93</v>
      </c>
      <c r="K2100" t="s">
        <v>94</v>
      </c>
      <c r="L2100" t="s">
        <v>71</v>
      </c>
      <c r="M2100" t="s">
        <v>120</v>
      </c>
      <c r="N2100" t="s">
        <v>72</v>
      </c>
      <c r="O2100" t="s">
        <v>40</v>
      </c>
      <c r="P2100">
        <v>38</v>
      </c>
      <c r="Q2100" s="2">
        <v>40083</v>
      </c>
      <c r="R2100" s="2"/>
      <c r="S2100">
        <v>40</v>
      </c>
      <c r="T2100" s="3">
        <v>127801</v>
      </c>
      <c r="U2100" s="3">
        <v>10650.083333333334</v>
      </c>
      <c r="V2100" s="3">
        <v>61.442788461538463</v>
      </c>
      <c r="W2100" s="3">
        <v>0.25</v>
      </c>
      <c r="X2100" s="3">
        <v>2662.5208333333335</v>
      </c>
      <c r="Y2100" vm="44">
        <v>0.47399999999999998</v>
      </c>
      <c r="Z2100" s="3">
        <v>5601.9438333333337</v>
      </c>
      <c r="AA2100" t="s">
        <v>1039</v>
      </c>
      <c r="AB2100">
        <v>1.5972999999999999</v>
      </c>
      <c r="AC2100">
        <v>0.15</v>
      </c>
      <c r="AD2100" s="2" t="s">
        <v>42</v>
      </c>
      <c r="AE2100">
        <v>117</v>
      </c>
      <c r="AH2100">
        <v>20</v>
      </c>
      <c r="AJ2100">
        <v>16.5</v>
      </c>
      <c r="AK2100" t="s">
        <v>42</v>
      </c>
      <c r="AL2100">
        <f>IF(AND(EE_Data_2023[[#This Row],[Hire Date]]&gt;=EE_Data_2023[[#This Row],[Start of Month]],EE_Data_2023[[#This Row],[Hire Date]]&lt;=EE_Data_2023[[#This Row],[End of Month]]),1,0)</f>
        <v>0</v>
      </c>
      <c r="AM2100">
        <f>IF(AND(EE_Data_2023[[#This Row],[Exit Date]]&gt;=EE_Data_2023[[#This Row],[Start of Month]],EE_Data_2023[[#This Row],[Exit Date]]&lt;=EE_Data_2023[[#This Row],[End of Month]]),1,0)</f>
        <v>0</v>
      </c>
      <c r="AN2100">
        <f>EE_Data_2023[[#This Row],[Leave balance]]*EE_Data_2023[[#This Row],[Hr_Rate]]</f>
        <v>7188.8062500000005</v>
      </c>
    </row>
    <row r="2101" spans="1:40" x14ac:dyDescent="0.3">
      <c r="A2101" s="1" t="s">
        <v>1929</v>
      </c>
      <c r="B2101" s="8">
        <v>44986</v>
      </c>
      <c r="C2101" s="8">
        <v>45016</v>
      </c>
      <c r="D2101">
        <v>2023</v>
      </c>
      <c r="E2101" t="s">
        <v>721</v>
      </c>
      <c r="F2101" t="s">
        <v>722</v>
      </c>
      <c r="G2101" t="s">
        <v>54</v>
      </c>
      <c r="H2101" t="s">
        <v>1040</v>
      </c>
      <c r="I2101" t="s">
        <v>1041</v>
      </c>
      <c r="J2101" t="s">
        <v>570</v>
      </c>
      <c r="K2101" t="s">
        <v>37</v>
      </c>
      <c r="L2101" t="s">
        <v>71</v>
      </c>
      <c r="M2101" t="s">
        <v>722</v>
      </c>
      <c r="N2101" t="s">
        <v>72</v>
      </c>
      <c r="O2101" t="s">
        <v>40</v>
      </c>
      <c r="P2101">
        <v>54</v>
      </c>
      <c r="Q2101" s="2">
        <v>36617</v>
      </c>
      <c r="R2101" s="2"/>
      <c r="S2101">
        <v>40</v>
      </c>
      <c r="T2101" s="3">
        <v>76352</v>
      </c>
      <c r="U2101" s="3">
        <v>6362.666666666667</v>
      </c>
      <c r="V2101" s="3">
        <v>36.707692307692312</v>
      </c>
      <c r="W2101" s="3">
        <v>0.1</v>
      </c>
      <c r="X2101" s="3">
        <v>636.26666666666677</v>
      </c>
      <c r="Y2101" vm="42">
        <v>0.34799999999999998</v>
      </c>
      <c r="Z2101" s="3">
        <v>4148.4586666666673</v>
      </c>
      <c r="AA2101" t="s">
        <v>725</v>
      </c>
      <c r="AB2101">
        <v>486.12</v>
      </c>
      <c r="AC2101">
        <v>0</v>
      </c>
      <c r="AD2101" s="2" t="s">
        <v>42</v>
      </c>
      <c r="AE2101">
        <v>242</v>
      </c>
      <c r="AH2101">
        <v>20</v>
      </c>
      <c r="AK2101" t="s">
        <v>42</v>
      </c>
      <c r="AL2101">
        <f>IF(AND(EE_Data_2023[[#This Row],[Hire Date]]&gt;=EE_Data_2023[[#This Row],[Start of Month]],EE_Data_2023[[#This Row],[Hire Date]]&lt;=EE_Data_2023[[#This Row],[End of Month]]),1,0)</f>
        <v>0</v>
      </c>
      <c r="AM2101">
        <f>IF(AND(EE_Data_2023[[#This Row],[Exit Date]]&gt;=EE_Data_2023[[#This Row],[Start of Month]],EE_Data_2023[[#This Row],[Exit Date]]&lt;=EE_Data_2023[[#This Row],[End of Month]]),1,0)</f>
        <v>0</v>
      </c>
      <c r="AN2101">
        <f>EE_Data_2023[[#This Row],[Leave balance]]*EE_Data_2023[[#This Row],[Hr_Rate]]</f>
        <v>8883.2615384615401</v>
      </c>
    </row>
    <row r="2102" spans="1:40" x14ac:dyDescent="0.3">
      <c r="A2102" s="1" t="s">
        <v>1929</v>
      </c>
      <c r="B2102" s="8">
        <v>44986</v>
      </c>
      <c r="C2102" s="8">
        <v>45016</v>
      </c>
      <c r="D2102">
        <v>2023</v>
      </c>
      <c r="E2102" t="s">
        <v>84</v>
      </c>
      <c r="F2102" t="s">
        <v>85</v>
      </c>
      <c r="G2102" t="s">
        <v>1919</v>
      </c>
      <c r="H2102" t="s">
        <v>1042</v>
      </c>
      <c r="I2102" t="s">
        <v>1043</v>
      </c>
      <c r="J2102" t="s">
        <v>115</v>
      </c>
      <c r="K2102" t="s">
        <v>48</v>
      </c>
      <c r="L2102" t="s">
        <v>71</v>
      </c>
      <c r="M2102" t="s">
        <v>85</v>
      </c>
      <c r="N2102" t="s">
        <v>72</v>
      </c>
      <c r="O2102" t="s">
        <v>40</v>
      </c>
      <c r="P2102">
        <v>28</v>
      </c>
      <c r="Q2102" s="2">
        <v>43638</v>
      </c>
      <c r="R2102" s="2"/>
      <c r="S2102">
        <v>40</v>
      </c>
      <c r="T2102" s="3">
        <v>250767</v>
      </c>
      <c r="U2102" s="3">
        <v>20897.25</v>
      </c>
      <c r="V2102" s="3">
        <v>120.56105769230768</v>
      </c>
      <c r="W2102" s="3">
        <v>0.25</v>
      </c>
      <c r="X2102" s="3">
        <v>5224.3125</v>
      </c>
      <c r="Y2102" vm="8">
        <v>0.21899999999999997</v>
      </c>
      <c r="Z2102" s="3">
        <v>16320.752250000001</v>
      </c>
      <c r="AA2102" t="s">
        <v>88</v>
      </c>
      <c r="AB2102">
        <v>8.2957999999999998</v>
      </c>
      <c r="AC2102">
        <v>0.38</v>
      </c>
      <c r="AD2102" s="2" t="s">
        <v>42</v>
      </c>
      <c r="AE2102">
        <v>374</v>
      </c>
      <c r="AH2102">
        <v>20</v>
      </c>
      <c r="AI2102">
        <v>258.3</v>
      </c>
      <c r="AJ2102">
        <v>19.5</v>
      </c>
      <c r="AK2102" t="s">
        <v>42</v>
      </c>
      <c r="AL2102">
        <f>IF(AND(EE_Data_2023[[#This Row],[Hire Date]]&gt;=EE_Data_2023[[#This Row],[Start of Month]],EE_Data_2023[[#This Row],[Hire Date]]&lt;=EE_Data_2023[[#This Row],[End of Month]]),1,0)</f>
        <v>0</v>
      </c>
      <c r="AM2102">
        <f>IF(AND(EE_Data_2023[[#This Row],[Exit Date]]&gt;=EE_Data_2023[[#This Row],[Start of Month]],EE_Data_2023[[#This Row],[Exit Date]]&lt;=EE_Data_2023[[#This Row],[End of Month]]),1,0)</f>
        <v>0</v>
      </c>
      <c r="AN2102">
        <f>EE_Data_2023[[#This Row],[Leave balance]]*EE_Data_2023[[#This Row],[Hr_Rate]]</f>
        <v>45089.835576923077</v>
      </c>
    </row>
    <row r="2103" spans="1:40" x14ac:dyDescent="0.3">
      <c r="A2103" s="1" t="s">
        <v>1929</v>
      </c>
      <c r="B2103" s="8">
        <v>44986</v>
      </c>
      <c r="C2103" s="8">
        <v>45016</v>
      </c>
      <c r="D2103">
        <v>2023</v>
      </c>
      <c r="E2103" t="s">
        <v>104</v>
      </c>
      <c r="F2103" t="s">
        <v>105</v>
      </c>
      <c r="G2103" t="s">
        <v>1919</v>
      </c>
      <c r="H2103" t="s">
        <v>1044</v>
      </c>
      <c r="I2103" t="s">
        <v>1045</v>
      </c>
      <c r="J2103" t="s">
        <v>115</v>
      </c>
      <c r="K2103" t="s">
        <v>116</v>
      </c>
      <c r="L2103" t="s">
        <v>71</v>
      </c>
      <c r="M2103" t="s">
        <v>105</v>
      </c>
      <c r="N2103" t="s">
        <v>72</v>
      </c>
      <c r="O2103" t="s">
        <v>40</v>
      </c>
      <c r="P2103">
        <v>26</v>
      </c>
      <c r="Q2103" s="2">
        <v>44101</v>
      </c>
      <c r="R2103" s="2"/>
      <c r="S2103">
        <v>40</v>
      </c>
      <c r="T2103" s="3">
        <v>223055</v>
      </c>
      <c r="U2103" s="3">
        <v>18587.916666666668</v>
      </c>
      <c r="V2103" s="3">
        <v>107.23798076923076</v>
      </c>
      <c r="W2103" s="3">
        <v>5.74E-2</v>
      </c>
      <c r="X2103" s="3">
        <v>1066.9464166666667</v>
      </c>
      <c r="Y2103" vm="11">
        <v>0.30099999999999999</v>
      </c>
      <c r="Z2103" s="3">
        <v>12992.953750000001</v>
      </c>
      <c r="AA2103" t="s">
        <v>109</v>
      </c>
      <c r="AB2103">
        <v>16295.86</v>
      </c>
      <c r="AC2103">
        <v>0.3</v>
      </c>
      <c r="AD2103" s="2" t="s">
        <v>42</v>
      </c>
      <c r="AE2103">
        <v>94</v>
      </c>
      <c r="AH2103">
        <v>20</v>
      </c>
      <c r="AI2103">
        <v>287.10000000000002</v>
      </c>
      <c r="AJ2103">
        <v>30</v>
      </c>
      <c r="AK2103" t="s">
        <v>42</v>
      </c>
      <c r="AL2103">
        <f>IF(AND(EE_Data_2023[[#This Row],[Hire Date]]&gt;=EE_Data_2023[[#This Row],[Start of Month]],EE_Data_2023[[#This Row],[Hire Date]]&lt;=EE_Data_2023[[#This Row],[End of Month]]),1,0)</f>
        <v>0</v>
      </c>
      <c r="AM2103">
        <f>IF(AND(EE_Data_2023[[#This Row],[Exit Date]]&gt;=EE_Data_2023[[#This Row],[Start of Month]],EE_Data_2023[[#This Row],[Exit Date]]&lt;=EE_Data_2023[[#This Row],[End of Month]]),1,0)</f>
        <v>0</v>
      </c>
      <c r="AN2103">
        <f>EE_Data_2023[[#This Row],[Leave balance]]*EE_Data_2023[[#This Row],[Hr_Rate]]</f>
        <v>10080.370192307691</v>
      </c>
    </row>
    <row r="2104" spans="1:40" x14ac:dyDescent="0.3">
      <c r="A2104" s="1" t="s">
        <v>1929</v>
      </c>
      <c r="B2104" s="8">
        <v>44986</v>
      </c>
      <c r="C2104" s="8">
        <v>45016</v>
      </c>
      <c r="D2104">
        <v>2023</v>
      </c>
      <c r="E2104" t="s">
        <v>146</v>
      </c>
      <c r="F2104" t="s">
        <v>147</v>
      </c>
      <c r="G2104" t="s">
        <v>1919</v>
      </c>
      <c r="H2104" t="s">
        <v>1046</v>
      </c>
      <c r="I2104" t="s">
        <v>1047</v>
      </c>
      <c r="J2104" t="s">
        <v>47</v>
      </c>
      <c r="K2104" t="s">
        <v>99</v>
      </c>
      <c r="L2104" t="s">
        <v>71</v>
      </c>
      <c r="M2104" t="s">
        <v>147</v>
      </c>
      <c r="N2104" t="s">
        <v>72</v>
      </c>
      <c r="O2104" t="s">
        <v>40</v>
      </c>
      <c r="P2104">
        <v>45</v>
      </c>
      <c r="Q2104" s="2">
        <v>39185</v>
      </c>
      <c r="R2104" s="2"/>
      <c r="S2104">
        <v>40</v>
      </c>
      <c r="T2104" s="3">
        <v>189680</v>
      </c>
      <c r="U2104" s="3">
        <v>15806.666666666666</v>
      </c>
      <c r="V2104" s="3">
        <v>91.192307692307693</v>
      </c>
      <c r="W2104" s="3">
        <v>0.12</v>
      </c>
      <c r="X2104" s="3">
        <v>1896.8</v>
      </c>
      <c r="Y2104" vm="17">
        <v>0.49700000000000005</v>
      </c>
      <c r="Z2104" s="3">
        <v>7950.7533333333322</v>
      </c>
      <c r="AA2104" t="s">
        <v>150</v>
      </c>
      <c r="AB2104">
        <v>86.649000000000001</v>
      </c>
      <c r="AC2104">
        <v>0.23</v>
      </c>
      <c r="AD2104" s="2" t="s">
        <v>42</v>
      </c>
      <c r="AE2104">
        <v>322</v>
      </c>
      <c r="AH2104">
        <v>20</v>
      </c>
      <c r="AI2104">
        <v>176.4</v>
      </c>
      <c r="AJ2104">
        <v>24</v>
      </c>
      <c r="AK2104" t="s">
        <v>42</v>
      </c>
      <c r="AL2104">
        <f>IF(AND(EE_Data_2023[[#This Row],[Hire Date]]&gt;=EE_Data_2023[[#This Row],[Start of Month]],EE_Data_2023[[#This Row],[Hire Date]]&lt;=EE_Data_2023[[#This Row],[End of Month]]),1,0)</f>
        <v>0</v>
      </c>
      <c r="AM2104">
        <f>IF(AND(EE_Data_2023[[#This Row],[Exit Date]]&gt;=EE_Data_2023[[#This Row],[Start of Month]],EE_Data_2023[[#This Row],[Exit Date]]&lt;=EE_Data_2023[[#This Row],[End of Month]]),1,0)</f>
        <v>0</v>
      </c>
      <c r="AN2104">
        <f>EE_Data_2023[[#This Row],[Leave balance]]*EE_Data_2023[[#This Row],[Hr_Rate]]</f>
        <v>29363.923076923078</v>
      </c>
    </row>
    <row r="2105" spans="1:40" x14ac:dyDescent="0.3">
      <c r="A2105" s="1" t="s">
        <v>1929</v>
      </c>
      <c r="B2105" s="8">
        <v>44986</v>
      </c>
      <c r="C2105" s="8">
        <v>45016</v>
      </c>
      <c r="D2105">
        <v>2023</v>
      </c>
      <c r="E2105" t="s">
        <v>424</v>
      </c>
      <c r="F2105" t="s">
        <v>425</v>
      </c>
      <c r="G2105" t="s">
        <v>54</v>
      </c>
      <c r="H2105" t="s">
        <v>1048</v>
      </c>
      <c r="I2105" t="s">
        <v>1049</v>
      </c>
      <c r="J2105" t="s">
        <v>336</v>
      </c>
      <c r="K2105" t="s">
        <v>99</v>
      </c>
      <c r="L2105" t="s">
        <v>38</v>
      </c>
      <c r="M2105" t="s">
        <v>425</v>
      </c>
      <c r="N2105" t="s">
        <v>72</v>
      </c>
      <c r="O2105" t="s">
        <v>40</v>
      </c>
      <c r="P2105">
        <v>57</v>
      </c>
      <c r="Q2105" s="2">
        <v>43299</v>
      </c>
      <c r="R2105" s="2"/>
      <c r="S2105">
        <v>40</v>
      </c>
      <c r="T2105" s="3">
        <v>71167</v>
      </c>
      <c r="U2105" s="3">
        <v>5930.583333333333</v>
      </c>
      <c r="V2105" s="3">
        <v>34.214903846153845</v>
      </c>
      <c r="W2105" s="3">
        <v>0.26</v>
      </c>
      <c r="X2105" s="3">
        <v>1541.9516666666666</v>
      </c>
      <c r="Y2105" vm="39">
        <v>0.44400000000000001</v>
      </c>
      <c r="Z2105" s="3">
        <v>3297.4043333333329</v>
      </c>
      <c r="AA2105" t="s">
        <v>428</v>
      </c>
      <c r="AB2105">
        <v>32.686700000000002</v>
      </c>
      <c r="AC2105">
        <v>0</v>
      </c>
      <c r="AD2105" s="2" t="s">
        <v>42</v>
      </c>
      <c r="AE2105">
        <v>62</v>
      </c>
      <c r="AF2105">
        <v>1</v>
      </c>
      <c r="AG2105" t="s">
        <v>1811</v>
      </c>
      <c r="AH2105">
        <v>20</v>
      </c>
      <c r="AJ2105">
        <v>28.5</v>
      </c>
      <c r="AK2105" t="s">
        <v>42</v>
      </c>
      <c r="AL2105">
        <f>IF(AND(EE_Data_2023[[#This Row],[Hire Date]]&gt;=EE_Data_2023[[#This Row],[Start of Month]],EE_Data_2023[[#This Row],[Hire Date]]&lt;=EE_Data_2023[[#This Row],[End of Month]]),1,0)</f>
        <v>0</v>
      </c>
      <c r="AM2105">
        <f>IF(AND(EE_Data_2023[[#This Row],[Exit Date]]&gt;=EE_Data_2023[[#This Row],[Start of Month]],EE_Data_2023[[#This Row],[Exit Date]]&lt;=EE_Data_2023[[#This Row],[End of Month]]),1,0)</f>
        <v>0</v>
      </c>
      <c r="AN2105">
        <f>EE_Data_2023[[#This Row],[Leave balance]]*EE_Data_2023[[#This Row],[Hr_Rate]]</f>
        <v>2121.3240384615383</v>
      </c>
    </row>
    <row r="2106" spans="1:40" x14ac:dyDescent="0.3">
      <c r="A2106" s="1" t="s">
        <v>1929</v>
      </c>
      <c r="B2106" s="8">
        <v>44986</v>
      </c>
      <c r="C2106" s="8">
        <v>45016</v>
      </c>
      <c r="D2106">
        <v>2023</v>
      </c>
      <c r="E2106" t="s">
        <v>110</v>
      </c>
      <c r="F2106" t="s">
        <v>111</v>
      </c>
      <c r="G2106" t="s">
        <v>112</v>
      </c>
      <c r="H2106" t="s">
        <v>1050</v>
      </c>
      <c r="I2106" t="s">
        <v>1051</v>
      </c>
      <c r="J2106" t="s">
        <v>36</v>
      </c>
      <c r="K2106" t="s">
        <v>37</v>
      </c>
      <c r="L2106" t="s">
        <v>49</v>
      </c>
      <c r="M2106" t="s">
        <v>111</v>
      </c>
      <c r="N2106" t="s">
        <v>72</v>
      </c>
      <c r="O2106" t="s">
        <v>50</v>
      </c>
      <c r="P2106">
        <v>59</v>
      </c>
      <c r="Q2106" s="2">
        <v>40272</v>
      </c>
      <c r="R2106" s="2"/>
      <c r="S2106">
        <v>40</v>
      </c>
      <c r="T2106" s="3">
        <v>76027</v>
      </c>
      <c r="U2106" s="3">
        <v>6335.583333333333</v>
      </c>
      <c r="V2106" s="3">
        <v>36.551442307692312</v>
      </c>
      <c r="W2106" s="3">
        <v>0</v>
      </c>
      <c r="X2106" s="3">
        <v>0</v>
      </c>
      <c r="Y2106" vm="12">
        <v>0.113</v>
      </c>
      <c r="Z2106" s="3">
        <v>5619.6624166666661</v>
      </c>
      <c r="AA2106" t="s">
        <v>117</v>
      </c>
      <c r="AB2106">
        <v>3.8468</v>
      </c>
      <c r="AC2106">
        <v>0</v>
      </c>
      <c r="AD2106" s="2" t="s">
        <v>42</v>
      </c>
      <c r="AE2106">
        <v>251</v>
      </c>
      <c r="AH2106">
        <v>20</v>
      </c>
      <c r="AI2106">
        <v>391.5</v>
      </c>
      <c r="AK2106" t="s">
        <v>42</v>
      </c>
      <c r="AL2106">
        <f>IF(AND(EE_Data_2023[[#This Row],[Hire Date]]&gt;=EE_Data_2023[[#This Row],[Start of Month]],EE_Data_2023[[#This Row],[Hire Date]]&lt;=EE_Data_2023[[#This Row],[End of Month]]),1,0)</f>
        <v>0</v>
      </c>
      <c r="AM2106">
        <f>IF(AND(EE_Data_2023[[#This Row],[Exit Date]]&gt;=EE_Data_2023[[#This Row],[Start of Month]],EE_Data_2023[[#This Row],[Exit Date]]&lt;=EE_Data_2023[[#This Row],[End of Month]]),1,0)</f>
        <v>0</v>
      </c>
      <c r="AN2106">
        <f>EE_Data_2023[[#This Row],[Leave balance]]*EE_Data_2023[[#This Row],[Hr_Rate]]</f>
        <v>9174.412019230771</v>
      </c>
    </row>
    <row r="2107" spans="1:40" x14ac:dyDescent="0.3">
      <c r="A2107" s="1" t="s">
        <v>1929</v>
      </c>
      <c r="B2107" s="8">
        <v>44986</v>
      </c>
      <c r="C2107" s="8">
        <v>45016</v>
      </c>
      <c r="D2107">
        <v>2023</v>
      </c>
      <c r="E2107" t="s">
        <v>390</v>
      </c>
      <c r="F2107" t="s">
        <v>391</v>
      </c>
      <c r="G2107" t="s">
        <v>33</v>
      </c>
      <c r="H2107" t="s">
        <v>1052</v>
      </c>
      <c r="I2107" t="s">
        <v>1053</v>
      </c>
      <c r="J2107" t="s">
        <v>47</v>
      </c>
      <c r="K2107" t="s">
        <v>99</v>
      </c>
      <c r="L2107" t="s">
        <v>71</v>
      </c>
      <c r="M2107" t="s">
        <v>391</v>
      </c>
      <c r="N2107" t="s">
        <v>72</v>
      </c>
      <c r="O2107" t="s">
        <v>40</v>
      </c>
      <c r="P2107">
        <v>48</v>
      </c>
      <c r="Q2107" s="2">
        <v>43809</v>
      </c>
      <c r="R2107" s="2"/>
      <c r="S2107">
        <v>40</v>
      </c>
      <c r="T2107" s="3">
        <v>183113</v>
      </c>
      <c r="U2107" s="3">
        <v>15259.416666666666</v>
      </c>
      <c r="V2107" s="3">
        <v>88.035096153846155</v>
      </c>
      <c r="W2107" s="3">
        <v>0.1105</v>
      </c>
      <c r="X2107" s="3">
        <v>1686.1655416666665</v>
      </c>
      <c r="Y2107" vm="37">
        <v>0.26100000000000001</v>
      </c>
      <c r="Z2107" s="3">
        <v>11276.708916666666</v>
      </c>
      <c r="AA2107" t="s">
        <v>41</v>
      </c>
      <c r="AB2107">
        <v>1</v>
      </c>
      <c r="AC2107">
        <v>0.24</v>
      </c>
      <c r="AD2107" s="2" t="s">
        <v>42</v>
      </c>
      <c r="AE2107">
        <v>82</v>
      </c>
      <c r="AH2107">
        <v>20</v>
      </c>
      <c r="AJ2107">
        <v>19.5</v>
      </c>
      <c r="AK2107" t="s">
        <v>42</v>
      </c>
      <c r="AL2107">
        <f>IF(AND(EE_Data_2023[[#This Row],[Hire Date]]&gt;=EE_Data_2023[[#This Row],[Start of Month]],EE_Data_2023[[#This Row],[Hire Date]]&lt;=EE_Data_2023[[#This Row],[End of Month]]),1,0)</f>
        <v>0</v>
      </c>
      <c r="AM2107">
        <f>IF(AND(EE_Data_2023[[#This Row],[Exit Date]]&gt;=EE_Data_2023[[#This Row],[Start of Month]],EE_Data_2023[[#This Row],[Exit Date]]&lt;=EE_Data_2023[[#This Row],[End of Month]]),1,0)</f>
        <v>0</v>
      </c>
      <c r="AN2107">
        <f>EE_Data_2023[[#This Row],[Leave balance]]*EE_Data_2023[[#This Row],[Hr_Rate]]</f>
        <v>7218.8778846153846</v>
      </c>
    </row>
    <row r="2108" spans="1:40" x14ac:dyDescent="0.3">
      <c r="A2108" s="1" t="s">
        <v>1929</v>
      </c>
      <c r="B2108" s="8">
        <v>44986</v>
      </c>
      <c r="C2108" s="8">
        <v>45016</v>
      </c>
      <c r="D2108">
        <v>2023</v>
      </c>
      <c r="E2108" t="s">
        <v>721</v>
      </c>
      <c r="F2108" t="s">
        <v>722</v>
      </c>
      <c r="G2108" t="s">
        <v>54</v>
      </c>
      <c r="H2108" t="s">
        <v>1054</v>
      </c>
      <c r="I2108" t="s">
        <v>1055</v>
      </c>
      <c r="J2108" t="s">
        <v>177</v>
      </c>
      <c r="K2108" t="s">
        <v>83</v>
      </c>
      <c r="L2108" t="s">
        <v>38</v>
      </c>
      <c r="M2108" t="s">
        <v>722</v>
      </c>
      <c r="N2108" t="s">
        <v>72</v>
      </c>
      <c r="O2108" t="s">
        <v>40</v>
      </c>
      <c r="P2108">
        <v>30</v>
      </c>
      <c r="Q2108" s="2">
        <v>44124</v>
      </c>
      <c r="R2108" s="2"/>
      <c r="S2108">
        <v>40</v>
      </c>
      <c r="T2108" s="3">
        <v>67753</v>
      </c>
      <c r="U2108" s="3">
        <v>5646.083333333333</v>
      </c>
      <c r="V2108" s="3">
        <v>32.573557692307688</v>
      </c>
      <c r="W2108" s="3">
        <v>0.1</v>
      </c>
      <c r="X2108" s="3">
        <v>564.60833333333335</v>
      </c>
      <c r="Y2108" vm="42">
        <v>0.34799999999999998</v>
      </c>
      <c r="Z2108" s="3">
        <v>3681.2463333333335</v>
      </c>
      <c r="AA2108" t="s">
        <v>725</v>
      </c>
      <c r="AB2108">
        <v>486.12</v>
      </c>
      <c r="AC2108">
        <v>0</v>
      </c>
      <c r="AD2108" s="2" t="s">
        <v>42</v>
      </c>
      <c r="AE2108">
        <v>157</v>
      </c>
      <c r="AH2108">
        <v>20</v>
      </c>
      <c r="AK2108" t="s">
        <v>42</v>
      </c>
      <c r="AL2108">
        <f>IF(AND(EE_Data_2023[[#This Row],[Hire Date]]&gt;=EE_Data_2023[[#This Row],[Start of Month]],EE_Data_2023[[#This Row],[Hire Date]]&lt;=EE_Data_2023[[#This Row],[End of Month]]),1,0)</f>
        <v>0</v>
      </c>
      <c r="AM2108">
        <f>IF(AND(EE_Data_2023[[#This Row],[Exit Date]]&gt;=EE_Data_2023[[#This Row],[Start of Month]],EE_Data_2023[[#This Row],[Exit Date]]&lt;=EE_Data_2023[[#This Row],[End of Month]]),1,0)</f>
        <v>0</v>
      </c>
      <c r="AN2108">
        <f>EE_Data_2023[[#This Row],[Leave balance]]*EE_Data_2023[[#This Row],[Hr_Rate]]</f>
        <v>5114.0485576923065</v>
      </c>
    </row>
    <row r="2109" spans="1:40" x14ac:dyDescent="0.3">
      <c r="A2109" s="1" t="s">
        <v>1929</v>
      </c>
      <c r="B2109" s="8">
        <v>44986</v>
      </c>
      <c r="C2109" s="8">
        <v>45016</v>
      </c>
      <c r="D2109">
        <v>2023</v>
      </c>
      <c r="E2109" t="s">
        <v>322</v>
      </c>
      <c r="F2109" t="s">
        <v>323</v>
      </c>
      <c r="G2109" t="s">
        <v>1919</v>
      </c>
      <c r="H2109" t="s">
        <v>1056</v>
      </c>
      <c r="I2109" t="s">
        <v>1057</v>
      </c>
      <c r="J2109" t="s">
        <v>57</v>
      </c>
      <c r="K2109" t="s">
        <v>37</v>
      </c>
      <c r="L2109" t="s">
        <v>71</v>
      </c>
      <c r="M2109" t="s">
        <v>323</v>
      </c>
      <c r="N2109" t="s">
        <v>72</v>
      </c>
      <c r="O2109" t="s">
        <v>40</v>
      </c>
      <c r="P2109">
        <v>31</v>
      </c>
      <c r="Q2109" s="2">
        <v>42656</v>
      </c>
      <c r="R2109" s="2"/>
      <c r="S2109">
        <v>40</v>
      </c>
      <c r="T2109" s="3">
        <v>63744</v>
      </c>
      <c r="U2109" s="3">
        <v>5312</v>
      </c>
      <c r="V2109" s="3">
        <v>30.646153846153844</v>
      </c>
      <c r="W2109" s="3">
        <v>0.15490000000000001</v>
      </c>
      <c r="X2109" s="3">
        <v>822.8288</v>
      </c>
      <c r="Y2109" vm="33">
        <v>0.46700000000000003</v>
      </c>
      <c r="Z2109" s="3">
        <v>2831.2959999999998</v>
      </c>
      <c r="AA2109" t="s">
        <v>326</v>
      </c>
      <c r="AB2109">
        <v>143.86000000000001</v>
      </c>
      <c r="AC2109">
        <v>0.08</v>
      </c>
      <c r="AD2109" s="2" t="s">
        <v>42</v>
      </c>
      <c r="AE2109">
        <v>148</v>
      </c>
      <c r="AH2109">
        <v>20</v>
      </c>
      <c r="AJ2109">
        <v>25.5</v>
      </c>
      <c r="AK2109" t="s">
        <v>42</v>
      </c>
      <c r="AL2109">
        <f>IF(AND(EE_Data_2023[[#This Row],[Hire Date]]&gt;=EE_Data_2023[[#This Row],[Start of Month]],EE_Data_2023[[#This Row],[Hire Date]]&lt;=EE_Data_2023[[#This Row],[End of Month]]),1,0)</f>
        <v>0</v>
      </c>
      <c r="AM2109">
        <f>IF(AND(EE_Data_2023[[#This Row],[Exit Date]]&gt;=EE_Data_2023[[#This Row],[Start of Month]],EE_Data_2023[[#This Row],[Exit Date]]&lt;=EE_Data_2023[[#This Row],[End of Month]]),1,0)</f>
        <v>0</v>
      </c>
      <c r="AN2109">
        <f>EE_Data_2023[[#This Row],[Leave balance]]*EE_Data_2023[[#This Row],[Hr_Rate]]</f>
        <v>4535.6307692307691</v>
      </c>
    </row>
    <row r="2110" spans="1:40" x14ac:dyDescent="0.3">
      <c r="A2110" s="1" t="s">
        <v>1929</v>
      </c>
      <c r="B2110" s="8">
        <v>44986</v>
      </c>
      <c r="C2110" s="8">
        <v>45016</v>
      </c>
      <c r="D2110">
        <v>2023</v>
      </c>
      <c r="E2110" t="s">
        <v>210</v>
      </c>
      <c r="F2110" t="s">
        <v>211</v>
      </c>
      <c r="G2110" t="s">
        <v>33</v>
      </c>
      <c r="H2110" t="s">
        <v>417</v>
      </c>
      <c r="I2110" t="s">
        <v>1058</v>
      </c>
      <c r="J2110" t="s">
        <v>158</v>
      </c>
      <c r="K2110" t="s">
        <v>99</v>
      </c>
      <c r="L2110" t="s">
        <v>38</v>
      </c>
      <c r="M2110" t="s">
        <v>211</v>
      </c>
      <c r="N2110" t="s">
        <v>72</v>
      </c>
      <c r="O2110" t="s">
        <v>50</v>
      </c>
      <c r="P2110">
        <v>50</v>
      </c>
      <c r="Q2110" s="2">
        <v>37446</v>
      </c>
      <c r="R2110" s="2"/>
      <c r="S2110">
        <v>40</v>
      </c>
      <c r="T2110" s="3">
        <v>92209</v>
      </c>
      <c r="U2110" s="3">
        <v>7684.083333333333</v>
      </c>
      <c r="V2110" s="3">
        <v>44.331249999999997</v>
      </c>
      <c r="W2110" s="3">
        <v>0.29899999999999999</v>
      </c>
      <c r="X2110" s="3">
        <v>2297.5409166666664</v>
      </c>
      <c r="Y2110" vm="26">
        <v>0.47</v>
      </c>
      <c r="Z2110" s="3">
        <v>4072.5641666666666</v>
      </c>
      <c r="AA2110" t="s">
        <v>41</v>
      </c>
      <c r="AB2110">
        <v>1</v>
      </c>
      <c r="AC2110">
        <v>0</v>
      </c>
      <c r="AD2110" s="2" t="s">
        <v>42</v>
      </c>
      <c r="AE2110">
        <v>298</v>
      </c>
      <c r="AH2110">
        <v>20</v>
      </c>
      <c r="AI2110">
        <v>450</v>
      </c>
      <c r="AJ2110">
        <v>1.5</v>
      </c>
      <c r="AK2110" t="s">
        <v>42</v>
      </c>
      <c r="AL2110">
        <f>IF(AND(EE_Data_2023[[#This Row],[Hire Date]]&gt;=EE_Data_2023[[#This Row],[Start of Month]],EE_Data_2023[[#This Row],[Hire Date]]&lt;=EE_Data_2023[[#This Row],[End of Month]]),1,0)</f>
        <v>0</v>
      </c>
      <c r="AM2110">
        <f>IF(AND(EE_Data_2023[[#This Row],[Exit Date]]&gt;=EE_Data_2023[[#This Row],[Start of Month]],EE_Data_2023[[#This Row],[Exit Date]]&lt;=EE_Data_2023[[#This Row],[End of Month]]),1,0)</f>
        <v>0</v>
      </c>
      <c r="AN2110">
        <f>EE_Data_2023[[#This Row],[Leave balance]]*EE_Data_2023[[#This Row],[Hr_Rate]]</f>
        <v>13210.7125</v>
      </c>
    </row>
    <row r="2111" spans="1:40" x14ac:dyDescent="0.3">
      <c r="A2111" s="1" t="s">
        <v>1929</v>
      </c>
      <c r="B2111" s="8">
        <v>44986</v>
      </c>
      <c r="C2111" s="8">
        <v>45016</v>
      </c>
      <c r="D2111">
        <v>2023</v>
      </c>
      <c r="E2111" t="s">
        <v>278</v>
      </c>
      <c r="F2111" t="s">
        <v>279</v>
      </c>
      <c r="G2111" t="s">
        <v>33</v>
      </c>
      <c r="H2111" t="s">
        <v>1059</v>
      </c>
      <c r="I2111" t="s">
        <v>1060</v>
      </c>
      <c r="J2111" t="s">
        <v>93</v>
      </c>
      <c r="K2111" t="s">
        <v>70</v>
      </c>
      <c r="L2111" t="s">
        <v>71</v>
      </c>
      <c r="M2111" t="s">
        <v>279</v>
      </c>
      <c r="N2111" t="s">
        <v>72</v>
      </c>
      <c r="O2111" t="s">
        <v>40</v>
      </c>
      <c r="P2111">
        <v>51</v>
      </c>
      <c r="Q2111" s="2">
        <v>36770</v>
      </c>
      <c r="R2111" s="2"/>
      <c r="S2111">
        <v>40</v>
      </c>
      <c r="T2111" s="3">
        <v>157487</v>
      </c>
      <c r="U2111" s="3">
        <v>13123.916666666666</v>
      </c>
      <c r="V2111" s="3">
        <v>75.714903846153845</v>
      </c>
      <c r="W2111" s="3">
        <v>0.13800000000000001</v>
      </c>
      <c r="X2111" s="3">
        <v>1811.1005</v>
      </c>
      <c r="Y2111" vm="29">
        <v>0.30599999999999999</v>
      </c>
      <c r="Z2111" s="3">
        <v>9107.9981666666663</v>
      </c>
      <c r="AA2111" t="s">
        <v>282</v>
      </c>
      <c r="AB2111">
        <v>0.88870000000000005</v>
      </c>
      <c r="AC2111">
        <v>0.12</v>
      </c>
      <c r="AD2111" s="2" t="s">
        <v>42</v>
      </c>
      <c r="AE2111">
        <v>106</v>
      </c>
      <c r="AH2111">
        <v>20</v>
      </c>
      <c r="AJ2111">
        <v>28.5</v>
      </c>
      <c r="AK2111" t="s">
        <v>42</v>
      </c>
      <c r="AL2111">
        <f>IF(AND(EE_Data_2023[[#This Row],[Hire Date]]&gt;=EE_Data_2023[[#This Row],[Start of Month]],EE_Data_2023[[#This Row],[Hire Date]]&lt;=EE_Data_2023[[#This Row],[End of Month]]),1,0)</f>
        <v>0</v>
      </c>
      <c r="AM2111">
        <f>IF(AND(EE_Data_2023[[#This Row],[Exit Date]]&gt;=EE_Data_2023[[#This Row],[Start of Month]],EE_Data_2023[[#This Row],[Exit Date]]&lt;=EE_Data_2023[[#This Row],[End of Month]]),1,0)</f>
        <v>0</v>
      </c>
      <c r="AN2111">
        <f>EE_Data_2023[[#This Row],[Leave balance]]*EE_Data_2023[[#This Row],[Hr_Rate]]</f>
        <v>8025.7798076923073</v>
      </c>
    </row>
    <row r="2112" spans="1:40" x14ac:dyDescent="0.3">
      <c r="A2112" s="1" t="s">
        <v>1929</v>
      </c>
      <c r="B2112" s="8">
        <v>44986</v>
      </c>
      <c r="C2112" s="8">
        <v>45016</v>
      </c>
      <c r="D2112">
        <v>2023</v>
      </c>
      <c r="E2112" t="s">
        <v>920</v>
      </c>
      <c r="F2112" t="s">
        <v>921</v>
      </c>
      <c r="G2112" t="s">
        <v>33</v>
      </c>
      <c r="H2112" t="s">
        <v>1061</v>
      </c>
      <c r="I2112" t="s">
        <v>1062</v>
      </c>
      <c r="J2112" t="s">
        <v>63</v>
      </c>
      <c r="K2112" t="s">
        <v>116</v>
      </c>
      <c r="L2112" t="s">
        <v>108</v>
      </c>
      <c r="M2112" t="s">
        <v>921</v>
      </c>
      <c r="N2112" t="s">
        <v>72</v>
      </c>
      <c r="O2112" t="s">
        <v>40</v>
      </c>
      <c r="P2112">
        <v>42</v>
      </c>
      <c r="Q2112" s="2">
        <v>42101</v>
      </c>
      <c r="R2112" s="2"/>
      <c r="S2112">
        <v>32</v>
      </c>
      <c r="T2112" s="3">
        <v>99697</v>
      </c>
      <c r="U2112" s="3">
        <v>8308.0833333333339</v>
      </c>
      <c r="V2112" s="3">
        <v>59.9140625</v>
      </c>
      <c r="W2112" s="3">
        <v>0.3</v>
      </c>
      <c r="X2112" s="3">
        <v>2492.4250000000002</v>
      </c>
      <c r="Y2112" vm="43">
        <v>0.59099999999999997</v>
      </c>
      <c r="Z2112" s="3">
        <v>3398.0060833333337</v>
      </c>
      <c r="AA2112" t="s">
        <v>41</v>
      </c>
      <c r="AB2112">
        <v>1</v>
      </c>
      <c r="AC2112">
        <v>0</v>
      </c>
      <c r="AD2112" s="2" t="s">
        <v>42</v>
      </c>
      <c r="AE2112">
        <v>368</v>
      </c>
      <c r="AH2112">
        <v>20</v>
      </c>
      <c r="AK2112" t="s">
        <v>42</v>
      </c>
      <c r="AL2112">
        <f>IF(AND(EE_Data_2023[[#This Row],[Hire Date]]&gt;=EE_Data_2023[[#This Row],[Start of Month]],EE_Data_2023[[#This Row],[Hire Date]]&lt;=EE_Data_2023[[#This Row],[End of Month]]),1,0)</f>
        <v>0</v>
      </c>
      <c r="AM2112">
        <f>IF(AND(EE_Data_2023[[#This Row],[Exit Date]]&gt;=EE_Data_2023[[#This Row],[Start of Month]],EE_Data_2023[[#This Row],[Exit Date]]&lt;=EE_Data_2023[[#This Row],[End of Month]]),1,0)</f>
        <v>0</v>
      </c>
      <c r="AN2112">
        <f>EE_Data_2023[[#This Row],[Leave balance]]*EE_Data_2023[[#This Row],[Hr_Rate]]</f>
        <v>22048.375</v>
      </c>
    </row>
    <row r="2113" spans="1:40" x14ac:dyDescent="0.3">
      <c r="A2113" s="1" t="s">
        <v>1929</v>
      </c>
      <c r="B2113" s="8">
        <v>44986</v>
      </c>
      <c r="C2113" s="8">
        <v>45016</v>
      </c>
      <c r="D2113">
        <v>2023</v>
      </c>
      <c r="E2113" t="s">
        <v>146</v>
      </c>
      <c r="F2113" t="s">
        <v>147</v>
      </c>
      <c r="G2113" t="s">
        <v>1919</v>
      </c>
      <c r="H2113" t="s">
        <v>1063</v>
      </c>
      <c r="I2113" t="s">
        <v>1064</v>
      </c>
      <c r="J2113" t="s">
        <v>570</v>
      </c>
      <c r="K2113" t="s">
        <v>37</v>
      </c>
      <c r="L2113" t="s">
        <v>108</v>
      </c>
      <c r="M2113" t="s">
        <v>147</v>
      </c>
      <c r="N2113" t="s">
        <v>72</v>
      </c>
      <c r="O2113" t="s">
        <v>40</v>
      </c>
      <c r="P2113">
        <v>45</v>
      </c>
      <c r="Q2113" s="2">
        <v>40235</v>
      </c>
      <c r="R2113" s="2"/>
      <c r="S2113">
        <v>40</v>
      </c>
      <c r="T2113" s="3">
        <v>90770</v>
      </c>
      <c r="U2113" s="3">
        <v>7564.166666666667</v>
      </c>
      <c r="V2113" s="3">
        <v>43.63942307692308</v>
      </c>
      <c r="W2113" s="3">
        <v>0.12</v>
      </c>
      <c r="X2113" s="3">
        <v>907.7</v>
      </c>
      <c r="Y2113" vm="17">
        <v>0.49700000000000005</v>
      </c>
      <c r="Z2113" s="3">
        <v>3804.7758333333331</v>
      </c>
      <c r="AA2113" t="s">
        <v>150</v>
      </c>
      <c r="AB2113">
        <v>86.649000000000001</v>
      </c>
      <c r="AC2113">
        <v>0</v>
      </c>
      <c r="AD2113" s="2" t="s">
        <v>42</v>
      </c>
      <c r="AE2113">
        <v>214</v>
      </c>
      <c r="AH2113">
        <v>20</v>
      </c>
      <c r="AI2113">
        <v>324.90000000000003</v>
      </c>
      <c r="AJ2113">
        <v>10.5</v>
      </c>
      <c r="AK2113" t="s">
        <v>42</v>
      </c>
      <c r="AL2113">
        <f>IF(AND(EE_Data_2023[[#This Row],[Hire Date]]&gt;=EE_Data_2023[[#This Row],[Start of Month]],EE_Data_2023[[#This Row],[Hire Date]]&lt;=EE_Data_2023[[#This Row],[End of Month]]),1,0)</f>
        <v>0</v>
      </c>
      <c r="AM2113">
        <f>IF(AND(EE_Data_2023[[#This Row],[Exit Date]]&gt;=EE_Data_2023[[#This Row],[Start of Month]],EE_Data_2023[[#This Row],[Exit Date]]&lt;=EE_Data_2023[[#This Row],[End of Month]]),1,0)</f>
        <v>0</v>
      </c>
      <c r="AN2113">
        <f>EE_Data_2023[[#This Row],[Leave balance]]*EE_Data_2023[[#This Row],[Hr_Rate]]</f>
        <v>9338.836538461539</v>
      </c>
    </row>
    <row r="2114" spans="1:40" x14ac:dyDescent="0.3">
      <c r="A2114" s="1" t="s">
        <v>1929</v>
      </c>
      <c r="B2114" s="8">
        <v>44986</v>
      </c>
      <c r="C2114" s="8">
        <v>45016</v>
      </c>
      <c r="D2114">
        <v>2023</v>
      </c>
      <c r="E2114" t="s">
        <v>79</v>
      </c>
      <c r="F2114" t="s">
        <v>80</v>
      </c>
      <c r="G2114" t="s">
        <v>33</v>
      </c>
      <c r="H2114" t="s">
        <v>1065</v>
      </c>
      <c r="I2114" t="s">
        <v>1066</v>
      </c>
      <c r="J2114" t="s">
        <v>145</v>
      </c>
      <c r="K2114" t="s">
        <v>70</v>
      </c>
      <c r="L2114" t="s">
        <v>49</v>
      </c>
      <c r="M2114" t="s">
        <v>80</v>
      </c>
      <c r="N2114" t="s">
        <v>72</v>
      </c>
      <c r="O2114" t="s">
        <v>50</v>
      </c>
      <c r="P2114">
        <v>64</v>
      </c>
      <c r="Q2114" s="2">
        <v>38380</v>
      </c>
      <c r="R2114" s="2"/>
      <c r="S2114">
        <v>40</v>
      </c>
      <c r="T2114" s="3">
        <v>55369</v>
      </c>
      <c r="U2114" s="3">
        <v>4614.083333333333</v>
      </c>
      <c r="V2114" s="3">
        <v>26.619711538461537</v>
      </c>
      <c r="W2114" s="3">
        <v>0.23190000000000002</v>
      </c>
      <c r="X2114" s="3">
        <v>1070.0059249999999</v>
      </c>
      <c r="Y2114" vm="7">
        <v>0.41200000000000003</v>
      </c>
      <c r="Z2114" s="3">
        <v>2713.0809999999997</v>
      </c>
      <c r="AA2114" t="s">
        <v>41</v>
      </c>
      <c r="AB2114">
        <v>1</v>
      </c>
      <c r="AC2114">
        <v>0</v>
      </c>
      <c r="AD2114" s="2" t="s">
        <v>42</v>
      </c>
      <c r="AE2114">
        <v>110</v>
      </c>
      <c r="AH2114">
        <v>20</v>
      </c>
      <c r="AI2114">
        <v>63</v>
      </c>
      <c r="AJ2114">
        <v>27</v>
      </c>
      <c r="AK2114" t="s">
        <v>42</v>
      </c>
      <c r="AL2114">
        <f>IF(AND(EE_Data_2023[[#This Row],[Hire Date]]&gt;=EE_Data_2023[[#This Row],[Start of Month]],EE_Data_2023[[#This Row],[Hire Date]]&lt;=EE_Data_2023[[#This Row],[End of Month]]),1,0)</f>
        <v>0</v>
      </c>
      <c r="AM2114">
        <f>IF(AND(EE_Data_2023[[#This Row],[Exit Date]]&gt;=EE_Data_2023[[#This Row],[Start of Month]],EE_Data_2023[[#This Row],[Exit Date]]&lt;=EE_Data_2023[[#This Row],[End of Month]]),1,0)</f>
        <v>0</v>
      </c>
      <c r="AN2114">
        <f>EE_Data_2023[[#This Row],[Leave balance]]*EE_Data_2023[[#This Row],[Hr_Rate]]</f>
        <v>2928.1682692307691</v>
      </c>
    </row>
    <row r="2115" spans="1:40" x14ac:dyDescent="0.3">
      <c r="A2115" s="1" t="s">
        <v>1929</v>
      </c>
      <c r="B2115" s="8">
        <v>44986</v>
      </c>
      <c r="C2115" s="8">
        <v>45016</v>
      </c>
      <c r="D2115">
        <v>2023</v>
      </c>
      <c r="E2115" t="s">
        <v>59</v>
      </c>
      <c r="F2115" t="s">
        <v>60</v>
      </c>
      <c r="G2115" t="s">
        <v>33</v>
      </c>
      <c r="H2115" t="s">
        <v>1067</v>
      </c>
      <c r="I2115" t="s">
        <v>1068</v>
      </c>
      <c r="J2115" t="s">
        <v>237</v>
      </c>
      <c r="K2115" t="s">
        <v>99</v>
      </c>
      <c r="L2115" t="s">
        <v>49</v>
      </c>
      <c r="M2115" t="s">
        <v>60</v>
      </c>
      <c r="N2115" t="s">
        <v>72</v>
      </c>
      <c r="O2115" t="s">
        <v>50</v>
      </c>
      <c r="P2115">
        <v>59</v>
      </c>
      <c r="Q2115" s="2">
        <v>41898</v>
      </c>
      <c r="R2115" s="2"/>
      <c r="S2115">
        <v>32</v>
      </c>
      <c r="T2115" s="3">
        <v>69578</v>
      </c>
      <c r="U2115" s="3">
        <v>5798.166666666667</v>
      </c>
      <c r="V2115" s="3">
        <v>41.81370192307692</v>
      </c>
      <c r="W2115" s="3">
        <v>0.22140000000000001</v>
      </c>
      <c r="X2115" s="3">
        <v>1283.7141000000001</v>
      </c>
      <c r="Y2115" vm="4">
        <v>0.40799999999999997</v>
      </c>
      <c r="Z2115" s="3">
        <v>3432.5146666666669</v>
      </c>
      <c r="AA2115" t="s">
        <v>64</v>
      </c>
      <c r="AB2115">
        <v>4.6844999999999999</v>
      </c>
      <c r="AC2115">
        <v>0</v>
      </c>
      <c r="AD2115" s="2" t="s">
        <v>42</v>
      </c>
      <c r="AE2115">
        <v>196</v>
      </c>
      <c r="AH2115">
        <v>20</v>
      </c>
      <c r="AK2115" t="s">
        <v>42</v>
      </c>
      <c r="AL2115">
        <f>IF(AND(EE_Data_2023[[#This Row],[Hire Date]]&gt;=EE_Data_2023[[#This Row],[Start of Month]],EE_Data_2023[[#This Row],[Hire Date]]&lt;=EE_Data_2023[[#This Row],[End of Month]]),1,0)</f>
        <v>0</v>
      </c>
      <c r="AM2115">
        <f>IF(AND(EE_Data_2023[[#This Row],[Exit Date]]&gt;=EE_Data_2023[[#This Row],[Start of Month]],EE_Data_2023[[#This Row],[Exit Date]]&lt;=EE_Data_2023[[#This Row],[End of Month]]),1,0)</f>
        <v>0</v>
      </c>
      <c r="AN2115">
        <f>EE_Data_2023[[#This Row],[Leave balance]]*EE_Data_2023[[#This Row],[Hr_Rate]]</f>
        <v>8195.4855769230762</v>
      </c>
    </row>
    <row r="2116" spans="1:40" x14ac:dyDescent="0.3">
      <c r="A2116" s="1" t="s">
        <v>1929</v>
      </c>
      <c r="B2116" s="8">
        <v>44986</v>
      </c>
      <c r="C2116" s="8">
        <v>45016</v>
      </c>
      <c r="D2116">
        <v>2023</v>
      </c>
      <c r="E2116" t="s">
        <v>59</v>
      </c>
      <c r="F2116" t="s">
        <v>60</v>
      </c>
      <c r="G2116" t="s">
        <v>33</v>
      </c>
      <c r="H2116" t="s">
        <v>1069</v>
      </c>
      <c r="I2116" t="s">
        <v>1070</v>
      </c>
      <c r="J2116" t="s">
        <v>47</v>
      </c>
      <c r="K2116" t="s">
        <v>83</v>
      </c>
      <c r="L2116" t="s">
        <v>49</v>
      </c>
      <c r="M2116" t="s">
        <v>60</v>
      </c>
      <c r="N2116" t="s">
        <v>72</v>
      </c>
      <c r="O2116" t="s">
        <v>40</v>
      </c>
      <c r="P2116">
        <v>41</v>
      </c>
      <c r="Q2116" s="2">
        <v>41429</v>
      </c>
      <c r="R2116" s="2"/>
      <c r="S2116">
        <v>40</v>
      </c>
      <c r="T2116" s="3">
        <v>167526</v>
      </c>
      <c r="U2116" s="3">
        <v>13960.5</v>
      </c>
      <c r="V2116" s="3">
        <v>80.541346153846149</v>
      </c>
      <c r="W2116" s="3">
        <v>0.22140000000000001</v>
      </c>
      <c r="X2116" s="3">
        <v>3090.8547000000003</v>
      </c>
      <c r="Y2116" vm="4">
        <v>0.40799999999999997</v>
      </c>
      <c r="Z2116" s="3">
        <v>8264.616</v>
      </c>
      <c r="AA2116" t="s">
        <v>64</v>
      </c>
      <c r="AB2116">
        <v>4.6844999999999999</v>
      </c>
      <c r="AC2116">
        <v>0.26</v>
      </c>
      <c r="AD2116" s="2" t="s">
        <v>42</v>
      </c>
      <c r="AE2116">
        <v>31</v>
      </c>
      <c r="AH2116">
        <v>20</v>
      </c>
      <c r="AJ2116">
        <v>7.5</v>
      </c>
      <c r="AK2116" t="s">
        <v>42</v>
      </c>
      <c r="AL2116">
        <f>IF(AND(EE_Data_2023[[#This Row],[Hire Date]]&gt;=EE_Data_2023[[#This Row],[Start of Month]],EE_Data_2023[[#This Row],[Hire Date]]&lt;=EE_Data_2023[[#This Row],[End of Month]]),1,0)</f>
        <v>0</v>
      </c>
      <c r="AM2116">
        <f>IF(AND(EE_Data_2023[[#This Row],[Exit Date]]&gt;=EE_Data_2023[[#This Row],[Start of Month]],EE_Data_2023[[#This Row],[Exit Date]]&lt;=EE_Data_2023[[#This Row],[End of Month]]),1,0)</f>
        <v>0</v>
      </c>
      <c r="AN2116">
        <f>EE_Data_2023[[#This Row],[Leave balance]]*EE_Data_2023[[#This Row],[Hr_Rate]]</f>
        <v>2496.7817307692308</v>
      </c>
    </row>
    <row r="2117" spans="1:40" x14ac:dyDescent="0.3">
      <c r="A2117" s="1" t="s">
        <v>1929</v>
      </c>
      <c r="B2117" s="8">
        <v>44986</v>
      </c>
      <c r="C2117" s="8">
        <v>45016</v>
      </c>
      <c r="D2117">
        <v>2023</v>
      </c>
      <c r="E2117" t="s">
        <v>104</v>
      </c>
      <c r="F2117" t="s">
        <v>105</v>
      </c>
      <c r="G2117" t="s">
        <v>1919</v>
      </c>
      <c r="H2117" t="s">
        <v>1073</v>
      </c>
      <c r="I2117" t="s">
        <v>1074</v>
      </c>
      <c r="J2117" t="s">
        <v>36</v>
      </c>
      <c r="K2117" t="s">
        <v>37</v>
      </c>
      <c r="L2117" t="s">
        <v>108</v>
      </c>
      <c r="M2117" t="s">
        <v>105</v>
      </c>
      <c r="N2117" t="s">
        <v>72</v>
      </c>
      <c r="O2117" t="s">
        <v>40</v>
      </c>
      <c r="P2117">
        <v>37</v>
      </c>
      <c r="Q2117" s="2">
        <v>42405</v>
      </c>
      <c r="R2117" s="2"/>
      <c r="S2117">
        <v>40</v>
      </c>
      <c r="T2117" s="3">
        <v>80055</v>
      </c>
      <c r="U2117" s="3">
        <v>6671.25</v>
      </c>
      <c r="V2117" s="3">
        <v>38.487980769230766</v>
      </c>
      <c r="W2117" s="3">
        <v>5.74E-2</v>
      </c>
      <c r="X2117" s="3">
        <v>382.92975000000001</v>
      </c>
      <c r="Y2117" vm="11">
        <v>0.30099999999999999</v>
      </c>
      <c r="Z2117" s="3">
        <v>4663.2037500000006</v>
      </c>
      <c r="AA2117" t="s">
        <v>109</v>
      </c>
      <c r="AB2117">
        <v>16295.86</v>
      </c>
      <c r="AC2117">
        <v>0</v>
      </c>
      <c r="AD2117" s="2" t="s">
        <v>42</v>
      </c>
      <c r="AE2117">
        <v>113</v>
      </c>
      <c r="AH2117">
        <v>20</v>
      </c>
      <c r="AJ2117">
        <v>19.5</v>
      </c>
      <c r="AK2117" t="s">
        <v>42</v>
      </c>
      <c r="AL2117">
        <f>IF(AND(EE_Data_2023[[#This Row],[Hire Date]]&gt;=EE_Data_2023[[#This Row],[Start of Month]],EE_Data_2023[[#This Row],[Hire Date]]&lt;=EE_Data_2023[[#This Row],[End of Month]]),1,0)</f>
        <v>0</v>
      </c>
      <c r="AM2117">
        <f>IF(AND(EE_Data_2023[[#This Row],[Exit Date]]&gt;=EE_Data_2023[[#This Row],[Start of Month]],EE_Data_2023[[#This Row],[Exit Date]]&lt;=EE_Data_2023[[#This Row],[End of Month]]),1,0)</f>
        <v>0</v>
      </c>
      <c r="AN2117">
        <f>EE_Data_2023[[#This Row],[Leave balance]]*EE_Data_2023[[#This Row],[Hr_Rate]]</f>
        <v>4349.1418269230762</v>
      </c>
    </row>
    <row r="2118" spans="1:40" x14ac:dyDescent="0.3">
      <c r="A2118" s="1" t="s">
        <v>1929</v>
      </c>
      <c r="B2118" s="8">
        <v>44986</v>
      </c>
      <c r="C2118" s="8">
        <v>45016</v>
      </c>
      <c r="D2118">
        <v>2023</v>
      </c>
      <c r="E2118" t="s">
        <v>123</v>
      </c>
      <c r="F2118" t="s">
        <v>124</v>
      </c>
      <c r="G2118" t="s">
        <v>33</v>
      </c>
      <c r="H2118" t="s">
        <v>1075</v>
      </c>
      <c r="I2118" t="s">
        <v>1076</v>
      </c>
      <c r="J2118" t="s">
        <v>63</v>
      </c>
      <c r="K2118" t="s">
        <v>70</v>
      </c>
      <c r="L2118" t="s">
        <v>108</v>
      </c>
      <c r="M2118" t="s">
        <v>124</v>
      </c>
      <c r="N2118" t="s">
        <v>72</v>
      </c>
      <c r="O2118" t="s">
        <v>40</v>
      </c>
      <c r="P2118">
        <v>58</v>
      </c>
      <c r="Q2118" s="2">
        <v>39930</v>
      </c>
      <c r="R2118" s="2"/>
      <c r="S2118">
        <v>32</v>
      </c>
      <c r="T2118" s="3">
        <v>76802</v>
      </c>
      <c r="U2118" s="3">
        <v>6400.166666666667</v>
      </c>
      <c r="V2118" s="3">
        <v>46.15504807692308</v>
      </c>
      <c r="W2118" s="3">
        <v>2.2499999999999999E-2</v>
      </c>
      <c r="X2118" s="3">
        <v>144.00375</v>
      </c>
      <c r="Y2118" vm="13">
        <v>0.2</v>
      </c>
      <c r="Z2118" s="3">
        <v>5120.1333333333332</v>
      </c>
      <c r="AA2118" t="s">
        <v>127</v>
      </c>
      <c r="AB2118">
        <v>4.9107000000000003</v>
      </c>
      <c r="AC2118">
        <v>0</v>
      </c>
      <c r="AD2118" s="2" t="s">
        <v>42</v>
      </c>
      <c r="AE2118">
        <v>207</v>
      </c>
      <c r="AH2118">
        <v>20</v>
      </c>
      <c r="AK2118" t="s">
        <v>42</v>
      </c>
      <c r="AL2118">
        <f>IF(AND(EE_Data_2023[[#This Row],[Hire Date]]&gt;=EE_Data_2023[[#This Row],[Start of Month]],EE_Data_2023[[#This Row],[Hire Date]]&lt;=EE_Data_2023[[#This Row],[End of Month]]),1,0)</f>
        <v>0</v>
      </c>
      <c r="AM2118">
        <f>IF(AND(EE_Data_2023[[#This Row],[Exit Date]]&gt;=EE_Data_2023[[#This Row],[Start of Month]],EE_Data_2023[[#This Row],[Exit Date]]&lt;=EE_Data_2023[[#This Row],[End of Month]]),1,0)</f>
        <v>0</v>
      </c>
      <c r="AN2118">
        <f>EE_Data_2023[[#This Row],[Leave balance]]*EE_Data_2023[[#This Row],[Hr_Rate]]</f>
        <v>9554.094951923078</v>
      </c>
    </row>
    <row r="2119" spans="1:40" x14ac:dyDescent="0.3">
      <c r="A2119" s="1" t="s">
        <v>1929</v>
      </c>
      <c r="B2119" s="8">
        <v>44986</v>
      </c>
      <c r="C2119" s="8">
        <v>45016</v>
      </c>
      <c r="D2119">
        <v>2023</v>
      </c>
      <c r="E2119" t="s">
        <v>139</v>
      </c>
      <c r="F2119" t="s">
        <v>140</v>
      </c>
      <c r="G2119" t="s">
        <v>33</v>
      </c>
      <c r="H2119" t="s">
        <v>1077</v>
      </c>
      <c r="I2119" t="s">
        <v>1078</v>
      </c>
      <c r="J2119" t="s">
        <v>115</v>
      </c>
      <c r="K2119" t="s">
        <v>70</v>
      </c>
      <c r="L2119" t="s">
        <v>49</v>
      </c>
      <c r="M2119" t="s">
        <v>140</v>
      </c>
      <c r="N2119" t="s">
        <v>72</v>
      </c>
      <c r="O2119" t="s">
        <v>40</v>
      </c>
      <c r="P2119">
        <v>47</v>
      </c>
      <c r="Q2119" s="2">
        <v>42696</v>
      </c>
      <c r="R2119" s="2"/>
      <c r="S2119">
        <v>40</v>
      </c>
      <c r="T2119" s="3">
        <v>253249</v>
      </c>
      <c r="U2119" s="3">
        <v>21104.083333333332</v>
      </c>
      <c r="V2119" s="3">
        <v>121.75432692307693</v>
      </c>
      <c r="W2119" s="3">
        <v>0.19879999999999998</v>
      </c>
      <c r="X2119" s="3">
        <v>4195.4917666666661</v>
      </c>
      <c r="Y2119" vm="16">
        <v>0.48799999999999999</v>
      </c>
      <c r="Z2119" s="3">
        <v>10805.290666666666</v>
      </c>
      <c r="AA2119" t="s">
        <v>41</v>
      </c>
      <c r="AB2119">
        <v>1</v>
      </c>
      <c r="AC2119">
        <v>0.31</v>
      </c>
      <c r="AD2119" s="2" t="s">
        <v>42</v>
      </c>
      <c r="AE2119">
        <v>205</v>
      </c>
      <c r="AH2119">
        <v>20</v>
      </c>
      <c r="AJ2119">
        <v>21</v>
      </c>
      <c r="AK2119" t="s">
        <v>42</v>
      </c>
      <c r="AL2119">
        <f>IF(AND(EE_Data_2023[[#This Row],[Hire Date]]&gt;=EE_Data_2023[[#This Row],[Start of Month]],EE_Data_2023[[#This Row],[Hire Date]]&lt;=EE_Data_2023[[#This Row],[End of Month]]),1,0)</f>
        <v>0</v>
      </c>
      <c r="AM2119">
        <f>IF(AND(EE_Data_2023[[#This Row],[Exit Date]]&gt;=EE_Data_2023[[#This Row],[Start of Month]],EE_Data_2023[[#This Row],[Exit Date]]&lt;=EE_Data_2023[[#This Row],[End of Month]]),1,0)</f>
        <v>0</v>
      </c>
      <c r="AN2119">
        <f>EE_Data_2023[[#This Row],[Leave balance]]*EE_Data_2023[[#This Row],[Hr_Rate]]</f>
        <v>24959.63701923077</v>
      </c>
    </row>
    <row r="2120" spans="1:40" x14ac:dyDescent="0.3">
      <c r="A2120" s="1" t="s">
        <v>1929</v>
      </c>
      <c r="B2120" s="8">
        <v>44986</v>
      </c>
      <c r="C2120" s="8">
        <v>45016</v>
      </c>
      <c r="D2120">
        <v>2023</v>
      </c>
      <c r="E2120" t="s">
        <v>415</v>
      </c>
      <c r="F2120" t="s">
        <v>416</v>
      </c>
      <c r="G2120" t="s">
        <v>33</v>
      </c>
      <c r="H2120" t="s">
        <v>216</v>
      </c>
      <c r="I2120" t="s">
        <v>1079</v>
      </c>
      <c r="J2120" t="s">
        <v>321</v>
      </c>
      <c r="K2120" t="s">
        <v>94</v>
      </c>
      <c r="L2120" t="s">
        <v>108</v>
      </c>
      <c r="M2120" t="s">
        <v>416</v>
      </c>
      <c r="N2120" t="s">
        <v>72</v>
      </c>
      <c r="O2120" t="s">
        <v>50</v>
      </c>
      <c r="P2120">
        <v>60</v>
      </c>
      <c r="Q2120" s="2">
        <v>38667</v>
      </c>
      <c r="R2120" s="2"/>
      <c r="S2120">
        <v>32</v>
      </c>
      <c r="T2120" s="3">
        <v>78388</v>
      </c>
      <c r="U2120" s="3">
        <v>6532.333333333333</v>
      </c>
      <c r="V2120" s="3">
        <v>47.10817307692308</v>
      </c>
      <c r="W2120" s="3">
        <v>0</v>
      </c>
      <c r="X2120" s="3">
        <v>0</v>
      </c>
      <c r="Y2120" vm="38">
        <v>0.23800000000000002</v>
      </c>
      <c r="Z2120" s="3">
        <v>4977.6379999999999</v>
      </c>
      <c r="AA2120" t="s">
        <v>419</v>
      </c>
      <c r="AB2120">
        <v>7.4398</v>
      </c>
      <c r="AC2120">
        <v>0</v>
      </c>
      <c r="AD2120" s="2" t="s">
        <v>42</v>
      </c>
      <c r="AE2120">
        <v>239</v>
      </c>
      <c r="AH2120">
        <v>20</v>
      </c>
      <c r="AK2120" t="s">
        <v>42</v>
      </c>
      <c r="AL2120">
        <f>IF(AND(EE_Data_2023[[#This Row],[Hire Date]]&gt;=EE_Data_2023[[#This Row],[Start of Month]],EE_Data_2023[[#This Row],[Hire Date]]&lt;=EE_Data_2023[[#This Row],[End of Month]]),1,0)</f>
        <v>0</v>
      </c>
      <c r="AM2120">
        <f>IF(AND(EE_Data_2023[[#This Row],[Exit Date]]&gt;=EE_Data_2023[[#This Row],[Start of Month]],EE_Data_2023[[#This Row],[Exit Date]]&lt;=EE_Data_2023[[#This Row],[End of Month]]),1,0)</f>
        <v>0</v>
      </c>
      <c r="AN2120">
        <f>EE_Data_2023[[#This Row],[Leave balance]]*EE_Data_2023[[#This Row],[Hr_Rate]]</f>
        <v>11258.853365384617</v>
      </c>
    </row>
    <row r="2121" spans="1:40" x14ac:dyDescent="0.3">
      <c r="A2121" s="1" t="s">
        <v>1929</v>
      </c>
      <c r="B2121" s="8">
        <v>44986</v>
      </c>
      <c r="C2121" s="8">
        <v>45016</v>
      </c>
      <c r="D2121">
        <v>2023</v>
      </c>
      <c r="E2121" t="s">
        <v>65</v>
      </c>
      <c r="F2121" t="s">
        <v>66</v>
      </c>
      <c r="G2121" t="s">
        <v>33</v>
      </c>
      <c r="H2121" t="s">
        <v>623</v>
      </c>
      <c r="I2121" t="s">
        <v>1080</v>
      </c>
      <c r="J2121" t="s">
        <v>115</v>
      </c>
      <c r="K2121" t="s">
        <v>37</v>
      </c>
      <c r="L2121" t="s">
        <v>71</v>
      </c>
      <c r="M2121" t="s">
        <v>66</v>
      </c>
      <c r="N2121" t="s">
        <v>72</v>
      </c>
      <c r="O2121" t="s">
        <v>40</v>
      </c>
      <c r="P2121">
        <v>38</v>
      </c>
      <c r="Q2121" s="2">
        <v>42543</v>
      </c>
      <c r="R2121" s="2"/>
      <c r="S2121">
        <v>32</v>
      </c>
      <c r="T2121" s="3">
        <v>249870</v>
      </c>
      <c r="U2121" s="3">
        <v>20822.5</v>
      </c>
      <c r="V2121" s="3">
        <v>150.16225961538461</v>
      </c>
      <c r="W2121" s="3">
        <v>0.23749999999999999</v>
      </c>
      <c r="X2121" s="3">
        <v>4945.34375</v>
      </c>
      <c r="Y2121" vm="5">
        <v>0.39799999999999996</v>
      </c>
      <c r="Z2121" s="3">
        <v>12535.145</v>
      </c>
      <c r="AA2121" t="s">
        <v>41</v>
      </c>
      <c r="AB2121">
        <v>1</v>
      </c>
      <c r="AC2121">
        <v>0.34</v>
      </c>
      <c r="AD2121" s="2" t="s">
        <v>42</v>
      </c>
      <c r="AE2121">
        <v>296</v>
      </c>
      <c r="AH2121">
        <v>20</v>
      </c>
      <c r="AK2121" t="s">
        <v>42</v>
      </c>
      <c r="AL2121">
        <f>IF(AND(EE_Data_2023[[#This Row],[Hire Date]]&gt;=EE_Data_2023[[#This Row],[Start of Month]],EE_Data_2023[[#This Row],[Hire Date]]&lt;=EE_Data_2023[[#This Row],[End of Month]]),1,0)</f>
        <v>0</v>
      </c>
      <c r="AM2121">
        <f>IF(AND(EE_Data_2023[[#This Row],[Exit Date]]&gt;=EE_Data_2023[[#This Row],[Start of Month]],EE_Data_2023[[#This Row],[Exit Date]]&lt;=EE_Data_2023[[#This Row],[End of Month]]),1,0)</f>
        <v>0</v>
      </c>
      <c r="AN2121">
        <f>EE_Data_2023[[#This Row],[Leave balance]]*EE_Data_2023[[#This Row],[Hr_Rate]]</f>
        <v>44448.028846153844</v>
      </c>
    </row>
    <row r="2122" spans="1:40" x14ac:dyDescent="0.3">
      <c r="A2122" s="1" t="s">
        <v>1929</v>
      </c>
      <c r="B2122" s="8">
        <v>44986</v>
      </c>
      <c r="C2122" s="8">
        <v>45016</v>
      </c>
      <c r="D2122">
        <v>2023</v>
      </c>
      <c r="E2122" t="s">
        <v>502</v>
      </c>
      <c r="F2122" t="s">
        <v>120</v>
      </c>
      <c r="G2122" t="s">
        <v>1917</v>
      </c>
      <c r="H2122" t="s">
        <v>811</v>
      </c>
      <c r="I2122" t="s">
        <v>1081</v>
      </c>
      <c r="J2122" t="s">
        <v>93</v>
      </c>
      <c r="K2122" t="s">
        <v>116</v>
      </c>
      <c r="L2122" t="s">
        <v>38</v>
      </c>
      <c r="M2122" t="s">
        <v>120</v>
      </c>
      <c r="N2122" t="s">
        <v>72</v>
      </c>
      <c r="O2122" t="s">
        <v>40</v>
      </c>
      <c r="P2122">
        <v>63</v>
      </c>
      <c r="Q2122" s="2">
        <v>42064</v>
      </c>
      <c r="R2122" s="2"/>
      <c r="S2122">
        <v>32</v>
      </c>
      <c r="T2122" s="3">
        <v>148321</v>
      </c>
      <c r="U2122" s="3">
        <v>12360.083333333334</v>
      </c>
      <c r="V2122" s="3">
        <v>89.13521634615384</v>
      </c>
      <c r="W2122" s="3">
        <v>7.6499999999999999E-2</v>
      </c>
      <c r="X2122" s="3">
        <v>945.54637500000001</v>
      </c>
      <c r="Y2122" vm="1">
        <v>0.36599999999999999</v>
      </c>
      <c r="Z2122" s="3">
        <v>7836.2928333333339</v>
      </c>
      <c r="AA2122" t="s">
        <v>505</v>
      </c>
      <c r="AB2122">
        <v>1.0568</v>
      </c>
      <c r="AC2122">
        <v>0.15</v>
      </c>
      <c r="AD2122" s="2" t="s">
        <v>42</v>
      </c>
      <c r="AE2122">
        <v>168</v>
      </c>
      <c r="AH2122">
        <v>20</v>
      </c>
      <c r="AK2122" t="s">
        <v>42</v>
      </c>
      <c r="AL2122">
        <f>IF(AND(EE_Data_2023[[#This Row],[Hire Date]]&gt;=EE_Data_2023[[#This Row],[Start of Month]],EE_Data_2023[[#This Row],[Hire Date]]&lt;=EE_Data_2023[[#This Row],[End of Month]]),1,0)</f>
        <v>0</v>
      </c>
      <c r="AM2122">
        <f>IF(AND(EE_Data_2023[[#This Row],[Exit Date]]&gt;=EE_Data_2023[[#This Row],[Start of Month]],EE_Data_2023[[#This Row],[Exit Date]]&lt;=EE_Data_2023[[#This Row],[End of Month]]),1,0)</f>
        <v>0</v>
      </c>
      <c r="AN2122">
        <f>EE_Data_2023[[#This Row],[Leave balance]]*EE_Data_2023[[#This Row],[Hr_Rate]]</f>
        <v>14974.716346153846</v>
      </c>
    </row>
    <row r="2123" spans="1:40" x14ac:dyDescent="0.3">
      <c r="A2123" s="1" t="s">
        <v>1929</v>
      </c>
      <c r="B2123" s="8">
        <v>44986</v>
      </c>
      <c r="C2123" s="8">
        <v>45016</v>
      </c>
      <c r="D2123">
        <v>2023</v>
      </c>
      <c r="E2123" t="s">
        <v>290</v>
      </c>
      <c r="F2123" t="s">
        <v>291</v>
      </c>
      <c r="G2123" t="s">
        <v>1916</v>
      </c>
      <c r="H2123" t="s">
        <v>1082</v>
      </c>
      <c r="I2123" t="s">
        <v>1083</v>
      </c>
      <c r="J2123" t="s">
        <v>547</v>
      </c>
      <c r="K2123" t="s">
        <v>37</v>
      </c>
      <c r="L2123" t="s">
        <v>71</v>
      </c>
      <c r="M2123" t="s">
        <v>291</v>
      </c>
      <c r="N2123" t="s">
        <v>72</v>
      </c>
      <c r="O2123" t="s">
        <v>50</v>
      </c>
      <c r="P2123">
        <v>60</v>
      </c>
      <c r="Q2123" s="2">
        <v>38027</v>
      </c>
      <c r="R2123" s="2"/>
      <c r="S2123">
        <v>32</v>
      </c>
      <c r="T2123" s="3">
        <v>90258</v>
      </c>
      <c r="U2123" s="3">
        <v>7521.5</v>
      </c>
      <c r="V2123" s="3">
        <v>54.24158653846154</v>
      </c>
      <c r="W2123" s="3">
        <v>0.20399999999999999</v>
      </c>
      <c r="X2123" s="3">
        <v>1534.386</v>
      </c>
      <c r="Y2123" vm="31">
        <v>1.0629999999999999</v>
      </c>
      <c r="Z2123" s="3">
        <v>-473.85449999999946</v>
      </c>
      <c r="AA2123" t="s">
        <v>294</v>
      </c>
      <c r="AB2123">
        <v>211.32830000000001</v>
      </c>
      <c r="AC2123">
        <v>0</v>
      </c>
      <c r="AD2123" s="2" t="s">
        <v>42</v>
      </c>
      <c r="AE2123">
        <v>298</v>
      </c>
      <c r="AH2123">
        <v>20</v>
      </c>
      <c r="AI2123">
        <v>356.40000000000003</v>
      </c>
      <c r="AK2123" t="s">
        <v>42</v>
      </c>
      <c r="AL2123">
        <f>IF(AND(EE_Data_2023[[#This Row],[Hire Date]]&gt;=EE_Data_2023[[#This Row],[Start of Month]],EE_Data_2023[[#This Row],[Hire Date]]&lt;=EE_Data_2023[[#This Row],[End of Month]]),1,0)</f>
        <v>0</v>
      </c>
      <c r="AM2123">
        <f>IF(AND(EE_Data_2023[[#This Row],[Exit Date]]&gt;=EE_Data_2023[[#This Row],[Start of Month]],EE_Data_2023[[#This Row],[Exit Date]]&lt;=EE_Data_2023[[#This Row],[End of Month]]),1,0)</f>
        <v>0</v>
      </c>
      <c r="AN2123">
        <f>EE_Data_2023[[#This Row],[Leave balance]]*EE_Data_2023[[#This Row],[Hr_Rate]]</f>
        <v>16163.992788461539</v>
      </c>
    </row>
    <row r="2124" spans="1:40" x14ac:dyDescent="0.3">
      <c r="A2124" s="1" t="s">
        <v>1929</v>
      </c>
      <c r="B2124" s="8">
        <v>44986</v>
      </c>
      <c r="C2124" s="8">
        <v>45016</v>
      </c>
      <c r="D2124">
        <v>2023</v>
      </c>
      <c r="E2124" t="s">
        <v>385</v>
      </c>
      <c r="F2124" t="s">
        <v>386</v>
      </c>
      <c r="G2124" t="s">
        <v>33</v>
      </c>
      <c r="H2124" t="s">
        <v>1084</v>
      </c>
      <c r="I2124" t="s">
        <v>1085</v>
      </c>
      <c r="J2124" t="s">
        <v>367</v>
      </c>
      <c r="K2124" t="s">
        <v>37</v>
      </c>
      <c r="L2124" t="s">
        <v>38</v>
      </c>
      <c r="M2124" t="s">
        <v>386</v>
      </c>
      <c r="N2124" t="s">
        <v>72</v>
      </c>
      <c r="O2124" t="s">
        <v>50</v>
      </c>
      <c r="P2124">
        <v>42</v>
      </c>
      <c r="Q2124" s="2">
        <v>40593</v>
      </c>
      <c r="R2124" s="2"/>
      <c r="S2124">
        <v>40</v>
      </c>
      <c r="T2124" s="3">
        <v>72486</v>
      </c>
      <c r="U2124" s="3">
        <v>6040.5</v>
      </c>
      <c r="V2124" s="3">
        <v>34.849038461538463</v>
      </c>
      <c r="W2124" s="3">
        <v>0.19020000000000001</v>
      </c>
      <c r="X2124" s="3">
        <v>1148.9031</v>
      </c>
      <c r="Y2124" vm="36">
        <v>0.28300000000000003</v>
      </c>
      <c r="Z2124" s="3">
        <v>4331.0384999999997</v>
      </c>
      <c r="AA2124" t="s">
        <v>389</v>
      </c>
      <c r="AB2124">
        <v>1.9574</v>
      </c>
      <c r="AC2124">
        <v>0</v>
      </c>
      <c r="AD2124" s="2" t="s">
        <v>42</v>
      </c>
      <c r="AE2124">
        <v>391</v>
      </c>
      <c r="AH2124">
        <v>20</v>
      </c>
      <c r="AI2124">
        <v>464.40000000000003</v>
      </c>
      <c r="AJ2124">
        <v>18</v>
      </c>
      <c r="AK2124" t="s">
        <v>42</v>
      </c>
      <c r="AL2124">
        <f>IF(AND(EE_Data_2023[[#This Row],[Hire Date]]&gt;=EE_Data_2023[[#This Row],[Start of Month]],EE_Data_2023[[#This Row],[Hire Date]]&lt;=EE_Data_2023[[#This Row],[End of Month]]),1,0)</f>
        <v>0</v>
      </c>
      <c r="AM2124">
        <f>IF(AND(EE_Data_2023[[#This Row],[Exit Date]]&gt;=EE_Data_2023[[#This Row],[Start of Month]],EE_Data_2023[[#This Row],[Exit Date]]&lt;=EE_Data_2023[[#This Row],[End of Month]]),1,0)</f>
        <v>0</v>
      </c>
      <c r="AN2124">
        <f>EE_Data_2023[[#This Row],[Leave balance]]*EE_Data_2023[[#This Row],[Hr_Rate]]</f>
        <v>13625.97403846154</v>
      </c>
    </row>
    <row r="2125" spans="1:40" x14ac:dyDescent="0.3">
      <c r="A2125" s="1" t="s">
        <v>1929</v>
      </c>
      <c r="B2125" s="8">
        <v>44986</v>
      </c>
      <c r="C2125" s="8">
        <v>45016</v>
      </c>
      <c r="D2125">
        <v>2023</v>
      </c>
      <c r="E2125" t="s">
        <v>188</v>
      </c>
      <c r="F2125" t="s">
        <v>189</v>
      </c>
      <c r="G2125" t="s">
        <v>33</v>
      </c>
      <c r="H2125" t="s">
        <v>1086</v>
      </c>
      <c r="I2125" t="s">
        <v>1087</v>
      </c>
      <c r="J2125" t="s">
        <v>63</v>
      </c>
      <c r="K2125" t="s">
        <v>83</v>
      </c>
      <c r="L2125" t="s">
        <v>108</v>
      </c>
      <c r="M2125" t="s">
        <v>189</v>
      </c>
      <c r="N2125" t="s">
        <v>72</v>
      </c>
      <c r="O2125" t="s">
        <v>50</v>
      </c>
      <c r="P2125">
        <v>53</v>
      </c>
      <c r="Q2125" s="2">
        <v>38344</v>
      </c>
      <c r="R2125" s="2"/>
      <c r="S2125">
        <v>32</v>
      </c>
      <c r="T2125" s="3">
        <v>90212</v>
      </c>
      <c r="U2125" s="3">
        <v>7517.666666666667</v>
      </c>
      <c r="V2125" s="3">
        <v>54.213942307692307</v>
      </c>
      <c r="W2125" s="3">
        <v>0.14099999999999999</v>
      </c>
      <c r="X2125" s="3">
        <v>1059.991</v>
      </c>
      <c r="Y2125" vm="23">
        <v>0.36200000000000004</v>
      </c>
      <c r="Z2125" s="3">
        <v>4796.2713333333331</v>
      </c>
      <c r="AA2125" t="s">
        <v>192</v>
      </c>
      <c r="AB2125">
        <v>11.2597</v>
      </c>
      <c r="AC2125">
        <v>0</v>
      </c>
      <c r="AD2125" s="2" t="s">
        <v>42</v>
      </c>
      <c r="AE2125">
        <v>97</v>
      </c>
      <c r="AH2125">
        <v>20</v>
      </c>
      <c r="AK2125" t="s">
        <v>42</v>
      </c>
      <c r="AL2125">
        <f>IF(AND(EE_Data_2023[[#This Row],[Hire Date]]&gt;=EE_Data_2023[[#This Row],[Start of Month]],EE_Data_2023[[#This Row],[Hire Date]]&lt;=EE_Data_2023[[#This Row],[End of Month]]),1,0)</f>
        <v>0</v>
      </c>
      <c r="AM2125">
        <f>IF(AND(EE_Data_2023[[#This Row],[Exit Date]]&gt;=EE_Data_2023[[#This Row],[Start of Month]],EE_Data_2023[[#This Row],[Exit Date]]&lt;=EE_Data_2023[[#This Row],[End of Month]]),1,0)</f>
        <v>0</v>
      </c>
      <c r="AN2125">
        <f>EE_Data_2023[[#This Row],[Leave balance]]*EE_Data_2023[[#This Row],[Hr_Rate]]</f>
        <v>5258.7524038461534</v>
      </c>
    </row>
    <row r="2126" spans="1:40" x14ac:dyDescent="0.3">
      <c r="A2126" s="1" t="s">
        <v>1929</v>
      </c>
      <c r="B2126" s="8">
        <v>44986</v>
      </c>
      <c r="C2126" s="8">
        <v>45016</v>
      </c>
      <c r="D2126">
        <v>2023</v>
      </c>
      <c r="E2126" t="s">
        <v>385</v>
      </c>
      <c r="F2126" t="s">
        <v>386</v>
      </c>
      <c r="G2126" t="s">
        <v>33</v>
      </c>
      <c r="H2126" t="s">
        <v>1088</v>
      </c>
      <c r="I2126" t="s">
        <v>1089</v>
      </c>
      <c r="J2126" t="s">
        <v>115</v>
      </c>
      <c r="K2126" t="s">
        <v>116</v>
      </c>
      <c r="L2126" t="s">
        <v>108</v>
      </c>
      <c r="M2126" t="s">
        <v>386</v>
      </c>
      <c r="N2126" t="s">
        <v>72</v>
      </c>
      <c r="O2126" t="s">
        <v>40</v>
      </c>
      <c r="P2126">
        <v>39</v>
      </c>
      <c r="Q2126" s="2">
        <v>43804</v>
      </c>
      <c r="R2126" s="2"/>
      <c r="S2126">
        <v>32</v>
      </c>
      <c r="T2126" s="3">
        <v>254057</v>
      </c>
      <c r="U2126" s="3">
        <v>21171.416666666668</v>
      </c>
      <c r="V2126" s="3">
        <v>152.67848557692307</v>
      </c>
      <c r="W2126" s="3">
        <v>0.19020000000000001</v>
      </c>
      <c r="X2126" s="3">
        <v>4026.8034500000003</v>
      </c>
      <c r="Y2126" vm="36">
        <v>0.28300000000000003</v>
      </c>
      <c r="Z2126" s="3">
        <v>15179.90575</v>
      </c>
      <c r="AA2126" t="s">
        <v>389</v>
      </c>
      <c r="AB2126">
        <v>1.9574</v>
      </c>
      <c r="AC2126">
        <v>0.39</v>
      </c>
      <c r="AD2126" s="2" t="s">
        <v>42</v>
      </c>
      <c r="AE2126">
        <v>95</v>
      </c>
      <c r="AH2126">
        <v>20</v>
      </c>
      <c r="AK2126" t="s">
        <v>42</v>
      </c>
      <c r="AL2126">
        <f>IF(AND(EE_Data_2023[[#This Row],[Hire Date]]&gt;=EE_Data_2023[[#This Row],[Start of Month]],EE_Data_2023[[#This Row],[Hire Date]]&lt;=EE_Data_2023[[#This Row],[End of Month]]),1,0)</f>
        <v>0</v>
      </c>
      <c r="AM2126">
        <f>IF(AND(EE_Data_2023[[#This Row],[Exit Date]]&gt;=EE_Data_2023[[#This Row],[Start of Month]],EE_Data_2023[[#This Row],[Exit Date]]&lt;=EE_Data_2023[[#This Row],[End of Month]]),1,0)</f>
        <v>0</v>
      </c>
      <c r="AN2126">
        <f>EE_Data_2023[[#This Row],[Leave balance]]*EE_Data_2023[[#This Row],[Hr_Rate]]</f>
        <v>14504.456129807691</v>
      </c>
    </row>
    <row r="2127" spans="1:40" x14ac:dyDescent="0.3">
      <c r="A2127" s="1" t="s">
        <v>1929</v>
      </c>
      <c r="B2127" s="8">
        <v>44986</v>
      </c>
      <c r="C2127" s="8">
        <v>45016</v>
      </c>
      <c r="D2127">
        <v>2023</v>
      </c>
      <c r="E2127" t="s">
        <v>172</v>
      </c>
      <c r="F2127" t="s">
        <v>132</v>
      </c>
      <c r="G2127" t="s">
        <v>33</v>
      </c>
      <c r="H2127" t="s">
        <v>1090</v>
      </c>
      <c r="I2127" t="s">
        <v>1091</v>
      </c>
      <c r="J2127" t="s">
        <v>247</v>
      </c>
      <c r="K2127" t="s">
        <v>94</v>
      </c>
      <c r="L2127" t="s">
        <v>38</v>
      </c>
      <c r="M2127" t="s">
        <v>132</v>
      </c>
      <c r="N2127" t="s">
        <v>72</v>
      </c>
      <c r="O2127" t="s">
        <v>50</v>
      </c>
      <c r="P2127">
        <v>58</v>
      </c>
      <c r="Q2127" s="2">
        <v>40463</v>
      </c>
      <c r="R2127" s="2"/>
      <c r="S2127">
        <v>32</v>
      </c>
      <c r="T2127" s="3">
        <v>43001</v>
      </c>
      <c r="U2127" s="3">
        <v>3583.4166666666665</v>
      </c>
      <c r="V2127" s="3">
        <v>25.841947115384617</v>
      </c>
      <c r="W2127" s="3">
        <v>0.45</v>
      </c>
      <c r="X2127" s="3">
        <v>1612.5374999999999</v>
      </c>
      <c r="Y2127" vm="21">
        <v>0.60699999999999998</v>
      </c>
      <c r="Z2127" s="3">
        <v>1408.2827499999999</v>
      </c>
      <c r="AA2127" t="s">
        <v>41</v>
      </c>
      <c r="AB2127">
        <v>1</v>
      </c>
      <c r="AC2127">
        <v>0</v>
      </c>
      <c r="AD2127" s="2" t="s">
        <v>42</v>
      </c>
      <c r="AE2127">
        <v>380</v>
      </c>
      <c r="AH2127">
        <v>20</v>
      </c>
      <c r="AK2127" t="s">
        <v>42</v>
      </c>
      <c r="AL2127">
        <f>IF(AND(EE_Data_2023[[#This Row],[Hire Date]]&gt;=EE_Data_2023[[#This Row],[Start of Month]],EE_Data_2023[[#This Row],[Hire Date]]&lt;=EE_Data_2023[[#This Row],[End of Month]]),1,0)</f>
        <v>0</v>
      </c>
      <c r="AM2127">
        <f>IF(AND(EE_Data_2023[[#This Row],[Exit Date]]&gt;=EE_Data_2023[[#This Row],[Start of Month]],EE_Data_2023[[#This Row],[Exit Date]]&lt;=EE_Data_2023[[#This Row],[End of Month]]),1,0)</f>
        <v>0</v>
      </c>
      <c r="AN2127">
        <f>EE_Data_2023[[#This Row],[Leave balance]]*EE_Data_2023[[#This Row],[Hr_Rate]]</f>
        <v>9819.9399038461543</v>
      </c>
    </row>
    <row r="2128" spans="1:40" x14ac:dyDescent="0.3">
      <c r="A2128" s="1" t="s">
        <v>1929</v>
      </c>
      <c r="B2128" s="8">
        <v>44986</v>
      </c>
      <c r="C2128" s="8">
        <v>45016</v>
      </c>
      <c r="D2128">
        <v>2023</v>
      </c>
      <c r="E2128" t="s">
        <v>89</v>
      </c>
      <c r="F2128" t="s">
        <v>90</v>
      </c>
      <c r="G2128" t="s">
        <v>54</v>
      </c>
      <c r="H2128" t="s">
        <v>1092</v>
      </c>
      <c r="I2128" t="s">
        <v>1093</v>
      </c>
      <c r="J2128" t="s">
        <v>57</v>
      </c>
      <c r="K2128" t="s">
        <v>37</v>
      </c>
      <c r="L2128" t="s">
        <v>38</v>
      </c>
      <c r="M2128" t="s">
        <v>90</v>
      </c>
      <c r="N2128" t="s">
        <v>39</v>
      </c>
      <c r="O2128" t="s">
        <v>40</v>
      </c>
      <c r="P2128">
        <v>60</v>
      </c>
      <c r="Q2128" s="2">
        <v>44776</v>
      </c>
      <c r="R2128" s="2">
        <v>45141</v>
      </c>
      <c r="S2128">
        <v>40</v>
      </c>
      <c r="T2128" s="3">
        <v>85120</v>
      </c>
      <c r="U2128" s="3">
        <v>7093.333333333333</v>
      </c>
      <c r="V2128" s="3">
        <v>40.92307692307692</v>
      </c>
      <c r="W2128" s="3">
        <v>0</v>
      </c>
      <c r="X2128" s="3">
        <v>0</v>
      </c>
      <c r="Y2128" vm="9">
        <v>0.37200000000000005</v>
      </c>
      <c r="Z2128" s="3">
        <v>4454.6133333333328</v>
      </c>
      <c r="AA2128" t="s">
        <v>95</v>
      </c>
      <c r="AB2128">
        <v>136.33000000000001</v>
      </c>
      <c r="AC2128">
        <v>0.09</v>
      </c>
      <c r="AD2128" s="2" t="s">
        <v>42</v>
      </c>
      <c r="AE2128">
        <v>247</v>
      </c>
      <c r="AH2128">
        <v>20</v>
      </c>
      <c r="AJ2128">
        <v>4.5</v>
      </c>
      <c r="AK2128" t="s">
        <v>42</v>
      </c>
      <c r="AL2128">
        <f>IF(AND(EE_Data_2023[[#This Row],[Hire Date]]&gt;=EE_Data_2023[[#This Row],[Start of Month]],EE_Data_2023[[#This Row],[Hire Date]]&lt;=EE_Data_2023[[#This Row],[End of Month]]),1,0)</f>
        <v>0</v>
      </c>
      <c r="AM2128">
        <f>IF(AND(EE_Data_2023[[#This Row],[Exit Date]]&gt;=EE_Data_2023[[#This Row],[Start of Month]],EE_Data_2023[[#This Row],[Exit Date]]&lt;=EE_Data_2023[[#This Row],[End of Month]]),1,0)</f>
        <v>0</v>
      </c>
      <c r="AN2128">
        <f>EE_Data_2023[[#This Row],[Leave balance]]*EE_Data_2023[[#This Row],[Hr_Rate]]</f>
        <v>10108</v>
      </c>
    </row>
    <row r="2129" spans="1:40" x14ac:dyDescent="0.3">
      <c r="A2129" s="1" t="s">
        <v>1929</v>
      </c>
      <c r="B2129" s="8">
        <v>44986</v>
      </c>
      <c r="C2129" s="8">
        <v>45016</v>
      </c>
      <c r="D2129">
        <v>2023</v>
      </c>
      <c r="E2129" t="s">
        <v>415</v>
      </c>
      <c r="F2129" t="s">
        <v>416</v>
      </c>
      <c r="G2129" t="s">
        <v>33</v>
      </c>
      <c r="H2129" t="s">
        <v>1094</v>
      </c>
      <c r="I2129" t="s">
        <v>1095</v>
      </c>
      <c r="J2129" t="s">
        <v>247</v>
      </c>
      <c r="K2129" t="s">
        <v>94</v>
      </c>
      <c r="L2129" t="s">
        <v>38</v>
      </c>
      <c r="M2129" t="s">
        <v>416</v>
      </c>
      <c r="N2129" t="s">
        <v>72</v>
      </c>
      <c r="O2129" t="s">
        <v>40</v>
      </c>
      <c r="P2129">
        <v>34</v>
      </c>
      <c r="Q2129" s="2">
        <v>42219</v>
      </c>
      <c r="R2129" s="2"/>
      <c r="S2129">
        <v>40</v>
      </c>
      <c r="T2129" s="3">
        <v>52200</v>
      </c>
      <c r="U2129" s="3">
        <v>4350</v>
      </c>
      <c r="V2129" s="3">
        <v>25.096153846153847</v>
      </c>
      <c r="W2129" s="3">
        <v>0</v>
      </c>
      <c r="X2129" s="3">
        <v>0</v>
      </c>
      <c r="Y2129" vm="38">
        <v>0.23800000000000002</v>
      </c>
      <c r="Z2129" s="3">
        <v>3314.7</v>
      </c>
      <c r="AA2129" t="s">
        <v>419</v>
      </c>
      <c r="AB2129">
        <v>7.4398</v>
      </c>
      <c r="AC2129">
        <v>0</v>
      </c>
      <c r="AD2129" s="2" t="s">
        <v>42</v>
      </c>
      <c r="AE2129">
        <v>199</v>
      </c>
      <c r="AH2129">
        <v>20</v>
      </c>
      <c r="AJ2129">
        <v>15</v>
      </c>
      <c r="AK2129" t="s">
        <v>42</v>
      </c>
      <c r="AL2129">
        <f>IF(AND(EE_Data_2023[[#This Row],[Hire Date]]&gt;=EE_Data_2023[[#This Row],[Start of Month]],EE_Data_2023[[#This Row],[Hire Date]]&lt;=EE_Data_2023[[#This Row],[End of Month]]),1,0)</f>
        <v>0</v>
      </c>
      <c r="AM2129">
        <f>IF(AND(EE_Data_2023[[#This Row],[Exit Date]]&gt;=EE_Data_2023[[#This Row],[Start of Month]],EE_Data_2023[[#This Row],[Exit Date]]&lt;=EE_Data_2023[[#This Row],[End of Month]]),1,0)</f>
        <v>0</v>
      </c>
      <c r="AN2129">
        <f>EE_Data_2023[[#This Row],[Leave balance]]*EE_Data_2023[[#This Row],[Hr_Rate]]</f>
        <v>4994.1346153846152</v>
      </c>
    </row>
    <row r="2130" spans="1:40" x14ac:dyDescent="0.3">
      <c r="A2130" s="1" t="s">
        <v>1929</v>
      </c>
      <c r="B2130" s="8">
        <v>44986</v>
      </c>
      <c r="C2130" s="8">
        <v>45016</v>
      </c>
      <c r="D2130">
        <v>2023</v>
      </c>
      <c r="E2130" t="s">
        <v>506</v>
      </c>
      <c r="F2130" t="s">
        <v>507</v>
      </c>
      <c r="G2130" t="s">
        <v>1917</v>
      </c>
      <c r="H2130" t="s">
        <v>1096</v>
      </c>
      <c r="I2130" t="s">
        <v>1097</v>
      </c>
      <c r="J2130" t="s">
        <v>93</v>
      </c>
      <c r="K2130" t="s">
        <v>94</v>
      </c>
      <c r="L2130" t="s">
        <v>71</v>
      </c>
      <c r="M2130" t="s">
        <v>507</v>
      </c>
      <c r="N2130" t="s">
        <v>72</v>
      </c>
      <c r="O2130" t="s">
        <v>50</v>
      </c>
      <c r="P2130">
        <v>60</v>
      </c>
      <c r="Q2130" s="2">
        <v>39739</v>
      </c>
      <c r="R2130" s="2"/>
      <c r="S2130">
        <v>32</v>
      </c>
      <c r="T2130" s="3">
        <v>150855</v>
      </c>
      <c r="U2130" s="3">
        <v>12571.25</v>
      </c>
      <c r="V2130" s="3">
        <v>90.658052884615387</v>
      </c>
      <c r="W2130" s="3">
        <v>7.3700000000000002E-2</v>
      </c>
      <c r="X2130" s="3">
        <v>926.501125</v>
      </c>
      <c r="Y2130" vm="40">
        <v>0.245</v>
      </c>
      <c r="Z2130" s="3">
        <v>9491.2937500000007</v>
      </c>
      <c r="AA2130" t="s">
        <v>510</v>
      </c>
      <c r="AB2130">
        <v>1.4572000000000001</v>
      </c>
      <c r="AC2130">
        <v>0.11</v>
      </c>
      <c r="AD2130" s="2" t="s">
        <v>42</v>
      </c>
      <c r="AE2130">
        <v>313</v>
      </c>
      <c r="AH2130">
        <v>20</v>
      </c>
      <c r="AK2130" t="s">
        <v>42</v>
      </c>
      <c r="AL2130">
        <f>IF(AND(EE_Data_2023[[#This Row],[Hire Date]]&gt;=EE_Data_2023[[#This Row],[Start of Month]],EE_Data_2023[[#This Row],[Hire Date]]&lt;=EE_Data_2023[[#This Row],[End of Month]]),1,0)</f>
        <v>0</v>
      </c>
      <c r="AM2130">
        <f>IF(AND(EE_Data_2023[[#This Row],[Exit Date]]&gt;=EE_Data_2023[[#This Row],[Start of Month]],EE_Data_2023[[#This Row],[Exit Date]]&lt;=EE_Data_2023[[#This Row],[End of Month]]),1,0)</f>
        <v>0</v>
      </c>
      <c r="AN2130">
        <f>EE_Data_2023[[#This Row],[Leave balance]]*EE_Data_2023[[#This Row],[Hr_Rate]]</f>
        <v>28375.970552884617</v>
      </c>
    </row>
    <row r="2131" spans="1:40" x14ac:dyDescent="0.3">
      <c r="A2131" s="1" t="s">
        <v>1929</v>
      </c>
      <c r="B2131" s="8">
        <v>44986</v>
      </c>
      <c r="C2131" s="8">
        <v>45016</v>
      </c>
      <c r="D2131">
        <v>2023</v>
      </c>
      <c r="E2131" t="s">
        <v>89</v>
      </c>
      <c r="F2131" t="s">
        <v>90</v>
      </c>
      <c r="G2131" t="s">
        <v>54</v>
      </c>
      <c r="H2131" t="s">
        <v>1098</v>
      </c>
      <c r="I2131" t="s">
        <v>1099</v>
      </c>
      <c r="J2131" t="s">
        <v>187</v>
      </c>
      <c r="K2131" t="s">
        <v>37</v>
      </c>
      <c r="L2131" t="s">
        <v>38</v>
      </c>
      <c r="M2131" t="s">
        <v>90</v>
      </c>
      <c r="N2131" t="s">
        <v>72</v>
      </c>
      <c r="O2131" t="s">
        <v>50</v>
      </c>
      <c r="P2131">
        <v>53</v>
      </c>
      <c r="Q2131" s="2">
        <v>38188</v>
      </c>
      <c r="R2131" s="2"/>
      <c r="S2131">
        <v>40</v>
      </c>
      <c r="T2131" s="3">
        <v>65702</v>
      </c>
      <c r="U2131" s="3">
        <v>5475.166666666667</v>
      </c>
      <c r="V2131" s="3">
        <v>31.587499999999999</v>
      </c>
      <c r="W2131" s="3">
        <v>0</v>
      </c>
      <c r="X2131" s="3">
        <v>0</v>
      </c>
      <c r="Y2131" vm="9">
        <v>0.37200000000000005</v>
      </c>
      <c r="Z2131" s="3">
        <v>3438.4046666666663</v>
      </c>
      <c r="AA2131" t="s">
        <v>95</v>
      </c>
      <c r="AB2131">
        <v>136.33000000000001</v>
      </c>
      <c r="AC2131">
        <v>0</v>
      </c>
      <c r="AD2131" s="2" t="s">
        <v>42</v>
      </c>
      <c r="AE2131">
        <v>110</v>
      </c>
      <c r="AH2131">
        <v>20</v>
      </c>
      <c r="AJ2131">
        <v>7.5</v>
      </c>
      <c r="AK2131" t="s">
        <v>42</v>
      </c>
      <c r="AL2131">
        <f>IF(AND(EE_Data_2023[[#This Row],[Hire Date]]&gt;=EE_Data_2023[[#This Row],[Start of Month]],EE_Data_2023[[#This Row],[Hire Date]]&lt;=EE_Data_2023[[#This Row],[End of Month]]),1,0)</f>
        <v>0</v>
      </c>
      <c r="AM2131">
        <f>IF(AND(EE_Data_2023[[#This Row],[Exit Date]]&gt;=EE_Data_2023[[#This Row],[Start of Month]],EE_Data_2023[[#This Row],[Exit Date]]&lt;=EE_Data_2023[[#This Row],[End of Month]]),1,0)</f>
        <v>0</v>
      </c>
      <c r="AN2131">
        <f>EE_Data_2023[[#This Row],[Leave balance]]*EE_Data_2023[[#This Row],[Hr_Rate]]</f>
        <v>3474.625</v>
      </c>
    </row>
    <row r="2132" spans="1:40" x14ac:dyDescent="0.3">
      <c r="A2132" s="1" t="s">
        <v>1929</v>
      </c>
      <c r="B2132" s="8">
        <v>44986</v>
      </c>
      <c r="C2132" s="8">
        <v>45016</v>
      </c>
      <c r="D2132">
        <v>2023</v>
      </c>
      <c r="E2132" t="s">
        <v>721</v>
      </c>
      <c r="F2132" t="s">
        <v>722</v>
      </c>
      <c r="G2132" t="s">
        <v>54</v>
      </c>
      <c r="H2132" t="s">
        <v>1100</v>
      </c>
      <c r="I2132" t="s">
        <v>1101</v>
      </c>
      <c r="J2132" t="s">
        <v>47</v>
      </c>
      <c r="K2132" t="s">
        <v>48</v>
      </c>
      <c r="L2132" t="s">
        <v>71</v>
      </c>
      <c r="M2132" t="s">
        <v>722</v>
      </c>
      <c r="N2132" t="s">
        <v>72</v>
      </c>
      <c r="O2132" t="s">
        <v>40</v>
      </c>
      <c r="P2132">
        <v>58</v>
      </c>
      <c r="Q2132" s="2">
        <v>39367</v>
      </c>
      <c r="R2132" s="2"/>
      <c r="S2132">
        <v>40</v>
      </c>
      <c r="T2132" s="3">
        <v>162038</v>
      </c>
      <c r="U2132" s="3">
        <v>13503.166666666666</v>
      </c>
      <c r="V2132" s="3">
        <v>77.902884615384622</v>
      </c>
      <c r="W2132" s="3">
        <v>0.1</v>
      </c>
      <c r="X2132" s="3">
        <v>1350.3166666666666</v>
      </c>
      <c r="Y2132" vm="42">
        <v>0.34799999999999998</v>
      </c>
      <c r="Z2132" s="3">
        <v>8804.0646666666653</v>
      </c>
      <c r="AA2132" t="s">
        <v>725</v>
      </c>
      <c r="AB2132">
        <v>486.12</v>
      </c>
      <c r="AC2132">
        <v>0.24</v>
      </c>
      <c r="AD2132" s="2" t="s">
        <v>42</v>
      </c>
      <c r="AE2132">
        <v>286</v>
      </c>
      <c r="AH2132">
        <v>20</v>
      </c>
      <c r="AJ2132">
        <v>22.5</v>
      </c>
      <c r="AK2132" t="s">
        <v>42</v>
      </c>
      <c r="AL2132">
        <f>IF(AND(EE_Data_2023[[#This Row],[Hire Date]]&gt;=EE_Data_2023[[#This Row],[Start of Month]],EE_Data_2023[[#This Row],[Hire Date]]&lt;=EE_Data_2023[[#This Row],[End of Month]]),1,0)</f>
        <v>0</v>
      </c>
      <c r="AM2132">
        <f>IF(AND(EE_Data_2023[[#This Row],[Exit Date]]&gt;=EE_Data_2023[[#This Row],[Start of Month]],EE_Data_2023[[#This Row],[Exit Date]]&lt;=EE_Data_2023[[#This Row],[End of Month]]),1,0)</f>
        <v>0</v>
      </c>
      <c r="AN2132">
        <f>EE_Data_2023[[#This Row],[Leave balance]]*EE_Data_2023[[#This Row],[Hr_Rate]]</f>
        <v>22280.225000000002</v>
      </c>
    </row>
    <row r="2133" spans="1:40" x14ac:dyDescent="0.3">
      <c r="A2133" s="1" t="s">
        <v>1929</v>
      </c>
      <c r="B2133" s="8">
        <v>44986</v>
      </c>
      <c r="C2133" s="8">
        <v>45016</v>
      </c>
      <c r="D2133">
        <v>2023</v>
      </c>
      <c r="E2133" t="s">
        <v>564</v>
      </c>
      <c r="F2133" t="s">
        <v>565</v>
      </c>
      <c r="G2133" t="s">
        <v>33</v>
      </c>
      <c r="H2133" t="s">
        <v>1102</v>
      </c>
      <c r="I2133" t="s">
        <v>1103</v>
      </c>
      <c r="J2133" t="s">
        <v>93</v>
      </c>
      <c r="K2133" t="s">
        <v>116</v>
      </c>
      <c r="L2133" t="s">
        <v>108</v>
      </c>
      <c r="M2133" t="s">
        <v>565</v>
      </c>
      <c r="N2133" t="s">
        <v>72</v>
      </c>
      <c r="O2133" t="s">
        <v>50</v>
      </c>
      <c r="P2133">
        <v>25</v>
      </c>
      <c r="Q2133" s="2">
        <v>43930</v>
      </c>
      <c r="R2133" s="2"/>
      <c r="S2133">
        <v>32</v>
      </c>
      <c r="T2133" s="3">
        <v>157057</v>
      </c>
      <c r="U2133" s="3">
        <v>13088.083333333334</v>
      </c>
      <c r="V2133" s="3">
        <v>94.38521634615384</v>
      </c>
      <c r="W2133" s="3">
        <v>0.21379999999999999</v>
      </c>
      <c r="X2133" s="3">
        <v>2798.2322166666668</v>
      </c>
      <c r="Y2133" vm="41">
        <v>0.51400000000000001</v>
      </c>
      <c r="Z2133" s="3">
        <v>6360.8085000000001</v>
      </c>
      <c r="AA2133" t="s">
        <v>41</v>
      </c>
      <c r="AB2133">
        <v>1</v>
      </c>
      <c r="AC2133">
        <v>0.1</v>
      </c>
      <c r="AD2133" s="2" t="s">
        <v>42</v>
      </c>
      <c r="AE2133">
        <v>35</v>
      </c>
      <c r="AH2133">
        <v>20</v>
      </c>
      <c r="AK2133" t="s">
        <v>42</v>
      </c>
      <c r="AL2133">
        <f>IF(AND(EE_Data_2023[[#This Row],[Hire Date]]&gt;=EE_Data_2023[[#This Row],[Start of Month]],EE_Data_2023[[#This Row],[Hire Date]]&lt;=EE_Data_2023[[#This Row],[End of Month]]),1,0)</f>
        <v>0</v>
      </c>
      <c r="AM2133">
        <f>IF(AND(EE_Data_2023[[#This Row],[Exit Date]]&gt;=EE_Data_2023[[#This Row],[Start of Month]],EE_Data_2023[[#This Row],[Exit Date]]&lt;=EE_Data_2023[[#This Row],[End of Month]]),1,0)</f>
        <v>0</v>
      </c>
      <c r="AN2133">
        <f>EE_Data_2023[[#This Row],[Leave balance]]*EE_Data_2023[[#This Row],[Hr_Rate]]</f>
        <v>3303.4825721153843</v>
      </c>
    </row>
    <row r="2134" spans="1:40" x14ac:dyDescent="0.3">
      <c r="A2134" s="1" t="s">
        <v>1929</v>
      </c>
      <c r="B2134" s="8">
        <v>44986</v>
      </c>
      <c r="C2134" s="8">
        <v>45016</v>
      </c>
      <c r="D2134">
        <v>2023</v>
      </c>
      <c r="E2134" t="s">
        <v>73</v>
      </c>
      <c r="F2134" t="s">
        <v>74</v>
      </c>
      <c r="G2134" t="s">
        <v>1916</v>
      </c>
      <c r="H2134" t="s">
        <v>1104</v>
      </c>
      <c r="I2134" t="s">
        <v>1105</v>
      </c>
      <c r="J2134" t="s">
        <v>77</v>
      </c>
      <c r="K2134" t="s">
        <v>37</v>
      </c>
      <c r="L2134" t="s">
        <v>108</v>
      </c>
      <c r="M2134" t="s">
        <v>74</v>
      </c>
      <c r="N2134" t="s">
        <v>72</v>
      </c>
      <c r="O2134" t="s">
        <v>40</v>
      </c>
      <c r="P2134">
        <v>46</v>
      </c>
      <c r="Q2134" s="2">
        <v>44419</v>
      </c>
      <c r="R2134" s="2"/>
      <c r="S2134">
        <v>32</v>
      </c>
      <c r="T2134" s="3">
        <v>127559</v>
      </c>
      <c r="U2134" s="3">
        <v>10629.916666666666</v>
      </c>
      <c r="V2134" s="3">
        <v>76.658052884615387</v>
      </c>
      <c r="W2134" s="3">
        <v>0.28999999999999998</v>
      </c>
      <c r="X2134" s="3">
        <v>3082.6758333333328</v>
      </c>
      <c r="Y2134" vm="6">
        <v>0.65099999999999991</v>
      </c>
      <c r="Z2134" s="3">
        <v>3709.840916666667</v>
      </c>
      <c r="AA2134" t="s">
        <v>78</v>
      </c>
      <c r="AB2134">
        <v>5.4378000000000002</v>
      </c>
      <c r="AC2134">
        <v>0.1</v>
      </c>
      <c r="AD2134" s="2" t="s">
        <v>42</v>
      </c>
      <c r="AE2134">
        <v>328</v>
      </c>
      <c r="AH2134">
        <v>20</v>
      </c>
      <c r="AK2134" t="s">
        <v>42</v>
      </c>
      <c r="AL2134">
        <f>IF(AND(EE_Data_2023[[#This Row],[Hire Date]]&gt;=EE_Data_2023[[#This Row],[Start of Month]],EE_Data_2023[[#This Row],[Hire Date]]&lt;=EE_Data_2023[[#This Row],[End of Month]]),1,0)</f>
        <v>0</v>
      </c>
      <c r="AM2134">
        <f>IF(AND(EE_Data_2023[[#This Row],[Exit Date]]&gt;=EE_Data_2023[[#This Row],[Start of Month]],EE_Data_2023[[#This Row],[Exit Date]]&lt;=EE_Data_2023[[#This Row],[End of Month]]),1,0)</f>
        <v>0</v>
      </c>
      <c r="AN2134">
        <f>EE_Data_2023[[#This Row],[Leave balance]]*EE_Data_2023[[#This Row],[Hr_Rate]]</f>
        <v>25143.841346153848</v>
      </c>
    </row>
    <row r="2135" spans="1:40" x14ac:dyDescent="0.3">
      <c r="A2135" s="1" t="s">
        <v>1929</v>
      </c>
      <c r="B2135" s="8">
        <v>44986</v>
      </c>
      <c r="C2135" s="8">
        <v>45016</v>
      </c>
      <c r="D2135">
        <v>2023</v>
      </c>
      <c r="E2135" t="s">
        <v>139</v>
      </c>
      <c r="F2135" t="s">
        <v>140</v>
      </c>
      <c r="G2135" t="s">
        <v>33</v>
      </c>
      <c r="H2135" t="s">
        <v>1106</v>
      </c>
      <c r="I2135" t="s">
        <v>1107</v>
      </c>
      <c r="J2135" t="s">
        <v>237</v>
      </c>
      <c r="K2135" t="s">
        <v>99</v>
      </c>
      <c r="L2135" t="s">
        <v>71</v>
      </c>
      <c r="M2135" t="s">
        <v>140</v>
      </c>
      <c r="N2135" t="s">
        <v>72</v>
      </c>
      <c r="O2135" t="s">
        <v>50</v>
      </c>
      <c r="P2135">
        <v>39</v>
      </c>
      <c r="Q2135" s="2">
        <v>43536</v>
      </c>
      <c r="R2135" s="2"/>
      <c r="S2135">
        <v>40</v>
      </c>
      <c r="T2135" s="3">
        <v>62644</v>
      </c>
      <c r="U2135" s="3">
        <v>5220.333333333333</v>
      </c>
      <c r="V2135" s="3">
        <v>30.117307692307691</v>
      </c>
      <c r="W2135" s="3">
        <v>0.19879999999999998</v>
      </c>
      <c r="X2135" s="3">
        <v>1037.8022666666666</v>
      </c>
      <c r="Y2135" vm="16">
        <v>0.48799999999999999</v>
      </c>
      <c r="Z2135" s="3">
        <v>2672.8106666666667</v>
      </c>
      <c r="AA2135" t="s">
        <v>41</v>
      </c>
      <c r="AB2135">
        <v>1</v>
      </c>
      <c r="AC2135">
        <v>0</v>
      </c>
      <c r="AD2135" s="2" t="s">
        <v>42</v>
      </c>
      <c r="AE2135">
        <v>366</v>
      </c>
      <c r="AH2135">
        <v>20</v>
      </c>
      <c r="AJ2135">
        <v>13.5</v>
      </c>
      <c r="AK2135" t="s">
        <v>42</v>
      </c>
      <c r="AL2135">
        <f>IF(AND(EE_Data_2023[[#This Row],[Hire Date]]&gt;=EE_Data_2023[[#This Row],[Start of Month]],EE_Data_2023[[#This Row],[Hire Date]]&lt;=EE_Data_2023[[#This Row],[End of Month]]),1,0)</f>
        <v>0</v>
      </c>
      <c r="AM2135">
        <f>IF(AND(EE_Data_2023[[#This Row],[Exit Date]]&gt;=EE_Data_2023[[#This Row],[Start of Month]],EE_Data_2023[[#This Row],[Exit Date]]&lt;=EE_Data_2023[[#This Row],[End of Month]]),1,0)</f>
        <v>0</v>
      </c>
      <c r="AN2135">
        <f>EE_Data_2023[[#This Row],[Leave balance]]*EE_Data_2023[[#This Row],[Hr_Rate]]</f>
        <v>11022.934615384615</v>
      </c>
    </row>
    <row r="2136" spans="1:40" x14ac:dyDescent="0.3">
      <c r="A2136" s="1" t="s">
        <v>1929</v>
      </c>
      <c r="B2136" s="8">
        <v>44986</v>
      </c>
      <c r="C2136" s="8">
        <v>45016</v>
      </c>
      <c r="D2136">
        <v>2023</v>
      </c>
      <c r="E2136" t="s">
        <v>564</v>
      </c>
      <c r="F2136" t="s">
        <v>565</v>
      </c>
      <c r="G2136" t="s">
        <v>33</v>
      </c>
      <c r="H2136" t="s">
        <v>1108</v>
      </c>
      <c r="I2136" t="s">
        <v>1109</v>
      </c>
      <c r="J2136" t="s">
        <v>310</v>
      </c>
      <c r="K2136" t="s">
        <v>37</v>
      </c>
      <c r="L2136" t="s">
        <v>38</v>
      </c>
      <c r="M2136" t="s">
        <v>565</v>
      </c>
      <c r="N2136" t="s">
        <v>72</v>
      </c>
      <c r="O2136" t="s">
        <v>40</v>
      </c>
      <c r="P2136">
        <v>50</v>
      </c>
      <c r="Q2136" s="2">
        <v>36956</v>
      </c>
      <c r="R2136" s="2"/>
      <c r="S2136">
        <v>40</v>
      </c>
      <c r="T2136" s="3">
        <v>73907</v>
      </c>
      <c r="U2136" s="3">
        <v>6158.916666666667</v>
      </c>
      <c r="V2136" s="3">
        <v>35.532211538461539</v>
      </c>
      <c r="W2136" s="3">
        <v>0.21379999999999999</v>
      </c>
      <c r="X2136" s="3">
        <v>1316.7763833333333</v>
      </c>
      <c r="Y2136" vm="41">
        <v>0.51400000000000001</v>
      </c>
      <c r="Z2136" s="3">
        <v>2993.2335000000003</v>
      </c>
      <c r="AA2136" t="s">
        <v>41</v>
      </c>
      <c r="AB2136">
        <v>1</v>
      </c>
      <c r="AC2136">
        <v>0</v>
      </c>
      <c r="AD2136" s="2" t="s">
        <v>42</v>
      </c>
      <c r="AE2136">
        <v>276</v>
      </c>
      <c r="AH2136">
        <v>20</v>
      </c>
      <c r="AJ2136">
        <v>4.5</v>
      </c>
      <c r="AK2136" t="s">
        <v>42</v>
      </c>
      <c r="AL2136">
        <f>IF(AND(EE_Data_2023[[#This Row],[Hire Date]]&gt;=EE_Data_2023[[#This Row],[Start of Month]],EE_Data_2023[[#This Row],[Hire Date]]&lt;=EE_Data_2023[[#This Row],[End of Month]]),1,0)</f>
        <v>0</v>
      </c>
      <c r="AM2136">
        <f>IF(AND(EE_Data_2023[[#This Row],[Exit Date]]&gt;=EE_Data_2023[[#This Row],[Start of Month]],EE_Data_2023[[#This Row],[Exit Date]]&lt;=EE_Data_2023[[#This Row],[End of Month]]),1,0)</f>
        <v>0</v>
      </c>
      <c r="AN2136">
        <f>EE_Data_2023[[#This Row],[Leave balance]]*EE_Data_2023[[#This Row],[Hr_Rate]]</f>
        <v>9806.8903846153844</v>
      </c>
    </row>
    <row r="2137" spans="1:40" x14ac:dyDescent="0.3">
      <c r="A2137" s="1" t="s">
        <v>1929</v>
      </c>
      <c r="B2137" s="8">
        <v>44986</v>
      </c>
      <c r="C2137" s="8">
        <v>45016</v>
      </c>
      <c r="D2137">
        <v>2023</v>
      </c>
      <c r="E2137" t="s">
        <v>84</v>
      </c>
      <c r="F2137" t="s">
        <v>85</v>
      </c>
      <c r="G2137" t="s">
        <v>1919</v>
      </c>
      <c r="H2137" t="s">
        <v>1110</v>
      </c>
      <c r="I2137" t="s">
        <v>1111</v>
      </c>
      <c r="J2137" t="s">
        <v>63</v>
      </c>
      <c r="K2137" t="s">
        <v>83</v>
      </c>
      <c r="L2137" t="s">
        <v>38</v>
      </c>
      <c r="M2137" t="s">
        <v>85</v>
      </c>
      <c r="N2137" t="s">
        <v>72</v>
      </c>
      <c r="O2137" t="s">
        <v>50</v>
      </c>
      <c r="P2137">
        <v>56</v>
      </c>
      <c r="Q2137" s="2">
        <v>43169</v>
      </c>
      <c r="R2137" s="2"/>
      <c r="S2137">
        <v>40</v>
      </c>
      <c r="T2137" s="3">
        <v>90040</v>
      </c>
      <c r="U2137" s="3">
        <v>7503.333333333333</v>
      </c>
      <c r="V2137" s="3">
        <v>43.288461538461533</v>
      </c>
      <c r="W2137" s="3">
        <v>0.25</v>
      </c>
      <c r="X2137" s="3">
        <v>1875.8333333333333</v>
      </c>
      <c r="Y2137" vm="8">
        <v>0.21899999999999997</v>
      </c>
      <c r="Z2137" s="3">
        <v>5860.1033333333335</v>
      </c>
      <c r="AA2137" t="s">
        <v>88</v>
      </c>
      <c r="AB2137">
        <v>8.2957999999999998</v>
      </c>
      <c r="AC2137">
        <v>0</v>
      </c>
      <c r="AD2137" s="2" t="s">
        <v>42</v>
      </c>
      <c r="AE2137">
        <v>250</v>
      </c>
      <c r="AH2137">
        <v>20</v>
      </c>
      <c r="AJ2137">
        <v>24</v>
      </c>
      <c r="AK2137" t="s">
        <v>42</v>
      </c>
      <c r="AL2137">
        <f>IF(AND(EE_Data_2023[[#This Row],[Hire Date]]&gt;=EE_Data_2023[[#This Row],[Start of Month]],EE_Data_2023[[#This Row],[Hire Date]]&lt;=EE_Data_2023[[#This Row],[End of Month]]),1,0)</f>
        <v>0</v>
      </c>
      <c r="AM2137">
        <f>IF(AND(EE_Data_2023[[#This Row],[Exit Date]]&gt;=EE_Data_2023[[#This Row],[Start of Month]],EE_Data_2023[[#This Row],[Exit Date]]&lt;=EE_Data_2023[[#This Row],[End of Month]]),1,0)</f>
        <v>0</v>
      </c>
      <c r="AN2137">
        <f>EE_Data_2023[[#This Row],[Leave balance]]*EE_Data_2023[[#This Row],[Hr_Rate]]</f>
        <v>10822.115384615383</v>
      </c>
    </row>
    <row r="2138" spans="1:40" x14ac:dyDescent="0.3">
      <c r="A2138" s="1" t="s">
        <v>1929</v>
      </c>
      <c r="B2138" s="8">
        <v>44986</v>
      </c>
      <c r="C2138" s="8">
        <v>45016</v>
      </c>
      <c r="D2138">
        <v>2023</v>
      </c>
      <c r="E2138" t="s">
        <v>59</v>
      </c>
      <c r="F2138" t="s">
        <v>60</v>
      </c>
      <c r="G2138" t="s">
        <v>33</v>
      </c>
      <c r="H2138" t="s">
        <v>1112</v>
      </c>
      <c r="I2138" t="s">
        <v>1113</v>
      </c>
      <c r="J2138" t="s">
        <v>341</v>
      </c>
      <c r="K2138" t="s">
        <v>99</v>
      </c>
      <c r="L2138" t="s">
        <v>38</v>
      </c>
      <c r="M2138" t="s">
        <v>60</v>
      </c>
      <c r="N2138" t="s">
        <v>72</v>
      </c>
      <c r="O2138" t="s">
        <v>50</v>
      </c>
      <c r="P2138">
        <v>30</v>
      </c>
      <c r="Q2138" s="2">
        <v>42516</v>
      </c>
      <c r="R2138" s="2"/>
      <c r="S2138">
        <v>40</v>
      </c>
      <c r="T2138" s="3">
        <v>91134</v>
      </c>
      <c r="U2138" s="3">
        <v>7594.5</v>
      </c>
      <c r="V2138" s="3">
        <v>43.814423076923077</v>
      </c>
      <c r="W2138" s="3">
        <v>0.22140000000000001</v>
      </c>
      <c r="X2138" s="3">
        <v>1681.4223000000002</v>
      </c>
      <c r="Y2138" vm="4">
        <v>0.40799999999999997</v>
      </c>
      <c r="Z2138" s="3">
        <v>4495.9440000000004</v>
      </c>
      <c r="AA2138" t="s">
        <v>64</v>
      </c>
      <c r="AB2138">
        <v>4.6844999999999999</v>
      </c>
      <c r="AC2138">
        <v>0</v>
      </c>
      <c r="AD2138" s="2" t="s">
        <v>42</v>
      </c>
      <c r="AE2138">
        <v>220</v>
      </c>
      <c r="AH2138">
        <v>20</v>
      </c>
      <c r="AJ2138">
        <v>24</v>
      </c>
      <c r="AK2138" t="s">
        <v>42</v>
      </c>
      <c r="AL2138">
        <f>IF(AND(EE_Data_2023[[#This Row],[Hire Date]]&gt;=EE_Data_2023[[#This Row],[Start of Month]],EE_Data_2023[[#This Row],[Hire Date]]&lt;=EE_Data_2023[[#This Row],[End of Month]]),1,0)</f>
        <v>0</v>
      </c>
      <c r="AM2138">
        <f>IF(AND(EE_Data_2023[[#This Row],[Exit Date]]&gt;=EE_Data_2023[[#This Row],[Start of Month]],EE_Data_2023[[#This Row],[Exit Date]]&lt;=EE_Data_2023[[#This Row],[End of Month]]),1,0)</f>
        <v>0</v>
      </c>
      <c r="AN2138">
        <f>EE_Data_2023[[#This Row],[Leave balance]]*EE_Data_2023[[#This Row],[Hr_Rate]]</f>
        <v>9639.1730769230762</v>
      </c>
    </row>
    <row r="2139" spans="1:40" x14ac:dyDescent="0.3">
      <c r="A2139" s="1" t="s">
        <v>1929</v>
      </c>
      <c r="B2139" s="8">
        <v>44986</v>
      </c>
      <c r="C2139" s="8">
        <v>45016</v>
      </c>
      <c r="D2139">
        <v>2023</v>
      </c>
      <c r="E2139" t="s">
        <v>210</v>
      </c>
      <c r="F2139" t="s">
        <v>211</v>
      </c>
      <c r="G2139" t="s">
        <v>33</v>
      </c>
      <c r="H2139" t="s">
        <v>1114</v>
      </c>
      <c r="I2139" t="s">
        <v>1115</v>
      </c>
      <c r="J2139" t="s">
        <v>115</v>
      </c>
      <c r="K2139" t="s">
        <v>94</v>
      </c>
      <c r="L2139" t="s">
        <v>49</v>
      </c>
      <c r="M2139" t="s">
        <v>211</v>
      </c>
      <c r="N2139" t="s">
        <v>72</v>
      </c>
      <c r="O2139" t="s">
        <v>50</v>
      </c>
      <c r="P2139">
        <v>45</v>
      </c>
      <c r="Q2139" s="2">
        <v>44461</v>
      </c>
      <c r="R2139" s="2"/>
      <c r="S2139">
        <v>40</v>
      </c>
      <c r="T2139" s="3">
        <v>201396</v>
      </c>
      <c r="U2139" s="3">
        <v>16783</v>
      </c>
      <c r="V2139" s="3">
        <v>96.825000000000003</v>
      </c>
      <c r="W2139" s="3">
        <v>0.29899999999999999</v>
      </c>
      <c r="X2139" s="3">
        <v>5018.1170000000002</v>
      </c>
      <c r="Y2139" vm="26">
        <v>0.47</v>
      </c>
      <c r="Z2139" s="3">
        <v>8894.9900000000016</v>
      </c>
      <c r="AA2139" t="s">
        <v>41</v>
      </c>
      <c r="AB2139">
        <v>1</v>
      </c>
      <c r="AC2139">
        <v>0.32</v>
      </c>
      <c r="AD2139" s="2" t="s">
        <v>42</v>
      </c>
      <c r="AE2139">
        <v>277</v>
      </c>
      <c r="AH2139">
        <v>20</v>
      </c>
      <c r="AJ2139">
        <v>16.5</v>
      </c>
      <c r="AK2139" t="s">
        <v>42</v>
      </c>
      <c r="AL2139">
        <f>IF(AND(EE_Data_2023[[#This Row],[Hire Date]]&gt;=EE_Data_2023[[#This Row],[Start of Month]],EE_Data_2023[[#This Row],[Hire Date]]&lt;=EE_Data_2023[[#This Row],[End of Month]]),1,0)</f>
        <v>0</v>
      </c>
      <c r="AM2139">
        <f>IF(AND(EE_Data_2023[[#This Row],[Exit Date]]&gt;=EE_Data_2023[[#This Row],[Start of Month]],EE_Data_2023[[#This Row],[Exit Date]]&lt;=EE_Data_2023[[#This Row],[End of Month]]),1,0)</f>
        <v>0</v>
      </c>
      <c r="AN2139">
        <f>EE_Data_2023[[#This Row],[Leave balance]]*EE_Data_2023[[#This Row],[Hr_Rate]]</f>
        <v>26820.525000000001</v>
      </c>
    </row>
    <row r="2140" spans="1:40" x14ac:dyDescent="0.3">
      <c r="A2140" s="1" t="s">
        <v>1929</v>
      </c>
      <c r="B2140" s="8">
        <v>44986</v>
      </c>
      <c r="C2140" s="8">
        <v>45016</v>
      </c>
      <c r="D2140">
        <v>2023</v>
      </c>
      <c r="E2140" t="s">
        <v>278</v>
      </c>
      <c r="F2140" t="s">
        <v>279</v>
      </c>
      <c r="G2140" t="s">
        <v>33</v>
      </c>
      <c r="H2140" t="s">
        <v>1116</v>
      </c>
      <c r="I2140" t="s">
        <v>1117</v>
      </c>
      <c r="J2140" t="s">
        <v>145</v>
      </c>
      <c r="K2140" t="s">
        <v>83</v>
      </c>
      <c r="L2140" t="s">
        <v>71</v>
      </c>
      <c r="M2140" t="s">
        <v>279</v>
      </c>
      <c r="N2140" t="s">
        <v>72</v>
      </c>
      <c r="O2140" t="s">
        <v>50</v>
      </c>
      <c r="P2140">
        <v>55</v>
      </c>
      <c r="Q2140" s="2">
        <v>40899</v>
      </c>
      <c r="R2140" s="2"/>
      <c r="S2140">
        <v>40</v>
      </c>
      <c r="T2140" s="3">
        <v>54733</v>
      </c>
      <c r="U2140" s="3">
        <v>4561.083333333333</v>
      </c>
      <c r="V2140" s="3">
        <v>26.313942307692308</v>
      </c>
      <c r="W2140" s="3">
        <v>0.13800000000000001</v>
      </c>
      <c r="X2140" s="3">
        <v>629.42949999999996</v>
      </c>
      <c r="Y2140" vm="29">
        <v>0.30599999999999999</v>
      </c>
      <c r="Z2140" s="3">
        <v>3165.3918333333331</v>
      </c>
      <c r="AA2140" t="s">
        <v>282</v>
      </c>
      <c r="AB2140">
        <v>0.88870000000000005</v>
      </c>
      <c r="AC2140">
        <v>0</v>
      </c>
      <c r="AD2140" s="2" t="s">
        <v>42</v>
      </c>
      <c r="AE2140">
        <v>42</v>
      </c>
      <c r="AH2140">
        <v>20</v>
      </c>
      <c r="AJ2140">
        <v>12</v>
      </c>
      <c r="AK2140" t="s">
        <v>42</v>
      </c>
      <c r="AL2140">
        <f>IF(AND(EE_Data_2023[[#This Row],[Hire Date]]&gt;=EE_Data_2023[[#This Row],[Start of Month]],EE_Data_2023[[#This Row],[Hire Date]]&lt;=EE_Data_2023[[#This Row],[End of Month]]),1,0)</f>
        <v>0</v>
      </c>
      <c r="AM2140">
        <f>IF(AND(EE_Data_2023[[#This Row],[Exit Date]]&gt;=EE_Data_2023[[#This Row],[Start of Month]],EE_Data_2023[[#This Row],[Exit Date]]&lt;=EE_Data_2023[[#This Row],[End of Month]]),1,0)</f>
        <v>0</v>
      </c>
      <c r="AN2140">
        <f>EE_Data_2023[[#This Row],[Leave balance]]*EE_Data_2023[[#This Row],[Hr_Rate]]</f>
        <v>1105.185576923077</v>
      </c>
    </row>
    <row r="2141" spans="1:40" x14ac:dyDescent="0.3">
      <c r="A2141" s="1" t="s">
        <v>1929</v>
      </c>
      <c r="B2141" s="8">
        <v>44986</v>
      </c>
      <c r="C2141" s="8">
        <v>45016</v>
      </c>
      <c r="D2141">
        <v>2023</v>
      </c>
      <c r="E2141" t="s">
        <v>390</v>
      </c>
      <c r="F2141" t="s">
        <v>391</v>
      </c>
      <c r="G2141" t="s">
        <v>33</v>
      </c>
      <c r="H2141" t="s">
        <v>1118</v>
      </c>
      <c r="I2141" t="s">
        <v>1119</v>
      </c>
      <c r="J2141" t="s">
        <v>93</v>
      </c>
      <c r="K2141" t="s">
        <v>48</v>
      </c>
      <c r="L2141" t="s">
        <v>71</v>
      </c>
      <c r="M2141" t="s">
        <v>391</v>
      </c>
      <c r="N2141" t="s">
        <v>72</v>
      </c>
      <c r="O2141" t="s">
        <v>50</v>
      </c>
      <c r="P2141">
        <v>59</v>
      </c>
      <c r="Q2141" s="2">
        <v>43400</v>
      </c>
      <c r="R2141" s="2"/>
      <c r="S2141">
        <v>32</v>
      </c>
      <c r="T2141" s="3">
        <v>139208</v>
      </c>
      <c r="U2141" s="3">
        <v>11600.666666666666</v>
      </c>
      <c r="V2141" s="3">
        <v>83.65865384615384</v>
      </c>
      <c r="W2141" s="3">
        <v>0.1105</v>
      </c>
      <c r="X2141" s="3">
        <v>1281.8736666666666</v>
      </c>
      <c r="Y2141" vm="37">
        <v>0.26100000000000001</v>
      </c>
      <c r="Z2141" s="3">
        <v>8572.8926666666666</v>
      </c>
      <c r="AA2141" t="s">
        <v>41</v>
      </c>
      <c r="AB2141">
        <v>1</v>
      </c>
      <c r="AC2141">
        <v>0.11</v>
      </c>
      <c r="AD2141" s="2" t="s">
        <v>42</v>
      </c>
      <c r="AE2141">
        <v>283</v>
      </c>
      <c r="AH2141">
        <v>20</v>
      </c>
      <c r="AK2141" t="s">
        <v>42</v>
      </c>
      <c r="AL2141">
        <f>IF(AND(EE_Data_2023[[#This Row],[Hire Date]]&gt;=EE_Data_2023[[#This Row],[Start of Month]],EE_Data_2023[[#This Row],[Hire Date]]&lt;=EE_Data_2023[[#This Row],[End of Month]]),1,0)</f>
        <v>0</v>
      </c>
      <c r="AM2141">
        <f>IF(AND(EE_Data_2023[[#This Row],[Exit Date]]&gt;=EE_Data_2023[[#This Row],[Start of Month]],EE_Data_2023[[#This Row],[Exit Date]]&lt;=EE_Data_2023[[#This Row],[End of Month]]),1,0)</f>
        <v>0</v>
      </c>
      <c r="AN2141">
        <f>EE_Data_2023[[#This Row],[Leave balance]]*EE_Data_2023[[#This Row],[Hr_Rate]]</f>
        <v>23675.399038461535</v>
      </c>
    </row>
    <row r="2142" spans="1:40" x14ac:dyDescent="0.3">
      <c r="A2142" s="1" t="s">
        <v>1929</v>
      </c>
      <c r="B2142" s="8">
        <v>44986</v>
      </c>
      <c r="C2142" s="8">
        <v>45016</v>
      </c>
      <c r="D2142">
        <v>2023</v>
      </c>
      <c r="E2142" t="s">
        <v>161</v>
      </c>
      <c r="F2142" t="s">
        <v>162</v>
      </c>
      <c r="G2142" t="s">
        <v>54</v>
      </c>
      <c r="H2142" t="s">
        <v>1120</v>
      </c>
      <c r="I2142" t="s">
        <v>1121</v>
      </c>
      <c r="J2142" t="s">
        <v>63</v>
      </c>
      <c r="K2142" t="s">
        <v>70</v>
      </c>
      <c r="L2142" t="s">
        <v>49</v>
      </c>
      <c r="M2142" t="s">
        <v>162</v>
      </c>
      <c r="N2142" t="s">
        <v>72</v>
      </c>
      <c r="O2142" t="s">
        <v>40</v>
      </c>
      <c r="P2142">
        <v>63</v>
      </c>
      <c r="Q2142" s="2">
        <v>43171</v>
      </c>
      <c r="R2142" s="2"/>
      <c r="S2142">
        <v>40</v>
      </c>
      <c r="T2142" s="3">
        <v>73200</v>
      </c>
      <c r="U2142" s="3">
        <v>6100</v>
      </c>
      <c r="V2142" s="3">
        <v>35.192307692307693</v>
      </c>
      <c r="W2142" s="3">
        <v>0</v>
      </c>
      <c r="X2142" s="3">
        <v>0</v>
      </c>
      <c r="Y2142" vm="20">
        <v>0.29199999999999998</v>
      </c>
      <c r="Z2142" s="3">
        <v>4318.8</v>
      </c>
      <c r="AA2142" t="s">
        <v>166</v>
      </c>
      <c r="AB2142">
        <v>19.621099999999998</v>
      </c>
      <c r="AC2142">
        <v>0</v>
      </c>
      <c r="AD2142" s="2" t="s">
        <v>42</v>
      </c>
      <c r="AE2142">
        <v>135</v>
      </c>
      <c r="AH2142">
        <v>20</v>
      </c>
      <c r="AJ2142">
        <v>16.5</v>
      </c>
      <c r="AK2142" t="s">
        <v>42</v>
      </c>
      <c r="AL2142">
        <f>IF(AND(EE_Data_2023[[#This Row],[Hire Date]]&gt;=EE_Data_2023[[#This Row],[Start of Month]],EE_Data_2023[[#This Row],[Hire Date]]&lt;=EE_Data_2023[[#This Row],[End of Month]]),1,0)</f>
        <v>0</v>
      </c>
      <c r="AM2142">
        <f>IF(AND(EE_Data_2023[[#This Row],[Exit Date]]&gt;=EE_Data_2023[[#This Row],[Start of Month]],EE_Data_2023[[#This Row],[Exit Date]]&lt;=EE_Data_2023[[#This Row],[End of Month]]),1,0)</f>
        <v>0</v>
      </c>
      <c r="AN2142">
        <f>EE_Data_2023[[#This Row],[Leave balance]]*EE_Data_2023[[#This Row],[Hr_Rate]]</f>
        <v>4750.961538461539</v>
      </c>
    </row>
    <row r="2143" spans="1:40" x14ac:dyDescent="0.3">
      <c r="A2143" s="1" t="s">
        <v>1929</v>
      </c>
      <c r="B2143" s="8">
        <v>44986</v>
      </c>
      <c r="C2143" s="8">
        <v>45016</v>
      </c>
      <c r="D2143">
        <v>2023</v>
      </c>
      <c r="E2143" t="s">
        <v>89</v>
      </c>
      <c r="F2143" t="s">
        <v>90</v>
      </c>
      <c r="G2143" t="s">
        <v>54</v>
      </c>
      <c r="H2143" t="s">
        <v>1122</v>
      </c>
      <c r="I2143" t="s">
        <v>1123</v>
      </c>
      <c r="J2143" t="s">
        <v>77</v>
      </c>
      <c r="K2143" t="s">
        <v>83</v>
      </c>
      <c r="L2143" t="s">
        <v>49</v>
      </c>
      <c r="M2143" t="s">
        <v>90</v>
      </c>
      <c r="N2143" t="s">
        <v>72</v>
      </c>
      <c r="O2143" t="s">
        <v>50</v>
      </c>
      <c r="P2143">
        <v>46</v>
      </c>
      <c r="Q2143" s="2">
        <v>40292</v>
      </c>
      <c r="R2143" s="2"/>
      <c r="S2143">
        <v>40</v>
      </c>
      <c r="T2143" s="3">
        <v>102636</v>
      </c>
      <c r="U2143" s="3">
        <v>8553</v>
      </c>
      <c r="V2143" s="3">
        <v>49.344230769230769</v>
      </c>
      <c r="W2143" s="3">
        <v>0</v>
      </c>
      <c r="X2143" s="3">
        <v>0</v>
      </c>
      <c r="Y2143" vm="9">
        <v>0.37200000000000005</v>
      </c>
      <c r="Z2143" s="3">
        <v>5371.2839999999997</v>
      </c>
      <c r="AA2143" t="s">
        <v>95</v>
      </c>
      <c r="AB2143">
        <v>136.33000000000001</v>
      </c>
      <c r="AC2143">
        <v>0.06</v>
      </c>
      <c r="AD2143" s="2" t="s">
        <v>42</v>
      </c>
      <c r="AE2143">
        <v>307</v>
      </c>
      <c r="AH2143">
        <v>20</v>
      </c>
      <c r="AJ2143">
        <v>15</v>
      </c>
      <c r="AK2143" t="s">
        <v>42</v>
      </c>
      <c r="AL2143">
        <f>IF(AND(EE_Data_2023[[#This Row],[Hire Date]]&gt;=EE_Data_2023[[#This Row],[Start of Month]],EE_Data_2023[[#This Row],[Hire Date]]&lt;=EE_Data_2023[[#This Row],[End of Month]]),1,0)</f>
        <v>0</v>
      </c>
      <c r="AM2143">
        <f>IF(AND(EE_Data_2023[[#This Row],[Exit Date]]&gt;=EE_Data_2023[[#This Row],[Start of Month]],EE_Data_2023[[#This Row],[Exit Date]]&lt;=EE_Data_2023[[#This Row],[End of Month]]),1,0)</f>
        <v>0</v>
      </c>
      <c r="AN2143">
        <f>EE_Data_2023[[#This Row],[Leave balance]]*EE_Data_2023[[#This Row],[Hr_Rate]]</f>
        <v>15148.678846153845</v>
      </c>
    </row>
    <row r="2144" spans="1:40" x14ac:dyDescent="0.3">
      <c r="A2144" s="1" t="s">
        <v>1929</v>
      </c>
      <c r="B2144" s="8">
        <v>44986</v>
      </c>
      <c r="C2144" s="8">
        <v>45016</v>
      </c>
      <c r="D2144">
        <v>2023</v>
      </c>
      <c r="E2144" t="s">
        <v>390</v>
      </c>
      <c r="F2144" t="s">
        <v>391</v>
      </c>
      <c r="G2144" t="s">
        <v>33</v>
      </c>
      <c r="H2144" t="s">
        <v>1124</v>
      </c>
      <c r="I2144" t="s">
        <v>1125</v>
      </c>
      <c r="J2144" t="s">
        <v>362</v>
      </c>
      <c r="K2144" t="s">
        <v>70</v>
      </c>
      <c r="L2144" t="s">
        <v>49</v>
      </c>
      <c r="M2144" t="s">
        <v>391</v>
      </c>
      <c r="N2144" t="s">
        <v>72</v>
      </c>
      <c r="O2144" t="s">
        <v>50</v>
      </c>
      <c r="P2144">
        <v>26</v>
      </c>
      <c r="Q2144" s="2">
        <v>44236</v>
      </c>
      <c r="R2144" s="2"/>
      <c r="S2144">
        <v>40</v>
      </c>
      <c r="T2144" s="3">
        <v>87427</v>
      </c>
      <c r="U2144" s="3">
        <v>7285.583333333333</v>
      </c>
      <c r="V2144" s="3">
        <v>42.032211538461539</v>
      </c>
      <c r="W2144" s="3">
        <v>0.1105</v>
      </c>
      <c r="X2144" s="3">
        <v>805.05695833333334</v>
      </c>
      <c r="Y2144" vm="37">
        <v>0.26100000000000001</v>
      </c>
      <c r="Z2144" s="3">
        <v>5384.0460833333327</v>
      </c>
      <c r="AA2144" t="s">
        <v>41</v>
      </c>
      <c r="AB2144">
        <v>1</v>
      </c>
      <c r="AC2144">
        <v>0</v>
      </c>
      <c r="AD2144" s="2" t="s">
        <v>42</v>
      </c>
      <c r="AE2144">
        <v>34</v>
      </c>
      <c r="AH2144">
        <v>20</v>
      </c>
      <c r="AJ2144">
        <v>15</v>
      </c>
      <c r="AK2144" t="s">
        <v>42</v>
      </c>
      <c r="AL2144">
        <f>IF(AND(EE_Data_2023[[#This Row],[Hire Date]]&gt;=EE_Data_2023[[#This Row],[Start of Month]],EE_Data_2023[[#This Row],[Hire Date]]&lt;=EE_Data_2023[[#This Row],[End of Month]]),1,0)</f>
        <v>0</v>
      </c>
      <c r="AM2144">
        <f>IF(AND(EE_Data_2023[[#This Row],[Exit Date]]&gt;=EE_Data_2023[[#This Row],[Start of Month]],EE_Data_2023[[#This Row],[Exit Date]]&lt;=EE_Data_2023[[#This Row],[End of Month]]),1,0)</f>
        <v>0</v>
      </c>
      <c r="AN2144">
        <f>EE_Data_2023[[#This Row],[Leave balance]]*EE_Data_2023[[#This Row],[Hr_Rate]]</f>
        <v>1429.0951923076923</v>
      </c>
    </row>
    <row r="2145" spans="1:40" x14ac:dyDescent="0.3">
      <c r="A2145" s="1" t="s">
        <v>1929</v>
      </c>
      <c r="B2145" s="8">
        <v>44986</v>
      </c>
      <c r="C2145" s="8">
        <v>45016</v>
      </c>
      <c r="D2145">
        <v>2023</v>
      </c>
      <c r="E2145" t="s">
        <v>1035</v>
      </c>
      <c r="F2145" t="s">
        <v>1036</v>
      </c>
      <c r="G2145" t="s">
        <v>1918</v>
      </c>
      <c r="H2145" t="s">
        <v>1126</v>
      </c>
      <c r="I2145" t="s">
        <v>1127</v>
      </c>
      <c r="J2145" t="s">
        <v>171</v>
      </c>
      <c r="K2145" t="s">
        <v>37</v>
      </c>
      <c r="L2145" t="s">
        <v>108</v>
      </c>
      <c r="M2145" t="s">
        <v>1036</v>
      </c>
      <c r="N2145" t="s">
        <v>72</v>
      </c>
      <c r="O2145" t="s">
        <v>40</v>
      </c>
      <c r="P2145">
        <v>45</v>
      </c>
      <c r="Q2145" s="2">
        <v>43248</v>
      </c>
      <c r="R2145" s="2"/>
      <c r="S2145">
        <v>40</v>
      </c>
      <c r="T2145" s="3">
        <v>49219</v>
      </c>
      <c r="U2145" s="3">
        <v>4101.583333333333</v>
      </c>
      <c r="V2145" s="3">
        <v>23.662980769230767</v>
      </c>
      <c r="W2145" s="3">
        <v>0.25</v>
      </c>
      <c r="X2145" s="3">
        <v>1025.3958333333333</v>
      </c>
      <c r="Y2145" vm="44">
        <v>0.47399999999999998</v>
      </c>
      <c r="Z2145" s="3">
        <v>2157.4328333333333</v>
      </c>
      <c r="AA2145" t="s">
        <v>1039</v>
      </c>
      <c r="AB2145">
        <v>1.5972999999999999</v>
      </c>
      <c r="AC2145">
        <v>0</v>
      </c>
      <c r="AD2145" s="2" t="s">
        <v>42</v>
      </c>
      <c r="AE2145">
        <v>51</v>
      </c>
      <c r="AH2145">
        <v>20</v>
      </c>
      <c r="AJ2145">
        <v>18</v>
      </c>
      <c r="AK2145" t="s">
        <v>42</v>
      </c>
      <c r="AL2145">
        <f>IF(AND(EE_Data_2023[[#This Row],[Hire Date]]&gt;=EE_Data_2023[[#This Row],[Start of Month]],EE_Data_2023[[#This Row],[Hire Date]]&lt;=EE_Data_2023[[#This Row],[End of Month]]),1,0)</f>
        <v>0</v>
      </c>
      <c r="AM2145">
        <f>IF(AND(EE_Data_2023[[#This Row],[Exit Date]]&gt;=EE_Data_2023[[#This Row],[Start of Month]],EE_Data_2023[[#This Row],[Exit Date]]&lt;=EE_Data_2023[[#This Row],[End of Month]]),1,0)</f>
        <v>0</v>
      </c>
      <c r="AN2145">
        <f>EE_Data_2023[[#This Row],[Leave balance]]*EE_Data_2023[[#This Row],[Hr_Rate]]</f>
        <v>1206.8120192307692</v>
      </c>
    </row>
    <row r="2146" spans="1:40" x14ac:dyDescent="0.3">
      <c r="A2146" s="1" t="s">
        <v>1929</v>
      </c>
      <c r="B2146" s="8">
        <v>44986</v>
      </c>
      <c r="C2146" s="8">
        <v>45016</v>
      </c>
      <c r="D2146">
        <v>2023</v>
      </c>
      <c r="E2146" t="s">
        <v>385</v>
      </c>
      <c r="F2146" t="s">
        <v>386</v>
      </c>
      <c r="G2146" t="s">
        <v>33</v>
      </c>
      <c r="H2146" t="s">
        <v>1128</v>
      </c>
      <c r="I2146" t="s">
        <v>699</v>
      </c>
      <c r="J2146" t="s">
        <v>77</v>
      </c>
      <c r="K2146" t="s">
        <v>48</v>
      </c>
      <c r="L2146" t="s">
        <v>38</v>
      </c>
      <c r="M2146" t="s">
        <v>386</v>
      </c>
      <c r="N2146" t="s">
        <v>72</v>
      </c>
      <c r="O2146" t="s">
        <v>40</v>
      </c>
      <c r="P2146">
        <v>50</v>
      </c>
      <c r="Q2146" s="2">
        <v>43239</v>
      </c>
      <c r="R2146" s="2"/>
      <c r="S2146">
        <v>32</v>
      </c>
      <c r="T2146" s="3">
        <v>106437</v>
      </c>
      <c r="U2146" s="3">
        <v>8869.75</v>
      </c>
      <c r="V2146" s="3">
        <v>63.964543269230766</v>
      </c>
      <c r="W2146" s="3">
        <v>0.19020000000000001</v>
      </c>
      <c r="X2146" s="3">
        <v>1687.0264500000001</v>
      </c>
      <c r="Y2146" vm="36">
        <v>0.28300000000000003</v>
      </c>
      <c r="Z2146" s="3">
        <v>6359.6107499999998</v>
      </c>
      <c r="AA2146" t="s">
        <v>389</v>
      </c>
      <c r="AB2146">
        <v>1.9574</v>
      </c>
      <c r="AC2146">
        <v>7.0000000000000007E-2</v>
      </c>
      <c r="AD2146" s="2" t="s">
        <v>42</v>
      </c>
      <c r="AE2146">
        <v>235</v>
      </c>
      <c r="AH2146">
        <v>20</v>
      </c>
      <c r="AK2146" t="s">
        <v>42</v>
      </c>
      <c r="AL2146">
        <f>IF(AND(EE_Data_2023[[#This Row],[Hire Date]]&gt;=EE_Data_2023[[#This Row],[Start of Month]],EE_Data_2023[[#This Row],[Hire Date]]&lt;=EE_Data_2023[[#This Row],[End of Month]]),1,0)</f>
        <v>0</v>
      </c>
      <c r="AM2146">
        <f>IF(AND(EE_Data_2023[[#This Row],[Exit Date]]&gt;=EE_Data_2023[[#This Row],[Start of Month]],EE_Data_2023[[#This Row],[Exit Date]]&lt;=EE_Data_2023[[#This Row],[End of Month]]),1,0)</f>
        <v>0</v>
      </c>
      <c r="AN2146">
        <f>EE_Data_2023[[#This Row],[Leave balance]]*EE_Data_2023[[#This Row],[Hr_Rate]]</f>
        <v>15031.66766826923</v>
      </c>
    </row>
    <row r="2147" spans="1:40" x14ac:dyDescent="0.3">
      <c r="A2147" s="1" t="s">
        <v>1929</v>
      </c>
      <c r="B2147" s="8">
        <v>44986</v>
      </c>
      <c r="C2147" s="8">
        <v>45016</v>
      </c>
      <c r="D2147">
        <v>2023</v>
      </c>
      <c r="E2147" t="s">
        <v>139</v>
      </c>
      <c r="F2147" t="s">
        <v>140</v>
      </c>
      <c r="G2147" t="s">
        <v>33</v>
      </c>
      <c r="H2147" t="s">
        <v>1129</v>
      </c>
      <c r="I2147" t="s">
        <v>1130</v>
      </c>
      <c r="J2147" t="s">
        <v>177</v>
      </c>
      <c r="K2147" t="s">
        <v>48</v>
      </c>
      <c r="L2147" t="s">
        <v>38</v>
      </c>
      <c r="M2147" t="s">
        <v>140</v>
      </c>
      <c r="N2147" t="s">
        <v>72</v>
      </c>
      <c r="O2147" t="s">
        <v>40</v>
      </c>
      <c r="P2147">
        <v>46</v>
      </c>
      <c r="Q2147" s="2">
        <v>42129</v>
      </c>
      <c r="R2147" s="2"/>
      <c r="S2147">
        <v>32</v>
      </c>
      <c r="T2147" s="3">
        <v>64364</v>
      </c>
      <c r="U2147" s="3">
        <v>5363.666666666667</v>
      </c>
      <c r="V2147" s="3">
        <v>38.68028846153846</v>
      </c>
      <c r="W2147" s="3">
        <v>0.19879999999999998</v>
      </c>
      <c r="X2147" s="3">
        <v>1066.2969333333333</v>
      </c>
      <c r="Y2147" vm="16">
        <v>0.48799999999999999</v>
      </c>
      <c r="Z2147" s="3">
        <v>2746.1973333333335</v>
      </c>
      <c r="AA2147" t="s">
        <v>41</v>
      </c>
      <c r="AB2147">
        <v>1</v>
      </c>
      <c r="AC2147">
        <v>0</v>
      </c>
      <c r="AD2147" s="2" t="s">
        <v>42</v>
      </c>
      <c r="AE2147">
        <v>175</v>
      </c>
      <c r="AH2147">
        <v>20</v>
      </c>
      <c r="AK2147" t="s">
        <v>42</v>
      </c>
      <c r="AL2147">
        <f>IF(AND(EE_Data_2023[[#This Row],[Hire Date]]&gt;=EE_Data_2023[[#This Row],[Start of Month]],EE_Data_2023[[#This Row],[Hire Date]]&lt;=EE_Data_2023[[#This Row],[End of Month]]),1,0)</f>
        <v>0</v>
      </c>
      <c r="AM2147">
        <f>IF(AND(EE_Data_2023[[#This Row],[Exit Date]]&gt;=EE_Data_2023[[#This Row],[Start of Month]],EE_Data_2023[[#This Row],[Exit Date]]&lt;=EE_Data_2023[[#This Row],[End of Month]]),1,0)</f>
        <v>0</v>
      </c>
      <c r="AN2147">
        <f>EE_Data_2023[[#This Row],[Leave balance]]*EE_Data_2023[[#This Row],[Hr_Rate]]</f>
        <v>6769.0504807692305</v>
      </c>
    </row>
    <row r="2148" spans="1:40" x14ac:dyDescent="0.3">
      <c r="A2148" s="1" t="s">
        <v>1929</v>
      </c>
      <c r="B2148" s="8">
        <v>44986</v>
      </c>
      <c r="C2148" s="8">
        <v>45016</v>
      </c>
      <c r="D2148">
        <v>2023</v>
      </c>
      <c r="E2148" t="s">
        <v>79</v>
      </c>
      <c r="F2148" t="s">
        <v>80</v>
      </c>
      <c r="G2148" t="s">
        <v>33</v>
      </c>
      <c r="H2148" t="s">
        <v>1131</v>
      </c>
      <c r="I2148" t="s">
        <v>1132</v>
      </c>
      <c r="J2148" t="s">
        <v>47</v>
      </c>
      <c r="K2148" t="s">
        <v>94</v>
      </c>
      <c r="L2148" t="s">
        <v>38</v>
      </c>
      <c r="M2148" t="s">
        <v>80</v>
      </c>
      <c r="N2148" t="s">
        <v>72</v>
      </c>
      <c r="O2148" t="s">
        <v>40</v>
      </c>
      <c r="P2148">
        <v>50</v>
      </c>
      <c r="Q2148" s="2">
        <v>44486</v>
      </c>
      <c r="R2148" s="2"/>
      <c r="S2148">
        <v>40</v>
      </c>
      <c r="T2148" s="3">
        <v>172180</v>
      </c>
      <c r="U2148" s="3">
        <v>14348.333333333334</v>
      </c>
      <c r="V2148" s="3">
        <v>82.77884615384616</v>
      </c>
      <c r="W2148" s="3">
        <v>0.23190000000000002</v>
      </c>
      <c r="X2148" s="3">
        <v>3327.3785000000003</v>
      </c>
      <c r="Y2148" vm="7">
        <v>0.41200000000000003</v>
      </c>
      <c r="Z2148" s="3">
        <v>8436.82</v>
      </c>
      <c r="AA2148" t="s">
        <v>41</v>
      </c>
      <c r="AB2148">
        <v>1</v>
      </c>
      <c r="AC2148">
        <v>0.3</v>
      </c>
      <c r="AD2148" s="2" t="s">
        <v>42</v>
      </c>
      <c r="AE2148">
        <v>59</v>
      </c>
      <c r="AH2148">
        <v>20</v>
      </c>
      <c r="AJ2148">
        <v>7.5</v>
      </c>
      <c r="AK2148" t="s">
        <v>42</v>
      </c>
      <c r="AL2148">
        <f>IF(AND(EE_Data_2023[[#This Row],[Hire Date]]&gt;=EE_Data_2023[[#This Row],[Start of Month]],EE_Data_2023[[#This Row],[Hire Date]]&lt;=EE_Data_2023[[#This Row],[End of Month]]),1,0)</f>
        <v>0</v>
      </c>
      <c r="AM2148">
        <f>IF(AND(EE_Data_2023[[#This Row],[Exit Date]]&gt;=EE_Data_2023[[#This Row],[Start of Month]],EE_Data_2023[[#This Row],[Exit Date]]&lt;=EE_Data_2023[[#This Row],[End of Month]]),1,0)</f>
        <v>0</v>
      </c>
      <c r="AN2148">
        <f>EE_Data_2023[[#This Row],[Leave balance]]*EE_Data_2023[[#This Row],[Hr_Rate]]</f>
        <v>4883.9519230769238</v>
      </c>
    </row>
    <row r="2149" spans="1:40" x14ac:dyDescent="0.3">
      <c r="A2149" s="1" t="s">
        <v>1929</v>
      </c>
      <c r="B2149" s="8">
        <v>44986</v>
      </c>
      <c r="C2149" s="8">
        <v>45016</v>
      </c>
      <c r="D2149">
        <v>2023</v>
      </c>
      <c r="E2149" t="s">
        <v>79</v>
      </c>
      <c r="F2149" t="s">
        <v>80</v>
      </c>
      <c r="G2149" t="s">
        <v>33</v>
      </c>
      <c r="H2149" t="s">
        <v>1133</v>
      </c>
      <c r="I2149" t="s">
        <v>1134</v>
      </c>
      <c r="J2149" t="s">
        <v>63</v>
      </c>
      <c r="K2149" t="s">
        <v>70</v>
      </c>
      <c r="L2149" t="s">
        <v>38</v>
      </c>
      <c r="M2149" t="s">
        <v>80</v>
      </c>
      <c r="N2149" t="s">
        <v>72</v>
      </c>
      <c r="O2149" t="s">
        <v>50</v>
      </c>
      <c r="P2149">
        <v>33</v>
      </c>
      <c r="Q2149" s="2">
        <v>41043</v>
      </c>
      <c r="R2149" s="2"/>
      <c r="S2149">
        <v>40</v>
      </c>
      <c r="T2149" s="3">
        <v>88343</v>
      </c>
      <c r="U2149" s="3">
        <v>7361.916666666667</v>
      </c>
      <c r="V2149" s="3">
        <v>42.472596153846155</v>
      </c>
      <c r="W2149" s="3">
        <v>0.23190000000000002</v>
      </c>
      <c r="X2149" s="3">
        <v>1707.2284750000003</v>
      </c>
      <c r="Y2149" vm="7">
        <v>0.41200000000000003</v>
      </c>
      <c r="Z2149" s="3">
        <v>4328.8069999999998</v>
      </c>
      <c r="AA2149" t="s">
        <v>41</v>
      </c>
      <c r="AB2149">
        <v>1</v>
      </c>
      <c r="AC2149">
        <v>0</v>
      </c>
      <c r="AD2149" s="2" t="s">
        <v>42</v>
      </c>
      <c r="AE2149">
        <v>47</v>
      </c>
      <c r="AH2149">
        <v>20</v>
      </c>
      <c r="AJ2149">
        <v>10.5</v>
      </c>
      <c r="AK2149" t="s">
        <v>42</v>
      </c>
      <c r="AL2149">
        <f>IF(AND(EE_Data_2023[[#This Row],[Hire Date]]&gt;=EE_Data_2023[[#This Row],[Start of Month]],EE_Data_2023[[#This Row],[Hire Date]]&lt;=EE_Data_2023[[#This Row],[End of Month]]),1,0)</f>
        <v>0</v>
      </c>
      <c r="AM2149">
        <f>IF(AND(EE_Data_2023[[#This Row],[Exit Date]]&gt;=EE_Data_2023[[#This Row],[Start of Month]],EE_Data_2023[[#This Row],[Exit Date]]&lt;=EE_Data_2023[[#This Row],[End of Month]]),1,0)</f>
        <v>0</v>
      </c>
      <c r="AN2149">
        <f>EE_Data_2023[[#This Row],[Leave balance]]*EE_Data_2023[[#This Row],[Hr_Rate]]</f>
        <v>1996.2120192307693</v>
      </c>
    </row>
    <row r="2150" spans="1:40" x14ac:dyDescent="0.3">
      <c r="A2150" s="1" t="s">
        <v>1929</v>
      </c>
      <c r="B2150" s="8">
        <v>44986</v>
      </c>
      <c r="C2150" s="8">
        <v>45016</v>
      </c>
      <c r="D2150">
        <v>2023</v>
      </c>
      <c r="E2150" t="s">
        <v>262</v>
      </c>
      <c r="F2150" t="s">
        <v>263</v>
      </c>
      <c r="G2150" t="s">
        <v>33</v>
      </c>
      <c r="H2150" t="s">
        <v>1135</v>
      </c>
      <c r="I2150" t="s">
        <v>1136</v>
      </c>
      <c r="J2150" t="s">
        <v>452</v>
      </c>
      <c r="K2150" t="s">
        <v>37</v>
      </c>
      <c r="L2150" t="s">
        <v>49</v>
      </c>
      <c r="M2150" t="s">
        <v>263</v>
      </c>
      <c r="N2150" t="s">
        <v>72</v>
      </c>
      <c r="O2150" t="s">
        <v>40</v>
      </c>
      <c r="P2150">
        <v>57</v>
      </c>
      <c r="Q2150" s="2">
        <v>41830</v>
      </c>
      <c r="R2150" s="2"/>
      <c r="S2150">
        <v>32</v>
      </c>
      <c r="T2150" s="3">
        <v>66649</v>
      </c>
      <c r="U2150" s="3">
        <v>5554.083333333333</v>
      </c>
      <c r="V2150" s="3">
        <v>40.05348557692308</v>
      </c>
      <c r="W2150" s="3">
        <v>0.22</v>
      </c>
      <c r="X2150" s="3">
        <v>1221.8983333333333</v>
      </c>
      <c r="Y2150" vm="28">
        <v>0.45200000000000001</v>
      </c>
      <c r="Z2150" s="3">
        <v>3043.6376666666665</v>
      </c>
      <c r="AA2150" t="s">
        <v>267</v>
      </c>
      <c r="AB2150">
        <v>39.026600000000002</v>
      </c>
      <c r="AC2150">
        <v>0</v>
      </c>
      <c r="AD2150" s="2" t="s">
        <v>42</v>
      </c>
      <c r="AE2150">
        <v>94</v>
      </c>
      <c r="AH2150">
        <v>20</v>
      </c>
      <c r="AK2150" t="s">
        <v>42</v>
      </c>
      <c r="AL2150">
        <f>IF(AND(EE_Data_2023[[#This Row],[Hire Date]]&gt;=EE_Data_2023[[#This Row],[Start of Month]],EE_Data_2023[[#This Row],[Hire Date]]&lt;=EE_Data_2023[[#This Row],[End of Month]]),1,0)</f>
        <v>0</v>
      </c>
      <c r="AM2150">
        <f>IF(AND(EE_Data_2023[[#This Row],[Exit Date]]&gt;=EE_Data_2023[[#This Row],[Start of Month]],EE_Data_2023[[#This Row],[Exit Date]]&lt;=EE_Data_2023[[#This Row],[End of Month]]),1,0)</f>
        <v>0</v>
      </c>
      <c r="AN2150">
        <f>EE_Data_2023[[#This Row],[Leave balance]]*EE_Data_2023[[#This Row],[Hr_Rate]]</f>
        <v>3765.0276442307695</v>
      </c>
    </row>
    <row r="2151" spans="1:40" x14ac:dyDescent="0.3">
      <c r="A2151" s="1" t="s">
        <v>1929</v>
      </c>
      <c r="B2151" s="8">
        <v>44986</v>
      </c>
      <c r="C2151" s="8">
        <v>45016</v>
      </c>
      <c r="D2151">
        <v>2023</v>
      </c>
      <c r="E2151" t="s">
        <v>100</v>
      </c>
      <c r="F2151" t="s">
        <v>101</v>
      </c>
      <c r="G2151" t="s">
        <v>33</v>
      </c>
      <c r="H2151" t="s">
        <v>220</v>
      </c>
      <c r="I2151" t="s">
        <v>1137</v>
      </c>
      <c r="J2151" t="s">
        <v>77</v>
      </c>
      <c r="K2151" t="s">
        <v>48</v>
      </c>
      <c r="L2151" t="s">
        <v>71</v>
      </c>
      <c r="M2151" t="s">
        <v>101</v>
      </c>
      <c r="N2151" t="s">
        <v>39</v>
      </c>
      <c r="O2151" t="s">
        <v>50</v>
      </c>
      <c r="P2151">
        <v>48</v>
      </c>
      <c r="Q2151" s="2">
        <v>44673</v>
      </c>
      <c r="R2151" s="2">
        <v>45038</v>
      </c>
      <c r="S2151">
        <v>40</v>
      </c>
      <c r="T2151" s="3">
        <v>102847</v>
      </c>
      <c r="U2151" s="3">
        <v>8570.5833333333339</v>
      </c>
      <c r="V2151" s="3">
        <v>49.445673076923079</v>
      </c>
      <c r="W2151" s="3">
        <v>0.14990000000000001</v>
      </c>
      <c r="X2151" s="3">
        <v>1284.7304416666668</v>
      </c>
      <c r="Y2151" vm="10">
        <v>0.20399999999999999</v>
      </c>
      <c r="Z2151" s="3">
        <v>6822.1843333333336</v>
      </c>
      <c r="AA2151" t="s">
        <v>41</v>
      </c>
      <c r="AB2151">
        <v>1</v>
      </c>
      <c r="AC2151">
        <v>0.05</v>
      </c>
      <c r="AD2151" s="2" t="s">
        <v>42</v>
      </c>
      <c r="AE2151">
        <v>92</v>
      </c>
      <c r="AH2151">
        <v>20</v>
      </c>
      <c r="AJ2151">
        <v>21</v>
      </c>
      <c r="AK2151" t="s">
        <v>42</v>
      </c>
      <c r="AL2151">
        <f>IF(AND(EE_Data_2023[[#This Row],[Hire Date]]&gt;=EE_Data_2023[[#This Row],[Start of Month]],EE_Data_2023[[#This Row],[Hire Date]]&lt;=EE_Data_2023[[#This Row],[End of Month]]),1,0)</f>
        <v>0</v>
      </c>
      <c r="AM2151">
        <f>IF(AND(EE_Data_2023[[#This Row],[Exit Date]]&gt;=EE_Data_2023[[#This Row],[Start of Month]],EE_Data_2023[[#This Row],[Exit Date]]&lt;=EE_Data_2023[[#This Row],[End of Month]]),1,0)</f>
        <v>0</v>
      </c>
      <c r="AN2151">
        <f>EE_Data_2023[[#This Row],[Leave balance]]*EE_Data_2023[[#This Row],[Hr_Rate]]</f>
        <v>4549.001923076923</v>
      </c>
    </row>
    <row r="2152" spans="1:40" x14ac:dyDescent="0.3">
      <c r="A2152" s="1" t="s">
        <v>1929</v>
      </c>
      <c r="B2152" s="8">
        <v>44986</v>
      </c>
      <c r="C2152" s="8">
        <v>45016</v>
      </c>
      <c r="D2152">
        <v>2023</v>
      </c>
      <c r="E2152" t="s">
        <v>79</v>
      </c>
      <c r="F2152" t="s">
        <v>80</v>
      </c>
      <c r="G2152" t="s">
        <v>33</v>
      </c>
      <c r="H2152" t="s">
        <v>1138</v>
      </c>
      <c r="I2152" t="s">
        <v>1139</v>
      </c>
      <c r="J2152" t="s">
        <v>93</v>
      </c>
      <c r="K2152" t="s">
        <v>48</v>
      </c>
      <c r="L2152" t="s">
        <v>38</v>
      </c>
      <c r="M2152" t="s">
        <v>80</v>
      </c>
      <c r="N2152" t="s">
        <v>72</v>
      </c>
      <c r="O2152" t="s">
        <v>40</v>
      </c>
      <c r="P2152">
        <v>46</v>
      </c>
      <c r="Q2152" s="2">
        <v>40378</v>
      </c>
      <c r="R2152" s="2"/>
      <c r="S2152">
        <v>40</v>
      </c>
      <c r="T2152" s="3">
        <v>134881</v>
      </c>
      <c r="U2152" s="3">
        <v>11240.083333333334</v>
      </c>
      <c r="V2152" s="3">
        <v>64.846634615384616</v>
      </c>
      <c r="W2152" s="3">
        <v>0.23190000000000002</v>
      </c>
      <c r="X2152" s="3">
        <v>2606.5753250000002</v>
      </c>
      <c r="Y2152" vm="7">
        <v>0.41200000000000003</v>
      </c>
      <c r="Z2152" s="3">
        <v>6609.1689999999999</v>
      </c>
      <c r="AA2152" t="s">
        <v>41</v>
      </c>
      <c r="AB2152">
        <v>1</v>
      </c>
      <c r="AC2152">
        <v>0.15</v>
      </c>
      <c r="AD2152" s="2" t="s">
        <v>42</v>
      </c>
      <c r="AE2152">
        <v>83</v>
      </c>
      <c r="AH2152">
        <v>20</v>
      </c>
      <c r="AJ2152">
        <v>1.5</v>
      </c>
      <c r="AK2152" t="s">
        <v>42</v>
      </c>
      <c r="AL2152">
        <f>IF(AND(EE_Data_2023[[#This Row],[Hire Date]]&gt;=EE_Data_2023[[#This Row],[Start of Month]],EE_Data_2023[[#This Row],[Hire Date]]&lt;=EE_Data_2023[[#This Row],[End of Month]]),1,0)</f>
        <v>0</v>
      </c>
      <c r="AM2152">
        <f>IF(AND(EE_Data_2023[[#This Row],[Exit Date]]&gt;=EE_Data_2023[[#This Row],[Start of Month]],EE_Data_2023[[#This Row],[Exit Date]]&lt;=EE_Data_2023[[#This Row],[End of Month]]),1,0)</f>
        <v>0</v>
      </c>
      <c r="AN2152">
        <f>EE_Data_2023[[#This Row],[Leave balance]]*EE_Data_2023[[#This Row],[Hr_Rate]]</f>
        <v>5382.2706730769232</v>
      </c>
    </row>
    <row r="2153" spans="1:40" x14ac:dyDescent="0.3">
      <c r="A2153" s="1" t="s">
        <v>1929</v>
      </c>
      <c r="B2153" s="8">
        <v>44986</v>
      </c>
      <c r="C2153" s="8">
        <v>45016</v>
      </c>
      <c r="D2153">
        <v>2023</v>
      </c>
      <c r="E2153" t="s">
        <v>200</v>
      </c>
      <c r="F2153" t="s">
        <v>201</v>
      </c>
      <c r="G2153" t="s">
        <v>33</v>
      </c>
      <c r="H2153" t="s">
        <v>1140</v>
      </c>
      <c r="I2153" t="s">
        <v>1141</v>
      </c>
      <c r="J2153" t="s">
        <v>115</v>
      </c>
      <c r="K2153" t="s">
        <v>37</v>
      </c>
      <c r="L2153" t="s">
        <v>38</v>
      </c>
      <c r="M2153" t="s">
        <v>201</v>
      </c>
      <c r="N2153" t="s">
        <v>72</v>
      </c>
      <c r="O2153" t="s">
        <v>40</v>
      </c>
      <c r="P2153">
        <v>56</v>
      </c>
      <c r="Q2153" s="2">
        <v>38866</v>
      </c>
      <c r="R2153" s="2"/>
      <c r="S2153">
        <v>40</v>
      </c>
      <c r="T2153" s="3">
        <v>228822</v>
      </c>
      <c r="U2153" s="3">
        <v>19068.5</v>
      </c>
      <c r="V2153" s="3">
        <v>110.01057692307693</v>
      </c>
      <c r="W2153" s="3">
        <v>0.24809999999999999</v>
      </c>
      <c r="X2153" s="3">
        <v>4730.8948499999997</v>
      </c>
      <c r="Y2153" vm="25">
        <v>0.51900000000000002</v>
      </c>
      <c r="Z2153" s="3">
        <v>9171.9485000000004</v>
      </c>
      <c r="AA2153" t="s">
        <v>41</v>
      </c>
      <c r="AB2153">
        <v>1</v>
      </c>
      <c r="AC2153">
        <v>0.36</v>
      </c>
      <c r="AD2153" s="2" t="s">
        <v>42</v>
      </c>
      <c r="AE2153">
        <v>359</v>
      </c>
      <c r="AH2153">
        <v>20</v>
      </c>
      <c r="AJ2153">
        <v>9</v>
      </c>
      <c r="AK2153" t="s">
        <v>42</v>
      </c>
      <c r="AL2153">
        <f>IF(AND(EE_Data_2023[[#This Row],[Hire Date]]&gt;=EE_Data_2023[[#This Row],[Start of Month]],EE_Data_2023[[#This Row],[Hire Date]]&lt;=EE_Data_2023[[#This Row],[End of Month]]),1,0)</f>
        <v>0</v>
      </c>
      <c r="AM2153">
        <f>IF(AND(EE_Data_2023[[#This Row],[Exit Date]]&gt;=EE_Data_2023[[#This Row],[Start of Month]],EE_Data_2023[[#This Row],[Exit Date]]&lt;=EE_Data_2023[[#This Row],[End of Month]]),1,0)</f>
        <v>0</v>
      </c>
      <c r="AN2153">
        <f>EE_Data_2023[[#This Row],[Leave balance]]*EE_Data_2023[[#This Row],[Hr_Rate]]</f>
        <v>39493.797115384616</v>
      </c>
    </row>
    <row r="2154" spans="1:40" x14ac:dyDescent="0.3">
      <c r="A2154" s="1" t="s">
        <v>1929</v>
      </c>
      <c r="B2154" s="8">
        <v>44986</v>
      </c>
      <c r="C2154" s="8">
        <v>45016</v>
      </c>
      <c r="D2154">
        <v>2023</v>
      </c>
      <c r="E2154" t="s">
        <v>43</v>
      </c>
      <c r="F2154" t="s">
        <v>44</v>
      </c>
      <c r="G2154" t="s">
        <v>1919</v>
      </c>
      <c r="H2154" t="s">
        <v>1142</v>
      </c>
      <c r="I2154" t="s">
        <v>1143</v>
      </c>
      <c r="J2154" t="s">
        <v>145</v>
      </c>
      <c r="K2154" t="s">
        <v>116</v>
      </c>
      <c r="L2154" t="s">
        <v>38</v>
      </c>
      <c r="M2154" t="s">
        <v>44</v>
      </c>
      <c r="N2154" t="s">
        <v>72</v>
      </c>
      <c r="O2154" t="s">
        <v>40</v>
      </c>
      <c r="P2154">
        <v>28</v>
      </c>
      <c r="Q2154" s="2">
        <v>44395</v>
      </c>
      <c r="R2154" s="2"/>
      <c r="S2154">
        <v>40</v>
      </c>
      <c r="T2154" s="3">
        <v>43391</v>
      </c>
      <c r="U2154" s="3">
        <v>3615.9166666666665</v>
      </c>
      <c r="V2154" s="3">
        <v>20.861057692307693</v>
      </c>
      <c r="W2154" s="3">
        <v>0.17</v>
      </c>
      <c r="X2154" s="3">
        <v>614.70583333333332</v>
      </c>
      <c r="Y2154" vm="2">
        <v>0.21</v>
      </c>
      <c r="Z2154" s="3">
        <v>2856.5741666666663</v>
      </c>
      <c r="AA2154" t="s">
        <v>51</v>
      </c>
      <c r="AB2154">
        <v>1.4280999999999999</v>
      </c>
      <c r="AC2154">
        <v>0</v>
      </c>
      <c r="AD2154" s="2" t="s">
        <v>42</v>
      </c>
      <c r="AE2154">
        <v>140</v>
      </c>
      <c r="AH2154">
        <v>20</v>
      </c>
      <c r="AJ2154">
        <v>22.5</v>
      </c>
      <c r="AK2154" t="s">
        <v>42</v>
      </c>
      <c r="AL2154">
        <f>IF(AND(EE_Data_2023[[#This Row],[Hire Date]]&gt;=EE_Data_2023[[#This Row],[Start of Month]],EE_Data_2023[[#This Row],[Hire Date]]&lt;=EE_Data_2023[[#This Row],[End of Month]]),1,0)</f>
        <v>0</v>
      </c>
      <c r="AM2154">
        <f>IF(AND(EE_Data_2023[[#This Row],[Exit Date]]&gt;=EE_Data_2023[[#This Row],[Start of Month]],EE_Data_2023[[#This Row],[Exit Date]]&lt;=EE_Data_2023[[#This Row],[End of Month]]),1,0)</f>
        <v>0</v>
      </c>
      <c r="AN2154">
        <f>EE_Data_2023[[#This Row],[Leave balance]]*EE_Data_2023[[#This Row],[Hr_Rate]]</f>
        <v>2920.5480769230771</v>
      </c>
    </row>
    <row r="2155" spans="1:40" x14ac:dyDescent="0.3">
      <c r="A2155" s="1" t="s">
        <v>1929</v>
      </c>
      <c r="B2155" s="8">
        <v>44986</v>
      </c>
      <c r="C2155" s="8">
        <v>45016</v>
      </c>
      <c r="D2155">
        <v>2023</v>
      </c>
      <c r="E2155" t="s">
        <v>172</v>
      </c>
      <c r="F2155" t="s">
        <v>132</v>
      </c>
      <c r="G2155" t="s">
        <v>33</v>
      </c>
      <c r="H2155" t="s">
        <v>1144</v>
      </c>
      <c r="I2155" t="s">
        <v>1145</v>
      </c>
      <c r="J2155" t="s">
        <v>158</v>
      </c>
      <c r="K2155" t="s">
        <v>99</v>
      </c>
      <c r="L2155" t="s">
        <v>49</v>
      </c>
      <c r="M2155" t="s">
        <v>132</v>
      </c>
      <c r="N2155" t="s">
        <v>39</v>
      </c>
      <c r="O2155" t="s">
        <v>40</v>
      </c>
      <c r="P2155">
        <v>29</v>
      </c>
      <c r="Q2155" s="2">
        <v>44515</v>
      </c>
      <c r="R2155" s="2">
        <v>45245</v>
      </c>
      <c r="S2155">
        <v>40</v>
      </c>
      <c r="T2155" s="3">
        <v>91782</v>
      </c>
      <c r="U2155" s="3">
        <v>7648.5</v>
      </c>
      <c r="V2155" s="3">
        <v>44.125961538461539</v>
      </c>
      <c r="W2155" s="3">
        <v>8.3000000000000004E-2</v>
      </c>
      <c r="X2155" s="3">
        <v>634.82550000000003</v>
      </c>
      <c r="Y2155" vm="19">
        <v>0.22399999999999998</v>
      </c>
      <c r="Z2155" s="3">
        <v>5935.2359999999999</v>
      </c>
      <c r="AA2155" t="s">
        <v>41</v>
      </c>
      <c r="AB2155">
        <v>1</v>
      </c>
      <c r="AC2155">
        <v>0</v>
      </c>
      <c r="AD2155" s="2" t="s">
        <v>42</v>
      </c>
      <c r="AE2155">
        <v>221</v>
      </c>
      <c r="AH2155">
        <v>20</v>
      </c>
      <c r="AJ2155">
        <v>24</v>
      </c>
      <c r="AK2155" t="s">
        <v>42</v>
      </c>
      <c r="AL2155">
        <f>IF(AND(EE_Data_2023[[#This Row],[Hire Date]]&gt;=EE_Data_2023[[#This Row],[Start of Month]],EE_Data_2023[[#This Row],[Hire Date]]&lt;=EE_Data_2023[[#This Row],[End of Month]]),1,0)</f>
        <v>0</v>
      </c>
      <c r="AM2155">
        <f>IF(AND(EE_Data_2023[[#This Row],[Exit Date]]&gt;=EE_Data_2023[[#This Row],[Start of Month]],EE_Data_2023[[#This Row],[Exit Date]]&lt;=EE_Data_2023[[#This Row],[End of Month]]),1,0)</f>
        <v>0</v>
      </c>
      <c r="AN2155">
        <f>EE_Data_2023[[#This Row],[Leave balance]]*EE_Data_2023[[#This Row],[Hr_Rate]]</f>
        <v>9751.8374999999996</v>
      </c>
    </row>
    <row r="2156" spans="1:40" x14ac:dyDescent="0.3">
      <c r="A2156" s="1" t="s">
        <v>1929</v>
      </c>
      <c r="B2156" s="8">
        <v>44986</v>
      </c>
      <c r="C2156" s="8">
        <v>45016</v>
      </c>
      <c r="D2156">
        <v>2023</v>
      </c>
      <c r="E2156" t="s">
        <v>52</v>
      </c>
      <c r="F2156" t="s">
        <v>53</v>
      </c>
      <c r="G2156" t="s">
        <v>54</v>
      </c>
      <c r="H2156" t="s">
        <v>1146</v>
      </c>
      <c r="I2156" t="s">
        <v>1147</v>
      </c>
      <c r="J2156" t="s">
        <v>115</v>
      </c>
      <c r="K2156" t="s">
        <v>116</v>
      </c>
      <c r="L2156" t="s">
        <v>71</v>
      </c>
      <c r="M2156" t="s">
        <v>53</v>
      </c>
      <c r="N2156" t="s">
        <v>72</v>
      </c>
      <c r="O2156" t="s">
        <v>50</v>
      </c>
      <c r="P2156">
        <v>45</v>
      </c>
      <c r="Q2156" s="2">
        <v>42428</v>
      </c>
      <c r="R2156" s="2"/>
      <c r="S2156">
        <v>40</v>
      </c>
      <c r="T2156" s="3">
        <v>211637</v>
      </c>
      <c r="U2156" s="3">
        <v>17636.416666666668</v>
      </c>
      <c r="V2156" s="3">
        <v>101.74855769230768</v>
      </c>
      <c r="W2156" s="3">
        <v>0.25</v>
      </c>
      <c r="X2156" s="3">
        <v>4409.104166666667</v>
      </c>
      <c r="Y2156" vm="3">
        <v>0.501</v>
      </c>
      <c r="Z2156" s="3">
        <v>8800.5719166666677</v>
      </c>
      <c r="AA2156" t="s">
        <v>58</v>
      </c>
      <c r="AB2156">
        <v>657.27</v>
      </c>
      <c r="AC2156">
        <v>0.31</v>
      </c>
      <c r="AD2156" s="2" t="s">
        <v>42</v>
      </c>
      <c r="AE2156">
        <v>331</v>
      </c>
      <c r="AH2156">
        <v>20</v>
      </c>
      <c r="AJ2156">
        <v>13.5</v>
      </c>
      <c r="AK2156" t="s">
        <v>42</v>
      </c>
      <c r="AL2156">
        <f>IF(AND(EE_Data_2023[[#This Row],[Hire Date]]&gt;=EE_Data_2023[[#This Row],[Start of Month]],EE_Data_2023[[#This Row],[Hire Date]]&lt;=EE_Data_2023[[#This Row],[End of Month]]),1,0)</f>
        <v>0</v>
      </c>
      <c r="AM2156">
        <f>IF(AND(EE_Data_2023[[#This Row],[Exit Date]]&gt;=EE_Data_2023[[#This Row],[Start of Month]],EE_Data_2023[[#This Row],[Exit Date]]&lt;=EE_Data_2023[[#This Row],[End of Month]]),1,0)</f>
        <v>0</v>
      </c>
      <c r="AN2156">
        <f>EE_Data_2023[[#This Row],[Leave balance]]*EE_Data_2023[[#This Row],[Hr_Rate]]</f>
        <v>33678.772596153845</v>
      </c>
    </row>
    <row r="2157" spans="1:40" x14ac:dyDescent="0.3">
      <c r="A2157" s="1" t="s">
        <v>1929</v>
      </c>
      <c r="B2157" s="8">
        <v>44986</v>
      </c>
      <c r="C2157" s="8">
        <v>45016</v>
      </c>
      <c r="D2157">
        <v>2023</v>
      </c>
      <c r="E2157" t="s">
        <v>238</v>
      </c>
      <c r="F2157" t="s">
        <v>239</v>
      </c>
      <c r="G2157" t="s">
        <v>33</v>
      </c>
      <c r="H2157" t="s">
        <v>268</v>
      </c>
      <c r="I2157" t="s">
        <v>1148</v>
      </c>
      <c r="J2157" t="s">
        <v>57</v>
      </c>
      <c r="K2157" t="s">
        <v>37</v>
      </c>
      <c r="L2157" t="s">
        <v>38</v>
      </c>
      <c r="M2157" t="s">
        <v>239</v>
      </c>
      <c r="N2157" t="s">
        <v>39</v>
      </c>
      <c r="O2157" t="s">
        <v>40</v>
      </c>
      <c r="P2157">
        <v>28</v>
      </c>
      <c r="Q2157" s="2">
        <v>44051</v>
      </c>
      <c r="R2157" s="2">
        <v>45146</v>
      </c>
      <c r="S2157">
        <v>32</v>
      </c>
      <c r="T2157" s="3">
        <v>73255</v>
      </c>
      <c r="U2157" s="3">
        <v>6104.583333333333</v>
      </c>
      <c r="V2157" s="3">
        <v>44.0234375</v>
      </c>
      <c r="W2157" s="3">
        <v>0.16500000000000001</v>
      </c>
      <c r="X2157" s="3">
        <v>1007.25625</v>
      </c>
      <c r="Y2157" vm="27">
        <v>0.20499999999999999</v>
      </c>
      <c r="Z2157" s="3">
        <v>4853.1437499999993</v>
      </c>
      <c r="AA2157" t="s">
        <v>41</v>
      </c>
      <c r="AB2157">
        <v>1</v>
      </c>
      <c r="AC2157">
        <v>0.09</v>
      </c>
      <c r="AD2157" s="2" t="s">
        <v>42</v>
      </c>
      <c r="AE2157">
        <v>278</v>
      </c>
      <c r="AH2157">
        <v>20</v>
      </c>
      <c r="AK2157" t="s">
        <v>42</v>
      </c>
      <c r="AL2157">
        <f>IF(AND(EE_Data_2023[[#This Row],[Hire Date]]&gt;=EE_Data_2023[[#This Row],[Start of Month]],EE_Data_2023[[#This Row],[Hire Date]]&lt;=EE_Data_2023[[#This Row],[End of Month]]),1,0)</f>
        <v>0</v>
      </c>
      <c r="AM2157">
        <f>IF(AND(EE_Data_2023[[#This Row],[Exit Date]]&gt;=EE_Data_2023[[#This Row],[Start of Month]],EE_Data_2023[[#This Row],[Exit Date]]&lt;=EE_Data_2023[[#This Row],[End of Month]]),1,0)</f>
        <v>0</v>
      </c>
      <c r="AN2157">
        <f>EE_Data_2023[[#This Row],[Leave balance]]*EE_Data_2023[[#This Row],[Hr_Rate]]</f>
        <v>12238.515625</v>
      </c>
    </row>
    <row r="2158" spans="1:40" x14ac:dyDescent="0.3">
      <c r="A2158" s="1" t="s">
        <v>1929</v>
      </c>
      <c r="B2158" s="8">
        <v>44986</v>
      </c>
      <c r="C2158" s="8">
        <v>45016</v>
      </c>
      <c r="D2158">
        <v>2023</v>
      </c>
      <c r="E2158" t="s">
        <v>390</v>
      </c>
      <c r="F2158" t="s">
        <v>391</v>
      </c>
      <c r="G2158" t="s">
        <v>33</v>
      </c>
      <c r="H2158" t="s">
        <v>1149</v>
      </c>
      <c r="I2158" t="s">
        <v>1150</v>
      </c>
      <c r="J2158" t="s">
        <v>77</v>
      </c>
      <c r="K2158" t="s">
        <v>70</v>
      </c>
      <c r="L2158" t="s">
        <v>71</v>
      </c>
      <c r="M2158" t="s">
        <v>391</v>
      </c>
      <c r="N2158" t="s">
        <v>72</v>
      </c>
      <c r="O2158" t="s">
        <v>40</v>
      </c>
      <c r="P2158">
        <v>28</v>
      </c>
      <c r="Q2158" s="2">
        <v>44204</v>
      </c>
      <c r="R2158" s="2">
        <v>44934</v>
      </c>
      <c r="S2158">
        <v>40</v>
      </c>
      <c r="T2158" s="3">
        <v>108826</v>
      </c>
      <c r="U2158" s="3">
        <v>9068.8333333333339</v>
      </c>
      <c r="V2158" s="3">
        <v>52.320192307692309</v>
      </c>
      <c r="W2158" s="3">
        <v>0.1105</v>
      </c>
      <c r="X2158" s="3">
        <v>1002.1060833333335</v>
      </c>
      <c r="Y2158" vm="37">
        <v>0.26100000000000001</v>
      </c>
      <c r="Z2158" s="3">
        <v>6701.8678333333337</v>
      </c>
      <c r="AA2158" t="s">
        <v>41</v>
      </c>
      <c r="AB2158">
        <v>1</v>
      </c>
      <c r="AC2158">
        <v>0.1</v>
      </c>
      <c r="AD2158" s="2" t="s">
        <v>42</v>
      </c>
      <c r="AE2158">
        <v>193</v>
      </c>
      <c r="AH2158">
        <v>20</v>
      </c>
      <c r="AJ2158">
        <v>25.5</v>
      </c>
      <c r="AK2158" t="s">
        <v>42</v>
      </c>
      <c r="AL2158">
        <f>IF(AND(EE_Data_2023[[#This Row],[Hire Date]]&gt;=EE_Data_2023[[#This Row],[Start of Month]],EE_Data_2023[[#This Row],[Hire Date]]&lt;=EE_Data_2023[[#This Row],[End of Month]]),1,0)</f>
        <v>0</v>
      </c>
      <c r="AM2158">
        <f>IF(AND(EE_Data_2023[[#This Row],[Exit Date]]&gt;=EE_Data_2023[[#This Row],[Start of Month]],EE_Data_2023[[#This Row],[Exit Date]]&lt;=EE_Data_2023[[#This Row],[End of Month]]),1,0)</f>
        <v>0</v>
      </c>
      <c r="AN2158">
        <f>EE_Data_2023[[#This Row],[Leave balance]]*EE_Data_2023[[#This Row],[Hr_Rate]]</f>
        <v>10097.797115384616</v>
      </c>
    </row>
    <row r="2159" spans="1:40" x14ac:dyDescent="0.3">
      <c r="A2159" s="1" t="s">
        <v>1929</v>
      </c>
      <c r="B2159" s="8">
        <v>44986</v>
      </c>
      <c r="C2159" s="8">
        <v>45016</v>
      </c>
      <c r="D2159">
        <v>2023</v>
      </c>
      <c r="E2159" t="s">
        <v>506</v>
      </c>
      <c r="F2159" t="s">
        <v>507</v>
      </c>
      <c r="G2159" t="s">
        <v>1917</v>
      </c>
      <c r="H2159" t="s">
        <v>1151</v>
      </c>
      <c r="I2159" t="s">
        <v>1152</v>
      </c>
      <c r="J2159" t="s">
        <v>452</v>
      </c>
      <c r="K2159" t="s">
        <v>37</v>
      </c>
      <c r="L2159" t="s">
        <v>49</v>
      </c>
      <c r="M2159" t="s">
        <v>507</v>
      </c>
      <c r="N2159" t="s">
        <v>72</v>
      </c>
      <c r="O2159" t="s">
        <v>40</v>
      </c>
      <c r="P2159">
        <v>34</v>
      </c>
      <c r="Q2159" s="2">
        <v>42514</v>
      </c>
      <c r="R2159" s="2"/>
      <c r="S2159">
        <v>32</v>
      </c>
      <c r="T2159" s="3">
        <v>94352</v>
      </c>
      <c r="U2159" s="3">
        <v>7862.666666666667</v>
      </c>
      <c r="V2159" s="3">
        <v>56.70192307692308</v>
      </c>
      <c r="W2159" s="3">
        <v>7.3700000000000002E-2</v>
      </c>
      <c r="X2159" s="3">
        <v>579.47853333333342</v>
      </c>
      <c r="Y2159" vm="40">
        <v>0.245</v>
      </c>
      <c r="Z2159" s="3">
        <v>5936.3133333333335</v>
      </c>
      <c r="AA2159" t="s">
        <v>510</v>
      </c>
      <c r="AB2159">
        <v>1.4572000000000001</v>
      </c>
      <c r="AC2159">
        <v>0</v>
      </c>
      <c r="AD2159" s="2" t="s">
        <v>42</v>
      </c>
      <c r="AE2159">
        <v>250</v>
      </c>
      <c r="AH2159">
        <v>20</v>
      </c>
      <c r="AK2159" t="s">
        <v>42</v>
      </c>
      <c r="AL2159">
        <f>IF(AND(EE_Data_2023[[#This Row],[Hire Date]]&gt;=EE_Data_2023[[#This Row],[Start of Month]],EE_Data_2023[[#This Row],[Hire Date]]&lt;=EE_Data_2023[[#This Row],[End of Month]]),1,0)</f>
        <v>0</v>
      </c>
      <c r="AM2159">
        <f>IF(AND(EE_Data_2023[[#This Row],[Exit Date]]&gt;=EE_Data_2023[[#This Row],[Start of Month]],EE_Data_2023[[#This Row],[Exit Date]]&lt;=EE_Data_2023[[#This Row],[End of Month]]),1,0)</f>
        <v>0</v>
      </c>
      <c r="AN2159">
        <f>EE_Data_2023[[#This Row],[Leave balance]]*EE_Data_2023[[#This Row],[Hr_Rate]]</f>
        <v>14175.48076923077</v>
      </c>
    </row>
    <row r="2160" spans="1:40" x14ac:dyDescent="0.3">
      <c r="A2160" s="1" t="s">
        <v>1929</v>
      </c>
      <c r="B2160" s="8">
        <v>44986</v>
      </c>
      <c r="C2160" s="8">
        <v>45016</v>
      </c>
      <c r="D2160">
        <v>2023</v>
      </c>
      <c r="E2160" t="s">
        <v>721</v>
      </c>
      <c r="F2160" t="s">
        <v>722</v>
      </c>
      <c r="G2160" t="s">
        <v>54</v>
      </c>
      <c r="H2160" t="s">
        <v>1153</v>
      </c>
      <c r="I2160" t="s">
        <v>1154</v>
      </c>
      <c r="J2160" t="s">
        <v>527</v>
      </c>
      <c r="K2160" t="s">
        <v>37</v>
      </c>
      <c r="L2160" t="s">
        <v>108</v>
      </c>
      <c r="M2160" t="s">
        <v>722</v>
      </c>
      <c r="N2160" t="s">
        <v>39</v>
      </c>
      <c r="O2160" t="s">
        <v>50</v>
      </c>
      <c r="P2160">
        <v>55</v>
      </c>
      <c r="Q2160" s="2">
        <v>44803</v>
      </c>
      <c r="R2160" s="2">
        <v>45168</v>
      </c>
      <c r="S2160">
        <v>40</v>
      </c>
      <c r="T2160" s="3">
        <v>73955</v>
      </c>
      <c r="U2160" s="3">
        <v>6162.916666666667</v>
      </c>
      <c r="V2160" s="3">
        <v>35.555288461538467</v>
      </c>
      <c r="W2160" s="3">
        <v>0.1</v>
      </c>
      <c r="X2160" s="3">
        <v>616.29166666666674</v>
      </c>
      <c r="Y2160" vm="42">
        <v>0.34799999999999998</v>
      </c>
      <c r="Z2160" s="3">
        <v>4018.2216666666668</v>
      </c>
      <c r="AA2160" t="s">
        <v>725</v>
      </c>
      <c r="AB2160">
        <v>486.12</v>
      </c>
      <c r="AC2160">
        <v>0</v>
      </c>
      <c r="AD2160" s="2" t="s">
        <v>42</v>
      </c>
      <c r="AE2160">
        <v>43</v>
      </c>
      <c r="AH2160">
        <v>20</v>
      </c>
      <c r="AJ2160">
        <v>27</v>
      </c>
      <c r="AK2160" t="s">
        <v>42</v>
      </c>
      <c r="AL2160">
        <f>IF(AND(EE_Data_2023[[#This Row],[Hire Date]]&gt;=EE_Data_2023[[#This Row],[Start of Month]],EE_Data_2023[[#This Row],[Hire Date]]&lt;=EE_Data_2023[[#This Row],[End of Month]]),1,0)</f>
        <v>0</v>
      </c>
      <c r="AM2160">
        <f>IF(AND(EE_Data_2023[[#This Row],[Exit Date]]&gt;=EE_Data_2023[[#This Row],[Start of Month]],EE_Data_2023[[#This Row],[Exit Date]]&lt;=EE_Data_2023[[#This Row],[End of Month]]),1,0)</f>
        <v>0</v>
      </c>
      <c r="AN2160">
        <f>EE_Data_2023[[#This Row],[Leave balance]]*EE_Data_2023[[#This Row],[Hr_Rate]]</f>
        <v>1528.877403846154</v>
      </c>
    </row>
    <row r="2161" spans="1:40" x14ac:dyDescent="0.3">
      <c r="A2161" s="1" t="s">
        <v>1929</v>
      </c>
      <c r="B2161" s="8">
        <v>44986</v>
      </c>
      <c r="C2161" s="8">
        <v>45016</v>
      </c>
      <c r="D2161">
        <v>2023</v>
      </c>
      <c r="E2161" t="s">
        <v>79</v>
      </c>
      <c r="F2161" t="s">
        <v>80</v>
      </c>
      <c r="G2161" t="s">
        <v>33</v>
      </c>
      <c r="H2161" t="s">
        <v>1155</v>
      </c>
      <c r="I2161" t="s">
        <v>1156</v>
      </c>
      <c r="J2161" t="s">
        <v>77</v>
      </c>
      <c r="K2161" t="s">
        <v>94</v>
      </c>
      <c r="L2161" t="s">
        <v>38</v>
      </c>
      <c r="M2161" t="s">
        <v>80</v>
      </c>
      <c r="N2161" t="s">
        <v>72</v>
      </c>
      <c r="O2161" t="s">
        <v>40</v>
      </c>
      <c r="P2161">
        <v>34</v>
      </c>
      <c r="Q2161" s="2">
        <v>41499</v>
      </c>
      <c r="R2161" s="2"/>
      <c r="S2161">
        <v>40</v>
      </c>
      <c r="T2161" s="3">
        <v>113909</v>
      </c>
      <c r="U2161" s="3">
        <v>9492.4166666666661</v>
      </c>
      <c r="V2161" s="3">
        <v>54.763942307692311</v>
      </c>
      <c r="W2161" s="3">
        <v>0.23190000000000002</v>
      </c>
      <c r="X2161" s="3">
        <v>2201.2914249999999</v>
      </c>
      <c r="Y2161" vm="7">
        <v>0.41200000000000003</v>
      </c>
      <c r="Z2161" s="3">
        <v>5581.5409999999993</v>
      </c>
      <c r="AA2161" t="s">
        <v>41</v>
      </c>
      <c r="AB2161">
        <v>1</v>
      </c>
      <c r="AC2161">
        <v>0.06</v>
      </c>
      <c r="AD2161" s="2" t="s">
        <v>42</v>
      </c>
      <c r="AE2161">
        <v>177</v>
      </c>
      <c r="AH2161">
        <v>20</v>
      </c>
      <c r="AJ2161">
        <v>27</v>
      </c>
      <c r="AK2161" t="s">
        <v>42</v>
      </c>
      <c r="AL2161">
        <f>IF(AND(EE_Data_2023[[#This Row],[Hire Date]]&gt;=EE_Data_2023[[#This Row],[Start of Month]],EE_Data_2023[[#This Row],[Hire Date]]&lt;=EE_Data_2023[[#This Row],[End of Month]]),1,0)</f>
        <v>0</v>
      </c>
      <c r="AM2161">
        <f>IF(AND(EE_Data_2023[[#This Row],[Exit Date]]&gt;=EE_Data_2023[[#This Row],[Start of Month]],EE_Data_2023[[#This Row],[Exit Date]]&lt;=EE_Data_2023[[#This Row],[End of Month]]),1,0)</f>
        <v>0</v>
      </c>
      <c r="AN2161">
        <f>EE_Data_2023[[#This Row],[Leave balance]]*EE_Data_2023[[#This Row],[Hr_Rate]]</f>
        <v>9693.2177884615394</v>
      </c>
    </row>
    <row r="2162" spans="1:40" x14ac:dyDescent="0.3">
      <c r="A2162" s="1" t="s">
        <v>1929</v>
      </c>
      <c r="B2162" s="8">
        <v>44986</v>
      </c>
      <c r="C2162" s="8">
        <v>45016</v>
      </c>
      <c r="D2162">
        <v>2023</v>
      </c>
      <c r="E2162" t="s">
        <v>79</v>
      </c>
      <c r="F2162" t="s">
        <v>80</v>
      </c>
      <c r="G2162" t="s">
        <v>33</v>
      </c>
      <c r="H2162" t="s">
        <v>1157</v>
      </c>
      <c r="I2162" t="s">
        <v>1158</v>
      </c>
      <c r="J2162" t="s">
        <v>570</v>
      </c>
      <c r="K2162" t="s">
        <v>37</v>
      </c>
      <c r="L2162" t="s">
        <v>38</v>
      </c>
      <c r="M2162" t="s">
        <v>80</v>
      </c>
      <c r="N2162" t="s">
        <v>39</v>
      </c>
      <c r="O2162" t="s">
        <v>40</v>
      </c>
      <c r="P2162">
        <v>27</v>
      </c>
      <c r="Q2162" s="2">
        <v>44189</v>
      </c>
      <c r="R2162" s="2">
        <v>45284</v>
      </c>
      <c r="S2162">
        <v>32</v>
      </c>
      <c r="T2162" s="3">
        <v>92321</v>
      </c>
      <c r="U2162" s="3">
        <v>7693.416666666667</v>
      </c>
      <c r="V2162" s="3">
        <v>55.481370192307693</v>
      </c>
      <c r="W2162" s="3">
        <v>0.23190000000000002</v>
      </c>
      <c r="X2162" s="3">
        <v>1784.1033250000003</v>
      </c>
      <c r="Y2162" vm="7">
        <v>0.41200000000000003</v>
      </c>
      <c r="Z2162" s="3">
        <v>4523.7289999999994</v>
      </c>
      <c r="AA2162" t="s">
        <v>41</v>
      </c>
      <c r="AB2162">
        <v>1</v>
      </c>
      <c r="AC2162">
        <v>0</v>
      </c>
      <c r="AD2162" s="2" t="s">
        <v>42</v>
      </c>
      <c r="AE2162">
        <v>212</v>
      </c>
      <c r="AH2162">
        <v>20</v>
      </c>
      <c r="AK2162" t="s">
        <v>42</v>
      </c>
      <c r="AL2162">
        <f>IF(AND(EE_Data_2023[[#This Row],[Hire Date]]&gt;=EE_Data_2023[[#This Row],[Start of Month]],EE_Data_2023[[#This Row],[Hire Date]]&lt;=EE_Data_2023[[#This Row],[End of Month]]),1,0)</f>
        <v>0</v>
      </c>
      <c r="AM2162">
        <f>IF(AND(EE_Data_2023[[#This Row],[Exit Date]]&gt;=EE_Data_2023[[#This Row],[Start of Month]],EE_Data_2023[[#This Row],[Exit Date]]&lt;=EE_Data_2023[[#This Row],[End of Month]]),1,0)</f>
        <v>0</v>
      </c>
      <c r="AN2162">
        <f>EE_Data_2023[[#This Row],[Leave balance]]*EE_Data_2023[[#This Row],[Hr_Rate]]</f>
        <v>11762.05048076923</v>
      </c>
    </row>
    <row r="2163" spans="1:40" x14ac:dyDescent="0.3">
      <c r="A2163" s="1" t="s">
        <v>1929</v>
      </c>
      <c r="B2163" s="8">
        <v>44986</v>
      </c>
      <c r="C2163" s="8">
        <v>45016</v>
      </c>
      <c r="D2163">
        <v>2023</v>
      </c>
      <c r="E2163" t="s">
        <v>84</v>
      </c>
      <c r="F2163" t="s">
        <v>85</v>
      </c>
      <c r="G2163" t="s">
        <v>1919</v>
      </c>
      <c r="H2163" t="s">
        <v>1100</v>
      </c>
      <c r="I2163" t="s">
        <v>1159</v>
      </c>
      <c r="J2163" t="s">
        <v>57</v>
      </c>
      <c r="K2163" t="s">
        <v>37</v>
      </c>
      <c r="L2163" t="s">
        <v>108</v>
      </c>
      <c r="M2163" t="s">
        <v>85</v>
      </c>
      <c r="N2163" t="s">
        <v>72</v>
      </c>
      <c r="O2163" t="s">
        <v>40</v>
      </c>
      <c r="P2163">
        <v>52</v>
      </c>
      <c r="Q2163" s="2">
        <v>41417</v>
      </c>
      <c r="R2163" s="2"/>
      <c r="S2163">
        <v>40</v>
      </c>
      <c r="T2163" s="3">
        <v>99557</v>
      </c>
      <c r="U2163" s="3">
        <v>8296.4166666666661</v>
      </c>
      <c r="V2163" s="3">
        <v>47.863942307692312</v>
      </c>
      <c r="W2163" s="3">
        <v>0.25</v>
      </c>
      <c r="X2163" s="3">
        <v>2074.1041666666665</v>
      </c>
      <c r="Y2163" vm="8">
        <v>0.21899999999999997</v>
      </c>
      <c r="Z2163" s="3">
        <v>6479.501416666666</v>
      </c>
      <c r="AA2163" t="s">
        <v>88</v>
      </c>
      <c r="AB2163">
        <v>8.2957999999999998</v>
      </c>
      <c r="AC2163">
        <v>0.09</v>
      </c>
      <c r="AD2163" s="2" t="s">
        <v>42</v>
      </c>
      <c r="AE2163">
        <v>101</v>
      </c>
      <c r="AH2163">
        <v>20</v>
      </c>
      <c r="AJ2163">
        <v>24</v>
      </c>
      <c r="AK2163" t="s">
        <v>42</v>
      </c>
      <c r="AL2163">
        <f>IF(AND(EE_Data_2023[[#This Row],[Hire Date]]&gt;=EE_Data_2023[[#This Row],[Start of Month]],EE_Data_2023[[#This Row],[Hire Date]]&lt;=EE_Data_2023[[#This Row],[End of Month]]),1,0)</f>
        <v>0</v>
      </c>
      <c r="AM2163">
        <f>IF(AND(EE_Data_2023[[#This Row],[Exit Date]]&gt;=EE_Data_2023[[#This Row],[Start of Month]],EE_Data_2023[[#This Row],[Exit Date]]&lt;=EE_Data_2023[[#This Row],[End of Month]]),1,0)</f>
        <v>0</v>
      </c>
      <c r="AN2163">
        <f>EE_Data_2023[[#This Row],[Leave balance]]*EE_Data_2023[[#This Row],[Hr_Rate]]</f>
        <v>4834.2581730769234</v>
      </c>
    </row>
    <row r="2164" spans="1:40" x14ac:dyDescent="0.3">
      <c r="A2164" s="1" t="s">
        <v>1929</v>
      </c>
      <c r="B2164" s="8">
        <v>44986</v>
      </c>
      <c r="C2164" s="8">
        <v>45016</v>
      </c>
      <c r="D2164">
        <v>2023</v>
      </c>
      <c r="E2164" t="s">
        <v>1035</v>
      </c>
      <c r="F2164" t="s">
        <v>1036</v>
      </c>
      <c r="G2164" t="s">
        <v>1918</v>
      </c>
      <c r="H2164" t="s">
        <v>1160</v>
      </c>
      <c r="I2164" t="s">
        <v>1161</v>
      </c>
      <c r="J2164" t="s">
        <v>242</v>
      </c>
      <c r="K2164" t="s">
        <v>99</v>
      </c>
      <c r="L2164" t="s">
        <v>49</v>
      </c>
      <c r="M2164" t="s">
        <v>135</v>
      </c>
      <c r="N2164" t="s">
        <v>72</v>
      </c>
      <c r="O2164" t="s">
        <v>50</v>
      </c>
      <c r="P2164">
        <v>28</v>
      </c>
      <c r="Q2164" s="2">
        <v>43418</v>
      </c>
      <c r="R2164" s="2"/>
      <c r="S2164">
        <v>40</v>
      </c>
      <c r="T2164" s="3">
        <v>115854</v>
      </c>
      <c r="U2164" s="3">
        <v>9654.5</v>
      </c>
      <c r="V2164" s="3">
        <v>55.699038461538464</v>
      </c>
      <c r="W2164" s="3">
        <v>0.25</v>
      </c>
      <c r="X2164" s="3">
        <v>2413.625</v>
      </c>
      <c r="Y2164" vm="15">
        <v>0.34600000000000003</v>
      </c>
      <c r="Z2164" s="3">
        <v>6314.0429999999997</v>
      </c>
      <c r="AA2164" t="s">
        <v>138</v>
      </c>
      <c r="AB2164">
        <v>1.7225999999999999</v>
      </c>
      <c r="AC2164">
        <v>0</v>
      </c>
      <c r="AD2164" s="2" t="s">
        <v>42</v>
      </c>
      <c r="AE2164">
        <v>162</v>
      </c>
      <c r="AH2164">
        <v>20</v>
      </c>
      <c r="AJ2164">
        <v>13.5</v>
      </c>
      <c r="AK2164" t="s">
        <v>42</v>
      </c>
      <c r="AL2164">
        <f>IF(AND(EE_Data_2023[[#This Row],[Hire Date]]&gt;=EE_Data_2023[[#This Row],[Start of Month]],EE_Data_2023[[#This Row],[Hire Date]]&lt;=EE_Data_2023[[#This Row],[End of Month]]),1,0)</f>
        <v>0</v>
      </c>
      <c r="AM2164">
        <f>IF(AND(EE_Data_2023[[#This Row],[Exit Date]]&gt;=EE_Data_2023[[#This Row],[Start of Month]],EE_Data_2023[[#This Row],[Exit Date]]&lt;=EE_Data_2023[[#This Row],[End of Month]]),1,0)</f>
        <v>0</v>
      </c>
      <c r="AN2164">
        <f>EE_Data_2023[[#This Row],[Leave balance]]*EE_Data_2023[[#This Row],[Hr_Rate]]</f>
        <v>9023.2442307692309</v>
      </c>
    </row>
    <row r="2165" spans="1:40" x14ac:dyDescent="0.3">
      <c r="A2165" s="1" t="s">
        <v>1929</v>
      </c>
      <c r="B2165" s="8">
        <v>44986</v>
      </c>
      <c r="C2165" s="8">
        <v>45016</v>
      </c>
      <c r="D2165">
        <v>2023</v>
      </c>
      <c r="E2165" t="s">
        <v>502</v>
      </c>
      <c r="F2165" t="s">
        <v>120</v>
      </c>
      <c r="G2165" t="s">
        <v>1917</v>
      </c>
      <c r="H2165" t="s">
        <v>1162</v>
      </c>
      <c r="I2165" t="s">
        <v>1163</v>
      </c>
      <c r="J2165" t="s">
        <v>527</v>
      </c>
      <c r="K2165" t="s">
        <v>37</v>
      </c>
      <c r="L2165" t="s">
        <v>38</v>
      </c>
      <c r="M2165" t="s">
        <v>120</v>
      </c>
      <c r="N2165" t="s">
        <v>72</v>
      </c>
      <c r="O2165" t="s">
        <v>50</v>
      </c>
      <c r="P2165">
        <v>44</v>
      </c>
      <c r="Q2165" s="2">
        <v>40603</v>
      </c>
      <c r="R2165" s="2"/>
      <c r="S2165">
        <v>40</v>
      </c>
      <c r="T2165" s="3">
        <v>82462</v>
      </c>
      <c r="U2165" s="3">
        <v>6871.833333333333</v>
      </c>
      <c r="V2165" s="3">
        <v>39.645192307692312</v>
      </c>
      <c r="W2165" s="3">
        <v>7.6499999999999999E-2</v>
      </c>
      <c r="X2165" s="3">
        <v>525.69524999999999</v>
      </c>
      <c r="Y2165" vm="1">
        <v>0.36599999999999999</v>
      </c>
      <c r="Z2165" s="3">
        <v>4356.7423333333336</v>
      </c>
      <c r="AA2165" t="s">
        <v>505</v>
      </c>
      <c r="AB2165">
        <v>1.0568</v>
      </c>
      <c r="AC2165">
        <v>0</v>
      </c>
      <c r="AD2165" s="2" t="s">
        <v>42</v>
      </c>
      <c r="AE2165">
        <v>309</v>
      </c>
      <c r="AH2165">
        <v>20</v>
      </c>
      <c r="AJ2165">
        <v>3</v>
      </c>
      <c r="AK2165" t="s">
        <v>42</v>
      </c>
      <c r="AL2165">
        <f>IF(AND(EE_Data_2023[[#This Row],[Hire Date]]&gt;=EE_Data_2023[[#This Row],[Start of Month]],EE_Data_2023[[#This Row],[Hire Date]]&lt;=EE_Data_2023[[#This Row],[End of Month]]),1,0)</f>
        <v>0</v>
      </c>
      <c r="AM2165">
        <f>IF(AND(EE_Data_2023[[#This Row],[Exit Date]]&gt;=EE_Data_2023[[#This Row],[Start of Month]],EE_Data_2023[[#This Row],[Exit Date]]&lt;=EE_Data_2023[[#This Row],[End of Month]]),1,0)</f>
        <v>0</v>
      </c>
      <c r="AN2165">
        <f>EE_Data_2023[[#This Row],[Leave balance]]*EE_Data_2023[[#This Row],[Hr_Rate]]</f>
        <v>12250.364423076924</v>
      </c>
    </row>
    <row r="2166" spans="1:40" x14ac:dyDescent="0.3">
      <c r="A2166" s="1" t="s">
        <v>1929</v>
      </c>
      <c r="B2166" s="8">
        <v>44986</v>
      </c>
      <c r="C2166" s="8">
        <v>45016</v>
      </c>
      <c r="D2166">
        <v>2023</v>
      </c>
      <c r="E2166" t="s">
        <v>721</v>
      </c>
      <c r="F2166" t="s">
        <v>722</v>
      </c>
      <c r="G2166" t="s">
        <v>54</v>
      </c>
      <c r="H2166" t="s">
        <v>1164</v>
      </c>
      <c r="I2166" t="s">
        <v>1165</v>
      </c>
      <c r="J2166" t="s">
        <v>115</v>
      </c>
      <c r="K2166" t="s">
        <v>37</v>
      </c>
      <c r="L2166" t="s">
        <v>108</v>
      </c>
      <c r="M2166" t="s">
        <v>722</v>
      </c>
      <c r="N2166" t="s">
        <v>72</v>
      </c>
      <c r="O2166" t="s">
        <v>50</v>
      </c>
      <c r="P2166">
        <v>53</v>
      </c>
      <c r="Q2166" s="2">
        <v>40856</v>
      </c>
      <c r="R2166" s="2"/>
      <c r="S2166">
        <v>40</v>
      </c>
      <c r="T2166" s="3">
        <v>198473</v>
      </c>
      <c r="U2166" s="3">
        <v>16539.416666666668</v>
      </c>
      <c r="V2166" s="3">
        <v>95.419711538461542</v>
      </c>
      <c r="W2166" s="3">
        <v>0.1</v>
      </c>
      <c r="X2166" s="3">
        <v>1653.9416666666668</v>
      </c>
      <c r="Y2166" vm="42">
        <v>0.34799999999999998</v>
      </c>
      <c r="Z2166" s="3">
        <v>10783.699666666667</v>
      </c>
      <c r="AA2166" t="s">
        <v>725</v>
      </c>
      <c r="AB2166">
        <v>486.12</v>
      </c>
      <c r="AC2166">
        <v>0.32</v>
      </c>
      <c r="AD2166" s="2" t="s">
        <v>42</v>
      </c>
      <c r="AE2166">
        <v>252</v>
      </c>
      <c r="AH2166">
        <v>20</v>
      </c>
      <c r="AJ2166">
        <v>3</v>
      </c>
      <c r="AK2166" t="s">
        <v>42</v>
      </c>
      <c r="AL2166">
        <f>IF(AND(EE_Data_2023[[#This Row],[Hire Date]]&gt;=EE_Data_2023[[#This Row],[Start of Month]],EE_Data_2023[[#This Row],[Hire Date]]&lt;=EE_Data_2023[[#This Row],[End of Month]]),1,0)</f>
        <v>0</v>
      </c>
      <c r="AM2166">
        <f>IF(AND(EE_Data_2023[[#This Row],[Exit Date]]&gt;=EE_Data_2023[[#This Row],[Start of Month]],EE_Data_2023[[#This Row],[Exit Date]]&lt;=EE_Data_2023[[#This Row],[End of Month]]),1,0)</f>
        <v>0</v>
      </c>
      <c r="AN2166">
        <f>EE_Data_2023[[#This Row],[Leave balance]]*EE_Data_2023[[#This Row],[Hr_Rate]]</f>
        <v>24045.767307692309</v>
      </c>
    </row>
    <row r="2167" spans="1:40" x14ac:dyDescent="0.3">
      <c r="A2167" s="1" t="s">
        <v>1929</v>
      </c>
      <c r="B2167" s="8">
        <v>44986</v>
      </c>
      <c r="C2167" s="8">
        <v>45016</v>
      </c>
      <c r="D2167">
        <v>2023</v>
      </c>
      <c r="E2167" t="s">
        <v>210</v>
      </c>
      <c r="F2167" t="s">
        <v>211</v>
      </c>
      <c r="G2167" t="s">
        <v>33</v>
      </c>
      <c r="H2167" t="s">
        <v>1166</v>
      </c>
      <c r="I2167" t="s">
        <v>1167</v>
      </c>
      <c r="J2167" t="s">
        <v>93</v>
      </c>
      <c r="K2167" t="s">
        <v>48</v>
      </c>
      <c r="L2167" t="s">
        <v>71</v>
      </c>
      <c r="M2167" t="s">
        <v>211</v>
      </c>
      <c r="N2167" t="s">
        <v>72</v>
      </c>
      <c r="O2167" t="s">
        <v>50</v>
      </c>
      <c r="P2167">
        <v>43</v>
      </c>
      <c r="Q2167" s="2">
        <v>39005</v>
      </c>
      <c r="R2167" s="2"/>
      <c r="S2167">
        <v>32</v>
      </c>
      <c r="T2167" s="3">
        <v>153492</v>
      </c>
      <c r="U2167" s="3">
        <v>12791</v>
      </c>
      <c r="V2167" s="3">
        <v>92.242788461538467</v>
      </c>
      <c r="W2167" s="3">
        <v>0.29899999999999999</v>
      </c>
      <c r="X2167" s="3">
        <v>3824.509</v>
      </c>
      <c r="Y2167" vm="26">
        <v>0.47</v>
      </c>
      <c r="Z2167" s="3">
        <v>6779.2300000000005</v>
      </c>
      <c r="AA2167" t="s">
        <v>41</v>
      </c>
      <c r="AB2167">
        <v>1</v>
      </c>
      <c r="AC2167">
        <v>0.11</v>
      </c>
      <c r="AD2167" s="2" t="s">
        <v>42</v>
      </c>
      <c r="AE2167">
        <v>229</v>
      </c>
      <c r="AH2167">
        <v>20</v>
      </c>
      <c r="AI2167">
        <v>65.7</v>
      </c>
      <c r="AK2167" t="s">
        <v>42</v>
      </c>
      <c r="AL2167">
        <f>IF(AND(EE_Data_2023[[#This Row],[Hire Date]]&gt;=EE_Data_2023[[#This Row],[Start of Month]],EE_Data_2023[[#This Row],[Hire Date]]&lt;=EE_Data_2023[[#This Row],[End of Month]]),1,0)</f>
        <v>0</v>
      </c>
      <c r="AM2167">
        <f>IF(AND(EE_Data_2023[[#This Row],[Exit Date]]&gt;=EE_Data_2023[[#This Row],[Start of Month]],EE_Data_2023[[#This Row],[Exit Date]]&lt;=EE_Data_2023[[#This Row],[End of Month]]),1,0)</f>
        <v>0</v>
      </c>
      <c r="AN2167">
        <f>EE_Data_2023[[#This Row],[Leave balance]]*EE_Data_2023[[#This Row],[Hr_Rate]]</f>
        <v>21123.598557692309</v>
      </c>
    </row>
    <row r="2168" spans="1:40" x14ac:dyDescent="0.3">
      <c r="A2168" s="1" t="s">
        <v>1929</v>
      </c>
      <c r="B2168" s="8">
        <v>44986</v>
      </c>
      <c r="C2168" s="8">
        <v>45016</v>
      </c>
      <c r="D2168">
        <v>2023</v>
      </c>
      <c r="E2168" t="s">
        <v>172</v>
      </c>
      <c r="F2168" t="s">
        <v>132</v>
      </c>
      <c r="G2168" t="s">
        <v>33</v>
      </c>
      <c r="H2168" t="s">
        <v>1168</v>
      </c>
      <c r="I2168" t="s">
        <v>1169</v>
      </c>
      <c r="J2168" t="s">
        <v>115</v>
      </c>
      <c r="K2168" t="s">
        <v>94</v>
      </c>
      <c r="L2168" t="s">
        <v>71</v>
      </c>
      <c r="M2168" t="s">
        <v>132</v>
      </c>
      <c r="N2168" t="s">
        <v>72</v>
      </c>
      <c r="O2168" t="s">
        <v>50</v>
      </c>
      <c r="P2168">
        <v>28</v>
      </c>
      <c r="Q2168" s="2">
        <v>43121</v>
      </c>
      <c r="R2168" s="2"/>
      <c r="S2168">
        <v>40</v>
      </c>
      <c r="T2168" s="3">
        <v>208210</v>
      </c>
      <c r="U2168" s="3">
        <v>17350.833333333332</v>
      </c>
      <c r="V2168" s="3">
        <v>100.10096153846153</v>
      </c>
      <c r="W2168" s="3">
        <v>0.45</v>
      </c>
      <c r="X2168" s="3">
        <v>7807.875</v>
      </c>
      <c r="Y2168" vm="21">
        <v>0.60699999999999998</v>
      </c>
      <c r="Z2168" s="3">
        <v>6818.8775000000005</v>
      </c>
      <c r="AA2168" t="s">
        <v>41</v>
      </c>
      <c r="AB2168">
        <v>1</v>
      </c>
      <c r="AC2168">
        <v>0.3</v>
      </c>
      <c r="AD2168" s="2" t="s">
        <v>42</v>
      </c>
      <c r="AE2168">
        <v>152</v>
      </c>
      <c r="AH2168">
        <v>20</v>
      </c>
      <c r="AI2168">
        <v>379.8</v>
      </c>
      <c r="AJ2168">
        <v>15</v>
      </c>
      <c r="AK2168" t="s">
        <v>42</v>
      </c>
      <c r="AL2168">
        <f>IF(AND(EE_Data_2023[[#This Row],[Hire Date]]&gt;=EE_Data_2023[[#This Row],[Start of Month]],EE_Data_2023[[#This Row],[Hire Date]]&lt;=EE_Data_2023[[#This Row],[End of Month]]),1,0)</f>
        <v>0</v>
      </c>
      <c r="AM2168">
        <f>IF(AND(EE_Data_2023[[#This Row],[Exit Date]]&gt;=EE_Data_2023[[#This Row],[Start of Month]],EE_Data_2023[[#This Row],[Exit Date]]&lt;=EE_Data_2023[[#This Row],[End of Month]]),1,0)</f>
        <v>0</v>
      </c>
      <c r="AN2168">
        <f>EE_Data_2023[[#This Row],[Leave balance]]*EE_Data_2023[[#This Row],[Hr_Rate]]</f>
        <v>15215.346153846152</v>
      </c>
    </row>
    <row r="2169" spans="1:40" x14ac:dyDescent="0.3">
      <c r="A2169" s="1" t="s">
        <v>1929</v>
      </c>
      <c r="B2169" s="8">
        <v>44986</v>
      </c>
      <c r="C2169" s="8">
        <v>45016</v>
      </c>
      <c r="D2169">
        <v>2023</v>
      </c>
      <c r="E2169" t="s">
        <v>79</v>
      </c>
      <c r="F2169" t="s">
        <v>80</v>
      </c>
      <c r="G2169" t="s">
        <v>33</v>
      </c>
      <c r="H2169" t="s">
        <v>1170</v>
      </c>
      <c r="I2169" t="s">
        <v>1171</v>
      </c>
      <c r="J2169" t="s">
        <v>63</v>
      </c>
      <c r="K2169" t="s">
        <v>116</v>
      </c>
      <c r="L2169" t="s">
        <v>71</v>
      </c>
      <c r="M2169" t="s">
        <v>80</v>
      </c>
      <c r="N2169" t="s">
        <v>72</v>
      </c>
      <c r="O2169" t="s">
        <v>40</v>
      </c>
      <c r="P2169">
        <v>33</v>
      </c>
      <c r="Q2169" s="2">
        <v>42325</v>
      </c>
      <c r="R2169" s="2"/>
      <c r="S2169">
        <v>40</v>
      </c>
      <c r="T2169" s="3">
        <v>91632</v>
      </c>
      <c r="U2169" s="3">
        <v>7636</v>
      </c>
      <c r="V2169" s="3">
        <v>44.053846153846152</v>
      </c>
      <c r="W2169" s="3">
        <v>0.23190000000000002</v>
      </c>
      <c r="X2169" s="3">
        <v>1770.7884000000001</v>
      </c>
      <c r="Y2169" vm="7">
        <v>0.41200000000000003</v>
      </c>
      <c r="Z2169" s="3">
        <v>4489.9679999999998</v>
      </c>
      <c r="AA2169" t="s">
        <v>41</v>
      </c>
      <c r="AB2169">
        <v>1</v>
      </c>
      <c r="AC2169">
        <v>0</v>
      </c>
      <c r="AD2169" s="2" t="s">
        <v>42</v>
      </c>
      <c r="AE2169">
        <v>41</v>
      </c>
      <c r="AH2169">
        <v>20</v>
      </c>
      <c r="AI2169">
        <v>118.8</v>
      </c>
      <c r="AJ2169">
        <v>12</v>
      </c>
      <c r="AK2169" t="s">
        <v>42</v>
      </c>
      <c r="AL2169">
        <f>IF(AND(EE_Data_2023[[#This Row],[Hire Date]]&gt;=EE_Data_2023[[#This Row],[Start of Month]],EE_Data_2023[[#This Row],[Hire Date]]&lt;=EE_Data_2023[[#This Row],[End of Month]]),1,0)</f>
        <v>0</v>
      </c>
      <c r="AM2169">
        <f>IF(AND(EE_Data_2023[[#This Row],[Exit Date]]&gt;=EE_Data_2023[[#This Row],[Start of Month]],EE_Data_2023[[#This Row],[Exit Date]]&lt;=EE_Data_2023[[#This Row],[End of Month]]),1,0)</f>
        <v>0</v>
      </c>
      <c r="AN2169">
        <f>EE_Data_2023[[#This Row],[Leave balance]]*EE_Data_2023[[#This Row],[Hr_Rate]]</f>
        <v>1806.2076923076922</v>
      </c>
    </row>
    <row r="2170" spans="1:40" x14ac:dyDescent="0.3">
      <c r="A2170" s="1" t="s">
        <v>1929</v>
      </c>
      <c r="B2170" s="8">
        <v>44986</v>
      </c>
      <c r="C2170" s="8">
        <v>45016</v>
      </c>
      <c r="D2170">
        <v>2023</v>
      </c>
      <c r="E2170" t="s">
        <v>283</v>
      </c>
      <c r="F2170" t="s">
        <v>284</v>
      </c>
      <c r="G2170" t="s">
        <v>112</v>
      </c>
      <c r="H2170" t="s">
        <v>1172</v>
      </c>
      <c r="I2170" t="s">
        <v>1173</v>
      </c>
      <c r="J2170" t="s">
        <v>226</v>
      </c>
      <c r="K2170" t="s">
        <v>94</v>
      </c>
      <c r="L2170" t="s">
        <v>71</v>
      </c>
      <c r="M2170" t="s">
        <v>284</v>
      </c>
      <c r="N2170" t="s">
        <v>72</v>
      </c>
      <c r="O2170" t="s">
        <v>40</v>
      </c>
      <c r="P2170">
        <v>31</v>
      </c>
      <c r="Q2170" s="2">
        <v>43002</v>
      </c>
      <c r="R2170" s="2"/>
      <c r="S2170">
        <v>40</v>
      </c>
      <c r="T2170" s="3">
        <v>71755</v>
      </c>
      <c r="U2170" s="3">
        <v>5979.583333333333</v>
      </c>
      <c r="V2170" s="3">
        <v>34.497596153846153</v>
      </c>
      <c r="W2170" s="3">
        <v>0</v>
      </c>
      <c r="X2170" s="3">
        <v>0</v>
      </c>
      <c r="Y2170" vm="30">
        <v>0.159</v>
      </c>
      <c r="Z2170" s="3">
        <v>5028.8295833333332</v>
      </c>
      <c r="AA2170" t="s">
        <v>287</v>
      </c>
      <c r="AB2170">
        <v>3.8807</v>
      </c>
      <c r="AC2170">
        <v>0</v>
      </c>
      <c r="AD2170" s="2" t="s">
        <v>42</v>
      </c>
      <c r="AE2170">
        <v>391</v>
      </c>
      <c r="AH2170">
        <v>20</v>
      </c>
      <c r="AJ2170">
        <v>13.5</v>
      </c>
      <c r="AK2170" t="s">
        <v>42</v>
      </c>
      <c r="AL2170">
        <f>IF(AND(EE_Data_2023[[#This Row],[Hire Date]]&gt;=EE_Data_2023[[#This Row],[Start of Month]],EE_Data_2023[[#This Row],[Hire Date]]&lt;=EE_Data_2023[[#This Row],[End of Month]]),1,0)</f>
        <v>0</v>
      </c>
      <c r="AM2170">
        <f>IF(AND(EE_Data_2023[[#This Row],[Exit Date]]&gt;=EE_Data_2023[[#This Row],[Start of Month]],EE_Data_2023[[#This Row],[Exit Date]]&lt;=EE_Data_2023[[#This Row],[End of Month]]),1,0)</f>
        <v>0</v>
      </c>
      <c r="AN2170">
        <f>EE_Data_2023[[#This Row],[Leave balance]]*EE_Data_2023[[#This Row],[Hr_Rate]]</f>
        <v>13488.560096153846</v>
      </c>
    </row>
    <row r="2171" spans="1:40" x14ac:dyDescent="0.3">
      <c r="A2171" s="1" t="s">
        <v>1929</v>
      </c>
      <c r="B2171" s="8">
        <v>44986</v>
      </c>
      <c r="C2171" s="8">
        <v>45016</v>
      </c>
      <c r="D2171">
        <v>2023</v>
      </c>
      <c r="E2171" t="s">
        <v>110</v>
      </c>
      <c r="F2171" t="s">
        <v>111</v>
      </c>
      <c r="G2171" t="s">
        <v>112</v>
      </c>
      <c r="H2171" t="s">
        <v>1174</v>
      </c>
      <c r="I2171" t="s">
        <v>1175</v>
      </c>
      <c r="J2171" t="s">
        <v>77</v>
      </c>
      <c r="K2171" t="s">
        <v>83</v>
      </c>
      <c r="L2171" t="s">
        <v>71</v>
      </c>
      <c r="M2171" t="s">
        <v>111</v>
      </c>
      <c r="N2171" t="s">
        <v>72</v>
      </c>
      <c r="O2171" t="s">
        <v>50</v>
      </c>
      <c r="P2171">
        <v>52</v>
      </c>
      <c r="Q2171" s="2">
        <v>44519</v>
      </c>
      <c r="R2171" s="2"/>
      <c r="S2171">
        <v>40</v>
      </c>
      <c r="T2171" s="3">
        <v>111006</v>
      </c>
      <c r="U2171" s="3">
        <v>9250.5</v>
      </c>
      <c r="V2171" s="3">
        <v>53.368269230769229</v>
      </c>
      <c r="W2171" s="3">
        <v>0</v>
      </c>
      <c r="X2171" s="3">
        <v>0</v>
      </c>
      <c r="Y2171" vm="12">
        <v>0.113</v>
      </c>
      <c r="Z2171" s="3">
        <v>8205.1934999999994</v>
      </c>
      <c r="AA2171" t="s">
        <v>117</v>
      </c>
      <c r="AB2171">
        <v>3.8468</v>
      </c>
      <c r="AC2171">
        <v>0.08</v>
      </c>
      <c r="AD2171" s="2" t="s">
        <v>42</v>
      </c>
      <c r="AE2171">
        <v>304</v>
      </c>
      <c r="AH2171">
        <v>20</v>
      </c>
      <c r="AI2171">
        <v>197.1</v>
      </c>
      <c r="AJ2171">
        <v>15</v>
      </c>
      <c r="AK2171" t="s">
        <v>42</v>
      </c>
      <c r="AL2171">
        <f>IF(AND(EE_Data_2023[[#This Row],[Hire Date]]&gt;=EE_Data_2023[[#This Row],[Start of Month]],EE_Data_2023[[#This Row],[Hire Date]]&lt;=EE_Data_2023[[#This Row],[End of Month]]),1,0)</f>
        <v>0</v>
      </c>
      <c r="AM2171">
        <f>IF(AND(EE_Data_2023[[#This Row],[Exit Date]]&gt;=EE_Data_2023[[#This Row],[Start of Month]],EE_Data_2023[[#This Row],[Exit Date]]&lt;=EE_Data_2023[[#This Row],[End of Month]]),1,0)</f>
        <v>0</v>
      </c>
      <c r="AN2171">
        <f>EE_Data_2023[[#This Row],[Leave balance]]*EE_Data_2023[[#This Row],[Hr_Rate]]</f>
        <v>16223.953846153845</v>
      </c>
    </row>
    <row r="2172" spans="1:40" x14ac:dyDescent="0.3">
      <c r="A2172" s="1" t="s">
        <v>1929</v>
      </c>
      <c r="B2172" s="8">
        <v>44986</v>
      </c>
      <c r="C2172" s="8">
        <v>45016</v>
      </c>
      <c r="D2172">
        <v>2023</v>
      </c>
      <c r="E2172" t="s">
        <v>322</v>
      </c>
      <c r="F2172" t="s">
        <v>323</v>
      </c>
      <c r="G2172" t="s">
        <v>1919</v>
      </c>
      <c r="H2172" t="s">
        <v>1176</v>
      </c>
      <c r="I2172" t="s">
        <v>1177</v>
      </c>
      <c r="J2172" t="s">
        <v>266</v>
      </c>
      <c r="K2172" t="s">
        <v>37</v>
      </c>
      <c r="L2172" t="s">
        <v>71</v>
      </c>
      <c r="M2172" t="s">
        <v>323</v>
      </c>
      <c r="N2172" t="s">
        <v>39</v>
      </c>
      <c r="O2172" t="s">
        <v>40</v>
      </c>
      <c r="P2172">
        <v>55</v>
      </c>
      <c r="Q2172" s="2">
        <v>44919</v>
      </c>
      <c r="R2172" s="2">
        <v>45284</v>
      </c>
      <c r="S2172">
        <v>40</v>
      </c>
      <c r="T2172" s="3">
        <v>99774</v>
      </c>
      <c r="U2172" s="3">
        <v>8314.5</v>
      </c>
      <c r="V2172" s="3">
        <v>47.968269230769231</v>
      </c>
      <c r="W2172" s="3">
        <v>0.15490000000000001</v>
      </c>
      <c r="X2172" s="3">
        <v>1287.91605</v>
      </c>
      <c r="Y2172" vm="33">
        <v>0.46700000000000003</v>
      </c>
      <c r="Z2172" s="3">
        <v>4431.6284999999998</v>
      </c>
      <c r="AA2172" t="s">
        <v>326</v>
      </c>
      <c r="AB2172">
        <v>143.86000000000001</v>
      </c>
      <c r="AC2172">
        <v>0</v>
      </c>
      <c r="AD2172" s="2" t="s">
        <v>42</v>
      </c>
      <c r="AE2172">
        <v>163</v>
      </c>
      <c r="AH2172">
        <v>20</v>
      </c>
      <c r="AJ2172">
        <v>16.5</v>
      </c>
      <c r="AK2172" t="s">
        <v>42</v>
      </c>
      <c r="AL2172">
        <f>IF(AND(EE_Data_2023[[#This Row],[Hire Date]]&gt;=EE_Data_2023[[#This Row],[Start of Month]],EE_Data_2023[[#This Row],[Hire Date]]&lt;=EE_Data_2023[[#This Row],[End of Month]]),1,0)</f>
        <v>0</v>
      </c>
      <c r="AM2172">
        <f>IF(AND(EE_Data_2023[[#This Row],[Exit Date]]&gt;=EE_Data_2023[[#This Row],[Start of Month]],EE_Data_2023[[#This Row],[Exit Date]]&lt;=EE_Data_2023[[#This Row],[End of Month]]),1,0)</f>
        <v>0</v>
      </c>
      <c r="AN2172">
        <f>EE_Data_2023[[#This Row],[Leave balance]]*EE_Data_2023[[#This Row],[Hr_Rate]]</f>
        <v>7818.8278846153844</v>
      </c>
    </row>
    <row r="2173" spans="1:40" x14ac:dyDescent="0.3">
      <c r="A2173" s="1" t="s">
        <v>1929</v>
      </c>
      <c r="B2173" s="8">
        <v>44986</v>
      </c>
      <c r="C2173" s="8">
        <v>45016</v>
      </c>
      <c r="D2173">
        <v>2023</v>
      </c>
      <c r="E2173" t="s">
        <v>210</v>
      </c>
      <c r="F2173" t="s">
        <v>211</v>
      </c>
      <c r="G2173" t="s">
        <v>33</v>
      </c>
      <c r="H2173" t="s">
        <v>1178</v>
      </c>
      <c r="I2173" t="s">
        <v>1179</v>
      </c>
      <c r="J2173" t="s">
        <v>47</v>
      </c>
      <c r="K2173" t="s">
        <v>37</v>
      </c>
      <c r="L2173" t="s">
        <v>108</v>
      </c>
      <c r="M2173" t="s">
        <v>211</v>
      </c>
      <c r="N2173" t="s">
        <v>72</v>
      </c>
      <c r="O2173" t="s">
        <v>40</v>
      </c>
      <c r="P2173">
        <v>55</v>
      </c>
      <c r="Q2173" s="2">
        <v>39154</v>
      </c>
      <c r="R2173" s="2"/>
      <c r="S2173">
        <v>40</v>
      </c>
      <c r="T2173" s="3">
        <v>184648</v>
      </c>
      <c r="U2173" s="3">
        <v>15387.333333333334</v>
      </c>
      <c r="V2173" s="3">
        <v>88.773076923076928</v>
      </c>
      <c r="W2173" s="3">
        <v>0.29899999999999999</v>
      </c>
      <c r="X2173" s="3">
        <v>4600.8126666666667</v>
      </c>
      <c r="Y2173" vm="26">
        <v>0.47</v>
      </c>
      <c r="Z2173" s="3">
        <v>8155.2866666666678</v>
      </c>
      <c r="AA2173" t="s">
        <v>41</v>
      </c>
      <c r="AB2173">
        <v>1</v>
      </c>
      <c r="AC2173">
        <v>0.24</v>
      </c>
      <c r="AD2173" s="2" t="s">
        <v>42</v>
      </c>
      <c r="AE2173">
        <v>283</v>
      </c>
      <c r="AH2173">
        <v>20</v>
      </c>
      <c r="AJ2173">
        <v>16.5</v>
      </c>
      <c r="AK2173" t="s">
        <v>42</v>
      </c>
      <c r="AL2173">
        <f>IF(AND(EE_Data_2023[[#This Row],[Hire Date]]&gt;=EE_Data_2023[[#This Row],[Start of Month]],EE_Data_2023[[#This Row],[Hire Date]]&lt;=EE_Data_2023[[#This Row],[End of Month]]),1,0)</f>
        <v>0</v>
      </c>
      <c r="AM2173">
        <f>IF(AND(EE_Data_2023[[#This Row],[Exit Date]]&gt;=EE_Data_2023[[#This Row],[Start of Month]],EE_Data_2023[[#This Row],[Exit Date]]&lt;=EE_Data_2023[[#This Row],[End of Month]]),1,0)</f>
        <v>0</v>
      </c>
      <c r="AN2173">
        <f>EE_Data_2023[[#This Row],[Leave balance]]*EE_Data_2023[[#This Row],[Hr_Rate]]</f>
        <v>25122.780769230772</v>
      </c>
    </row>
    <row r="2174" spans="1:40" x14ac:dyDescent="0.3">
      <c r="A2174" s="1" t="s">
        <v>1929</v>
      </c>
      <c r="B2174" s="8">
        <v>44986</v>
      </c>
      <c r="C2174" s="8">
        <v>45016</v>
      </c>
      <c r="D2174">
        <v>2023</v>
      </c>
      <c r="E2174" t="s">
        <v>128</v>
      </c>
      <c r="F2174" t="s">
        <v>129</v>
      </c>
      <c r="G2174" t="s">
        <v>33</v>
      </c>
      <c r="H2174" t="s">
        <v>1180</v>
      </c>
      <c r="I2174" t="s">
        <v>1181</v>
      </c>
      <c r="J2174" t="s">
        <v>115</v>
      </c>
      <c r="K2174" t="s">
        <v>37</v>
      </c>
      <c r="L2174" t="s">
        <v>38</v>
      </c>
      <c r="M2174" t="s">
        <v>129</v>
      </c>
      <c r="N2174" t="s">
        <v>72</v>
      </c>
      <c r="O2174" t="s">
        <v>40</v>
      </c>
      <c r="P2174">
        <v>51</v>
      </c>
      <c r="Q2174" s="2">
        <v>37091</v>
      </c>
      <c r="R2174" s="2"/>
      <c r="S2174">
        <v>24</v>
      </c>
      <c r="T2174" s="3">
        <v>247874</v>
      </c>
      <c r="U2174" s="3">
        <v>20656.166666666668</v>
      </c>
      <c r="V2174" s="3">
        <v>198.61698717948718</v>
      </c>
      <c r="W2174" s="3">
        <v>0.27500000000000002</v>
      </c>
      <c r="X2174" s="3">
        <v>5680.4458333333341</v>
      </c>
      <c r="Y2174" vm="14">
        <v>0.55399999999999994</v>
      </c>
      <c r="Z2174" s="3">
        <v>9212.6503333333349</v>
      </c>
      <c r="AA2174" t="s">
        <v>41</v>
      </c>
      <c r="AB2174">
        <v>1</v>
      </c>
      <c r="AC2174">
        <v>0.33</v>
      </c>
      <c r="AD2174" s="2" t="s">
        <v>42</v>
      </c>
      <c r="AE2174">
        <v>111</v>
      </c>
      <c r="AH2174">
        <v>20</v>
      </c>
      <c r="AK2174" t="s">
        <v>42</v>
      </c>
      <c r="AL2174">
        <f>IF(AND(EE_Data_2023[[#This Row],[Hire Date]]&gt;=EE_Data_2023[[#This Row],[Start of Month]],EE_Data_2023[[#This Row],[Hire Date]]&lt;=EE_Data_2023[[#This Row],[End of Month]]),1,0)</f>
        <v>0</v>
      </c>
      <c r="AM2174">
        <f>IF(AND(EE_Data_2023[[#This Row],[Exit Date]]&gt;=EE_Data_2023[[#This Row],[Start of Month]],EE_Data_2023[[#This Row],[Exit Date]]&lt;=EE_Data_2023[[#This Row],[End of Month]]),1,0)</f>
        <v>0</v>
      </c>
      <c r="AN2174">
        <f>EE_Data_2023[[#This Row],[Leave balance]]*EE_Data_2023[[#This Row],[Hr_Rate]]</f>
        <v>22046.485576923078</v>
      </c>
    </row>
    <row r="2175" spans="1:40" x14ac:dyDescent="0.3">
      <c r="A2175" s="1" t="s">
        <v>1929</v>
      </c>
      <c r="B2175" s="8">
        <v>44986</v>
      </c>
      <c r="C2175" s="8">
        <v>45016</v>
      </c>
      <c r="D2175">
        <v>2023</v>
      </c>
      <c r="E2175" t="s">
        <v>31</v>
      </c>
      <c r="F2175" t="s">
        <v>32</v>
      </c>
      <c r="G2175" t="s">
        <v>33</v>
      </c>
      <c r="H2175" t="s">
        <v>1182</v>
      </c>
      <c r="I2175" t="s">
        <v>1183</v>
      </c>
      <c r="J2175" t="s">
        <v>341</v>
      </c>
      <c r="K2175" t="s">
        <v>99</v>
      </c>
      <c r="L2175" t="s">
        <v>38</v>
      </c>
      <c r="M2175" t="s">
        <v>32</v>
      </c>
      <c r="N2175" t="s">
        <v>72</v>
      </c>
      <c r="O2175" t="s">
        <v>40</v>
      </c>
      <c r="P2175">
        <v>60</v>
      </c>
      <c r="Q2175" s="2">
        <v>39944</v>
      </c>
      <c r="R2175" s="2"/>
      <c r="S2175">
        <v>40</v>
      </c>
      <c r="T2175" s="3">
        <v>62239</v>
      </c>
      <c r="U2175" s="3">
        <v>5186.583333333333</v>
      </c>
      <c r="V2175" s="3">
        <v>29.922596153846154</v>
      </c>
      <c r="W2175" s="3">
        <v>0.20760000000000001</v>
      </c>
      <c r="X2175" s="3">
        <v>1076.7347</v>
      </c>
      <c r="Y2175" vm="1">
        <v>0.36599999999999999</v>
      </c>
      <c r="Z2175" s="3">
        <v>3288.2938333333332</v>
      </c>
      <c r="AA2175" t="s">
        <v>41</v>
      </c>
      <c r="AB2175">
        <v>1</v>
      </c>
      <c r="AC2175">
        <v>0</v>
      </c>
      <c r="AD2175" s="2" t="s">
        <v>42</v>
      </c>
      <c r="AE2175">
        <v>36</v>
      </c>
      <c r="AH2175">
        <v>20</v>
      </c>
      <c r="AJ2175">
        <v>18</v>
      </c>
      <c r="AK2175" t="s">
        <v>42</v>
      </c>
      <c r="AL2175">
        <f>IF(AND(EE_Data_2023[[#This Row],[Hire Date]]&gt;=EE_Data_2023[[#This Row],[Start of Month]],EE_Data_2023[[#This Row],[Hire Date]]&lt;=EE_Data_2023[[#This Row],[End of Month]]),1,0)</f>
        <v>0</v>
      </c>
      <c r="AM2175">
        <f>IF(AND(EE_Data_2023[[#This Row],[Exit Date]]&gt;=EE_Data_2023[[#This Row],[Start of Month]],EE_Data_2023[[#This Row],[Exit Date]]&lt;=EE_Data_2023[[#This Row],[End of Month]]),1,0)</f>
        <v>0</v>
      </c>
      <c r="AN2175">
        <f>EE_Data_2023[[#This Row],[Leave balance]]*EE_Data_2023[[#This Row],[Hr_Rate]]</f>
        <v>1077.2134615384616</v>
      </c>
    </row>
    <row r="2176" spans="1:40" x14ac:dyDescent="0.3">
      <c r="A2176" s="1" t="s">
        <v>1929</v>
      </c>
      <c r="B2176" s="8">
        <v>44986</v>
      </c>
      <c r="C2176" s="8">
        <v>45016</v>
      </c>
      <c r="D2176">
        <v>2023</v>
      </c>
      <c r="E2176" t="s">
        <v>79</v>
      </c>
      <c r="F2176" t="s">
        <v>80</v>
      </c>
      <c r="G2176" t="s">
        <v>33</v>
      </c>
      <c r="H2176" t="s">
        <v>1184</v>
      </c>
      <c r="I2176" t="s">
        <v>1185</v>
      </c>
      <c r="J2176" t="s">
        <v>77</v>
      </c>
      <c r="K2176" t="s">
        <v>83</v>
      </c>
      <c r="L2176" t="s">
        <v>49</v>
      </c>
      <c r="M2176" t="s">
        <v>80</v>
      </c>
      <c r="N2176" t="s">
        <v>72</v>
      </c>
      <c r="O2176" t="s">
        <v>50</v>
      </c>
      <c r="P2176">
        <v>31</v>
      </c>
      <c r="Q2176" s="2">
        <v>41919</v>
      </c>
      <c r="R2176" s="2"/>
      <c r="S2176">
        <v>40</v>
      </c>
      <c r="T2176" s="3">
        <v>114911</v>
      </c>
      <c r="U2176" s="3">
        <v>9575.9166666666661</v>
      </c>
      <c r="V2176" s="3">
        <v>55.245673076923069</v>
      </c>
      <c r="W2176" s="3">
        <v>0.23190000000000002</v>
      </c>
      <c r="X2176" s="3">
        <v>2220.6550750000001</v>
      </c>
      <c r="Y2176" vm="7">
        <v>0.41200000000000003</v>
      </c>
      <c r="Z2176" s="3">
        <v>5630.6389999999992</v>
      </c>
      <c r="AA2176" t="s">
        <v>41</v>
      </c>
      <c r="AB2176">
        <v>1</v>
      </c>
      <c r="AC2176">
        <v>7.0000000000000007E-2</v>
      </c>
      <c r="AD2176" s="2" t="s">
        <v>42</v>
      </c>
      <c r="AE2176">
        <v>276</v>
      </c>
      <c r="AH2176">
        <v>20</v>
      </c>
      <c r="AI2176">
        <v>461.7</v>
      </c>
      <c r="AJ2176">
        <v>3</v>
      </c>
      <c r="AK2176" t="s">
        <v>42</v>
      </c>
      <c r="AL2176">
        <f>IF(AND(EE_Data_2023[[#This Row],[Hire Date]]&gt;=EE_Data_2023[[#This Row],[Start of Month]],EE_Data_2023[[#This Row],[Hire Date]]&lt;=EE_Data_2023[[#This Row],[End of Month]]),1,0)</f>
        <v>0</v>
      </c>
      <c r="AM2176">
        <f>IF(AND(EE_Data_2023[[#This Row],[Exit Date]]&gt;=EE_Data_2023[[#This Row],[Start of Month]],EE_Data_2023[[#This Row],[Exit Date]]&lt;=EE_Data_2023[[#This Row],[End of Month]]),1,0)</f>
        <v>0</v>
      </c>
      <c r="AN2176">
        <f>EE_Data_2023[[#This Row],[Leave balance]]*EE_Data_2023[[#This Row],[Hr_Rate]]</f>
        <v>15247.805769230767</v>
      </c>
    </row>
    <row r="2177" spans="1:40" x14ac:dyDescent="0.3">
      <c r="A2177" s="1" t="s">
        <v>1929</v>
      </c>
      <c r="B2177" s="8">
        <v>44986</v>
      </c>
      <c r="C2177" s="8">
        <v>45016</v>
      </c>
      <c r="D2177">
        <v>2023</v>
      </c>
      <c r="E2177" t="s">
        <v>180</v>
      </c>
      <c r="F2177" t="s">
        <v>181</v>
      </c>
      <c r="G2177" t="s">
        <v>33</v>
      </c>
      <c r="H2177" t="s">
        <v>1186</v>
      </c>
      <c r="I2177" t="s">
        <v>1187</v>
      </c>
      <c r="J2177" t="s">
        <v>165</v>
      </c>
      <c r="K2177" t="s">
        <v>99</v>
      </c>
      <c r="L2177" t="s">
        <v>71</v>
      </c>
      <c r="M2177" t="s">
        <v>181</v>
      </c>
      <c r="N2177" t="s">
        <v>72</v>
      </c>
      <c r="O2177" t="s">
        <v>40</v>
      </c>
      <c r="P2177">
        <v>45</v>
      </c>
      <c r="Q2177" s="2">
        <v>43217</v>
      </c>
      <c r="R2177" s="2"/>
      <c r="S2177">
        <v>40</v>
      </c>
      <c r="T2177" s="3">
        <v>115490</v>
      </c>
      <c r="U2177" s="3">
        <v>9624.1666666666661</v>
      </c>
      <c r="V2177" s="3">
        <v>55.524038461538467</v>
      </c>
      <c r="W2177" s="3">
        <v>0.31420000000000003</v>
      </c>
      <c r="X2177" s="3">
        <v>3023.9131666666667</v>
      </c>
      <c r="Y2177" vm="22">
        <v>0.49099999999999999</v>
      </c>
      <c r="Z2177" s="3">
        <v>4898.7008333333333</v>
      </c>
      <c r="AA2177" t="s">
        <v>184</v>
      </c>
      <c r="AB2177">
        <v>11.300800000000001</v>
      </c>
      <c r="AC2177">
        <v>0.12</v>
      </c>
      <c r="AD2177" s="2" t="s">
        <v>42</v>
      </c>
      <c r="AE2177">
        <v>365</v>
      </c>
      <c r="AH2177">
        <v>20</v>
      </c>
      <c r="AJ2177">
        <v>24</v>
      </c>
      <c r="AK2177" t="s">
        <v>42</v>
      </c>
      <c r="AL2177">
        <f>IF(AND(EE_Data_2023[[#This Row],[Hire Date]]&gt;=EE_Data_2023[[#This Row],[Start of Month]],EE_Data_2023[[#This Row],[Hire Date]]&lt;=EE_Data_2023[[#This Row],[End of Month]]),1,0)</f>
        <v>0</v>
      </c>
      <c r="AM2177">
        <f>IF(AND(EE_Data_2023[[#This Row],[Exit Date]]&gt;=EE_Data_2023[[#This Row],[Start of Month]],EE_Data_2023[[#This Row],[Exit Date]]&lt;=EE_Data_2023[[#This Row],[End of Month]]),1,0)</f>
        <v>0</v>
      </c>
      <c r="AN2177">
        <f>EE_Data_2023[[#This Row],[Leave balance]]*EE_Data_2023[[#This Row],[Hr_Rate]]</f>
        <v>20266.274038461539</v>
      </c>
    </row>
    <row r="2178" spans="1:40" x14ac:dyDescent="0.3">
      <c r="A2178" s="1" t="s">
        <v>1929</v>
      </c>
      <c r="B2178" s="8">
        <v>44986</v>
      </c>
      <c r="C2178" s="8">
        <v>45016</v>
      </c>
      <c r="D2178">
        <v>2023</v>
      </c>
      <c r="E2178" t="s">
        <v>139</v>
      </c>
      <c r="F2178" t="s">
        <v>140</v>
      </c>
      <c r="G2178" t="s">
        <v>33</v>
      </c>
      <c r="H2178" t="s">
        <v>1188</v>
      </c>
      <c r="I2178" t="s">
        <v>1189</v>
      </c>
      <c r="J2178" t="s">
        <v>77</v>
      </c>
      <c r="K2178" t="s">
        <v>83</v>
      </c>
      <c r="L2178" t="s">
        <v>49</v>
      </c>
      <c r="M2178" t="s">
        <v>140</v>
      </c>
      <c r="N2178" t="s">
        <v>72</v>
      </c>
      <c r="O2178" t="s">
        <v>40</v>
      </c>
      <c r="P2178">
        <v>34</v>
      </c>
      <c r="Q2178" s="2">
        <v>40952</v>
      </c>
      <c r="R2178" s="2"/>
      <c r="S2178">
        <v>40</v>
      </c>
      <c r="T2178" s="3">
        <v>118708</v>
      </c>
      <c r="U2178" s="3">
        <v>9892.3333333333339</v>
      </c>
      <c r="V2178" s="3">
        <v>57.071153846153848</v>
      </c>
      <c r="W2178" s="3">
        <v>0.19879999999999998</v>
      </c>
      <c r="X2178" s="3">
        <v>1966.5958666666666</v>
      </c>
      <c r="Y2178" vm="16">
        <v>0.48799999999999999</v>
      </c>
      <c r="Z2178" s="3">
        <v>5064.8746666666675</v>
      </c>
      <c r="AA2178" t="s">
        <v>41</v>
      </c>
      <c r="AB2178">
        <v>1</v>
      </c>
      <c r="AC2178">
        <v>7.0000000000000007E-2</v>
      </c>
      <c r="AD2178" s="2" t="s">
        <v>42</v>
      </c>
      <c r="AE2178">
        <v>46</v>
      </c>
      <c r="AH2178">
        <v>20</v>
      </c>
      <c r="AJ2178">
        <v>15</v>
      </c>
      <c r="AK2178" t="s">
        <v>42</v>
      </c>
      <c r="AL2178">
        <f>IF(AND(EE_Data_2023[[#This Row],[Hire Date]]&gt;=EE_Data_2023[[#This Row],[Start of Month]],EE_Data_2023[[#This Row],[Hire Date]]&lt;=EE_Data_2023[[#This Row],[End of Month]]),1,0)</f>
        <v>0</v>
      </c>
      <c r="AM2178">
        <f>IF(AND(EE_Data_2023[[#This Row],[Exit Date]]&gt;=EE_Data_2023[[#This Row],[Start of Month]],EE_Data_2023[[#This Row],[Exit Date]]&lt;=EE_Data_2023[[#This Row],[End of Month]]),1,0)</f>
        <v>0</v>
      </c>
      <c r="AN2178">
        <f>EE_Data_2023[[#This Row],[Leave balance]]*EE_Data_2023[[#This Row],[Hr_Rate]]</f>
        <v>2625.273076923077</v>
      </c>
    </row>
    <row r="2179" spans="1:40" x14ac:dyDescent="0.3">
      <c r="A2179" s="1" t="s">
        <v>1929</v>
      </c>
      <c r="B2179" s="8">
        <v>44986</v>
      </c>
      <c r="C2179" s="8">
        <v>45016</v>
      </c>
      <c r="D2179">
        <v>2023</v>
      </c>
      <c r="E2179" t="s">
        <v>1035</v>
      </c>
      <c r="F2179" t="s">
        <v>1036</v>
      </c>
      <c r="G2179" t="s">
        <v>1918</v>
      </c>
      <c r="H2179" t="s">
        <v>1190</v>
      </c>
      <c r="I2179" t="s">
        <v>1191</v>
      </c>
      <c r="J2179" t="s">
        <v>47</v>
      </c>
      <c r="K2179" t="s">
        <v>83</v>
      </c>
      <c r="L2179" t="s">
        <v>49</v>
      </c>
      <c r="M2179" t="s">
        <v>135</v>
      </c>
      <c r="N2179" t="s">
        <v>72</v>
      </c>
      <c r="O2179" t="s">
        <v>50</v>
      </c>
      <c r="P2179">
        <v>29</v>
      </c>
      <c r="Q2179" s="2">
        <v>42914</v>
      </c>
      <c r="R2179" s="2"/>
      <c r="S2179">
        <v>40</v>
      </c>
      <c r="T2179" s="3">
        <v>197649</v>
      </c>
      <c r="U2179" s="3">
        <v>16470.75</v>
      </c>
      <c r="V2179" s="3">
        <v>95.023557692307691</v>
      </c>
      <c r="W2179" s="3">
        <v>0.25</v>
      </c>
      <c r="X2179" s="3">
        <v>4117.6875</v>
      </c>
      <c r="Y2179" vm="15">
        <v>0.34600000000000003</v>
      </c>
      <c r="Z2179" s="3">
        <v>10771.870499999999</v>
      </c>
      <c r="AA2179" t="s">
        <v>138</v>
      </c>
      <c r="AB2179">
        <v>1.7225999999999999</v>
      </c>
      <c r="AC2179">
        <v>0.2</v>
      </c>
      <c r="AD2179" s="2" t="s">
        <v>42</v>
      </c>
      <c r="AE2179">
        <v>232</v>
      </c>
      <c r="AH2179">
        <v>20</v>
      </c>
      <c r="AJ2179">
        <v>21</v>
      </c>
      <c r="AK2179" t="s">
        <v>42</v>
      </c>
      <c r="AL2179">
        <f>IF(AND(EE_Data_2023[[#This Row],[Hire Date]]&gt;=EE_Data_2023[[#This Row],[Start of Month]],EE_Data_2023[[#This Row],[Hire Date]]&lt;=EE_Data_2023[[#This Row],[End of Month]]),1,0)</f>
        <v>0</v>
      </c>
      <c r="AM2179">
        <f>IF(AND(EE_Data_2023[[#This Row],[Exit Date]]&gt;=EE_Data_2023[[#This Row],[Start of Month]],EE_Data_2023[[#This Row],[Exit Date]]&lt;=EE_Data_2023[[#This Row],[End of Month]]),1,0)</f>
        <v>0</v>
      </c>
      <c r="AN2179">
        <f>EE_Data_2023[[#This Row],[Leave balance]]*EE_Data_2023[[#This Row],[Hr_Rate]]</f>
        <v>22045.465384615385</v>
      </c>
    </row>
    <row r="2180" spans="1:40" x14ac:dyDescent="0.3">
      <c r="A2180" s="1" t="s">
        <v>1929</v>
      </c>
      <c r="B2180" s="8">
        <v>44986</v>
      </c>
      <c r="C2180" s="8">
        <v>45016</v>
      </c>
      <c r="D2180">
        <v>2023</v>
      </c>
      <c r="E2180" t="s">
        <v>151</v>
      </c>
      <c r="F2180" t="s">
        <v>152</v>
      </c>
      <c r="G2180" t="s">
        <v>33</v>
      </c>
      <c r="H2180" t="s">
        <v>1192</v>
      </c>
      <c r="I2180" t="s">
        <v>1193</v>
      </c>
      <c r="J2180" t="s">
        <v>63</v>
      </c>
      <c r="K2180" t="s">
        <v>83</v>
      </c>
      <c r="L2180" t="s">
        <v>49</v>
      </c>
      <c r="M2180" t="s">
        <v>152</v>
      </c>
      <c r="N2180" t="s">
        <v>39</v>
      </c>
      <c r="O2180" t="s">
        <v>50</v>
      </c>
      <c r="P2180">
        <v>45</v>
      </c>
      <c r="Q2180" s="2">
        <v>43999</v>
      </c>
      <c r="R2180" s="2">
        <v>45094</v>
      </c>
      <c r="S2180">
        <v>32</v>
      </c>
      <c r="T2180" s="3">
        <v>89841</v>
      </c>
      <c r="U2180" s="3">
        <v>7486.75</v>
      </c>
      <c r="V2180" s="3">
        <v>53.99098557692308</v>
      </c>
      <c r="W2180" s="3">
        <v>0.21</v>
      </c>
      <c r="X2180" s="3">
        <v>1572.2175</v>
      </c>
      <c r="Y2180" vm="18">
        <v>0.379</v>
      </c>
      <c r="Z2180" s="3">
        <v>4649.2717499999999</v>
      </c>
      <c r="AA2180" t="s">
        <v>155</v>
      </c>
      <c r="AB2180">
        <v>378.97</v>
      </c>
      <c r="AC2180">
        <v>0</v>
      </c>
      <c r="AD2180" s="2" t="s">
        <v>42</v>
      </c>
      <c r="AE2180">
        <v>255</v>
      </c>
      <c r="AH2180">
        <v>20</v>
      </c>
      <c r="AK2180" t="s">
        <v>42</v>
      </c>
      <c r="AL2180">
        <f>IF(AND(EE_Data_2023[[#This Row],[Hire Date]]&gt;=EE_Data_2023[[#This Row],[Start of Month]],EE_Data_2023[[#This Row],[Hire Date]]&lt;=EE_Data_2023[[#This Row],[End of Month]]),1,0)</f>
        <v>0</v>
      </c>
      <c r="AM2180">
        <f>IF(AND(EE_Data_2023[[#This Row],[Exit Date]]&gt;=EE_Data_2023[[#This Row],[Start of Month]],EE_Data_2023[[#This Row],[Exit Date]]&lt;=EE_Data_2023[[#This Row],[End of Month]]),1,0)</f>
        <v>0</v>
      </c>
      <c r="AN2180">
        <f>EE_Data_2023[[#This Row],[Leave balance]]*EE_Data_2023[[#This Row],[Hr_Rate]]</f>
        <v>13767.701322115385</v>
      </c>
    </row>
    <row r="2181" spans="1:40" x14ac:dyDescent="0.3">
      <c r="A2181" s="1" t="s">
        <v>1929</v>
      </c>
      <c r="B2181" s="8">
        <v>44986</v>
      </c>
      <c r="C2181" s="8">
        <v>45016</v>
      </c>
      <c r="D2181">
        <v>2023</v>
      </c>
      <c r="E2181" t="s">
        <v>376</v>
      </c>
      <c r="F2181" t="s">
        <v>377</v>
      </c>
      <c r="G2181" t="s">
        <v>33</v>
      </c>
      <c r="H2181" t="s">
        <v>334</v>
      </c>
      <c r="I2181" t="s">
        <v>1194</v>
      </c>
      <c r="J2181" t="s">
        <v>177</v>
      </c>
      <c r="K2181" t="s">
        <v>48</v>
      </c>
      <c r="L2181" t="s">
        <v>49</v>
      </c>
      <c r="M2181" t="s">
        <v>377</v>
      </c>
      <c r="N2181" t="s">
        <v>72</v>
      </c>
      <c r="O2181" t="s">
        <v>50</v>
      </c>
      <c r="P2181">
        <v>52</v>
      </c>
      <c r="Q2181" s="2">
        <v>43819</v>
      </c>
      <c r="R2181" s="2"/>
      <c r="S2181">
        <v>32</v>
      </c>
      <c r="T2181" s="3">
        <v>61026</v>
      </c>
      <c r="U2181" s="3">
        <v>5085.5</v>
      </c>
      <c r="V2181" s="3">
        <v>36.674278846153847</v>
      </c>
      <c r="W2181" s="3">
        <v>0.33799999999999997</v>
      </c>
      <c r="X2181" s="3">
        <v>1718.8989999999999</v>
      </c>
      <c r="Y2181" vm="35">
        <v>0.46100000000000002</v>
      </c>
      <c r="Z2181" s="3">
        <v>2741.0844999999999</v>
      </c>
      <c r="AA2181" t="s">
        <v>380</v>
      </c>
      <c r="AB2181">
        <v>23.619</v>
      </c>
      <c r="AC2181">
        <v>0</v>
      </c>
      <c r="AD2181" s="2" t="s">
        <v>42</v>
      </c>
      <c r="AE2181">
        <v>322</v>
      </c>
      <c r="AH2181">
        <v>20</v>
      </c>
      <c r="AK2181" t="s">
        <v>42</v>
      </c>
      <c r="AL2181">
        <f>IF(AND(EE_Data_2023[[#This Row],[Hire Date]]&gt;=EE_Data_2023[[#This Row],[Start of Month]],EE_Data_2023[[#This Row],[Hire Date]]&lt;=EE_Data_2023[[#This Row],[End of Month]]),1,0)</f>
        <v>0</v>
      </c>
      <c r="AM2181">
        <f>IF(AND(EE_Data_2023[[#This Row],[Exit Date]]&gt;=EE_Data_2023[[#This Row],[Start of Month]],EE_Data_2023[[#This Row],[Exit Date]]&lt;=EE_Data_2023[[#This Row],[End of Month]]),1,0)</f>
        <v>0</v>
      </c>
      <c r="AN2181">
        <f>EE_Data_2023[[#This Row],[Leave balance]]*EE_Data_2023[[#This Row],[Hr_Rate]]</f>
        <v>11809.117788461539</v>
      </c>
    </row>
    <row r="2182" spans="1:40" x14ac:dyDescent="0.3">
      <c r="A2182" s="1" t="s">
        <v>1929</v>
      </c>
      <c r="B2182" s="8">
        <v>44986</v>
      </c>
      <c r="C2182" s="8">
        <v>45016</v>
      </c>
      <c r="D2182">
        <v>2023</v>
      </c>
      <c r="E2182" t="s">
        <v>390</v>
      </c>
      <c r="F2182" t="s">
        <v>391</v>
      </c>
      <c r="G2182" t="s">
        <v>33</v>
      </c>
      <c r="H2182" t="s">
        <v>1195</v>
      </c>
      <c r="I2182" t="s">
        <v>1196</v>
      </c>
      <c r="J2182" t="s">
        <v>98</v>
      </c>
      <c r="K2182" t="s">
        <v>99</v>
      </c>
      <c r="L2182" t="s">
        <v>49</v>
      </c>
      <c r="M2182" t="s">
        <v>391</v>
      </c>
      <c r="N2182" t="s">
        <v>72</v>
      </c>
      <c r="O2182" t="s">
        <v>50</v>
      </c>
      <c r="P2182">
        <v>48</v>
      </c>
      <c r="Q2182" s="2">
        <v>41907</v>
      </c>
      <c r="R2182" s="2"/>
      <c r="S2182">
        <v>24</v>
      </c>
      <c r="T2182" s="3">
        <v>96693</v>
      </c>
      <c r="U2182" s="3">
        <v>8057.75</v>
      </c>
      <c r="V2182" s="3">
        <v>77.478365384615387</v>
      </c>
      <c r="W2182" s="3">
        <v>0.1105</v>
      </c>
      <c r="X2182" s="3">
        <v>890.38137500000005</v>
      </c>
      <c r="Y2182" vm="37">
        <v>0.26100000000000001</v>
      </c>
      <c r="Z2182" s="3">
        <v>5954.6772499999997</v>
      </c>
      <c r="AA2182" t="s">
        <v>41</v>
      </c>
      <c r="AB2182">
        <v>1</v>
      </c>
      <c r="AC2182">
        <v>0</v>
      </c>
      <c r="AD2182" s="2" t="s">
        <v>42</v>
      </c>
      <c r="AE2182">
        <v>365</v>
      </c>
      <c r="AH2182">
        <v>20</v>
      </c>
      <c r="AI2182">
        <v>245.70000000000002</v>
      </c>
      <c r="AK2182" t="s">
        <v>42</v>
      </c>
      <c r="AL2182">
        <f>IF(AND(EE_Data_2023[[#This Row],[Hire Date]]&gt;=EE_Data_2023[[#This Row],[Start of Month]],EE_Data_2023[[#This Row],[Hire Date]]&lt;=EE_Data_2023[[#This Row],[End of Month]]),1,0)</f>
        <v>0</v>
      </c>
      <c r="AM2182">
        <f>IF(AND(EE_Data_2023[[#This Row],[Exit Date]]&gt;=EE_Data_2023[[#This Row],[Start of Month]],EE_Data_2023[[#This Row],[Exit Date]]&lt;=EE_Data_2023[[#This Row],[End of Month]]),1,0)</f>
        <v>0</v>
      </c>
      <c r="AN2182">
        <f>EE_Data_2023[[#This Row],[Leave balance]]*EE_Data_2023[[#This Row],[Hr_Rate]]</f>
        <v>28279.603365384617</v>
      </c>
    </row>
    <row r="2183" spans="1:40" x14ac:dyDescent="0.3">
      <c r="A2183" s="1" t="s">
        <v>1929</v>
      </c>
      <c r="B2183" s="8">
        <v>44986</v>
      </c>
      <c r="C2183" s="8">
        <v>45016</v>
      </c>
      <c r="D2183">
        <v>2023</v>
      </c>
      <c r="E2183" t="s">
        <v>100</v>
      </c>
      <c r="F2183" t="s">
        <v>101</v>
      </c>
      <c r="G2183" t="s">
        <v>33</v>
      </c>
      <c r="H2183" t="s">
        <v>1197</v>
      </c>
      <c r="I2183" t="s">
        <v>1198</v>
      </c>
      <c r="J2183" t="s">
        <v>336</v>
      </c>
      <c r="K2183" t="s">
        <v>99</v>
      </c>
      <c r="L2183" t="s">
        <v>49</v>
      </c>
      <c r="M2183" t="s">
        <v>101</v>
      </c>
      <c r="N2183" t="s">
        <v>72</v>
      </c>
      <c r="O2183" t="s">
        <v>50</v>
      </c>
      <c r="P2183">
        <v>48</v>
      </c>
      <c r="Q2183" s="2">
        <v>39991</v>
      </c>
      <c r="R2183" s="2"/>
      <c r="S2183">
        <v>24</v>
      </c>
      <c r="T2183" s="3">
        <v>82907</v>
      </c>
      <c r="U2183" s="3">
        <v>6908.916666666667</v>
      </c>
      <c r="V2183" s="3">
        <v>66.431891025641022</v>
      </c>
      <c r="W2183" s="3">
        <v>0.14990000000000001</v>
      </c>
      <c r="X2183" s="3">
        <v>1035.6466083333335</v>
      </c>
      <c r="Y2183" vm="10">
        <v>0.20399999999999999</v>
      </c>
      <c r="Z2183" s="3">
        <v>5499.4976666666671</v>
      </c>
      <c r="AA2183" t="s">
        <v>41</v>
      </c>
      <c r="AB2183">
        <v>1</v>
      </c>
      <c r="AC2183">
        <v>0</v>
      </c>
      <c r="AD2183" s="2" t="s">
        <v>42</v>
      </c>
      <c r="AE2183">
        <v>144</v>
      </c>
      <c r="AH2183">
        <v>20</v>
      </c>
      <c r="AK2183" t="s">
        <v>42</v>
      </c>
      <c r="AL2183">
        <f>IF(AND(EE_Data_2023[[#This Row],[Hire Date]]&gt;=EE_Data_2023[[#This Row],[Start of Month]],EE_Data_2023[[#This Row],[Hire Date]]&lt;=EE_Data_2023[[#This Row],[End of Month]]),1,0)</f>
        <v>0</v>
      </c>
      <c r="AM2183">
        <f>IF(AND(EE_Data_2023[[#This Row],[Exit Date]]&gt;=EE_Data_2023[[#This Row],[Start of Month]],EE_Data_2023[[#This Row],[Exit Date]]&lt;=EE_Data_2023[[#This Row],[End of Month]]),1,0)</f>
        <v>0</v>
      </c>
      <c r="AN2183">
        <f>EE_Data_2023[[#This Row],[Leave balance]]*EE_Data_2023[[#This Row],[Hr_Rate]]</f>
        <v>9566.1923076923067</v>
      </c>
    </row>
    <row r="2184" spans="1:40" x14ac:dyDescent="0.3">
      <c r="A2184" s="1" t="s">
        <v>1929</v>
      </c>
      <c r="B2184" s="8">
        <v>44986</v>
      </c>
      <c r="C2184" s="8">
        <v>45016</v>
      </c>
      <c r="D2184">
        <v>2023</v>
      </c>
      <c r="E2184" t="s">
        <v>100</v>
      </c>
      <c r="F2184" t="s">
        <v>101</v>
      </c>
      <c r="G2184" t="s">
        <v>33</v>
      </c>
      <c r="H2184" t="s">
        <v>1199</v>
      </c>
      <c r="I2184" t="s">
        <v>1200</v>
      </c>
      <c r="J2184" t="s">
        <v>115</v>
      </c>
      <c r="K2184" t="s">
        <v>116</v>
      </c>
      <c r="L2184" t="s">
        <v>71</v>
      </c>
      <c r="M2184" t="s">
        <v>101</v>
      </c>
      <c r="N2184" t="s">
        <v>72</v>
      </c>
      <c r="O2184" t="s">
        <v>40</v>
      </c>
      <c r="P2184">
        <v>41</v>
      </c>
      <c r="Q2184" s="2">
        <v>41916</v>
      </c>
      <c r="R2184" s="2"/>
      <c r="S2184">
        <v>40</v>
      </c>
      <c r="T2184" s="3">
        <v>257194</v>
      </c>
      <c r="U2184" s="3">
        <v>21432.833333333332</v>
      </c>
      <c r="V2184" s="3">
        <v>123.65096153846154</v>
      </c>
      <c r="W2184" s="3">
        <v>0.14990000000000001</v>
      </c>
      <c r="X2184" s="3">
        <v>3212.7817166666664</v>
      </c>
      <c r="Y2184" vm="10">
        <v>0.20399999999999999</v>
      </c>
      <c r="Z2184" s="3">
        <v>17060.535333333333</v>
      </c>
      <c r="AA2184" t="s">
        <v>41</v>
      </c>
      <c r="AB2184">
        <v>1</v>
      </c>
      <c r="AC2184">
        <v>0.35</v>
      </c>
      <c r="AD2184" s="2" t="s">
        <v>42</v>
      </c>
      <c r="AE2184">
        <v>365</v>
      </c>
      <c r="AH2184">
        <v>20</v>
      </c>
      <c r="AJ2184">
        <v>18</v>
      </c>
      <c r="AK2184" t="s">
        <v>42</v>
      </c>
      <c r="AL2184">
        <f>IF(AND(EE_Data_2023[[#This Row],[Hire Date]]&gt;=EE_Data_2023[[#This Row],[Start of Month]],EE_Data_2023[[#This Row],[Hire Date]]&lt;=EE_Data_2023[[#This Row],[End of Month]]),1,0)</f>
        <v>0</v>
      </c>
      <c r="AM2184">
        <f>IF(AND(EE_Data_2023[[#This Row],[Exit Date]]&gt;=EE_Data_2023[[#This Row],[Start of Month]],EE_Data_2023[[#This Row],[Exit Date]]&lt;=EE_Data_2023[[#This Row],[End of Month]]),1,0)</f>
        <v>0</v>
      </c>
      <c r="AN2184">
        <f>EE_Data_2023[[#This Row],[Leave balance]]*EE_Data_2023[[#This Row],[Hr_Rate]]</f>
        <v>45132.600961538461</v>
      </c>
    </row>
    <row r="2185" spans="1:40" x14ac:dyDescent="0.3">
      <c r="A2185" s="1" t="s">
        <v>1929</v>
      </c>
      <c r="B2185" s="8">
        <v>44986</v>
      </c>
      <c r="C2185" s="8">
        <v>45016</v>
      </c>
      <c r="D2185">
        <v>2023</v>
      </c>
      <c r="E2185" t="s">
        <v>104</v>
      </c>
      <c r="F2185" t="s">
        <v>105</v>
      </c>
      <c r="G2185" t="s">
        <v>1919</v>
      </c>
      <c r="H2185" t="s">
        <v>1201</v>
      </c>
      <c r="I2185" t="s">
        <v>1202</v>
      </c>
      <c r="J2185" t="s">
        <v>158</v>
      </c>
      <c r="K2185" t="s">
        <v>99</v>
      </c>
      <c r="L2185" t="s">
        <v>108</v>
      </c>
      <c r="M2185" t="s">
        <v>105</v>
      </c>
      <c r="N2185" t="s">
        <v>72</v>
      </c>
      <c r="O2185" t="s">
        <v>40</v>
      </c>
      <c r="P2185">
        <v>41</v>
      </c>
      <c r="Q2185" s="2">
        <v>40929</v>
      </c>
      <c r="R2185" s="2"/>
      <c r="S2185">
        <v>40</v>
      </c>
      <c r="T2185" s="3">
        <v>94658</v>
      </c>
      <c r="U2185" s="3">
        <v>7888.166666666667</v>
      </c>
      <c r="V2185" s="3">
        <v>45.508653846153848</v>
      </c>
      <c r="W2185" s="3">
        <v>5.74E-2</v>
      </c>
      <c r="X2185" s="3">
        <v>452.78076666666669</v>
      </c>
      <c r="Y2185" vm="11">
        <v>0.30099999999999999</v>
      </c>
      <c r="Z2185" s="3">
        <v>5513.8284999999996</v>
      </c>
      <c r="AA2185" t="s">
        <v>109</v>
      </c>
      <c r="AB2185">
        <v>16295.86</v>
      </c>
      <c r="AC2185">
        <v>0</v>
      </c>
      <c r="AD2185" s="2" t="s">
        <v>42</v>
      </c>
      <c r="AE2185">
        <v>277</v>
      </c>
      <c r="AH2185">
        <v>20</v>
      </c>
      <c r="AJ2185">
        <v>22.5</v>
      </c>
      <c r="AK2185" t="s">
        <v>42</v>
      </c>
      <c r="AL2185">
        <f>IF(AND(EE_Data_2023[[#This Row],[Hire Date]]&gt;=EE_Data_2023[[#This Row],[Start of Month]],EE_Data_2023[[#This Row],[Hire Date]]&lt;=EE_Data_2023[[#This Row],[End of Month]]),1,0)</f>
        <v>0</v>
      </c>
      <c r="AM2185">
        <f>IF(AND(EE_Data_2023[[#This Row],[Exit Date]]&gt;=EE_Data_2023[[#This Row],[Start of Month]],EE_Data_2023[[#This Row],[Exit Date]]&lt;=EE_Data_2023[[#This Row],[End of Month]]),1,0)</f>
        <v>0</v>
      </c>
      <c r="AN2185">
        <f>EE_Data_2023[[#This Row],[Leave balance]]*EE_Data_2023[[#This Row],[Hr_Rate]]</f>
        <v>12605.897115384616</v>
      </c>
    </row>
    <row r="2186" spans="1:40" x14ac:dyDescent="0.3">
      <c r="A2186" s="1" t="s">
        <v>1929</v>
      </c>
      <c r="B2186" s="8">
        <v>44986</v>
      </c>
      <c r="C2186" s="8">
        <v>45016</v>
      </c>
      <c r="D2186">
        <v>2023</v>
      </c>
      <c r="E2186" t="s">
        <v>346</v>
      </c>
      <c r="F2186" t="s">
        <v>347</v>
      </c>
      <c r="G2186" t="s">
        <v>54</v>
      </c>
      <c r="H2186" t="s">
        <v>1203</v>
      </c>
      <c r="I2186" t="s">
        <v>1204</v>
      </c>
      <c r="J2186" t="s">
        <v>158</v>
      </c>
      <c r="K2186" t="s">
        <v>99</v>
      </c>
      <c r="L2186" t="s">
        <v>108</v>
      </c>
      <c r="M2186" t="s">
        <v>347</v>
      </c>
      <c r="N2186" t="s">
        <v>72</v>
      </c>
      <c r="O2186" t="s">
        <v>40</v>
      </c>
      <c r="P2186">
        <v>55</v>
      </c>
      <c r="Q2186" s="2">
        <v>40663</v>
      </c>
      <c r="R2186" s="2"/>
      <c r="S2186">
        <v>40</v>
      </c>
      <c r="T2186" s="3">
        <v>89419</v>
      </c>
      <c r="U2186" s="3">
        <v>7451.583333333333</v>
      </c>
      <c r="V2186" s="3">
        <v>42.989903846153844</v>
      </c>
      <c r="W2186" s="3">
        <v>0.2109</v>
      </c>
      <c r="X2186" s="3">
        <v>1571.5389250000001</v>
      </c>
      <c r="Y2186" vm="34">
        <v>0.45799999999999996</v>
      </c>
      <c r="Z2186" s="3">
        <v>4038.758166666667</v>
      </c>
      <c r="AA2186" t="s">
        <v>350</v>
      </c>
      <c r="AB2186">
        <v>11.0573</v>
      </c>
      <c r="AC2186">
        <v>0</v>
      </c>
      <c r="AD2186" s="2" t="s">
        <v>42</v>
      </c>
      <c r="AE2186">
        <v>50</v>
      </c>
      <c r="AH2186">
        <v>20</v>
      </c>
      <c r="AI2186">
        <v>357.3</v>
      </c>
      <c r="AJ2186">
        <v>13.5</v>
      </c>
      <c r="AK2186" t="s">
        <v>42</v>
      </c>
      <c r="AL2186">
        <f>IF(AND(EE_Data_2023[[#This Row],[Hire Date]]&gt;=EE_Data_2023[[#This Row],[Start of Month]],EE_Data_2023[[#This Row],[Hire Date]]&lt;=EE_Data_2023[[#This Row],[End of Month]]),1,0)</f>
        <v>0</v>
      </c>
      <c r="AM2186">
        <f>IF(AND(EE_Data_2023[[#This Row],[Exit Date]]&gt;=EE_Data_2023[[#This Row],[Start of Month]],EE_Data_2023[[#This Row],[Exit Date]]&lt;=EE_Data_2023[[#This Row],[End of Month]]),1,0)</f>
        <v>0</v>
      </c>
      <c r="AN2186">
        <f>EE_Data_2023[[#This Row],[Leave balance]]*EE_Data_2023[[#This Row],[Hr_Rate]]</f>
        <v>2149.4951923076924</v>
      </c>
    </row>
    <row r="2187" spans="1:40" x14ac:dyDescent="0.3">
      <c r="A2187" s="1" t="s">
        <v>1929</v>
      </c>
      <c r="B2187" s="8">
        <v>44986</v>
      </c>
      <c r="C2187" s="8">
        <v>45016</v>
      </c>
      <c r="D2187">
        <v>2023</v>
      </c>
      <c r="E2187" t="s">
        <v>84</v>
      </c>
      <c r="F2187" t="s">
        <v>85</v>
      </c>
      <c r="G2187" t="s">
        <v>1919</v>
      </c>
      <c r="H2187" t="s">
        <v>1205</v>
      </c>
      <c r="I2187" t="s">
        <v>1206</v>
      </c>
      <c r="J2187" t="s">
        <v>226</v>
      </c>
      <c r="K2187" t="s">
        <v>94</v>
      </c>
      <c r="L2187" t="s">
        <v>38</v>
      </c>
      <c r="M2187" t="s">
        <v>85</v>
      </c>
      <c r="N2187" t="s">
        <v>72</v>
      </c>
      <c r="O2187" t="s">
        <v>40</v>
      </c>
      <c r="P2187">
        <v>45</v>
      </c>
      <c r="Q2187" s="2">
        <v>42357</v>
      </c>
      <c r="R2187" s="2"/>
      <c r="S2187">
        <v>40</v>
      </c>
      <c r="T2187" s="3">
        <v>51983</v>
      </c>
      <c r="U2187" s="3">
        <v>4331.916666666667</v>
      </c>
      <c r="V2187" s="3">
        <v>24.991826923076921</v>
      </c>
      <c r="W2187" s="3">
        <v>0.25</v>
      </c>
      <c r="X2187" s="3">
        <v>1082.9791666666667</v>
      </c>
      <c r="Y2187" vm="8">
        <v>0.21899999999999997</v>
      </c>
      <c r="Z2187" s="3">
        <v>3383.226916666667</v>
      </c>
      <c r="AA2187" t="s">
        <v>88</v>
      </c>
      <c r="AB2187">
        <v>8.2957999999999998</v>
      </c>
      <c r="AC2187">
        <v>0</v>
      </c>
      <c r="AD2187" s="2" t="s">
        <v>42</v>
      </c>
      <c r="AE2187">
        <v>375</v>
      </c>
      <c r="AH2187">
        <v>20</v>
      </c>
      <c r="AJ2187">
        <v>15</v>
      </c>
      <c r="AK2187" t="s">
        <v>42</v>
      </c>
      <c r="AL2187">
        <f>IF(AND(EE_Data_2023[[#This Row],[Hire Date]]&gt;=EE_Data_2023[[#This Row],[Start of Month]],EE_Data_2023[[#This Row],[Hire Date]]&lt;=EE_Data_2023[[#This Row],[End of Month]]),1,0)</f>
        <v>0</v>
      </c>
      <c r="AM2187">
        <f>IF(AND(EE_Data_2023[[#This Row],[Exit Date]]&gt;=EE_Data_2023[[#This Row],[Start of Month]],EE_Data_2023[[#This Row],[Exit Date]]&lt;=EE_Data_2023[[#This Row],[End of Month]]),1,0)</f>
        <v>0</v>
      </c>
      <c r="AN2187">
        <f>EE_Data_2023[[#This Row],[Leave balance]]*EE_Data_2023[[#This Row],[Hr_Rate]]</f>
        <v>9371.9350961538457</v>
      </c>
    </row>
    <row r="2188" spans="1:40" x14ac:dyDescent="0.3">
      <c r="A2188" s="1" t="s">
        <v>1929</v>
      </c>
      <c r="B2188" s="8">
        <v>44986</v>
      </c>
      <c r="C2188" s="8">
        <v>45016</v>
      </c>
      <c r="D2188">
        <v>2023</v>
      </c>
      <c r="E2188" t="s">
        <v>100</v>
      </c>
      <c r="F2188" t="s">
        <v>101</v>
      </c>
      <c r="G2188" t="s">
        <v>33</v>
      </c>
      <c r="H2188" t="s">
        <v>1207</v>
      </c>
      <c r="I2188" t="s">
        <v>1208</v>
      </c>
      <c r="J2188" t="s">
        <v>47</v>
      </c>
      <c r="K2188" t="s">
        <v>48</v>
      </c>
      <c r="L2188" t="s">
        <v>71</v>
      </c>
      <c r="M2188" t="s">
        <v>101</v>
      </c>
      <c r="N2188" t="s">
        <v>72</v>
      </c>
      <c r="O2188" t="s">
        <v>50</v>
      </c>
      <c r="P2188">
        <v>53</v>
      </c>
      <c r="Q2188" s="2">
        <v>37304</v>
      </c>
      <c r="R2188" s="2"/>
      <c r="S2188">
        <v>40</v>
      </c>
      <c r="T2188" s="3">
        <v>179494</v>
      </c>
      <c r="U2188" s="3">
        <v>14957.833333333334</v>
      </c>
      <c r="V2188" s="3">
        <v>86.295192307692304</v>
      </c>
      <c r="W2188" s="3">
        <v>0.14990000000000001</v>
      </c>
      <c r="X2188" s="3">
        <v>2242.1792166666669</v>
      </c>
      <c r="Y2188" vm="10">
        <v>0.20399999999999999</v>
      </c>
      <c r="Z2188" s="3">
        <v>11906.435333333335</v>
      </c>
      <c r="AA2188" t="s">
        <v>41</v>
      </c>
      <c r="AB2188">
        <v>1</v>
      </c>
      <c r="AC2188">
        <v>0.2</v>
      </c>
      <c r="AD2188" s="2" t="s">
        <v>42</v>
      </c>
      <c r="AE2188">
        <v>32</v>
      </c>
      <c r="AH2188">
        <v>20</v>
      </c>
      <c r="AK2188" t="s">
        <v>42</v>
      </c>
      <c r="AL2188">
        <f>IF(AND(EE_Data_2023[[#This Row],[Hire Date]]&gt;=EE_Data_2023[[#This Row],[Start of Month]],EE_Data_2023[[#This Row],[Hire Date]]&lt;=EE_Data_2023[[#This Row],[End of Month]]),1,0)</f>
        <v>0</v>
      </c>
      <c r="AM2188">
        <f>IF(AND(EE_Data_2023[[#This Row],[Exit Date]]&gt;=EE_Data_2023[[#This Row],[Start of Month]],EE_Data_2023[[#This Row],[Exit Date]]&lt;=EE_Data_2023[[#This Row],[End of Month]]),1,0)</f>
        <v>0</v>
      </c>
      <c r="AN2188">
        <f>EE_Data_2023[[#This Row],[Leave balance]]*EE_Data_2023[[#This Row],[Hr_Rate]]</f>
        <v>2761.4461538461537</v>
      </c>
    </row>
    <row r="2189" spans="1:40" x14ac:dyDescent="0.3">
      <c r="A2189" s="1" t="s">
        <v>1929</v>
      </c>
      <c r="B2189" s="8">
        <v>44986</v>
      </c>
      <c r="C2189" s="8">
        <v>45016</v>
      </c>
      <c r="D2189">
        <v>2023</v>
      </c>
      <c r="E2189" t="s">
        <v>79</v>
      </c>
      <c r="F2189" t="s">
        <v>80</v>
      </c>
      <c r="G2189" t="s">
        <v>33</v>
      </c>
      <c r="H2189" t="s">
        <v>1209</v>
      </c>
      <c r="I2189" t="s">
        <v>1210</v>
      </c>
      <c r="J2189" t="s">
        <v>527</v>
      </c>
      <c r="K2189" t="s">
        <v>37</v>
      </c>
      <c r="L2189" t="s">
        <v>71</v>
      </c>
      <c r="M2189" t="s">
        <v>80</v>
      </c>
      <c r="N2189" t="s">
        <v>72</v>
      </c>
      <c r="O2189" t="s">
        <v>40</v>
      </c>
      <c r="P2189">
        <v>49</v>
      </c>
      <c r="Q2189" s="2">
        <v>42545</v>
      </c>
      <c r="R2189" s="2"/>
      <c r="S2189">
        <v>40</v>
      </c>
      <c r="T2189" s="3">
        <v>68426</v>
      </c>
      <c r="U2189" s="3">
        <v>5702.166666666667</v>
      </c>
      <c r="V2189" s="3">
        <v>32.89711538461539</v>
      </c>
      <c r="W2189" s="3">
        <v>0.23190000000000002</v>
      </c>
      <c r="X2189" s="3">
        <v>1322.3324500000001</v>
      </c>
      <c r="Y2189" vm="7">
        <v>0.41200000000000003</v>
      </c>
      <c r="Z2189" s="3">
        <v>3352.8739999999998</v>
      </c>
      <c r="AA2189" t="s">
        <v>41</v>
      </c>
      <c r="AB2189">
        <v>1</v>
      </c>
      <c r="AC2189">
        <v>0</v>
      </c>
      <c r="AD2189" s="2" t="s">
        <v>42</v>
      </c>
      <c r="AE2189">
        <v>42</v>
      </c>
      <c r="AH2189">
        <v>20</v>
      </c>
      <c r="AJ2189">
        <v>15</v>
      </c>
      <c r="AK2189" t="s">
        <v>42</v>
      </c>
      <c r="AL2189">
        <f>IF(AND(EE_Data_2023[[#This Row],[Hire Date]]&gt;=EE_Data_2023[[#This Row],[Start of Month]],EE_Data_2023[[#This Row],[Hire Date]]&lt;=EE_Data_2023[[#This Row],[End of Month]]),1,0)</f>
        <v>0</v>
      </c>
      <c r="AM2189">
        <f>IF(AND(EE_Data_2023[[#This Row],[Exit Date]]&gt;=EE_Data_2023[[#This Row],[Start of Month]],EE_Data_2023[[#This Row],[Exit Date]]&lt;=EE_Data_2023[[#This Row],[End of Month]]),1,0)</f>
        <v>0</v>
      </c>
      <c r="AN2189">
        <f>EE_Data_2023[[#This Row],[Leave balance]]*EE_Data_2023[[#This Row],[Hr_Rate]]</f>
        <v>1381.6788461538463</v>
      </c>
    </row>
    <row r="2190" spans="1:40" x14ac:dyDescent="0.3">
      <c r="A2190" s="1" t="s">
        <v>1929</v>
      </c>
      <c r="B2190" s="8">
        <v>44986</v>
      </c>
      <c r="C2190" s="8">
        <v>45016</v>
      </c>
      <c r="D2190">
        <v>2023</v>
      </c>
      <c r="E2190" t="s">
        <v>79</v>
      </c>
      <c r="F2190" t="s">
        <v>80</v>
      </c>
      <c r="G2190" t="s">
        <v>33</v>
      </c>
      <c r="H2190" t="s">
        <v>1211</v>
      </c>
      <c r="I2190" t="s">
        <v>1212</v>
      </c>
      <c r="J2190" t="s">
        <v>93</v>
      </c>
      <c r="K2190" t="s">
        <v>48</v>
      </c>
      <c r="L2190" t="s">
        <v>71</v>
      </c>
      <c r="M2190" t="s">
        <v>80</v>
      </c>
      <c r="N2190" t="s">
        <v>72</v>
      </c>
      <c r="O2190" t="s">
        <v>50</v>
      </c>
      <c r="P2190">
        <v>55</v>
      </c>
      <c r="Q2190" s="2">
        <v>42772</v>
      </c>
      <c r="R2190" s="2"/>
      <c r="S2190">
        <v>32</v>
      </c>
      <c r="T2190" s="3">
        <v>144986</v>
      </c>
      <c r="U2190" s="3">
        <v>12082.166666666666</v>
      </c>
      <c r="V2190" s="3">
        <v>87.131009615384613</v>
      </c>
      <c r="W2190" s="3">
        <v>0.23190000000000002</v>
      </c>
      <c r="X2190" s="3">
        <v>2801.8544500000003</v>
      </c>
      <c r="Y2190" vm="7">
        <v>0.41200000000000003</v>
      </c>
      <c r="Z2190" s="3">
        <v>7104.3139999999994</v>
      </c>
      <c r="AA2190" t="s">
        <v>41</v>
      </c>
      <c r="AB2190">
        <v>1</v>
      </c>
      <c r="AC2190">
        <v>0.12</v>
      </c>
      <c r="AD2190" s="2" t="s">
        <v>42</v>
      </c>
      <c r="AE2190">
        <v>305</v>
      </c>
      <c r="AH2190">
        <v>20</v>
      </c>
      <c r="AK2190" t="s">
        <v>42</v>
      </c>
      <c r="AL2190">
        <f>IF(AND(EE_Data_2023[[#This Row],[Hire Date]]&gt;=EE_Data_2023[[#This Row],[Start of Month]],EE_Data_2023[[#This Row],[Hire Date]]&lt;=EE_Data_2023[[#This Row],[End of Month]]),1,0)</f>
        <v>0</v>
      </c>
      <c r="AM2190">
        <f>IF(AND(EE_Data_2023[[#This Row],[Exit Date]]&gt;=EE_Data_2023[[#This Row],[Start of Month]],EE_Data_2023[[#This Row],[Exit Date]]&lt;=EE_Data_2023[[#This Row],[End of Month]]),1,0)</f>
        <v>0</v>
      </c>
      <c r="AN2190">
        <f>EE_Data_2023[[#This Row],[Leave balance]]*EE_Data_2023[[#This Row],[Hr_Rate]]</f>
        <v>26574.957932692309</v>
      </c>
    </row>
    <row r="2191" spans="1:40" x14ac:dyDescent="0.3">
      <c r="A2191" s="1" t="s">
        <v>1929</v>
      </c>
      <c r="B2191" s="8">
        <v>44986</v>
      </c>
      <c r="C2191" s="8">
        <v>45016</v>
      </c>
      <c r="D2191">
        <v>2023</v>
      </c>
      <c r="E2191" t="s">
        <v>262</v>
      </c>
      <c r="F2191" t="s">
        <v>263</v>
      </c>
      <c r="G2191" t="s">
        <v>33</v>
      </c>
      <c r="H2191" t="s">
        <v>1213</v>
      </c>
      <c r="I2191" t="s">
        <v>1214</v>
      </c>
      <c r="J2191" t="s">
        <v>69</v>
      </c>
      <c r="K2191" t="s">
        <v>70</v>
      </c>
      <c r="L2191" t="s">
        <v>49</v>
      </c>
      <c r="M2191" t="s">
        <v>263</v>
      </c>
      <c r="N2191" t="s">
        <v>72</v>
      </c>
      <c r="O2191" t="s">
        <v>50</v>
      </c>
      <c r="P2191">
        <v>45</v>
      </c>
      <c r="Q2191" s="2">
        <v>36754</v>
      </c>
      <c r="R2191" s="2"/>
      <c r="S2191">
        <v>24</v>
      </c>
      <c r="T2191" s="3">
        <v>60113</v>
      </c>
      <c r="U2191" s="3">
        <v>5009.416666666667</v>
      </c>
      <c r="V2191" s="3">
        <v>48.167467948717949</v>
      </c>
      <c r="W2191" s="3">
        <v>0.22</v>
      </c>
      <c r="X2191" s="3">
        <v>1102.0716666666667</v>
      </c>
      <c r="Y2191" vm="28">
        <v>0.45200000000000001</v>
      </c>
      <c r="Z2191" s="3">
        <v>2745.1603333333333</v>
      </c>
      <c r="AA2191" t="s">
        <v>267</v>
      </c>
      <c r="AB2191">
        <v>39.026600000000002</v>
      </c>
      <c r="AC2191">
        <v>0</v>
      </c>
      <c r="AD2191" s="2" t="s">
        <v>42</v>
      </c>
      <c r="AE2191">
        <v>380</v>
      </c>
      <c r="AH2191">
        <v>20</v>
      </c>
      <c r="AK2191" t="s">
        <v>42</v>
      </c>
      <c r="AL2191">
        <f>IF(AND(EE_Data_2023[[#This Row],[Hire Date]]&gt;=EE_Data_2023[[#This Row],[Start of Month]],EE_Data_2023[[#This Row],[Hire Date]]&lt;=EE_Data_2023[[#This Row],[End of Month]]),1,0)</f>
        <v>0</v>
      </c>
      <c r="AM2191">
        <f>IF(AND(EE_Data_2023[[#This Row],[Exit Date]]&gt;=EE_Data_2023[[#This Row],[Start of Month]],EE_Data_2023[[#This Row],[Exit Date]]&lt;=EE_Data_2023[[#This Row],[End of Month]]),1,0)</f>
        <v>0</v>
      </c>
      <c r="AN2191">
        <f>EE_Data_2023[[#This Row],[Leave balance]]*EE_Data_2023[[#This Row],[Hr_Rate]]</f>
        <v>18303.63782051282</v>
      </c>
    </row>
    <row r="2192" spans="1:40" x14ac:dyDescent="0.3">
      <c r="A2192" s="1" t="s">
        <v>1929</v>
      </c>
      <c r="B2192" s="8">
        <v>44986</v>
      </c>
      <c r="C2192" s="8">
        <v>45016</v>
      </c>
      <c r="D2192">
        <v>2023</v>
      </c>
      <c r="E2192" t="s">
        <v>1035</v>
      </c>
      <c r="F2192" t="s">
        <v>1036</v>
      </c>
      <c r="G2192" t="s">
        <v>1918</v>
      </c>
      <c r="H2192" t="s">
        <v>315</v>
      </c>
      <c r="I2192" t="s">
        <v>1215</v>
      </c>
      <c r="J2192" t="s">
        <v>226</v>
      </c>
      <c r="K2192" t="s">
        <v>94</v>
      </c>
      <c r="L2192" t="s">
        <v>108</v>
      </c>
      <c r="M2192" t="s">
        <v>135</v>
      </c>
      <c r="N2192" t="s">
        <v>72</v>
      </c>
      <c r="O2192" t="s">
        <v>50</v>
      </c>
      <c r="P2192">
        <v>52</v>
      </c>
      <c r="Q2192" s="2">
        <v>44304</v>
      </c>
      <c r="R2192" s="2"/>
      <c r="S2192">
        <v>40</v>
      </c>
      <c r="T2192" s="3">
        <v>50548</v>
      </c>
      <c r="U2192" s="3">
        <v>4212.333333333333</v>
      </c>
      <c r="V2192" s="3">
        <v>24.301923076923078</v>
      </c>
      <c r="W2192" s="3">
        <v>0.25</v>
      </c>
      <c r="X2192" s="3">
        <v>1053.0833333333333</v>
      </c>
      <c r="Y2192" vm="15">
        <v>0.34600000000000003</v>
      </c>
      <c r="Z2192" s="3">
        <v>2754.866</v>
      </c>
      <c r="AA2192" t="s">
        <v>138</v>
      </c>
      <c r="AB2192">
        <v>1.7225999999999999</v>
      </c>
      <c r="AC2192">
        <v>0</v>
      </c>
      <c r="AD2192" s="2" t="s">
        <v>42</v>
      </c>
      <c r="AE2192">
        <v>141</v>
      </c>
      <c r="AF2192">
        <v>1</v>
      </c>
      <c r="AG2192" t="s">
        <v>1811</v>
      </c>
      <c r="AH2192">
        <v>20</v>
      </c>
      <c r="AJ2192">
        <v>16.5</v>
      </c>
      <c r="AK2192" t="s">
        <v>42</v>
      </c>
      <c r="AL2192">
        <f>IF(AND(EE_Data_2023[[#This Row],[Hire Date]]&gt;=EE_Data_2023[[#This Row],[Start of Month]],EE_Data_2023[[#This Row],[Hire Date]]&lt;=EE_Data_2023[[#This Row],[End of Month]]),1,0)</f>
        <v>0</v>
      </c>
      <c r="AM2192">
        <f>IF(AND(EE_Data_2023[[#This Row],[Exit Date]]&gt;=EE_Data_2023[[#This Row],[Start of Month]],EE_Data_2023[[#This Row],[Exit Date]]&lt;=EE_Data_2023[[#This Row],[End of Month]]),1,0)</f>
        <v>0</v>
      </c>
      <c r="AN2192">
        <f>EE_Data_2023[[#This Row],[Leave balance]]*EE_Data_2023[[#This Row],[Hr_Rate]]</f>
        <v>3426.5711538461542</v>
      </c>
    </row>
    <row r="2193" spans="1:40" x14ac:dyDescent="0.3">
      <c r="A2193" s="1" t="s">
        <v>1929</v>
      </c>
      <c r="B2193" s="8">
        <v>44986</v>
      </c>
      <c r="C2193" s="8">
        <v>45016</v>
      </c>
      <c r="D2193">
        <v>2023</v>
      </c>
      <c r="E2193" t="s">
        <v>262</v>
      </c>
      <c r="F2193" t="s">
        <v>263</v>
      </c>
      <c r="G2193" t="s">
        <v>33</v>
      </c>
      <c r="H2193" t="s">
        <v>1216</v>
      </c>
      <c r="I2193" t="s">
        <v>1217</v>
      </c>
      <c r="J2193" t="s">
        <v>177</v>
      </c>
      <c r="K2193" t="s">
        <v>116</v>
      </c>
      <c r="L2193" t="s">
        <v>38</v>
      </c>
      <c r="M2193" t="s">
        <v>263</v>
      </c>
      <c r="N2193" t="s">
        <v>72</v>
      </c>
      <c r="O2193" t="s">
        <v>50</v>
      </c>
      <c r="P2193">
        <v>33</v>
      </c>
      <c r="Q2193" s="2">
        <v>43904</v>
      </c>
      <c r="R2193" s="2"/>
      <c r="S2193">
        <v>40</v>
      </c>
      <c r="T2193" s="3">
        <v>68846</v>
      </c>
      <c r="U2193" s="3">
        <v>5737.166666666667</v>
      </c>
      <c r="V2193" s="3">
        <v>33.099038461538463</v>
      </c>
      <c r="W2193" s="3">
        <v>0.22</v>
      </c>
      <c r="X2193" s="3">
        <v>1262.1766666666667</v>
      </c>
      <c r="Y2193" vm="28">
        <v>0.45200000000000001</v>
      </c>
      <c r="Z2193" s="3">
        <v>3143.9673333333335</v>
      </c>
      <c r="AA2193" t="s">
        <v>267</v>
      </c>
      <c r="AB2193">
        <v>39.026600000000002</v>
      </c>
      <c r="AC2193">
        <v>0</v>
      </c>
      <c r="AD2193" s="2" t="s">
        <v>42</v>
      </c>
      <c r="AE2193">
        <v>300</v>
      </c>
      <c r="AH2193">
        <v>20</v>
      </c>
      <c r="AJ2193">
        <v>21</v>
      </c>
      <c r="AK2193" t="s">
        <v>42</v>
      </c>
      <c r="AL2193">
        <f>IF(AND(EE_Data_2023[[#This Row],[Hire Date]]&gt;=EE_Data_2023[[#This Row],[Start of Month]],EE_Data_2023[[#This Row],[Hire Date]]&lt;=EE_Data_2023[[#This Row],[End of Month]]),1,0)</f>
        <v>0</v>
      </c>
      <c r="AM2193">
        <f>IF(AND(EE_Data_2023[[#This Row],[Exit Date]]&gt;=EE_Data_2023[[#This Row],[Start of Month]],EE_Data_2023[[#This Row],[Exit Date]]&lt;=EE_Data_2023[[#This Row],[End of Month]]),1,0)</f>
        <v>0</v>
      </c>
      <c r="AN2193">
        <f>EE_Data_2023[[#This Row],[Leave balance]]*EE_Data_2023[[#This Row],[Hr_Rate]]</f>
        <v>9929.711538461539</v>
      </c>
    </row>
    <row r="2194" spans="1:40" x14ac:dyDescent="0.3">
      <c r="A2194" s="1" t="s">
        <v>1929</v>
      </c>
      <c r="B2194" s="8">
        <v>44986</v>
      </c>
      <c r="C2194" s="8">
        <v>45016</v>
      </c>
      <c r="D2194">
        <v>2023</v>
      </c>
      <c r="E2194" t="s">
        <v>100</v>
      </c>
      <c r="F2194" t="s">
        <v>101</v>
      </c>
      <c r="G2194" t="s">
        <v>33</v>
      </c>
      <c r="H2194" t="s">
        <v>625</v>
      </c>
      <c r="I2194" t="s">
        <v>1218</v>
      </c>
      <c r="J2194" t="s">
        <v>452</v>
      </c>
      <c r="K2194" t="s">
        <v>37</v>
      </c>
      <c r="L2194" t="s">
        <v>71</v>
      </c>
      <c r="M2194" t="s">
        <v>101</v>
      </c>
      <c r="N2194" t="s">
        <v>72</v>
      </c>
      <c r="O2194" t="s">
        <v>50</v>
      </c>
      <c r="P2194">
        <v>59</v>
      </c>
      <c r="Q2194" s="2">
        <v>41717</v>
      </c>
      <c r="R2194" s="2"/>
      <c r="S2194">
        <v>24</v>
      </c>
      <c r="T2194" s="3">
        <v>90901</v>
      </c>
      <c r="U2194" s="3">
        <v>7575.083333333333</v>
      </c>
      <c r="V2194" s="3">
        <v>72.837339743589737</v>
      </c>
      <c r="W2194" s="3">
        <v>0.14990000000000001</v>
      </c>
      <c r="X2194" s="3">
        <v>1135.5049916666667</v>
      </c>
      <c r="Y2194" vm="10">
        <v>0.20399999999999999</v>
      </c>
      <c r="Z2194" s="3">
        <v>6029.766333333333</v>
      </c>
      <c r="AA2194" t="s">
        <v>41</v>
      </c>
      <c r="AB2194">
        <v>1</v>
      </c>
      <c r="AC2194">
        <v>0</v>
      </c>
      <c r="AD2194" s="2" t="s">
        <v>42</v>
      </c>
      <c r="AE2194">
        <v>377</v>
      </c>
      <c r="AH2194">
        <v>20</v>
      </c>
      <c r="AK2194" t="s">
        <v>42</v>
      </c>
      <c r="AL2194">
        <f>IF(AND(EE_Data_2023[[#This Row],[Hire Date]]&gt;=EE_Data_2023[[#This Row],[Start of Month]],EE_Data_2023[[#This Row],[Hire Date]]&lt;=EE_Data_2023[[#This Row],[End of Month]]),1,0)</f>
        <v>0</v>
      </c>
      <c r="AM2194">
        <f>IF(AND(EE_Data_2023[[#This Row],[Exit Date]]&gt;=EE_Data_2023[[#This Row],[Start of Month]],EE_Data_2023[[#This Row],[Exit Date]]&lt;=EE_Data_2023[[#This Row],[End of Month]]),1,0)</f>
        <v>0</v>
      </c>
      <c r="AN2194">
        <f>EE_Data_2023[[#This Row],[Leave balance]]*EE_Data_2023[[#This Row],[Hr_Rate]]</f>
        <v>27459.677083333332</v>
      </c>
    </row>
    <row r="2195" spans="1:40" x14ac:dyDescent="0.3">
      <c r="A2195" s="1" t="s">
        <v>1929</v>
      </c>
      <c r="B2195" s="8">
        <v>44986</v>
      </c>
      <c r="C2195" s="8">
        <v>45016</v>
      </c>
      <c r="D2195">
        <v>2023</v>
      </c>
      <c r="E2195" t="s">
        <v>502</v>
      </c>
      <c r="F2195" t="s">
        <v>120</v>
      </c>
      <c r="G2195" t="s">
        <v>1917</v>
      </c>
      <c r="H2195" t="s">
        <v>1219</v>
      </c>
      <c r="I2195" t="s">
        <v>1220</v>
      </c>
      <c r="J2195" t="s">
        <v>77</v>
      </c>
      <c r="K2195" t="s">
        <v>83</v>
      </c>
      <c r="L2195" t="s">
        <v>71</v>
      </c>
      <c r="M2195" t="s">
        <v>120</v>
      </c>
      <c r="N2195" t="s">
        <v>72</v>
      </c>
      <c r="O2195" t="s">
        <v>50</v>
      </c>
      <c r="P2195">
        <v>50</v>
      </c>
      <c r="Q2195" s="2">
        <v>41155</v>
      </c>
      <c r="R2195" s="2"/>
      <c r="S2195">
        <v>32</v>
      </c>
      <c r="T2195" s="3">
        <v>102033</v>
      </c>
      <c r="U2195" s="3">
        <v>8502.75</v>
      </c>
      <c r="V2195" s="3">
        <v>61.317908653846153</v>
      </c>
      <c r="W2195" s="3">
        <v>7.6499999999999999E-2</v>
      </c>
      <c r="X2195" s="3">
        <v>650.460375</v>
      </c>
      <c r="Y2195" vm="1">
        <v>0.36599999999999999</v>
      </c>
      <c r="Z2195" s="3">
        <v>5390.7435000000005</v>
      </c>
      <c r="AA2195" t="s">
        <v>505</v>
      </c>
      <c r="AB2195">
        <v>1.0568</v>
      </c>
      <c r="AC2195">
        <v>0.08</v>
      </c>
      <c r="AD2195" s="2" t="s">
        <v>42</v>
      </c>
      <c r="AE2195">
        <v>115</v>
      </c>
      <c r="AH2195">
        <v>20</v>
      </c>
      <c r="AI2195">
        <v>262.8</v>
      </c>
      <c r="AK2195" t="s">
        <v>42</v>
      </c>
      <c r="AL2195">
        <f>IF(AND(EE_Data_2023[[#This Row],[Hire Date]]&gt;=EE_Data_2023[[#This Row],[Start of Month]],EE_Data_2023[[#This Row],[Hire Date]]&lt;=EE_Data_2023[[#This Row],[End of Month]]),1,0)</f>
        <v>0</v>
      </c>
      <c r="AM2195">
        <f>IF(AND(EE_Data_2023[[#This Row],[Exit Date]]&gt;=EE_Data_2023[[#This Row],[Start of Month]],EE_Data_2023[[#This Row],[Exit Date]]&lt;=EE_Data_2023[[#This Row],[End of Month]]),1,0)</f>
        <v>0</v>
      </c>
      <c r="AN2195">
        <f>EE_Data_2023[[#This Row],[Leave balance]]*EE_Data_2023[[#This Row],[Hr_Rate]]</f>
        <v>7051.5594951923076</v>
      </c>
    </row>
    <row r="2196" spans="1:40" x14ac:dyDescent="0.3">
      <c r="A2196" s="1" t="s">
        <v>1929</v>
      </c>
      <c r="B2196" s="8">
        <v>44986</v>
      </c>
      <c r="C2196" s="8">
        <v>45016</v>
      </c>
      <c r="D2196">
        <v>2023</v>
      </c>
      <c r="E2196" t="s">
        <v>502</v>
      </c>
      <c r="F2196" t="s">
        <v>120</v>
      </c>
      <c r="G2196" t="s">
        <v>1917</v>
      </c>
      <c r="H2196" t="s">
        <v>1221</v>
      </c>
      <c r="I2196" t="s">
        <v>1222</v>
      </c>
      <c r="J2196" t="s">
        <v>47</v>
      </c>
      <c r="K2196" t="s">
        <v>70</v>
      </c>
      <c r="L2196" t="s">
        <v>38</v>
      </c>
      <c r="M2196" t="s">
        <v>120</v>
      </c>
      <c r="N2196" t="s">
        <v>72</v>
      </c>
      <c r="O2196" t="s">
        <v>50</v>
      </c>
      <c r="P2196">
        <v>61</v>
      </c>
      <c r="Q2196" s="2">
        <v>44219</v>
      </c>
      <c r="R2196" s="2">
        <v>44949</v>
      </c>
      <c r="S2196">
        <v>40</v>
      </c>
      <c r="T2196" s="3">
        <v>151783</v>
      </c>
      <c r="U2196" s="3">
        <v>12648.583333333334</v>
      </c>
      <c r="V2196" s="3">
        <v>72.972596153846155</v>
      </c>
      <c r="W2196" s="3">
        <v>7.6499999999999999E-2</v>
      </c>
      <c r="X2196" s="3">
        <v>967.616625</v>
      </c>
      <c r="Y2196" vm="1">
        <v>0.36599999999999999</v>
      </c>
      <c r="Z2196" s="3">
        <v>8019.2018333333335</v>
      </c>
      <c r="AA2196" t="s">
        <v>505</v>
      </c>
      <c r="AB2196">
        <v>1.0568</v>
      </c>
      <c r="AC2196">
        <v>0.26</v>
      </c>
      <c r="AD2196" s="2" t="s">
        <v>42</v>
      </c>
      <c r="AE2196">
        <v>236</v>
      </c>
      <c r="AH2196">
        <v>20</v>
      </c>
      <c r="AI2196">
        <v>457.2</v>
      </c>
      <c r="AJ2196">
        <v>25.5</v>
      </c>
      <c r="AK2196" t="s">
        <v>42</v>
      </c>
      <c r="AL2196">
        <f>IF(AND(EE_Data_2023[[#This Row],[Hire Date]]&gt;=EE_Data_2023[[#This Row],[Start of Month]],EE_Data_2023[[#This Row],[Hire Date]]&lt;=EE_Data_2023[[#This Row],[End of Month]]),1,0)</f>
        <v>0</v>
      </c>
      <c r="AM2196">
        <f>IF(AND(EE_Data_2023[[#This Row],[Exit Date]]&gt;=EE_Data_2023[[#This Row],[Start of Month]],EE_Data_2023[[#This Row],[Exit Date]]&lt;=EE_Data_2023[[#This Row],[End of Month]]),1,0)</f>
        <v>0</v>
      </c>
      <c r="AN2196">
        <f>EE_Data_2023[[#This Row],[Leave balance]]*EE_Data_2023[[#This Row],[Hr_Rate]]</f>
        <v>17221.532692307694</v>
      </c>
    </row>
    <row r="2197" spans="1:40" x14ac:dyDescent="0.3">
      <c r="A2197" s="1" t="s">
        <v>1929</v>
      </c>
      <c r="B2197" s="8">
        <v>44986</v>
      </c>
      <c r="C2197" s="8">
        <v>45016</v>
      </c>
      <c r="D2197">
        <v>2023</v>
      </c>
      <c r="E2197" t="s">
        <v>79</v>
      </c>
      <c r="F2197" t="s">
        <v>80</v>
      </c>
      <c r="G2197" t="s">
        <v>33</v>
      </c>
      <c r="H2197" t="s">
        <v>1223</v>
      </c>
      <c r="I2197" t="s">
        <v>1224</v>
      </c>
      <c r="J2197" t="s">
        <v>47</v>
      </c>
      <c r="K2197" t="s">
        <v>99</v>
      </c>
      <c r="L2197" t="s">
        <v>71</v>
      </c>
      <c r="M2197" t="s">
        <v>80</v>
      </c>
      <c r="N2197" t="s">
        <v>72</v>
      </c>
      <c r="O2197" t="s">
        <v>50</v>
      </c>
      <c r="P2197">
        <v>27</v>
      </c>
      <c r="Q2197" s="2">
        <v>43441</v>
      </c>
      <c r="R2197" s="2"/>
      <c r="S2197">
        <v>40</v>
      </c>
      <c r="T2197" s="3">
        <v>170164</v>
      </c>
      <c r="U2197" s="3">
        <v>14180.333333333334</v>
      </c>
      <c r="V2197" s="3">
        <v>81.809615384615384</v>
      </c>
      <c r="W2197" s="3">
        <v>0.23190000000000002</v>
      </c>
      <c r="X2197" s="3">
        <v>3288.4193000000005</v>
      </c>
      <c r="Y2197" vm="7">
        <v>0.41200000000000003</v>
      </c>
      <c r="Z2197" s="3">
        <v>8338.0360000000001</v>
      </c>
      <c r="AA2197" t="s">
        <v>41</v>
      </c>
      <c r="AB2197">
        <v>1</v>
      </c>
      <c r="AC2197">
        <v>0.17</v>
      </c>
      <c r="AD2197" s="2" t="s">
        <v>42</v>
      </c>
      <c r="AE2197">
        <v>264</v>
      </c>
      <c r="AH2197">
        <v>20</v>
      </c>
      <c r="AJ2197">
        <v>22.5</v>
      </c>
      <c r="AK2197" t="s">
        <v>42</v>
      </c>
      <c r="AL2197">
        <f>IF(AND(EE_Data_2023[[#This Row],[Hire Date]]&gt;=EE_Data_2023[[#This Row],[Start of Month]],EE_Data_2023[[#This Row],[Hire Date]]&lt;=EE_Data_2023[[#This Row],[End of Month]]),1,0)</f>
        <v>0</v>
      </c>
      <c r="AM2197">
        <f>IF(AND(EE_Data_2023[[#This Row],[Exit Date]]&gt;=EE_Data_2023[[#This Row],[Start of Month]],EE_Data_2023[[#This Row],[Exit Date]]&lt;=EE_Data_2023[[#This Row],[End of Month]]),1,0)</f>
        <v>0</v>
      </c>
      <c r="AN2197">
        <f>EE_Data_2023[[#This Row],[Leave balance]]*EE_Data_2023[[#This Row],[Hr_Rate]]</f>
        <v>21597.738461538462</v>
      </c>
    </row>
    <row r="2198" spans="1:40" x14ac:dyDescent="0.3">
      <c r="A2198" s="1" t="s">
        <v>1929</v>
      </c>
      <c r="B2198" s="8">
        <v>44986</v>
      </c>
      <c r="C2198" s="8">
        <v>45016</v>
      </c>
      <c r="D2198">
        <v>2023</v>
      </c>
      <c r="E2198" t="s">
        <v>290</v>
      </c>
      <c r="F2198" t="s">
        <v>291</v>
      </c>
      <c r="G2198" t="s">
        <v>1916</v>
      </c>
      <c r="H2198" t="s">
        <v>1225</v>
      </c>
      <c r="I2198" t="s">
        <v>1226</v>
      </c>
      <c r="J2198" t="s">
        <v>93</v>
      </c>
      <c r="K2198" t="s">
        <v>116</v>
      </c>
      <c r="L2198" t="s">
        <v>49</v>
      </c>
      <c r="M2198" t="s">
        <v>211</v>
      </c>
      <c r="N2198" t="s">
        <v>72</v>
      </c>
      <c r="O2198" t="s">
        <v>50</v>
      </c>
      <c r="P2198">
        <v>35</v>
      </c>
      <c r="Q2198" s="2">
        <v>41690</v>
      </c>
      <c r="R2198" s="2"/>
      <c r="S2198">
        <v>24</v>
      </c>
      <c r="T2198" s="3">
        <v>155905</v>
      </c>
      <c r="U2198" s="3">
        <v>12992.083333333334</v>
      </c>
      <c r="V2198" s="3">
        <v>124.92387820512822</v>
      </c>
      <c r="W2198" s="3">
        <v>0.20399999999999999</v>
      </c>
      <c r="X2198" s="3">
        <v>2650.3849999999998</v>
      </c>
      <c r="Y2198" vm="31">
        <v>1.0629999999999999</v>
      </c>
      <c r="Z2198" s="3">
        <v>-818.50124999999935</v>
      </c>
      <c r="AA2198" t="s">
        <v>294</v>
      </c>
      <c r="AB2198">
        <v>211.32830000000001</v>
      </c>
      <c r="AC2198">
        <v>0.14000000000000001</v>
      </c>
      <c r="AD2198" s="2" t="s">
        <v>42</v>
      </c>
      <c r="AE2198">
        <v>357</v>
      </c>
      <c r="AH2198">
        <v>20</v>
      </c>
      <c r="AK2198" t="s">
        <v>42</v>
      </c>
      <c r="AL2198">
        <f>IF(AND(EE_Data_2023[[#This Row],[Hire Date]]&gt;=EE_Data_2023[[#This Row],[Start of Month]],EE_Data_2023[[#This Row],[Hire Date]]&lt;=EE_Data_2023[[#This Row],[End of Month]]),1,0)</f>
        <v>0</v>
      </c>
      <c r="AM2198">
        <f>IF(AND(EE_Data_2023[[#This Row],[Exit Date]]&gt;=EE_Data_2023[[#This Row],[Start of Month]],EE_Data_2023[[#This Row],[Exit Date]]&lt;=EE_Data_2023[[#This Row],[End of Month]]),1,0)</f>
        <v>0</v>
      </c>
      <c r="AN2198">
        <f>EE_Data_2023[[#This Row],[Leave balance]]*EE_Data_2023[[#This Row],[Hr_Rate]]</f>
        <v>44597.824519230773</v>
      </c>
    </row>
    <row r="2199" spans="1:40" x14ac:dyDescent="0.3">
      <c r="A2199" s="1" t="s">
        <v>1929</v>
      </c>
      <c r="B2199" s="8">
        <v>44986</v>
      </c>
      <c r="C2199" s="8">
        <v>45016</v>
      </c>
      <c r="D2199">
        <v>2023</v>
      </c>
      <c r="E2199" t="s">
        <v>52</v>
      </c>
      <c r="F2199" t="s">
        <v>53</v>
      </c>
      <c r="G2199" t="s">
        <v>54</v>
      </c>
      <c r="H2199" t="s">
        <v>1227</v>
      </c>
      <c r="I2199" t="s">
        <v>1228</v>
      </c>
      <c r="J2199" t="s">
        <v>145</v>
      </c>
      <c r="K2199" t="s">
        <v>70</v>
      </c>
      <c r="L2199" t="s">
        <v>71</v>
      </c>
      <c r="M2199" t="s">
        <v>53</v>
      </c>
      <c r="N2199" t="s">
        <v>72</v>
      </c>
      <c r="O2199" t="s">
        <v>40</v>
      </c>
      <c r="P2199">
        <v>40</v>
      </c>
      <c r="Q2199" s="2">
        <v>42721</v>
      </c>
      <c r="R2199" s="2"/>
      <c r="S2199">
        <v>40</v>
      </c>
      <c r="T2199" s="3">
        <v>50733</v>
      </c>
      <c r="U2199" s="3">
        <v>4227.75</v>
      </c>
      <c r="V2199" s="3">
        <v>24.390865384615385</v>
      </c>
      <c r="W2199" s="3">
        <v>0.25</v>
      </c>
      <c r="X2199" s="3">
        <v>1056.9375</v>
      </c>
      <c r="Y2199" vm="3">
        <v>0.501</v>
      </c>
      <c r="Z2199" s="3">
        <v>2109.64725</v>
      </c>
      <c r="AA2199" t="s">
        <v>58</v>
      </c>
      <c r="AB2199">
        <v>657.27</v>
      </c>
      <c r="AC2199">
        <v>0</v>
      </c>
      <c r="AD2199" s="2" t="s">
        <v>42</v>
      </c>
      <c r="AE2199">
        <v>179</v>
      </c>
      <c r="AH2199">
        <v>20</v>
      </c>
      <c r="AJ2199">
        <v>6</v>
      </c>
      <c r="AK2199" t="s">
        <v>42</v>
      </c>
      <c r="AL2199">
        <f>IF(AND(EE_Data_2023[[#This Row],[Hire Date]]&gt;=EE_Data_2023[[#This Row],[Start of Month]],EE_Data_2023[[#This Row],[Hire Date]]&lt;=EE_Data_2023[[#This Row],[End of Month]]),1,0)</f>
        <v>0</v>
      </c>
      <c r="AM2199">
        <f>IF(AND(EE_Data_2023[[#This Row],[Exit Date]]&gt;=EE_Data_2023[[#This Row],[Start of Month]],EE_Data_2023[[#This Row],[Exit Date]]&lt;=EE_Data_2023[[#This Row],[End of Month]]),1,0)</f>
        <v>0</v>
      </c>
      <c r="AN2199">
        <f>EE_Data_2023[[#This Row],[Leave balance]]*EE_Data_2023[[#This Row],[Hr_Rate]]</f>
        <v>4365.9649038461539</v>
      </c>
    </row>
    <row r="2200" spans="1:40" x14ac:dyDescent="0.3">
      <c r="A2200" s="1" t="s">
        <v>1929</v>
      </c>
      <c r="B2200" s="8">
        <v>44986</v>
      </c>
      <c r="C2200" s="8">
        <v>45016</v>
      </c>
      <c r="D2200">
        <v>2023</v>
      </c>
      <c r="E2200" t="s">
        <v>506</v>
      </c>
      <c r="F2200" t="s">
        <v>507</v>
      </c>
      <c r="G2200" t="s">
        <v>1917</v>
      </c>
      <c r="H2200" t="s">
        <v>1229</v>
      </c>
      <c r="I2200" t="s">
        <v>1230</v>
      </c>
      <c r="J2200" t="s">
        <v>321</v>
      </c>
      <c r="K2200" t="s">
        <v>94</v>
      </c>
      <c r="L2200" t="s">
        <v>71</v>
      </c>
      <c r="M2200" t="s">
        <v>507</v>
      </c>
      <c r="N2200" t="s">
        <v>72</v>
      </c>
      <c r="O2200" t="s">
        <v>50</v>
      </c>
      <c r="P2200">
        <v>30</v>
      </c>
      <c r="Q2200" s="2">
        <v>42761</v>
      </c>
      <c r="R2200" s="2"/>
      <c r="S2200">
        <v>24</v>
      </c>
      <c r="T2200" s="3">
        <v>88663</v>
      </c>
      <c r="U2200" s="3">
        <v>7388.583333333333</v>
      </c>
      <c r="V2200" s="3">
        <v>71.044070512820511</v>
      </c>
      <c r="W2200" s="3">
        <v>7.3700000000000002E-2</v>
      </c>
      <c r="X2200" s="3">
        <v>544.53859166666666</v>
      </c>
      <c r="Y2200" vm="40">
        <v>0.245</v>
      </c>
      <c r="Z2200" s="3">
        <v>5578.3804166666669</v>
      </c>
      <c r="AA2200" t="s">
        <v>510</v>
      </c>
      <c r="AB2200">
        <v>1.4572000000000001</v>
      </c>
      <c r="AC2200">
        <v>0</v>
      </c>
      <c r="AD2200" s="2" t="s">
        <v>42</v>
      </c>
      <c r="AE2200">
        <v>378</v>
      </c>
      <c r="AH2200">
        <v>20</v>
      </c>
      <c r="AK2200" t="s">
        <v>42</v>
      </c>
      <c r="AL2200">
        <f>IF(AND(EE_Data_2023[[#This Row],[Hire Date]]&gt;=EE_Data_2023[[#This Row],[Start of Month]],EE_Data_2023[[#This Row],[Hire Date]]&lt;=EE_Data_2023[[#This Row],[End of Month]]),1,0)</f>
        <v>0</v>
      </c>
      <c r="AM2200">
        <f>IF(AND(EE_Data_2023[[#This Row],[Exit Date]]&gt;=EE_Data_2023[[#This Row],[Start of Month]],EE_Data_2023[[#This Row],[Exit Date]]&lt;=EE_Data_2023[[#This Row],[End of Month]]),1,0)</f>
        <v>0</v>
      </c>
      <c r="AN2200">
        <f>EE_Data_2023[[#This Row],[Leave balance]]*EE_Data_2023[[#This Row],[Hr_Rate]]</f>
        <v>26854.658653846152</v>
      </c>
    </row>
    <row r="2201" spans="1:40" x14ac:dyDescent="0.3">
      <c r="A2201" s="1" t="s">
        <v>1929</v>
      </c>
      <c r="B2201" s="8">
        <v>44986</v>
      </c>
      <c r="C2201" s="8">
        <v>45016</v>
      </c>
      <c r="D2201">
        <v>2023</v>
      </c>
      <c r="E2201" t="s">
        <v>390</v>
      </c>
      <c r="F2201" t="s">
        <v>391</v>
      </c>
      <c r="G2201" t="s">
        <v>33</v>
      </c>
      <c r="H2201" t="s">
        <v>1231</v>
      </c>
      <c r="I2201" t="s">
        <v>1232</v>
      </c>
      <c r="J2201" t="s">
        <v>237</v>
      </c>
      <c r="K2201" t="s">
        <v>99</v>
      </c>
      <c r="L2201" t="s">
        <v>38</v>
      </c>
      <c r="M2201" t="s">
        <v>391</v>
      </c>
      <c r="N2201" t="s">
        <v>72</v>
      </c>
      <c r="O2201" t="s">
        <v>40</v>
      </c>
      <c r="P2201">
        <v>60</v>
      </c>
      <c r="Q2201" s="2">
        <v>44482</v>
      </c>
      <c r="R2201" s="2"/>
      <c r="S2201">
        <v>40</v>
      </c>
      <c r="T2201" s="3">
        <v>88213</v>
      </c>
      <c r="U2201" s="3">
        <v>7351.083333333333</v>
      </c>
      <c r="V2201" s="3">
        <v>42.410096153846155</v>
      </c>
      <c r="W2201" s="3">
        <v>0.1105</v>
      </c>
      <c r="X2201" s="3">
        <v>812.29470833333335</v>
      </c>
      <c r="Y2201" vm="37">
        <v>0.26100000000000001</v>
      </c>
      <c r="Z2201" s="3">
        <v>5432.4505833333333</v>
      </c>
      <c r="AA2201" t="s">
        <v>41</v>
      </c>
      <c r="AB2201">
        <v>1</v>
      </c>
      <c r="AC2201">
        <v>0</v>
      </c>
      <c r="AD2201" s="2" t="s">
        <v>42</v>
      </c>
      <c r="AE2201">
        <v>188</v>
      </c>
      <c r="AH2201">
        <v>20</v>
      </c>
      <c r="AJ2201">
        <v>15</v>
      </c>
      <c r="AK2201" t="s">
        <v>42</v>
      </c>
      <c r="AL2201">
        <f>IF(AND(EE_Data_2023[[#This Row],[Hire Date]]&gt;=EE_Data_2023[[#This Row],[Start of Month]],EE_Data_2023[[#This Row],[Hire Date]]&lt;=EE_Data_2023[[#This Row],[End of Month]]),1,0)</f>
        <v>0</v>
      </c>
      <c r="AM2201">
        <f>IF(AND(EE_Data_2023[[#This Row],[Exit Date]]&gt;=EE_Data_2023[[#This Row],[Start of Month]],EE_Data_2023[[#This Row],[Exit Date]]&lt;=EE_Data_2023[[#This Row],[End of Month]]),1,0)</f>
        <v>0</v>
      </c>
      <c r="AN2201">
        <f>EE_Data_2023[[#This Row],[Leave balance]]*EE_Data_2023[[#This Row],[Hr_Rate]]</f>
        <v>7973.0980769230773</v>
      </c>
    </row>
    <row r="2202" spans="1:40" x14ac:dyDescent="0.3">
      <c r="A2202" s="1" t="s">
        <v>1929</v>
      </c>
      <c r="B2202" s="8">
        <v>44986</v>
      </c>
      <c r="C2202" s="8">
        <v>45016</v>
      </c>
      <c r="D2202">
        <v>2023</v>
      </c>
      <c r="E2202" t="s">
        <v>79</v>
      </c>
      <c r="F2202" t="s">
        <v>80</v>
      </c>
      <c r="G2202" t="s">
        <v>33</v>
      </c>
      <c r="H2202" t="s">
        <v>1233</v>
      </c>
      <c r="I2202" t="s">
        <v>1234</v>
      </c>
      <c r="J2202" t="s">
        <v>177</v>
      </c>
      <c r="K2202" t="s">
        <v>70</v>
      </c>
      <c r="L2202" t="s">
        <v>49</v>
      </c>
      <c r="M2202" t="s">
        <v>80</v>
      </c>
      <c r="N2202" t="s">
        <v>39</v>
      </c>
      <c r="O2202" t="s">
        <v>40</v>
      </c>
      <c r="P2202">
        <v>55</v>
      </c>
      <c r="Q2202" s="2">
        <v>44410</v>
      </c>
      <c r="R2202" s="2">
        <v>45140</v>
      </c>
      <c r="S2202">
        <v>40</v>
      </c>
      <c r="T2202" s="3">
        <v>67130</v>
      </c>
      <c r="U2202" s="3">
        <v>5594.166666666667</v>
      </c>
      <c r="V2202" s="3">
        <v>32.274038461538467</v>
      </c>
      <c r="W2202" s="3">
        <v>0.23190000000000002</v>
      </c>
      <c r="X2202" s="3">
        <v>1297.2872500000001</v>
      </c>
      <c r="Y2202" vm="7">
        <v>0.41200000000000003</v>
      </c>
      <c r="Z2202" s="3">
        <v>3289.37</v>
      </c>
      <c r="AA2202" t="s">
        <v>41</v>
      </c>
      <c r="AB2202">
        <v>1</v>
      </c>
      <c r="AC2202">
        <v>0</v>
      </c>
      <c r="AD2202" s="2" t="s">
        <v>42</v>
      </c>
      <c r="AE2202">
        <v>84</v>
      </c>
      <c r="AH2202">
        <v>20</v>
      </c>
      <c r="AJ2202">
        <v>1.5</v>
      </c>
      <c r="AK2202" t="s">
        <v>42</v>
      </c>
      <c r="AL2202">
        <f>IF(AND(EE_Data_2023[[#This Row],[Hire Date]]&gt;=EE_Data_2023[[#This Row],[Start of Month]],EE_Data_2023[[#This Row],[Hire Date]]&lt;=EE_Data_2023[[#This Row],[End of Month]]),1,0)</f>
        <v>0</v>
      </c>
      <c r="AM2202">
        <f>IF(AND(EE_Data_2023[[#This Row],[Exit Date]]&gt;=EE_Data_2023[[#This Row],[Start of Month]],EE_Data_2023[[#This Row],[Exit Date]]&lt;=EE_Data_2023[[#This Row],[End of Month]]),1,0)</f>
        <v>0</v>
      </c>
      <c r="AN2202">
        <f>EE_Data_2023[[#This Row],[Leave balance]]*EE_Data_2023[[#This Row],[Hr_Rate]]</f>
        <v>2711.0192307692314</v>
      </c>
    </row>
    <row r="2203" spans="1:40" x14ac:dyDescent="0.3">
      <c r="A2203" s="1" t="s">
        <v>1929</v>
      </c>
      <c r="B2203" s="8">
        <v>44986</v>
      </c>
      <c r="C2203" s="8">
        <v>45016</v>
      </c>
      <c r="D2203">
        <v>2023</v>
      </c>
      <c r="E2203" t="s">
        <v>139</v>
      </c>
      <c r="F2203" t="s">
        <v>140</v>
      </c>
      <c r="G2203" t="s">
        <v>33</v>
      </c>
      <c r="H2203" t="s">
        <v>398</v>
      </c>
      <c r="I2203" t="s">
        <v>1235</v>
      </c>
      <c r="J2203" t="s">
        <v>63</v>
      </c>
      <c r="K2203" t="s">
        <v>48</v>
      </c>
      <c r="L2203" t="s">
        <v>49</v>
      </c>
      <c r="M2203" t="s">
        <v>140</v>
      </c>
      <c r="N2203" t="s">
        <v>72</v>
      </c>
      <c r="O2203" t="s">
        <v>50</v>
      </c>
      <c r="P2203">
        <v>33</v>
      </c>
      <c r="Q2203" s="2">
        <v>42285</v>
      </c>
      <c r="R2203" s="2"/>
      <c r="S2203">
        <v>40</v>
      </c>
      <c r="T2203" s="3">
        <v>94876</v>
      </c>
      <c r="U2203" s="3">
        <v>7906.333333333333</v>
      </c>
      <c r="V2203" s="3">
        <v>45.613461538461536</v>
      </c>
      <c r="W2203" s="3">
        <v>0.19879999999999998</v>
      </c>
      <c r="X2203" s="3">
        <v>1571.7790666666665</v>
      </c>
      <c r="Y2203" vm="16">
        <v>0.48799999999999999</v>
      </c>
      <c r="Z2203" s="3">
        <v>4048.0426666666667</v>
      </c>
      <c r="AA2203" t="s">
        <v>41</v>
      </c>
      <c r="AB2203">
        <v>1</v>
      </c>
      <c r="AC2203">
        <v>0</v>
      </c>
      <c r="AD2203" s="2" t="s">
        <v>42</v>
      </c>
      <c r="AE2203">
        <v>396</v>
      </c>
      <c r="AH2203">
        <v>20</v>
      </c>
      <c r="AJ2203">
        <v>16.5</v>
      </c>
      <c r="AK2203" t="s">
        <v>42</v>
      </c>
      <c r="AL2203">
        <f>IF(AND(EE_Data_2023[[#This Row],[Hire Date]]&gt;=EE_Data_2023[[#This Row],[Start of Month]],EE_Data_2023[[#This Row],[Hire Date]]&lt;=EE_Data_2023[[#This Row],[End of Month]]),1,0)</f>
        <v>0</v>
      </c>
      <c r="AM2203">
        <f>IF(AND(EE_Data_2023[[#This Row],[Exit Date]]&gt;=EE_Data_2023[[#This Row],[Start of Month]],EE_Data_2023[[#This Row],[Exit Date]]&lt;=EE_Data_2023[[#This Row],[End of Month]]),1,0)</f>
        <v>0</v>
      </c>
      <c r="AN2203">
        <f>EE_Data_2023[[#This Row],[Leave balance]]*EE_Data_2023[[#This Row],[Hr_Rate]]</f>
        <v>18062.930769230767</v>
      </c>
    </row>
    <row r="2204" spans="1:40" x14ac:dyDescent="0.3">
      <c r="A2204" s="1" t="s">
        <v>1929</v>
      </c>
      <c r="B2204" s="8">
        <v>44986</v>
      </c>
      <c r="C2204" s="8">
        <v>45016</v>
      </c>
      <c r="D2204">
        <v>2023</v>
      </c>
      <c r="E2204" t="s">
        <v>79</v>
      </c>
      <c r="F2204" t="s">
        <v>80</v>
      </c>
      <c r="G2204" t="s">
        <v>33</v>
      </c>
      <c r="H2204" t="s">
        <v>1236</v>
      </c>
      <c r="I2204" t="s">
        <v>1237</v>
      </c>
      <c r="J2204" t="s">
        <v>341</v>
      </c>
      <c r="K2204" t="s">
        <v>99</v>
      </c>
      <c r="L2204" t="s">
        <v>49</v>
      </c>
      <c r="M2204" t="s">
        <v>80</v>
      </c>
      <c r="N2204" t="s">
        <v>39</v>
      </c>
      <c r="O2204" t="s">
        <v>40</v>
      </c>
      <c r="P2204">
        <v>62</v>
      </c>
      <c r="Q2204" s="2">
        <v>44843</v>
      </c>
      <c r="R2204" s="2">
        <v>45208</v>
      </c>
      <c r="S2204">
        <v>32</v>
      </c>
      <c r="T2204" s="3">
        <v>98230</v>
      </c>
      <c r="U2204" s="3">
        <v>8185.833333333333</v>
      </c>
      <c r="V2204" s="3">
        <v>59.03245192307692</v>
      </c>
      <c r="W2204" s="3">
        <v>0.23190000000000002</v>
      </c>
      <c r="X2204" s="3">
        <v>1898.29475</v>
      </c>
      <c r="Y2204" vm="7">
        <v>0.41200000000000003</v>
      </c>
      <c r="Z2204" s="3">
        <v>4813.2699999999995</v>
      </c>
      <c r="AA2204" t="s">
        <v>41</v>
      </c>
      <c r="AB2204">
        <v>1</v>
      </c>
      <c r="AC2204">
        <v>0</v>
      </c>
      <c r="AD2204" s="2" t="s">
        <v>42</v>
      </c>
      <c r="AE2204">
        <v>99</v>
      </c>
      <c r="AH2204">
        <v>20</v>
      </c>
      <c r="AK2204" t="s">
        <v>42</v>
      </c>
      <c r="AL2204">
        <f>IF(AND(EE_Data_2023[[#This Row],[Hire Date]]&gt;=EE_Data_2023[[#This Row],[Start of Month]],EE_Data_2023[[#This Row],[Hire Date]]&lt;=EE_Data_2023[[#This Row],[End of Month]]),1,0)</f>
        <v>0</v>
      </c>
      <c r="AM2204">
        <f>IF(AND(EE_Data_2023[[#This Row],[Exit Date]]&gt;=EE_Data_2023[[#This Row],[Start of Month]],EE_Data_2023[[#This Row],[Exit Date]]&lt;=EE_Data_2023[[#This Row],[End of Month]]),1,0)</f>
        <v>0</v>
      </c>
      <c r="AN2204">
        <f>EE_Data_2023[[#This Row],[Leave balance]]*EE_Data_2023[[#This Row],[Hr_Rate]]</f>
        <v>5844.2127403846152</v>
      </c>
    </row>
    <row r="2205" spans="1:40" x14ac:dyDescent="0.3">
      <c r="A2205" s="1" t="s">
        <v>1929</v>
      </c>
      <c r="B2205" s="8">
        <v>44986</v>
      </c>
      <c r="C2205" s="8">
        <v>45016</v>
      </c>
      <c r="D2205">
        <v>2023</v>
      </c>
      <c r="E2205" t="s">
        <v>506</v>
      </c>
      <c r="F2205" t="s">
        <v>507</v>
      </c>
      <c r="G2205" t="s">
        <v>1917</v>
      </c>
      <c r="H2205" t="s">
        <v>1238</v>
      </c>
      <c r="I2205" t="s">
        <v>1239</v>
      </c>
      <c r="J2205" t="s">
        <v>336</v>
      </c>
      <c r="K2205" t="s">
        <v>99</v>
      </c>
      <c r="L2205" t="s">
        <v>108</v>
      </c>
      <c r="M2205" t="s">
        <v>507</v>
      </c>
      <c r="N2205" t="s">
        <v>72</v>
      </c>
      <c r="O2205" t="s">
        <v>50</v>
      </c>
      <c r="P2205">
        <v>36</v>
      </c>
      <c r="Q2205" s="2">
        <v>43448</v>
      </c>
      <c r="R2205" s="2"/>
      <c r="S2205">
        <v>24</v>
      </c>
      <c r="T2205" s="3">
        <v>96757</v>
      </c>
      <c r="U2205" s="3">
        <v>8063.083333333333</v>
      </c>
      <c r="V2205" s="3">
        <v>77.529647435897445</v>
      </c>
      <c r="W2205" s="3">
        <v>7.3700000000000002E-2</v>
      </c>
      <c r="X2205" s="3">
        <v>594.24924166666665</v>
      </c>
      <c r="Y2205" vm="40">
        <v>0.245</v>
      </c>
      <c r="Z2205" s="3">
        <v>6087.6279166666664</v>
      </c>
      <c r="AA2205" t="s">
        <v>510</v>
      </c>
      <c r="AB2205">
        <v>1.4572000000000001</v>
      </c>
      <c r="AC2205">
        <v>0</v>
      </c>
      <c r="AD2205" s="2" t="s">
        <v>42</v>
      </c>
      <c r="AE2205">
        <v>116</v>
      </c>
      <c r="AH2205">
        <v>20</v>
      </c>
      <c r="AK2205" t="s">
        <v>42</v>
      </c>
      <c r="AL2205">
        <f>IF(AND(EE_Data_2023[[#This Row],[Hire Date]]&gt;=EE_Data_2023[[#This Row],[Start of Month]],EE_Data_2023[[#This Row],[Hire Date]]&lt;=EE_Data_2023[[#This Row],[End of Month]]),1,0)</f>
        <v>0</v>
      </c>
      <c r="AM2205">
        <f>IF(AND(EE_Data_2023[[#This Row],[Exit Date]]&gt;=EE_Data_2023[[#This Row],[Start of Month]],EE_Data_2023[[#This Row],[Exit Date]]&lt;=EE_Data_2023[[#This Row],[End of Month]]),1,0)</f>
        <v>0</v>
      </c>
      <c r="AN2205">
        <f>EE_Data_2023[[#This Row],[Leave balance]]*EE_Data_2023[[#This Row],[Hr_Rate]]</f>
        <v>8993.4391025641035</v>
      </c>
    </row>
    <row r="2206" spans="1:40" x14ac:dyDescent="0.3">
      <c r="A2206" s="1" t="s">
        <v>1929</v>
      </c>
      <c r="B2206" s="8">
        <v>44986</v>
      </c>
      <c r="C2206" s="8">
        <v>45016</v>
      </c>
      <c r="D2206">
        <v>2023</v>
      </c>
      <c r="E2206" t="s">
        <v>151</v>
      </c>
      <c r="F2206" t="s">
        <v>152</v>
      </c>
      <c r="G2206" t="s">
        <v>33</v>
      </c>
      <c r="H2206" t="s">
        <v>1240</v>
      </c>
      <c r="I2206" t="s">
        <v>1241</v>
      </c>
      <c r="J2206" t="s">
        <v>177</v>
      </c>
      <c r="K2206" t="s">
        <v>116</v>
      </c>
      <c r="L2206" t="s">
        <v>38</v>
      </c>
      <c r="M2206" t="s">
        <v>152</v>
      </c>
      <c r="N2206" t="s">
        <v>39</v>
      </c>
      <c r="O2206" t="s">
        <v>40</v>
      </c>
      <c r="P2206">
        <v>35</v>
      </c>
      <c r="Q2206" s="2">
        <v>44015</v>
      </c>
      <c r="R2206" s="2">
        <v>45110</v>
      </c>
      <c r="S2206">
        <v>40</v>
      </c>
      <c r="T2206" s="3">
        <v>51513</v>
      </c>
      <c r="U2206" s="3">
        <v>4292.75</v>
      </c>
      <c r="V2206" s="3">
        <v>24.765865384615385</v>
      </c>
      <c r="W2206" s="3">
        <v>0.21</v>
      </c>
      <c r="X2206" s="3">
        <v>901.47749999999996</v>
      </c>
      <c r="Y2206" vm="18">
        <v>0.379</v>
      </c>
      <c r="Z2206" s="3">
        <v>2665.7977499999997</v>
      </c>
      <c r="AA2206" t="s">
        <v>155</v>
      </c>
      <c r="AB2206">
        <v>378.97</v>
      </c>
      <c r="AC2206">
        <v>0</v>
      </c>
      <c r="AD2206" s="2" t="s">
        <v>42</v>
      </c>
      <c r="AE2206">
        <v>85</v>
      </c>
      <c r="AH2206">
        <v>20</v>
      </c>
      <c r="AJ2206">
        <v>25.5</v>
      </c>
      <c r="AK2206" t="s">
        <v>42</v>
      </c>
      <c r="AL2206">
        <f>IF(AND(EE_Data_2023[[#This Row],[Hire Date]]&gt;=EE_Data_2023[[#This Row],[Start of Month]],EE_Data_2023[[#This Row],[Hire Date]]&lt;=EE_Data_2023[[#This Row],[End of Month]]),1,0)</f>
        <v>0</v>
      </c>
      <c r="AM2206">
        <f>IF(AND(EE_Data_2023[[#This Row],[Exit Date]]&gt;=EE_Data_2023[[#This Row],[Start of Month]],EE_Data_2023[[#This Row],[Exit Date]]&lt;=EE_Data_2023[[#This Row],[End of Month]]),1,0)</f>
        <v>0</v>
      </c>
      <c r="AN2206">
        <f>EE_Data_2023[[#This Row],[Leave balance]]*EE_Data_2023[[#This Row],[Hr_Rate]]</f>
        <v>2105.0985576923076</v>
      </c>
    </row>
    <row r="2207" spans="1:40" x14ac:dyDescent="0.3">
      <c r="A2207" s="1" t="s">
        <v>1929</v>
      </c>
      <c r="B2207" s="8">
        <v>44986</v>
      </c>
      <c r="C2207" s="8">
        <v>45016</v>
      </c>
      <c r="D2207">
        <v>2023</v>
      </c>
      <c r="E2207" t="s">
        <v>238</v>
      </c>
      <c r="F2207" t="s">
        <v>239</v>
      </c>
      <c r="G2207" t="s">
        <v>33</v>
      </c>
      <c r="H2207" t="s">
        <v>1242</v>
      </c>
      <c r="I2207" t="s">
        <v>1243</v>
      </c>
      <c r="J2207" t="s">
        <v>115</v>
      </c>
      <c r="K2207" t="s">
        <v>116</v>
      </c>
      <c r="L2207" t="s">
        <v>71</v>
      </c>
      <c r="M2207" t="s">
        <v>239</v>
      </c>
      <c r="N2207" t="s">
        <v>72</v>
      </c>
      <c r="O2207" t="s">
        <v>40</v>
      </c>
      <c r="P2207">
        <v>60</v>
      </c>
      <c r="Q2207" s="2">
        <v>39109</v>
      </c>
      <c r="R2207" s="2"/>
      <c r="S2207">
        <v>32</v>
      </c>
      <c r="T2207" s="3">
        <v>234311</v>
      </c>
      <c r="U2207" s="3">
        <v>19525.916666666668</v>
      </c>
      <c r="V2207" s="3">
        <v>140.81189903846155</v>
      </c>
      <c r="W2207" s="3">
        <v>0.16500000000000001</v>
      </c>
      <c r="X2207" s="3">
        <v>3221.7762500000003</v>
      </c>
      <c r="Y2207" vm="27">
        <v>0.20499999999999999</v>
      </c>
      <c r="Z2207" s="3">
        <v>15523.103750000002</v>
      </c>
      <c r="AA2207" t="s">
        <v>41</v>
      </c>
      <c r="AB2207">
        <v>1</v>
      </c>
      <c r="AC2207">
        <v>0.37</v>
      </c>
      <c r="AD2207" s="2" t="s">
        <v>42</v>
      </c>
      <c r="AE2207">
        <v>274</v>
      </c>
      <c r="AH2207">
        <v>20</v>
      </c>
      <c r="AK2207" t="s">
        <v>42</v>
      </c>
      <c r="AL2207">
        <f>IF(AND(EE_Data_2023[[#This Row],[Hire Date]]&gt;=EE_Data_2023[[#This Row],[Start of Month]],EE_Data_2023[[#This Row],[Hire Date]]&lt;=EE_Data_2023[[#This Row],[End of Month]]),1,0)</f>
        <v>0</v>
      </c>
      <c r="AM2207">
        <f>IF(AND(EE_Data_2023[[#This Row],[Exit Date]]&gt;=EE_Data_2023[[#This Row],[Start of Month]],EE_Data_2023[[#This Row],[Exit Date]]&lt;=EE_Data_2023[[#This Row],[End of Month]]),1,0)</f>
        <v>0</v>
      </c>
      <c r="AN2207">
        <f>EE_Data_2023[[#This Row],[Leave balance]]*EE_Data_2023[[#This Row],[Hr_Rate]]</f>
        <v>38582.460336538461</v>
      </c>
    </row>
    <row r="2208" spans="1:40" x14ac:dyDescent="0.3">
      <c r="A2208" s="1" t="s">
        <v>1929</v>
      </c>
      <c r="B2208" s="8">
        <v>44986</v>
      </c>
      <c r="C2208" s="8">
        <v>45016</v>
      </c>
      <c r="D2208">
        <v>2023</v>
      </c>
      <c r="E2208" t="s">
        <v>161</v>
      </c>
      <c r="F2208" t="s">
        <v>162</v>
      </c>
      <c r="G2208" t="s">
        <v>54</v>
      </c>
      <c r="H2208" t="s">
        <v>1244</v>
      </c>
      <c r="I2208" t="s">
        <v>1245</v>
      </c>
      <c r="J2208" t="s">
        <v>93</v>
      </c>
      <c r="K2208" t="s">
        <v>94</v>
      </c>
      <c r="L2208" t="s">
        <v>49</v>
      </c>
      <c r="M2208" t="s">
        <v>162</v>
      </c>
      <c r="N2208" t="s">
        <v>72</v>
      </c>
      <c r="O2208" t="s">
        <v>50</v>
      </c>
      <c r="P2208">
        <v>45</v>
      </c>
      <c r="Q2208" s="2">
        <v>40685</v>
      </c>
      <c r="R2208" s="2"/>
      <c r="S2208">
        <v>40</v>
      </c>
      <c r="T2208" s="3">
        <v>152353</v>
      </c>
      <c r="U2208" s="3">
        <v>12696.083333333334</v>
      </c>
      <c r="V2208" s="3">
        <v>73.246634615384622</v>
      </c>
      <c r="W2208" s="3">
        <v>0</v>
      </c>
      <c r="X2208" s="3">
        <v>0</v>
      </c>
      <c r="Y2208" vm="20">
        <v>0.29199999999999998</v>
      </c>
      <c r="Z2208" s="3">
        <v>8988.8270000000011</v>
      </c>
      <c r="AA2208" t="s">
        <v>166</v>
      </c>
      <c r="AB2208">
        <v>19.621099999999998</v>
      </c>
      <c r="AC2208">
        <v>0.14000000000000001</v>
      </c>
      <c r="AD2208" s="2" t="s">
        <v>42</v>
      </c>
      <c r="AE2208">
        <v>352</v>
      </c>
      <c r="AF2208">
        <v>1</v>
      </c>
      <c r="AG2208" t="s">
        <v>1811</v>
      </c>
      <c r="AH2208">
        <v>20</v>
      </c>
      <c r="AJ2208">
        <v>30</v>
      </c>
      <c r="AK2208" t="s">
        <v>42</v>
      </c>
      <c r="AL2208">
        <f>IF(AND(EE_Data_2023[[#This Row],[Hire Date]]&gt;=EE_Data_2023[[#This Row],[Start of Month]],EE_Data_2023[[#This Row],[Hire Date]]&lt;=EE_Data_2023[[#This Row],[End of Month]]),1,0)</f>
        <v>0</v>
      </c>
      <c r="AM2208">
        <f>IF(AND(EE_Data_2023[[#This Row],[Exit Date]]&gt;=EE_Data_2023[[#This Row],[Start of Month]],EE_Data_2023[[#This Row],[Exit Date]]&lt;=EE_Data_2023[[#This Row],[End of Month]]),1,0)</f>
        <v>0</v>
      </c>
      <c r="AN2208">
        <f>EE_Data_2023[[#This Row],[Leave balance]]*EE_Data_2023[[#This Row],[Hr_Rate]]</f>
        <v>25782.815384615387</v>
      </c>
    </row>
    <row r="2209" spans="1:40" x14ac:dyDescent="0.3">
      <c r="A2209" s="1" t="s">
        <v>1929</v>
      </c>
      <c r="B2209" s="8">
        <v>44986</v>
      </c>
      <c r="C2209" s="8">
        <v>45016</v>
      </c>
      <c r="D2209">
        <v>2023</v>
      </c>
      <c r="E2209" t="s">
        <v>52</v>
      </c>
      <c r="F2209" t="s">
        <v>53</v>
      </c>
      <c r="G2209" t="s">
        <v>54</v>
      </c>
      <c r="H2209" t="s">
        <v>1246</v>
      </c>
      <c r="I2209" t="s">
        <v>1247</v>
      </c>
      <c r="J2209" t="s">
        <v>93</v>
      </c>
      <c r="K2209" t="s">
        <v>83</v>
      </c>
      <c r="L2209" t="s">
        <v>49</v>
      </c>
      <c r="M2209" t="s">
        <v>53</v>
      </c>
      <c r="N2209" t="s">
        <v>72</v>
      </c>
      <c r="O2209" t="s">
        <v>50</v>
      </c>
      <c r="P2209">
        <v>48</v>
      </c>
      <c r="Q2209" s="2">
        <v>40389</v>
      </c>
      <c r="R2209" s="2"/>
      <c r="S2209">
        <v>40</v>
      </c>
      <c r="T2209" s="3">
        <v>124774</v>
      </c>
      <c r="U2209" s="3">
        <v>10397.833333333334</v>
      </c>
      <c r="V2209" s="3">
        <v>59.987499999999997</v>
      </c>
      <c r="W2209" s="3">
        <v>0.25</v>
      </c>
      <c r="X2209" s="3">
        <v>2599.4583333333335</v>
      </c>
      <c r="Y2209" vm="3">
        <v>0.501</v>
      </c>
      <c r="Z2209" s="3">
        <v>5188.5188333333335</v>
      </c>
      <c r="AA2209" t="s">
        <v>58</v>
      </c>
      <c r="AB2209">
        <v>657.27</v>
      </c>
      <c r="AC2209">
        <v>0.12</v>
      </c>
      <c r="AD2209" s="2" t="s">
        <v>42</v>
      </c>
      <c r="AE2209">
        <v>247</v>
      </c>
      <c r="AH2209">
        <v>20</v>
      </c>
      <c r="AJ2209">
        <v>21</v>
      </c>
      <c r="AK2209" t="s">
        <v>42</v>
      </c>
      <c r="AL2209">
        <f>IF(AND(EE_Data_2023[[#This Row],[Hire Date]]&gt;=EE_Data_2023[[#This Row],[Start of Month]],EE_Data_2023[[#This Row],[Hire Date]]&lt;=EE_Data_2023[[#This Row],[End of Month]]),1,0)</f>
        <v>0</v>
      </c>
      <c r="AM2209">
        <f>IF(AND(EE_Data_2023[[#This Row],[Exit Date]]&gt;=EE_Data_2023[[#This Row],[Start of Month]],EE_Data_2023[[#This Row],[Exit Date]]&lt;=EE_Data_2023[[#This Row],[End of Month]]),1,0)</f>
        <v>0</v>
      </c>
      <c r="AN2209">
        <f>EE_Data_2023[[#This Row],[Leave balance]]*EE_Data_2023[[#This Row],[Hr_Rate]]</f>
        <v>14816.912499999999</v>
      </c>
    </row>
    <row r="2210" spans="1:40" x14ac:dyDescent="0.3">
      <c r="A2210" s="1" t="s">
        <v>1929</v>
      </c>
      <c r="B2210" s="8">
        <v>44986</v>
      </c>
      <c r="C2210" s="8">
        <v>45016</v>
      </c>
      <c r="D2210">
        <v>2023</v>
      </c>
      <c r="E2210" t="s">
        <v>721</v>
      </c>
      <c r="F2210" t="s">
        <v>722</v>
      </c>
      <c r="G2210" t="s">
        <v>54</v>
      </c>
      <c r="H2210" t="s">
        <v>971</v>
      </c>
      <c r="I2210" t="s">
        <v>1248</v>
      </c>
      <c r="J2210" t="s">
        <v>47</v>
      </c>
      <c r="K2210" t="s">
        <v>116</v>
      </c>
      <c r="L2210" t="s">
        <v>71</v>
      </c>
      <c r="M2210" t="s">
        <v>722</v>
      </c>
      <c r="N2210" t="s">
        <v>72</v>
      </c>
      <c r="O2210" t="s">
        <v>50</v>
      </c>
      <c r="P2210">
        <v>36</v>
      </c>
      <c r="Q2210" s="2">
        <v>40434</v>
      </c>
      <c r="R2210" s="2"/>
      <c r="S2210">
        <v>40</v>
      </c>
      <c r="T2210" s="3">
        <v>157070</v>
      </c>
      <c r="U2210" s="3">
        <v>13089.166666666666</v>
      </c>
      <c r="V2210" s="3">
        <v>75.514423076923066</v>
      </c>
      <c r="W2210" s="3">
        <v>0.1</v>
      </c>
      <c r="X2210" s="3">
        <v>1308.9166666666667</v>
      </c>
      <c r="Y2210" vm="42">
        <v>0.34799999999999998</v>
      </c>
      <c r="Z2210" s="3">
        <v>8534.1366666666654</v>
      </c>
      <c r="AA2210" t="s">
        <v>725</v>
      </c>
      <c r="AB2210">
        <v>486.12</v>
      </c>
      <c r="AC2210">
        <v>0.28000000000000003</v>
      </c>
      <c r="AD2210" s="2" t="s">
        <v>42</v>
      </c>
      <c r="AE2210">
        <v>135</v>
      </c>
      <c r="AH2210">
        <v>20</v>
      </c>
      <c r="AJ2210">
        <v>6</v>
      </c>
      <c r="AK2210" t="s">
        <v>42</v>
      </c>
      <c r="AL2210">
        <f>IF(AND(EE_Data_2023[[#This Row],[Hire Date]]&gt;=EE_Data_2023[[#This Row],[Start of Month]],EE_Data_2023[[#This Row],[Hire Date]]&lt;=EE_Data_2023[[#This Row],[End of Month]]),1,0)</f>
        <v>0</v>
      </c>
      <c r="AM2210">
        <f>IF(AND(EE_Data_2023[[#This Row],[Exit Date]]&gt;=EE_Data_2023[[#This Row],[Start of Month]],EE_Data_2023[[#This Row],[Exit Date]]&lt;=EE_Data_2023[[#This Row],[End of Month]]),1,0)</f>
        <v>0</v>
      </c>
      <c r="AN2210">
        <f>EE_Data_2023[[#This Row],[Leave balance]]*EE_Data_2023[[#This Row],[Hr_Rate]]</f>
        <v>10194.447115384613</v>
      </c>
    </row>
    <row r="2211" spans="1:40" x14ac:dyDescent="0.3">
      <c r="A2211" s="1" t="s">
        <v>1929</v>
      </c>
      <c r="B2211" s="8">
        <v>44986</v>
      </c>
      <c r="C2211" s="8">
        <v>45016</v>
      </c>
      <c r="D2211">
        <v>2023</v>
      </c>
      <c r="E2211" t="s">
        <v>385</v>
      </c>
      <c r="F2211" t="s">
        <v>386</v>
      </c>
      <c r="G2211" t="s">
        <v>33</v>
      </c>
      <c r="H2211" t="s">
        <v>1249</v>
      </c>
      <c r="I2211" t="s">
        <v>1250</v>
      </c>
      <c r="J2211" t="s">
        <v>77</v>
      </c>
      <c r="K2211" t="s">
        <v>116</v>
      </c>
      <c r="L2211" t="s">
        <v>38</v>
      </c>
      <c r="M2211" t="s">
        <v>386</v>
      </c>
      <c r="N2211" t="s">
        <v>72</v>
      </c>
      <c r="O2211" t="s">
        <v>50</v>
      </c>
      <c r="P2211">
        <v>64</v>
      </c>
      <c r="Q2211" s="2">
        <v>43729</v>
      </c>
      <c r="R2211" s="2"/>
      <c r="S2211">
        <v>40</v>
      </c>
      <c r="T2211" s="3">
        <v>108780</v>
      </c>
      <c r="U2211" s="3">
        <v>9065</v>
      </c>
      <c r="V2211" s="3">
        <v>52.298076923076927</v>
      </c>
      <c r="W2211" s="3">
        <v>0.19020000000000001</v>
      </c>
      <c r="X2211" s="3">
        <v>1724.163</v>
      </c>
      <c r="Y2211" vm="36">
        <v>0.28300000000000003</v>
      </c>
      <c r="Z2211" s="3">
        <v>6499.6049999999996</v>
      </c>
      <c r="AA2211" t="s">
        <v>389</v>
      </c>
      <c r="AB2211">
        <v>1.9574</v>
      </c>
      <c r="AC2211">
        <v>0.06</v>
      </c>
      <c r="AD2211" s="2" t="s">
        <v>42</v>
      </c>
      <c r="AE2211">
        <v>325</v>
      </c>
      <c r="AH2211">
        <v>20</v>
      </c>
      <c r="AK2211" t="s">
        <v>42</v>
      </c>
      <c r="AL2211">
        <f>IF(AND(EE_Data_2023[[#This Row],[Hire Date]]&gt;=EE_Data_2023[[#This Row],[Start of Month]],EE_Data_2023[[#This Row],[Hire Date]]&lt;=EE_Data_2023[[#This Row],[End of Month]]),1,0)</f>
        <v>0</v>
      </c>
      <c r="AM2211">
        <f>IF(AND(EE_Data_2023[[#This Row],[Exit Date]]&gt;=EE_Data_2023[[#This Row],[Start of Month]],EE_Data_2023[[#This Row],[Exit Date]]&lt;=EE_Data_2023[[#This Row],[End of Month]]),1,0)</f>
        <v>0</v>
      </c>
      <c r="AN2211">
        <f>EE_Data_2023[[#This Row],[Leave balance]]*EE_Data_2023[[#This Row],[Hr_Rate]]</f>
        <v>16996.875</v>
      </c>
    </row>
    <row r="2212" spans="1:40" x14ac:dyDescent="0.3">
      <c r="A2212" s="1" t="s">
        <v>1929</v>
      </c>
      <c r="B2212" s="8">
        <v>44986</v>
      </c>
      <c r="C2212" s="8">
        <v>45016</v>
      </c>
      <c r="D2212">
        <v>2023</v>
      </c>
      <c r="E2212" t="s">
        <v>290</v>
      </c>
      <c r="F2212" t="s">
        <v>291</v>
      </c>
      <c r="G2212" t="s">
        <v>1916</v>
      </c>
      <c r="H2212" t="s">
        <v>1251</v>
      </c>
      <c r="I2212" t="s">
        <v>1252</v>
      </c>
      <c r="J2212" t="s">
        <v>47</v>
      </c>
      <c r="K2212" t="s">
        <v>99</v>
      </c>
      <c r="L2212" t="s">
        <v>49</v>
      </c>
      <c r="M2212" t="s">
        <v>291</v>
      </c>
      <c r="N2212" t="s">
        <v>39</v>
      </c>
      <c r="O2212" t="s">
        <v>50</v>
      </c>
      <c r="P2212">
        <v>46</v>
      </c>
      <c r="Q2212" s="2">
        <v>44125</v>
      </c>
      <c r="R2212" s="2">
        <v>45220</v>
      </c>
      <c r="S2212">
        <v>40</v>
      </c>
      <c r="T2212" s="3">
        <v>151853</v>
      </c>
      <c r="U2212" s="3">
        <v>12654.416666666666</v>
      </c>
      <c r="V2212" s="3">
        <v>73.006249999999994</v>
      </c>
      <c r="W2212" s="3">
        <v>0.20399999999999999</v>
      </c>
      <c r="X2212" s="3">
        <v>2581.5009999999997</v>
      </c>
      <c r="Y2212" vm="31">
        <v>1.0629999999999999</v>
      </c>
      <c r="Z2212" s="3">
        <v>-797.22825000000012</v>
      </c>
      <c r="AA2212" t="s">
        <v>294</v>
      </c>
      <c r="AB2212">
        <v>211.32830000000001</v>
      </c>
      <c r="AC2212">
        <v>0.16</v>
      </c>
      <c r="AD2212" s="2" t="s">
        <v>42</v>
      </c>
      <c r="AE2212">
        <v>181</v>
      </c>
      <c r="AH2212">
        <v>20</v>
      </c>
      <c r="AJ2212">
        <v>12</v>
      </c>
      <c r="AK2212" t="s">
        <v>42</v>
      </c>
      <c r="AL2212">
        <f>IF(AND(EE_Data_2023[[#This Row],[Hire Date]]&gt;=EE_Data_2023[[#This Row],[Start of Month]],EE_Data_2023[[#This Row],[Hire Date]]&lt;=EE_Data_2023[[#This Row],[End of Month]]),1,0)</f>
        <v>0</v>
      </c>
      <c r="AM2212">
        <f>IF(AND(EE_Data_2023[[#This Row],[Exit Date]]&gt;=EE_Data_2023[[#This Row],[Start of Month]],EE_Data_2023[[#This Row],[Exit Date]]&lt;=EE_Data_2023[[#This Row],[End of Month]]),1,0)</f>
        <v>0</v>
      </c>
      <c r="AN2212">
        <f>EE_Data_2023[[#This Row],[Leave balance]]*EE_Data_2023[[#This Row],[Hr_Rate]]</f>
        <v>13214.131249999999</v>
      </c>
    </row>
    <row r="2213" spans="1:40" x14ac:dyDescent="0.3">
      <c r="A2213" s="1" t="s">
        <v>1929</v>
      </c>
      <c r="B2213" s="8">
        <v>44986</v>
      </c>
      <c r="C2213" s="8">
        <v>45016</v>
      </c>
      <c r="D2213">
        <v>2023</v>
      </c>
      <c r="E2213" t="s">
        <v>385</v>
      </c>
      <c r="F2213" t="s">
        <v>386</v>
      </c>
      <c r="G2213" t="s">
        <v>33</v>
      </c>
      <c r="H2213" t="s">
        <v>1253</v>
      </c>
      <c r="I2213" t="s">
        <v>1254</v>
      </c>
      <c r="J2213" t="s">
        <v>69</v>
      </c>
      <c r="K2213" t="s">
        <v>70</v>
      </c>
      <c r="L2213" t="s">
        <v>38</v>
      </c>
      <c r="M2213" t="s">
        <v>386</v>
      </c>
      <c r="N2213" t="s">
        <v>72</v>
      </c>
      <c r="O2213" t="s">
        <v>50</v>
      </c>
      <c r="P2213">
        <v>62</v>
      </c>
      <c r="Q2213" s="2">
        <v>38977</v>
      </c>
      <c r="R2213" s="2"/>
      <c r="S2213">
        <v>32</v>
      </c>
      <c r="T2213" s="3">
        <v>64669</v>
      </c>
      <c r="U2213" s="3">
        <v>5389.083333333333</v>
      </c>
      <c r="V2213" s="3">
        <v>38.863581730769234</v>
      </c>
      <c r="W2213" s="3">
        <v>0.19020000000000001</v>
      </c>
      <c r="X2213" s="3">
        <v>1025.0036499999999</v>
      </c>
      <c r="Y2213" vm="36">
        <v>0.28300000000000003</v>
      </c>
      <c r="Z2213" s="3">
        <v>3863.9727499999999</v>
      </c>
      <c r="AA2213" t="s">
        <v>389</v>
      </c>
      <c r="AB2213">
        <v>1.9574</v>
      </c>
      <c r="AC2213">
        <v>0</v>
      </c>
      <c r="AD2213" s="2" t="s">
        <v>42</v>
      </c>
      <c r="AE2213">
        <v>219</v>
      </c>
      <c r="AH2213">
        <v>20</v>
      </c>
      <c r="AK2213" t="s">
        <v>42</v>
      </c>
      <c r="AL2213">
        <f>IF(AND(EE_Data_2023[[#This Row],[Hire Date]]&gt;=EE_Data_2023[[#This Row],[Start of Month]],EE_Data_2023[[#This Row],[Hire Date]]&lt;=EE_Data_2023[[#This Row],[End of Month]]),1,0)</f>
        <v>0</v>
      </c>
      <c r="AM2213">
        <f>IF(AND(EE_Data_2023[[#This Row],[Exit Date]]&gt;=EE_Data_2023[[#This Row],[Start of Month]],EE_Data_2023[[#This Row],[Exit Date]]&lt;=EE_Data_2023[[#This Row],[End of Month]]),1,0)</f>
        <v>0</v>
      </c>
      <c r="AN2213">
        <f>EE_Data_2023[[#This Row],[Leave balance]]*EE_Data_2023[[#This Row],[Hr_Rate]]</f>
        <v>8511.1243990384628</v>
      </c>
    </row>
    <row r="2214" spans="1:40" x14ac:dyDescent="0.3">
      <c r="A2214" s="1" t="s">
        <v>1929</v>
      </c>
      <c r="B2214" s="8">
        <v>44986</v>
      </c>
      <c r="C2214" s="8">
        <v>45016</v>
      </c>
      <c r="D2214">
        <v>2023</v>
      </c>
      <c r="E2214" t="s">
        <v>415</v>
      </c>
      <c r="F2214" t="s">
        <v>416</v>
      </c>
      <c r="G2214" t="s">
        <v>33</v>
      </c>
      <c r="H2214" t="s">
        <v>1255</v>
      </c>
      <c r="I2214" t="s">
        <v>1256</v>
      </c>
      <c r="J2214" t="s">
        <v>177</v>
      </c>
      <c r="K2214" t="s">
        <v>116</v>
      </c>
      <c r="L2214" t="s">
        <v>108</v>
      </c>
      <c r="M2214" t="s">
        <v>416</v>
      </c>
      <c r="N2214" t="s">
        <v>72</v>
      </c>
      <c r="O2214" t="s">
        <v>40</v>
      </c>
      <c r="P2214">
        <v>61</v>
      </c>
      <c r="Q2214" s="2">
        <v>39568</v>
      </c>
      <c r="R2214" s="2"/>
      <c r="S2214">
        <v>24</v>
      </c>
      <c r="T2214" s="3">
        <v>69352</v>
      </c>
      <c r="U2214" s="3">
        <v>5779.333333333333</v>
      </c>
      <c r="V2214" s="3">
        <v>55.570512820512818</v>
      </c>
      <c r="W2214" s="3">
        <v>0</v>
      </c>
      <c r="X2214" s="3">
        <v>0</v>
      </c>
      <c r="Y2214" vm="38">
        <v>0.23800000000000002</v>
      </c>
      <c r="Z2214" s="3">
        <v>4403.8519999999999</v>
      </c>
      <c r="AA2214" t="s">
        <v>419</v>
      </c>
      <c r="AB2214">
        <v>7.4398</v>
      </c>
      <c r="AC2214">
        <v>0</v>
      </c>
      <c r="AD2214" s="2" t="s">
        <v>42</v>
      </c>
      <c r="AE2214">
        <v>153</v>
      </c>
      <c r="AH2214">
        <v>20</v>
      </c>
      <c r="AK2214" t="s">
        <v>42</v>
      </c>
      <c r="AL2214">
        <f>IF(AND(EE_Data_2023[[#This Row],[Hire Date]]&gt;=EE_Data_2023[[#This Row],[Start of Month]],EE_Data_2023[[#This Row],[Hire Date]]&lt;=EE_Data_2023[[#This Row],[End of Month]]),1,0)</f>
        <v>0</v>
      </c>
      <c r="AM2214">
        <f>IF(AND(EE_Data_2023[[#This Row],[Exit Date]]&gt;=EE_Data_2023[[#This Row],[Start of Month]],EE_Data_2023[[#This Row],[Exit Date]]&lt;=EE_Data_2023[[#This Row],[End of Month]]),1,0)</f>
        <v>0</v>
      </c>
      <c r="AN2214">
        <f>EE_Data_2023[[#This Row],[Leave balance]]*EE_Data_2023[[#This Row],[Hr_Rate]]</f>
        <v>8502.288461538461</v>
      </c>
    </row>
    <row r="2215" spans="1:40" x14ac:dyDescent="0.3">
      <c r="A2215" s="1" t="s">
        <v>1929</v>
      </c>
      <c r="B2215" s="8">
        <v>44986</v>
      </c>
      <c r="C2215" s="8">
        <v>45016</v>
      </c>
      <c r="D2215">
        <v>2023</v>
      </c>
      <c r="E2215" t="s">
        <v>376</v>
      </c>
      <c r="F2215" t="s">
        <v>377</v>
      </c>
      <c r="G2215" t="s">
        <v>33</v>
      </c>
      <c r="H2215" t="s">
        <v>1257</v>
      </c>
      <c r="I2215" t="s">
        <v>1258</v>
      </c>
      <c r="J2215" t="s">
        <v>177</v>
      </c>
      <c r="K2215" t="s">
        <v>116</v>
      </c>
      <c r="L2215" t="s">
        <v>108</v>
      </c>
      <c r="M2215" t="s">
        <v>377</v>
      </c>
      <c r="N2215" t="s">
        <v>72</v>
      </c>
      <c r="O2215" t="s">
        <v>40</v>
      </c>
      <c r="P2215">
        <v>65</v>
      </c>
      <c r="Q2215" s="2">
        <v>37181</v>
      </c>
      <c r="R2215" s="2"/>
      <c r="S2215">
        <v>32</v>
      </c>
      <c r="T2215" s="3">
        <v>74631</v>
      </c>
      <c r="U2215" s="3">
        <v>6219.25</v>
      </c>
      <c r="V2215" s="3">
        <v>44.85036057692308</v>
      </c>
      <c r="W2215" s="3">
        <v>0.33799999999999997</v>
      </c>
      <c r="X2215" s="3">
        <v>2102.1064999999999</v>
      </c>
      <c r="Y2215" vm="35">
        <v>0.46100000000000002</v>
      </c>
      <c r="Z2215" s="3">
        <v>3352.1757499999999</v>
      </c>
      <c r="AA2215" t="s">
        <v>380</v>
      </c>
      <c r="AB2215">
        <v>23.619</v>
      </c>
      <c r="AC2215">
        <v>0</v>
      </c>
      <c r="AD2215" s="2" t="s">
        <v>42</v>
      </c>
      <c r="AE2215">
        <v>338</v>
      </c>
      <c r="AH2215">
        <v>20</v>
      </c>
      <c r="AK2215" t="s">
        <v>42</v>
      </c>
      <c r="AL2215">
        <f>IF(AND(EE_Data_2023[[#This Row],[Hire Date]]&gt;=EE_Data_2023[[#This Row],[Start of Month]],EE_Data_2023[[#This Row],[Hire Date]]&lt;=EE_Data_2023[[#This Row],[End of Month]]),1,0)</f>
        <v>0</v>
      </c>
      <c r="AM2215">
        <f>IF(AND(EE_Data_2023[[#This Row],[Exit Date]]&gt;=EE_Data_2023[[#This Row],[Start of Month]],EE_Data_2023[[#This Row],[Exit Date]]&lt;=EE_Data_2023[[#This Row],[End of Month]]),1,0)</f>
        <v>0</v>
      </c>
      <c r="AN2215">
        <f>EE_Data_2023[[#This Row],[Leave balance]]*EE_Data_2023[[#This Row],[Hr_Rate]]</f>
        <v>15159.421875000002</v>
      </c>
    </row>
    <row r="2216" spans="1:40" x14ac:dyDescent="0.3">
      <c r="A2216" s="1" t="s">
        <v>1929</v>
      </c>
      <c r="B2216" s="8">
        <v>44986</v>
      </c>
      <c r="C2216" s="8">
        <v>45016</v>
      </c>
      <c r="D2216">
        <v>2023</v>
      </c>
      <c r="E2216" t="s">
        <v>322</v>
      </c>
      <c r="F2216" t="s">
        <v>323</v>
      </c>
      <c r="G2216" t="s">
        <v>1919</v>
      </c>
      <c r="H2216" t="s">
        <v>1259</v>
      </c>
      <c r="I2216" t="s">
        <v>1260</v>
      </c>
      <c r="J2216" t="s">
        <v>158</v>
      </c>
      <c r="K2216" t="s">
        <v>99</v>
      </c>
      <c r="L2216" t="s">
        <v>49</v>
      </c>
      <c r="M2216" t="s">
        <v>323</v>
      </c>
      <c r="N2216" t="s">
        <v>72</v>
      </c>
      <c r="O2216" t="s">
        <v>40</v>
      </c>
      <c r="P2216">
        <v>54</v>
      </c>
      <c r="Q2216" s="2">
        <v>41028</v>
      </c>
      <c r="R2216" s="2"/>
      <c r="S2216">
        <v>40</v>
      </c>
      <c r="T2216" s="3">
        <v>96441</v>
      </c>
      <c r="U2216" s="3">
        <v>8036.75</v>
      </c>
      <c r="V2216" s="3">
        <v>46.36586538461539</v>
      </c>
      <c r="W2216" s="3">
        <v>0.15490000000000001</v>
      </c>
      <c r="X2216" s="3">
        <v>1244.8925750000001</v>
      </c>
      <c r="Y2216" vm="33">
        <v>0.46700000000000003</v>
      </c>
      <c r="Z2216" s="3">
        <v>4283.5877499999997</v>
      </c>
      <c r="AA2216" t="s">
        <v>326</v>
      </c>
      <c r="AB2216">
        <v>143.86000000000001</v>
      </c>
      <c r="AC2216">
        <v>0</v>
      </c>
      <c r="AD2216" s="2" t="s">
        <v>42</v>
      </c>
      <c r="AE2216">
        <v>236</v>
      </c>
      <c r="AH2216">
        <v>20</v>
      </c>
      <c r="AJ2216">
        <v>28.5</v>
      </c>
      <c r="AK2216" t="s">
        <v>42</v>
      </c>
      <c r="AL2216">
        <f>IF(AND(EE_Data_2023[[#This Row],[Hire Date]]&gt;=EE_Data_2023[[#This Row],[Start of Month]],EE_Data_2023[[#This Row],[Hire Date]]&lt;=EE_Data_2023[[#This Row],[End of Month]]),1,0)</f>
        <v>0</v>
      </c>
      <c r="AM2216">
        <f>IF(AND(EE_Data_2023[[#This Row],[Exit Date]]&gt;=EE_Data_2023[[#This Row],[Start of Month]],EE_Data_2023[[#This Row],[Exit Date]]&lt;=EE_Data_2023[[#This Row],[End of Month]]),1,0)</f>
        <v>0</v>
      </c>
      <c r="AN2216">
        <f>EE_Data_2023[[#This Row],[Leave balance]]*EE_Data_2023[[#This Row],[Hr_Rate]]</f>
        <v>10942.344230769231</v>
      </c>
    </row>
    <row r="2217" spans="1:40" x14ac:dyDescent="0.3">
      <c r="A2217" s="1" t="s">
        <v>1929</v>
      </c>
      <c r="B2217" s="8">
        <v>44986</v>
      </c>
      <c r="C2217" s="8">
        <v>45016</v>
      </c>
      <c r="D2217">
        <v>2023</v>
      </c>
      <c r="E2217" t="s">
        <v>502</v>
      </c>
      <c r="F2217" t="s">
        <v>120</v>
      </c>
      <c r="G2217" t="s">
        <v>1917</v>
      </c>
      <c r="H2217" t="s">
        <v>1261</v>
      </c>
      <c r="I2217" t="s">
        <v>1262</v>
      </c>
      <c r="J2217" t="s">
        <v>165</v>
      </c>
      <c r="K2217" t="s">
        <v>99</v>
      </c>
      <c r="L2217" t="s">
        <v>49</v>
      </c>
      <c r="M2217" t="s">
        <v>120</v>
      </c>
      <c r="N2217" t="s">
        <v>72</v>
      </c>
      <c r="O2217" t="s">
        <v>40</v>
      </c>
      <c r="P2217">
        <v>46</v>
      </c>
      <c r="Q2217" s="2">
        <v>40836</v>
      </c>
      <c r="R2217" s="2"/>
      <c r="S2217">
        <v>40</v>
      </c>
      <c r="T2217" s="3">
        <v>114250</v>
      </c>
      <c r="U2217" s="3">
        <v>9520.8333333333339</v>
      </c>
      <c r="V2217" s="3">
        <v>54.92788461538462</v>
      </c>
      <c r="W2217" s="3">
        <v>7.6499999999999999E-2</v>
      </c>
      <c r="X2217" s="3">
        <v>728.34375</v>
      </c>
      <c r="Y2217" vm="1">
        <v>0.36599999999999999</v>
      </c>
      <c r="Z2217" s="3">
        <v>6036.2083333333339</v>
      </c>
      <c r="AA2217" t="s">
        <v>505</v>
      </c>
      <c r="AB2217">
        <v>1.0568</v>
      </c>
      <c r="AC2217">
        <v>0.14000000000000001</v>
      </c>
      <c r="AD2217" s="2" t="s">
        <v>42</v>
      </c>
      <c r="AE2217">
        <v>254</v>
      </c>
      <c r="AH2217">
        <v>20</v>
      </c>
      <c r="AJ2217">
        <v>4.5</v>
      </c>
      <c r="AK2217" t="s">
        <v>42</v>
      </c>
      <c r="AL2217">
        <f>IF(AND(EE_Data_2023[[#This Row],[Hire Date]]&gt;=EE_Data_2023[[#This Row],[Start of Month]],EE_Data_2023[[#This Row],[Hire Date]]&lt;=EE_Data_2023[[#This Row],[End of Month]]),1,0)</f>
        <v>0</v>
      </c>
      <c r="AM2217">
        <f>IF(AND(EE_Data_2023[[#This Row],[Exit Date]]&gt;=EE_Data_2023[[#This Row],[Start of Month]],EE_Data_2023[[#This Row],[Exit Date]]&lt;=EE_Data_2023[[#This Row],[End of Month]]),1,0)</f>
        <v>0</v>
      </c>
      <c r="AN2217">
        <f>EE_Data_2023[[#This Row],[Leave balance]]*EE_Data_2023[[#This Row],[Hr_Rate]]</f>
        <v>13951.682692307693</v>
      </c>
    </row>
    <row r="2218" spans="1:40" x14ac:dyDescent="0.3">
      <c r="A2218" s="1" t="s">
        <v>1929</v>
      </c>
      <c r="B2218" s="8">
        <v>44986</v>
      </c>
      <c r="C2218" s="8">
        <v>45016</v>
      </c>
      <c r="D2218">
        <v>2023</v>
      </c>
      <c r="E2218" t="s">
        <v>146</v>
      </c>
      <c r="F2218" t="s">
        <v>147</v>
      </c>
      <c r="G2218" t="s">
        <v>1919</v>
      </c>
      <c r="H2218" t="s">
        <v>1263</v>
      </c>
      <c r="I2218" t="s">
        <v>1264</v>
      </c>
      <c r="J2218" t="s">
        <v>57</v>
      </c>
      <c r="K2218" t="s">
        <v>37</v>
      </c>
      <c r="L2218" t="s">
        <v>71</v>
      </c>
      <c r="M2218" t="s">
        <v>147</v>
      </c>
      <c r="N2218" t="s">
        <v>39</v>
      </c>
      <c r="O2218" t="s">
        <v>40</v>
      </c>
      <c r="P2218">
        <v>36</v>
      </c>
      <c r="Q2218" s="2">
        <v>44192</v>
      </c>
      <c r="R2218" s="2">
        <v>45287</v>
      </c>
      <c r="S2218">
        <v>40</v>
      </c>
      <c r="T2218" s="3">
        <v>70165</v>
      </c>
      <c r="U2218" s="3">
        <v>5847.083333333333</v>
      </c>
      <c r="V2218" s="3">
        <v>33.73317307692308</v>
      </c>
      <c r="W2218" s="3">
        <v>0.12</v>
      </c>
      <c r="X2218" s="3">
        <v>701.65</v>
      </c>
      <c r="Y2218" vm="17">
        <v>0.49700000000000005</v>
      </c>
      <c r="Z2218" s="3">
        <v>2941.0829166666663</v>
      </c>
      <c r="AA2218" t="s">
        <v>150</v>
      </c>
      <c r="AB2218">
        <v>86.649000000000001</v>
      </c>
      <c r="AC2218">
        <v>7.0000000000000007E-2</v>
      </c>
      <c r="AD2218" s="2" t="s">
        <v>42</v>
      </c>
      <c r="AE2218">
        <v>251</v>
      </c>
      <c r="AH2218">
        <v>20</v>
      </c>
      <c r="AI2218">
        <v>371.7</v>
      </c>
      <c r="AJ2218">
        <v>7.5</v>
      </c>
      <c r="AK2218" t="s">
        <v>42</v>
      </c>
      <c r="AL2218">
        <f>IF(AND(EE_Data_2023[[#This Row],[Hire Date]]&gt;=EE_Data_2023[[#This Row],[Start of Month]],EE_Data_2023[[#This Row],[Hire Date]]&lt;=EE_Data_2023[[#This Row],[End of Month]]),1,0)</f>
        <v>0</v>
      </c>
      <c r="AM2218">
        <f>IF(AND(EE_Data_2023[[#This Row],[Exit Date]]&gt;=EE_Data_2023[[#This Row],[Start of Month]],EE_Data_2023[[#This Row],[Exit Date]]&lt;=EE_Data_2023[[#This Row],[End of Month]]),1,0)</f>
        <v>0</v>
      </c>
      <c r="AN2218">
        <f>EE_Data_2023[[#This Row],[Leave balance]]*EE_Data_2023[[#This Row],[Hr_Rate]]</f>
        <v>8467.0264423076933</v>
      </c>
    </row>
    <row r="2219" spans="1:40" x14ac:dyDescent="0.3">
      <c r="A2219" s="1" t="s">
        <v>1929</v>
      </c>
      <c r="B2219" s="8">
        <v>44986</v>
      </c>
      <c r="C2219" s="8">
        <v>45016</v>
      </c>
      <c r="D2219">
        <v>2023</v>
      </c>
      <c r="E2219" t="s">
        <v>79</v>
      </c>
      <c r="F2219" t="s">
        <v>80</v>
      </c>
      <c r="G2219" t="s">
        <v>33</v>
      </c>
      <c r="H2219" t="s">
        <v>1265</v>
      </c>
      <c r="I2219" t="s">
        <v>1266</v>
      </c>
      <c r="J2219" t="s">
        <v>77</v>
      </c>
      <c r="K2219" t="s">
        <v>37</v>
      </c>
      <c r="L2219" t="s">
        <v>71</v>
      </c>
      <c r="M2219" t="s">
        <v>80</v>
      </c>
      <c r="N2219" t="s">
        <v>72</v>
      </c>
      <c r="O2219" t="s">
        <v>40</v>
      </c>
      <c r="P2219">
        <v>60</v>
      </c>
      <c r="Q2219" s="2">
        <v>36554</v>
      </c>
      <c r="R2219" s="2"/>
      <c r="S2219">
        <v>40</v>
      </c>
      <c r="T2219" s="3">
        <v>109059</v>
      </c>
      <c r="U2219" s="3">
        <v>9088.25</v>
      </c>
      <c r="V2219" s="3">
        <v>52.432211538461537</v>
      </c>
      <c r="W2219" s="3">
        <v>0.23190000000000002</v>
      </c>
      <c r="X2219" s="3">
        <v>2107.5651750000002</v>
      </c>
      <c r="Y2219" vm="7">
        <v>0.41200000000000003</v>
      </c>
      <c r="Z2219" s="3">
        <v>5343.8909999999996</v>
      </c>
      <c r="AA2219" t="s">
        <v>41</v>
      </c>
      <c r="AB2219">
        <v>1</v>
      </c>
      <c r="AC2219">
        <v>7.0000000000000007E-2</v>
      </c>
      <c r="AD2219" s="2" t="s">
        <v>42</v>
      </c>
      <c r="AE2219">
        <v>102</v>
      </c>
      <c r="AH2219">
        <v>20</v>
      </c>
      <c r="AJ2219">
        <v>25.5</v>
      </c>
      <c r="AK2219" t="s">
        <v>42</v>
      </c>
      <c r="AL2219">
        <f>IF(AND(EE_Data_2023[[#This Row],[Hire Date]]&gt;=EE_Data_2023[[#This Row],[Start of Month]],EE_Data_2023[[#This Row],[Hire Date]]&lt;=EE_Data_2023[[#This Row],[End of Month]]),1,0)</f>
        <v>0</v>
      </c>
      <c r="AM2219">
        <f>IF(AND(EE_Data_2023[[#This Row],[Exit Date]]&gt;=EE_Data_2023[[#This Row],[Start of Month]],EE_Data_2023[[#This Row],[Exit Date]]&lt;=EE_Data_2023[[#This Row],[End of Month]]),1,0)</f>
        <v>0</v>
      </c>
      <c r="AN2219">
        <f>EE_Data_2023[[#This Row],[Leave balance]]*EE_Data_2023[[#This Row],[Hr_Rate]]</f>
        <v>5348.0855769230766</v>
      </c>
    </row>
    <row r="2220" spans="1:40" x14ac:dyDescent="0.3">
      <c r="A2220" s="1" t="s">
        <v>1929</v>
      </c>
      <c r="B2220" s="8">
        <v>44986</v>
      </c>
      <c r="C2220" s="8">
        <v>45016</v>
      </c>
      <c r="D2220">
        <v>2023</v>
      </c>
      <c r="E2220" t="s">
        <v>79</v>
      </c>
      <c r="F2220" t="s">
        <v>80</v>
      </c>
      <c r="G2220" t="s">
        <v>33</v>
      </c>
      <c r="H2220" t="s">
        <v>1267</v>
      </c>
      <c r="I2220" t="s">
        <v>1268</v>
      </c>
      <c r="J2220" t="s">
        <v>115</v>
      </c>
      <c r="K2220" t="s">
        <v>99</v>
      </c>
      <c r="L2220" t="s">
        <v>108</v>
      </c>
      <c r="M2220" t="s">
        <v>80</v>
      </c>
      <c r="N2220" t="s">
        <v>72</v>
      </c>
      <c r="O2220" t="s">
        <v>50</v>
      </c>
      <c r="P2220">
        <v>30</v>
      </c>
      <c r="Q2220" s="2">
        <v>42322</v>
      </c>
      <c r="R2220" s="2"/>
      <c r="S2220">
        <v>40</v>
      </c>
      <c r="T2220" s="3">
        <v>77442</v>
      </c>
      <c r="U2220" s="3">
        <v>6453.5</v>
      </c>
      <c r="V2220" s="3">
        <v>37.231730769230765</v>
      </c>
      <c r="W2220" s="3">
        <v>0.23190000000000002</v>
      </c>
      <c r="X2220" s="3">
        <v>1496.5666500000002</v>
      </c>
      <c r="Y2220" vm="7">
        <v>0.41200000000000003</v>
      </c>
      <c r="Z2220" s="3">
        <v>3794.6579999999999</v>
      </c>
      <c r="AA2220" t="s">
        <v>41</v>
      </c>
      <c r="AB2220">
        <v>1</v>
      </c>
      <c r="AC2220">
        <v>0</v>
      </c>
      <c r="AD2220" s="2" t="s">
        <v>42</v>
      </c>
      <c r="AE2220">
        <v>51</v>
      </c>
      <c r="AH2220">
        <v>20</v>
      </c>
      <c r="AI2220">
        <v>108</v>
      </c>
      <c r="AJ2220">
        <v>1.5</v>
      </c>
      <c r="AK2220" t="s">
        <v>42</v>
      </c>
      <c r="AL2220">
        <f>IF(AND(EE_Data_2023[[#This Row],[Hire Date]]&gt;=EE_Data_2023[[#This Row],[Start of Month]],EE_Data_2023[[#This Row],[Hire Date]]&lt;=EE_Data_2023[[#This Row],[End of Month]]),1,0)</f>
        <v>0</v>
      </c>
      <c r="AM2220">
        <f>IF(AND(EE_Data_2023[[#This Row],[Exit Date]]&gt;=EE_Data_2023[[#This Row],[Start of Month]],EE_Data_2023[[#This Row],[Exit Date]]&lt;=EE_Data_2023[[#This Row],[End of Month]]),1,0)</f>
        <v>0</v>
      </c>
      <c r="AN2220">
        <f>EE_Data_2023[[#This Row],[Leave balance]]*EE_Data_2023[[#This Row],[Hr_Rate]]</f>
        <v>1898.8182692307689</v>
      </c>
    </row>
    <row r="2221" spans="1:40" x14ac:dyDescent="0.3">
      <c r="A2221" s="1" t="s">
        <v>1929</v>
      </c>
      <c r="B2221" s="8">
        <v>44986</v>
      </c>
      <c r="C2221" s="8">
        <v>45016</v>
      </c>
      <c r="D2221">
        <v>2023</v>
      </c>
      <c r="E2221" t="s">
        <v>79</v>
      </c>
      <c r="F2221" t="s">
        <v>80</v>
      </c>
      <c r="G2221" t="s">
        <v>33</v>
      </c>
      <c r="H2221" t="s">
        <v>1269</v>
      </c>
      <c r="I2221" t="s">
        <v>1270</v>
      </c>
      <c r="J2221" t="s">
        <v>177</v>
      </c>
      <c r="K2221" t="s">
        <v>70</v>
      </c>
      <c r="L2221" t="s">
        <v>71</v>
      </c>
      <c r="M2221" t="s">
        <v>80</v>
      </c>
      <c r="N2221" t="s">
        <v>72</v>
      </c>
      <c r="O2221" t="s">
        <v>50</v>
      </c>
      <c r="P2221">
        <v>34</v>
      </c>
      <c r="Q2221" s="2">
        <v>41066</v>
      </c>
      <c r="R2221" s="2"/>
      <c r="S2221">
        <v>40</v>
      </c>
      <c r="T2221" s="3">
        <v>72126</v>
      </c>
      <c r="U2221" s="3">
        <v>6010.5</v>
      </c>
      <c r="V2221" s="3">
        <v>34.675961538461536</v>
      </c>
      <c r="W2221" s="3">
        <v>0.23190000000000002</v>
      </c>
      <c r="X2221" s="3">
        <v>1393.8349500000002</v>
      </c>
      <c r="Y2221" vm="7">
        <v>0.41200000000000003</v>
      </c>
      <c r="Z2221" s="3">
        <v>3534.174</v>
      </c>
      <c r="AA2221" t="s">
        <v>41</v>
      </c>
      <c r="AB2221">
        <v>1</v>
      </c>
      <c r="AC2221">
        <v>0</v>
      </c>
      <c r="AD2221" s="2" t="s">
        <v>42</v>
      </c>
      <c r="AE2221">
        <v>258</v>
      </c>
      <c r="AH2221">
        <v>20</v>
      </c>
      <c r="AI2221">
        <v>414</v>
      </c>
      <c r="AJ2221">
        <v>16.5</v>
      </c>
      <c r="AK2221" t="s">
        <v>42</v>
      </c>
      <c r="AL2221">
        <f>IF(AND(EE_Data_2023[[#This Row],[Hire Date]]&gt;=EE_Data_2023[[#This Row],[Start of Month]],EE_Data_2023[[#This Row],[Hire Date]]&lt;=EE_Data_2023[[#This Row],[End of Month]]),1,0)</f>
        <v>0</v>
      </c>
      <c r="AM2221">
        <f>IF(AND(EE_Data_2023[[#This Row],[Exit Date]]&gt;=EE_Data_2023[[#This Row],[Start of Month]],EE_Data_2023[[#This Row],[Exit Date]]&lt;=EE_Data_2023[[#This Row],[End of Month]]),1,0)</f>
        <v>0</v>
      </c>
      <c r="AN2221">
        <f>EE_Data_2023[[#This Row],[Leave balance]]*EE_Data_2023[[#This Row],[Hr_Rate]]</f>
        <v>8946.3980769230766</v>
      </c>
    </row>
    <row r="2222" spans="1:40" x14ac:dyDescent="0.3">
      <c r="A2222" s="1" t="s">
        <v>1929</v>
      </c>
      <c r="B2222" s="8">
        <v>44986</v>
      </c>
      <c r="C2222" s="8">
        <v>45016</v>
      </c>
      <c r="D2222">
        <v>2023</v>
      </c>
      <c r="E2222" t="s">
        <v>385</v>
      </c>
      <c r="F2222" t="s">
        <v>386</v>
      </c>
      <c r="G2222" t="s">
        <v>33</v>
      </c>
      <c r="H2222" t="s">
        <v>1271</v>
      </c>
      <c r="I2222" t="s">
        <v>1272</v>
      </c>
      <c r="J2222" t="s">
        <v>547</v>
      </c>
      <c r="K2222" t="s">
        <v>37</v>
      </c>
      <c r="L2222" t="s">
        <v>38</v>
      </c>
      <c r="M2222" t="s">
        <v>386</v>
      </c>
      <c r="N2222" t="s">
        <v>72</v>
      </c>
      <c r="O2222" t="s">
        <v>40</v>
      </c>
      <c r="P2222">
        <v>55</v>
      </c>
      <c r="Q2222" s="2">
        <v>41565</v>
      </c>
      <c r="R2222" s="2"/>
      <c r="S2222">
        <v>32</v>
      </c>
      <c r="T2222" s="3">
        <v>70334</v>
      </c>
      <c r="U2222" s="3">
        <v>5861.166666666667</v>
      </c>
      <c r="V2222" s="3">
        <v>42.268028846153847</v>
      </c>
      <c r="W2222" s="3">
        <v>0.19020000000000001</v>
      </c>
      <c r="X2222" s="3">
        <v>1114.7939000000001</v>
      </c>
      <c r="Y2222" vm="36">
        <v>0.28300000000000003</v>
      </c>
      <c r="Z2222" s="3">
        <v>4202.4565000000002</v>
      </c>
      <c r="AA2222" t="s">
        <v>389</v>
      </c>
      <c r="AB2222">
        <v>1.9574</v>
      </c>
      <c r="AC2222">
        <v>0</v>
      </c>
      <c r="AD2222" s="2" t="s">
        <v>42</v>
      </c>
      <c r="AE2222">
        <v>305</v>
      </c>
      <c r="AH2222">
        <v>20</v>
      </c>
      <c r="AK2222" t="s">
        <v>42</v>
      </c>
      <c r="AL2222">
        <f>IF(AND(EE_Data_2023[[#This Row],[Hire Date]]&gt;=EE_Data_2023[[#This Row],[Start of Month]],EE_Data_2023[[#This Row],[Hire Date]]&lt;=EE_Data_2023[[#This Row],[End of Month]]),1,0)</f>
        <v>0</v>
      </c>
      <c r="AM2222">
        <f>IF(AND(EE_Data_2023[[#This Row],[Exit Date]]&gt;=EE_Data_2023[[#This Row],[Start of Month]],EE_Data_2023[[#This Row],[Exit Date]]&lt;=EE_Data_2023[[#This Row],[End of Month]]),1,0)</f>
        <v>0</v>
      </c>
      <c r="AN2222">
        <f>EE_Data_2023[[#This Row],[Leave balance]]*EE_Data_2023[[#This Row],[Hr_Rate]]</f>
        <v>12891.748798076924</v>
      </c>
    </row>
    <row r="2223" spans="1:40" x14ac:dyDescent="0.3">
      <c r="A2223" s="1" t="s">
        <v>1929</v>
      </c>
      <c r="B2223" s="8">
        <v>44986</v>
      </c>
      <c r="C2223" s="8">
        <v>45016</v>
      </c>
      <c r="D2223">
        <v>2023</v>
      </c>
      <c r="E2223" t="s">
        <v>385</v>
      </c>
      <c r="F2223" t="s">
        <v>386</v>
      </c>
      <c r="G2223" t="s">
        <v>33</v>
      </c>
      <c r="H2223" t="s">
        <v>1273</v>
      </c>
      <c r="I2223" t="s">
        <v>1274</v>
      </c>
      <c r="J2223" t="s">
        <v>158</v>
      </c>
      <c r="K2223" t="s">
        <v>99</v>
      </c>
      <c r="L2223" t="s">
        <v>108</v>
      </c>
      <c r="M2223" t="s">
        <v>386</v>
      </c>
      <c r="N2223" t="s">
        <v>72</v>
      </c>
      <c r="O2223" t="s">
        <v>40</v>
      </c>
      <c r="P2223">
        <v>59</v>
      </c>
      <c r="Q2223" s="2">
        <v>40170</v>
      </c>
      <c r="R2223" s="2"/>
      <c r="S2223">
        <v>32</v>
      </c>
      <c r="T2223" s="3">
        <v>78006</v>
      </c>
      <c r="U2223" s="3">
        <v>6500.5</v>
      </c>
      <c r="V2223" s="3">
        <v>46.878605769230766</v>
      </c>
      <c r="W2223" s="3">
        <v>0.19020000000000001</v>
      </c>
      <c r="X2223" s="3">
        <v>1236.3951</v>
      </c>
      <c r="Y2223" vm="36">
        <v>0.28300000000000003</v>
      </c>
      <c r="Z2223" s="3">
        <v>4660.8585000000003</v>
      </c>
      <c r="AA2223" t="s">
        <v>389</v>
      </c>
      <c r="AB2223">
        <v>1.9574</v>
      </c>
      <c r="AC2223">
        <v>0</v>
      </c>
      <c r="AD2223" s="2" t="s">
        <v>42</v>
      </c>
      <c r="AE2223">
        <v>340</v>
      </c>
      <c r="AH2223">
        <v>20</v>
      </c>
      <c r="AK2223" t="s">
        <v>42</v>
      </c>
      <c r="AL2223">
        <f>IF(AND(EE_Data_2023[[#This Row],[Hire Date]]&gt;=EE_Data_2023[[#This Row],[Start of Month]],EE_Data_2023[[#This Row],[Hire Date]]&lt;=EE_Data_2023[[#This Row],[End of Month]]),1,0)</f>
        <v>0</v>
      </c>
      <c r="AM2223">
        <f>IF(AND(EE_Data_2023[[#This Row],[Exit Date]]&gt;=EE_Data_2023[[#This Row],[Start of Month]],EE_Data_2023[[#This Row],[Exit Date]]&lt;=EE_Data_2023[[#This Row],[End of Month]]),1,0)</f>
        <v>0</v>
      </c>
      <c r="AN2223">
        <f>EE_Data_2023[[#This Row],[Leave balance]]*EE_Data_2023[[#This Row],[Hr_Rate]]</f>
        <v>15938.725961538461</v>
      </c>
    </row>
    <row r="2224" spans="1:40" x14ac:dyDescent="0.3">
      <c r="A2224" s="1" t="s">
        <v>1929</v>
      </c>
      <c r="B2224" s="8">
        <v>44986</v>
      </c>
      <c r="C2224" s="8">
        <v>45016</v>
      </c>
      <c r="D2224">
        <v>2023</v>
      </c>
      <c r="E2224" t="s">
        <v>79</v>
      </c>
      <c r="F2224" t="s">
        <v>80</v>
      </c>
      <c r="G2224" t="s">
        <v>33</v>
      </c>
      <c r="H2224" t="s">
        <v>1275</v>
      </c>
      <c r="I2224" t="s">
        <v>1276</v>
      </c>
      <c r="J2224" t="s">
        <v>115</v>
      </c>
      <c r="K2224" t="s">
        <v>48</v>
      </c>
      <c r="L2224" t="s">
        <v>71</v>
      </c>
      <c r="M2224" t="s">
        <v>80</v>
      </c>
      <c r="N2224" t="s">
        <v>72</v>
      </c>
      <c r="O2224" t="s">
        <v>50</v>
      </c>
      <c r="P2224">
        <v>36</v>
      </c>
      <c r="Q2224" s="2">
        <v>41650</v>
      </c>
      <c r="R2224" s="2"/>
      <c r="S2224">
        <v>40</v>
      </c>
      <c r="T2224" s="3">
        <v>202323</v>
      </c>
      <c r="U2224" s="3">
        <v>16860.25</v>
      </c>
      <c r="V2224" s="3">
        <v>97.270673076923075</v>
      </c>
      <c r="W2224" s="3">
        <v>0.23190000000000002</v>
      </c>
      <c r="X2224" s="3">
        <v>3909.8919750000005</v>
      </c>
      <c r="Y2224" vm="7">
        <v>0.41200000000000003</v>
      </c>
      <c r="Z2224" s="3">
        <v>9913.8269999999993</v>
      </c>
      <c r="AA2224" t="s">
        <v>41</v>
      </c>
      <c r="AB2224">
        <v>1</v>
      </c>
      <c r="AC2224">
        <v>0.39</v>
      </c>
      <c r="AD2224" s="2" t="s">
        <v>42</v>
      </c>
      <c r="AE2224">
        <v>349</v>
      </c>
      <c r="AH2224">
        <v>20</v>
      </c>
      <c r="AJ2224">
        <v>28.5</v>
      </c>
      <c r="AK2224" t="s">
        <v>42</v>
      </c>
      <c r="AL2224">
        <f>IF(AND(EE_Data_2023[[#This Row],[Hire Date]]&gt;=EE_Data_2023[[#This Row],[Start of Month]],EE_Data_2023[[#This Row],[Hire Date]]&lt;=EE_Data_2023[[#This Row],[End of Month]]),1,0)</f>
        <v>0</v>
      </c>
      <c r="AM2224">
        <f>IF(AND(EE_Data_2023[[#This Row],[Exit Date]]&gt;=EE_Data_2023[[#This Row],[Start of Month]],EE_Data_2023[[#This Row],[Exit Date]]&lt;=EE_Data_2023[[#This Row],[End of Month]]),1,0)</f>
        <v>0</v>
      </c>
      <c r="AN2224">
        <f>EE_Data_2023[[#This Row],[Leave balance]]*EE_Data_2023[[#This Row],[Hr_Rate]]</f>
        <v>33947.46490384615</v>
      </c>
    </row>
    <row r="2225" spans="1:40" x14ac:dyDescent="0.3">
      <c r="A2225" s="1" t="s">
        <v>1929</v>
      </c>
      <c r="B2225" s="8">
        <v>44986</v>
      </c>
      <c r="C2225" s="8">
        <v>45016</v>
      </c>
      <c r="D2225">
        <v>2023</v>
      </c>
      <c r="E2225" t="s">
        <v>200</v>
      </c>
      <c r="F2225" t="s">
        <v>201</v>
      </c>
      <c r="G2225" t="s">
        <v>33</v>
      </c>
      <c r="H2225" t="s">
        <v>1277</v>
      </c>
      <c r="I2225" t="s">
        <v>1278</v>
      </c>
      <c r="J2225" t="s">
        <v>93</v>
      </c>
      <c r="K2225" t="s">
        <v>94</v>
      </c>
      <c r="L2225" t="s">
        <v>71</v>
      </c>
      <c r="M2225" t="s">
        <v>201</v>
      </c>
      <c r="N2225" t="s">
        <v>39</v>
      </c>
      <c r="O2225" t="s">
        <v>50</v>
      </c>
      <c r="P2225">
        <v>29</v>
      </c>
      <c r="Q2225" s="2">
        <v>44025</v>
      </c>
      <c r="R2225" s="2">
        <v>45120</v>
      </c>
      <c r="S2225">
        <v>32</v>
      </c>
      <c r="T2225" s="3">
        <v>141555</v>
      </c>
      <c r="U2225" s="3">
        <v>11796.25</v>
      </c>
      <c r="V2225" s="3">
        <v>85.06911057692308</v>
      </c>
      <c r="W2225" s="3">
        <v>0.24809999999999999</v>
      </c>
      <c r="X2225" s="3">
        <v>2926.649625</v>
      </c>
      <c r="Y2225" vm="25">
        <v>0.51900000000000002</v>
      </c>
      <c r="Z2225" s="3">
        <v>5673.9962500000001</v>
      </c>
      <c r="AA2225" t="s">
        <v>41</v>
      </c>
      <c r="AB2225">
        <v>1</v>
      </c>
      <c r="AC2225">
        <v>0.11</v>
      </c>
      <c r="AD2225" s="2" t="s">
        <v>42</v>
      </c>
      <c r="AE2225">
        <v>197</v>
      </c>
      <c r="AH2225">
        <v>20</v>
      </c>
      <c r="AI2225">
        <v>435.6</v>
      </c>
      <c r="AK2225" t="s">
        <v>42</v>
      </c>
      <c r="AL2225">
        <f>IF(AND(EE_Data_2023[[#This Row],[Hire Date]]&gt;=EE_Data_2023[[#This Row],[Start of Month]],EE_Data_2023[[#This Row],[Hire Date]]&lt;=EE_Data_2023[[#This Row],[End of Month]]),1,0)</f>
        <v>0</v>
      </c>
      <c r="AM2225">
        <f>IF(AND(EE_Data_2023[[#This Row],[Exit Date]]&gt;=EE_Data_2023[[#This Row],[Start of Month]],EE_Data_2023[[#This Row],[Exit Date]]&lt;=EE_Data_2023[[#This Row],[End of Month]]),1,0)</f>
        <v>0</v>
      </c>
      <c r="AN2225">
        <f>EE_Data_2023[[#This Row],[Leave balance]]*EE_Data_2023[[#This Row],[Hr_Rate]]</f>
        <v>16758.614783653848</v>
      </c>
    </row>
    <row r="2226" spans="1:40" x14ac:dyDescent="0.3">
      <c r="A2226" s="1" t="s">
        <v>1929</v>
      </c>
      <c r="B2226" s="8">
        <v>44986</v>
      </c>
      <c r="C2226" s="8">
        <v>45016</v>
      </c>
      <c r="D2226">
        <v>2023</v>
      </c>
      <c r="E2226" t="s">
        <v>278</v>
      </c>
      <c r="F2226" t="s">
        <v>279</v>
      </c>
      <c r="G2226" t="s">
        <v>33</v>
      </c>
      <c r="H2226" t="s">
        <v>1279</v>
      </c>
      <c r="I2226" t="s">
        <v>1280</v>
      </c>
      <c r="J2226" t="s">
        <v>47</v>
      </c>
      <c r="K2226" t="s">
        <v>48</v>
      </c>
      <c r="L2226" t="s">
        <v>49</v>
      </c>
      <c r="M2226" t="s">
        <v>279</v>
      </c>
      <c r="N2226" t="s">
        <v>39</v>
      </c>
      <c r="O2226" t="s">
        <v>50</v>
      </c>
      <c r="P2226">
        <v>34</v>
      </c>
      <c r="Q2226" s="2">
        <v>44032</v>
      </c>
      <c r="R2226" s="2">
        <v>45127</v>
      </c>
      <c r="S2226">
        <v>40</v>
      </c>
      <c r="T2226" s="3">
        <v>184960</v>
      </c>
      <c r="U2226" s="3">
        <v>15413.333333333334</v>
      </c>
      <c r="V2226" s="3">
        <v>88.923076923076934</v>
      </c>
      <c r="W2226" s="3">
        <v>0.13800000000000001</v>
      </c>
      <c r="X2226" s="3">
        <v>2127.0400000000004</v>
      </c>
      <c r="Y2226" vm="29">
        <v>0.30599999999999999</v>
      </c>
      <c r="Z2226" s="3">
        <v>10696.853333333333</v>
      </c>
      <c r="AA2226" t="s">
        <v>282</v>
      </c>
      <c r="AB2226">
        <v>0.88870000000000005</v>
      </c>
      <c r="AC2226">
        <v>0.18</v>
      </c>
      <c r="AD2226" s="2" t="s">
        <v>42</v>
      </c>
      <c r="AE2226">
        <v>93</v>
      </c>
      <c r="AH2226">
        <v>20</v>
      </c>
      <c r="AI2226">
        <v>335.7</v>
      </c>
      <c r="AJ2226">
        <v>12</v>
      </c>
      <c r="AK2226" t="s">
        <v>42</v>
      </c>
      <c r="AL2226">
        <f>IF(AND(EE_Data_2023[[#This Row],[Hire Date]]&gt;=EE_Data_2023[[#This Row],[Start of Month]],EE_Data_2023[[#This Row],[Hire Date]]&lt;=EE_Data_2023[[#This Row],[End of Month]]),1,0)</f>
        <v>0</v>
      </c>
      <c r="AM2226">
        <f>IF(AND(EE_Data_2023[[#This Row],[Exit Date]]&gt;=EE_Data_2023[[#This Row],[Start of Month]],EE_Data_2023[[#This Row],[Exit Date]]&lt;=EE_Data_2023[[#This Row],[End of Month]]),1,0)</f>
        <v>0</v>
      </c>
      <c r="AN2226">
        <f>EE_Data_2023[[#This Row],[Leave balance]]*EE_Data_2023[[#This Row],[Hr_Rate]]</f>
        <v>8269.8461538461543</v>
      </c>
    </row>
    <row r="2227" spans="1:40" x14ac:dyDescent="0.3">
      <c r="A2227" s="1" t="s">
        <v>1929</v>
      </c>
      <c r="B2227" s="8">
        <v>44986</v>
      </c>
      <c r="C2227" s="8">
        <v>45016</v>
      </c>
      <c r="D2227">
        <v>2023</v>
      </c>
      <c r="E2227" t="s">
        <v>238</v>
      </c>
      <c r="F2227" t="s">
        <v>239</v>
      </c>
      <c r="G2227" t="s">
        <v>33</v>
      </c>
      <c r="H2227" t="s">
        <v>1281</v>
      </c>
      <c r="I2227" t="s">
        <v>1282</v>
      </c>
      <c r="J2227" t="s">
        <v>115</v>
      </c>
      <c r="K2227" t="s">
        <v>37</v>
      </c>
      <c r="L2227" t="s">
        <v>38</v>
      </c>
      <c r="M2227" t="s">
        <v>239</v>
      </c>
      <c r="N2227" t="s">
        <v>72</v>
      </c>
      <c r="O2227" t="s">
        <v>40</v>
      </c>
      <c r="P2227">
        <v>37</v>
      </c>
      <c r="Q2227" s="2">
        <v>40719</v>
      </c>
      <c r="R2227" s="2"/>
      <c r="S2227">
        <v>40</v>
      </c>
      <c r="T2227" s="3">
        <v>221592</v>
      </c>
      <c r="U2227" s="3">
        <v>18466</v>
      </c>
      <c r="V2227" s="3">
        <v>106.53461538461538</v>
      </c>
      <c r="W2227" s="3">
        <v>0.16500000000000001</v>
      </c>
      <c r="X2227" s="3">
        <v>3046.8900000000003</v>
      </c>
      <c r="Y2227" vm="27">
        <v>0.20499999999999999</v>
      </c>
      <c r="Z2227" s="3">
        <v>14680.470000000001</v>
      </c>
      <c r="AA2227" t="s">
        <v>41</v>
      </c>
      <c r="AB2227">
        <v>1</v>
      </c>
      <c r="AC2227">
        <v>0.31</v>
      </c>
      <c r="AD2227" s="2" t="s">
        <v>42</v>
      </c>
      <c r="AE2227">
        <v>47</v>
      </c>
      <c r="AH2227">
        <v>20</v>
      </c>
      <c r="AJ2227">
        <v>30</v>
      </c>
      <c r="AK2227" t="s">
        <v>42</v>
      </c>
      <c r="AL2227">
        <f>IF(AND(EE_Data_2023[[#This Row],[Hire Date]]&gt;=EE_Data_2023[[#This Row],[Start of Month]],EE_Data_2023[[#This Row],[Hire Date]]&lt;=EE_Data_2023[[#This Row],[End of Month]]),1,0)</f>
        <v>0</v>
      </c>
      <c r="AM2227">
        <f>IF(AND(EE_Data_2023[[#This Row],[Exit Date]]&gt;=EE_Data_2023[[#This Row],[Start of Month]],EE_Data_2023[[#This Row],[Exit Date]]&lt;=EE_Data_2023[[#This Row],[End of Month]]),1,0)</f>
        <v>0</v>
      </c>
      <c r="AN2227">
        <f>EE_Data_2023[[#This Row],[Leave balance]]*EE_Data_2023[[#This Row],[Hr_Rate]]</f>
        <v>5007.126923076923</v>
      </c>
    </row>
    <row r="2228" spans="1:40" x14ac:dyDescent="0.3">
      <c r="A2228" s="1" t="s">
        <v>1929</v>
      </c>
      <c r="B2228" s="8">
        <v>44986</v>
      </c>
      <c r="C2228" s="8">
        <v>45016</v>
      </c>
      <c r="D2228">
        <v>2023</v>
      </c>
      <c r="E2228" t="s">
        <v>110</v>
      </c>
      <c r="F2228" t="s">
        <v>111</v>
      </c>
      <c r="G2228" t="s">
        <v>112</v>
      </c>
      <c r="H2228" t="s">
        <v>1283</v>
      </c>
      <c r="I2228" t="s">
        <v>1284</v>
      </c>
      <c r="J2228" t="s">
        <v>226</v>
      </c>
      <c r="K2228" t="s">
        <v>94</v>
      </c>
      <c r="L2228" t="s">
        <v>38</v>
      </c>
      <c r="M2228" t="s">
        <v>111</v>
      </c>
      <c r="N2228" t="s">
        <v>72</v>
      </c>
      <c r="O2228" t="s">
        <v>50</v>
      </c>
      <c r="P2228">
        <v>44</v>
      </c>
      <c r="Q2228" s="2">
        <v>39841</v>
      </c>
      <c r="R2228" s="2"/>
      <c r="S2228">
        <v>40</v>
      </c>
      <c r="T2228" s="3">
        <v>53301</v>
      </c>
      <c r="U2228" s="3">
        <v>4441.75</v>
      </c>
      <c r="V2228" s="3">
        <v>25.625480769230769</v>
      </c>
      <c r="W2228" s="3">
        <v>0</v>
      </c>
      <c r="X2228" s="3">
        <v>0</v>
      </c>
      <c r="Y2228" vm="12">
        <v>0.113</v>
      </c>
      <c r="Z2228" s="3">
        <v>3939.8322499999999</v>
      </c>
      <c r="AA2228" t="s">
        <v>117</v>
      </c>
      <c r="AB2228">
        <v>3.8468</v>
      </c>
      <c r="AC2228">
        <v>0</v>
      </c>
      <c r="AD2228" s="2" t="s">
        <v>42</v>
      </c>
      <c r="AE2228">
        <v>322</v>
      </c>
      <c r="AH2228">
        <v>20</v>
      </c>
      <c r="AJ2228">
        <v>1.5</v>
      </c>
      <c r="AK2228" t="s">
        <v>42</v>
      </c>
      <c r="AL2228">
        <f>IF(AND(EE_Data_2023[[#This Row],[Hire Date]]&gt;=EE_Data_2023[[#This Row],[Start of Month]],EE_Data_2023[[#This Row],[Hire Date]]&lt;=EE_Data_2023[[#This Row],[End of Month]]),1,0)</f>
        <v>0</v>
      </c>
      <c r="AM2228">
        <f>IF(AND(EE_Data_2023[[#This Row],[Exit Date]]&gt;=EE_Data_2023[[#This Row],[Start of Month]],EE_Data_2023[[#This Row],[Exit Date]]&lt;=EE_Data_2023[[#This Row],[End of Month]]),1,0)</f>
        <v>0</v>
      </c>
      <c r="AN2228">
        <f>EE_Data_2023[[#This Row],[Leave balance]]*EE_Data_2023[[#This Row],[Hr_Rate]]</f>
        <v>8251.4048076923082</v>
      </c>
    </row>
    <row r="2229" spans="1:40" x14ac:dyDescent="0.3">
      <c r="A2229" s="1" t="s">
        <v>1929</v>
      </c>
      <c r="B2229" s="8">
        <v>44986</v>
      </c>
      <c r="C2229" s="8">
        <v>45016</v>
      </c>
      <c r="D2229">
        <v>2023</v>
      </c>
      <c r="E2229" t="s">
        <v>161</v>
      </c>
      <c r="F2229" t="s">
        <v>162</v>
      </c>
      <c r="G2229" t="s">
        <v>54</v>
      </c>
      <c r="H2229" t="s">
        <v>1285</v>
      </c>
      <c r="I2229" t="s">
        <v>1286</v>
      </c>
      <c r="J2229" t="s">
        <v>266</v>
      </c>
      <c r="K2229" t="s">
        <v>37</v>
      </c>
      <c r="L2229" t="s">
        <v>71</v>
      </c>
      <c r="M2229" t="s">
        <v>162</v>
      </c>
      <c r="N2229" t="s">
        <v>72</v>
      </c>
      <c r="O2229" t="s">
        <v>40</v>
      </c>
      <c r="P2229">
        <v>45</v>
      </c>
      <c r="Q2229" s="2">
        <v>36587</v>
      </c>
      <c r="R2229" s="2"/>
      <c r="S2229">
        <v>40</v>
      </c>
      <c r="T2229" s="3">
        <v>91276</v>
      </c>
      <c r="U2229" s="3">
        <v>7606.333333333333</v>
      </c>
      <c r="V2229" s="3">
        <v>43.882692307692309</v>
      </c>
      <c r="W2229" s="3">
        <v>0</v>
      </c>
      <c r="X2229" s="3">
        <v>0</v>
      </c>
      <c r="Y2229" vm="20">
        <v>0.29199999999999998</v>
      </c>
      <c r="Z2229" s="3">
        <v>5385.2839999999997</v>
      </c>
      <c r="AA2229" t="s">
        <v>166</v>
      </c>
      <c r="AB2229">
        <v>19.621099999999998</v>
      </c>
      <c r="AC2229">
        <v>0</v>
      </c>
      <c r="AD2229" s="2" t="s">
        <v>42</v>
      </c>
      <c r="AE2229">
        <v>361</v>
      </c>
      <c r="AH2229">
        <v>20</v>
      </c>
      <c r="AI2229">
        <v>325.8</v>
      </c>
      <c r="AJ2229">
        <v>3</v>
      </c>
      <c r="AK2229" t="s">
        <v>42</v>
      </c>
      <c r="AL2229">
        <f>IF(AND(EE_Data_2023[[#This Row],[Hire Date]]&gt;=EE_Data_2023[[#This Row],[Start of Month]],EE_Data_2023[[#This Row],[Hire Date]]&lt;=EE_Data_2023[[#This Row],[End of Month]]),1,0)</f>
        <v>0</v>
      </c>
      <c r="AM2229">
        <f>IF(AND(EE_Data_2023[[#This Row],[Exit Date]]&gt;=EE_Data_2023[[#This Row],[Start of Month]],EE_Data_2023[[#This Row],[Exit Date]]&lt;=EE_Data_2023[[#This Row],[End of Month]]),1,0)</f>
        <v>0</v>
      </c>
      <c r="AN2229">
        <f>EE_Data_2023[[#This Row],[Leave balance]]*EE_Data_2023[[#This Row],[Hr_Rate]]</f>
        <v>15841.651923076925</v>
      </c>
    </row>
    <row r="2230" spans="1:40" x14ac:dyDescent="0.3">
      <c r="A2230" s="1" t="s">
        <v>1929</v>
      </c>
      <c r="B2230" s="8">
        <v>44986</v>
      </c>
      <c r="C2230" s="8">
        <v>45016</v>
      </c>
      <c r="D2230">
        <v>2023</v>
      </c>
      <c r="E2230" t="s">
        <v>278</v>
      </c>
      <c r="F2230" t="s">
        <v>279</v>
      </c>
      <c r="G2230" t="s">
        <v>33</v>
      </c>
      <c r="H2230" t="s">
        <v>1287</v>
      </c>
      <c r="I2230" t="s">
        <v>1288</v>
      </c>
      <c r="J2230" t="s">
        <v>93</v>
      </c>
      <c r="K2230" t="s">
        <v>94</v>
      </c>
      <c r="L2230" t="s">
        <v>108</v>
      </c>
      <c r="M2230" t="s">
        <v>279</v>
      </c>
      <c r="N2230" t="s">
        <v>72</v>
      </c>
      <c r="O2230" t="s">
        <v>50</v>
      </c>
      <c r="P2230">
        <v>52</v>
      </c>
      <c r="Q2230" s="2">
        <v>42983</v>
      </c>
      <c r="R2230" s="2"/>
      <c r="S2230">
        <v>24</v>
      </c>
      <c r="T2230" s="3">
        <v>140042</v>
      </c>
      <c r="U2230" s="3">
        <v>11670.166666666666</v>
      </c>
      <c r="V2230" s="3">
        <v>112.21314102564104</v>
      </c>
      <c r="W2230" s="3">
        <v>0.13800000000000001</v>
      </c>
      <c r="X2230" s="3">
        <v>1610.4829999999999</v>
      </c>
      <c r="Y2230" vm="29">
        <v>0.30599999999999999</v>
      </c>
      <c r="Z2230" s="3">
        <v>8099.0956666666661</v>
      </c>
      <c r="AA2230" t="s">
        <v>282</v>
      </c>
      <c r="AB2230">
        <v>0.88870000000000005</v>
      </c>
      <c r="AC2230">
        <v>0.13</v>
      </c>
      <c r="AD2230" s="2" t="s">
        <v>42</v>
      </c>
      <c r="AE2230">
        <v>111</v>
      </c>
      <c r="AH2230">
        <v>20</v>
      </c>
      <c r="AK2230" t="s">
        <v>42</v>
      </c>
      <c r="AL2230">
        <f>IF(AND(EE_Data_2023[[#This Row],[Hire Date]]&gt;=EE_Data_2023[[#This Row],[Start of Month]],EE_Data_2023[[#This Row],[Hire Date]]&lt;=EE_Data_2023[[#This Row],[End of Month]]),1,0)</f>
        <v>0</v>
      </c>
      <c r="AM2230">
        <f>IF(AND(EE_Data_2023[[#This Row],[Exit Date]]&gt;=EE_Data_2023[[#This Row],[Start of Month]],EE_Data_2023[[#This Row],[Exit Date]]&lt;=EE_Data_2023[[#This Row],[End of Month]]),1,0)</f>
        <v>0</v>
      </c>
      <c r="AN2230">
        <f>EE_Data_2023[[#This Row],[Leave balance]]*EE_Data_2023[[#This Row],[Hr_Rate]]</f>
        <v>12455.658653846154</v>
      </c>
    </row>
    <row r="2231" spans="1:40" x14ac:dyDescent="0.3">
      <c r="A2231" s="1" t="s">
        <v>1929</v>
      </c>
      <c r="B2231" s="8">
        <v>44986</v>
      </c>
      <c r="C2231" s="8">
        <v>45016</v>
      </c>
      <c r="D2231">
        <v>2023</v>
      </c>
      <c r="E2231" t="s">
        <v>43</v>
      </c>
      <c r="F2231" t="s">
        <v>44</v>
      </c>
      <c r="G2231" t="s">
        <v>1919</v>
      </c>
      <c r="H2231" t="s">
        <v>381</v>
      </c>
      <c r="I2231" t="s">
        <v>1289</v>
      </c>
      <c r="J2231" t="s">
        <v>145</v>
      </c>
      <c r="K2231" t="s">
        <v>83</v>
      </c>
      <c r="L2231" t="s">
        <v>38</v>
      </c>
      <c r="M2231" t="s">
        <v>44</v>
      </c>
      <c r="N2231" t="s">
        <v>72</v>
      </c>
      <c r="O2231" t="s">
        <v>50</v>
      </c>
      <c r="P2231">
        <v>40</v>
      </c>
      <c r="Q2231" s="2">
        <v>43440</v>
      </c>
      <c r="R2231" s="2"/>
      <c r="S2231">
        <v>40</v>
      </c>
      <c r="T2231" s="3">
        <v>57225</v>
      </c>
      <c r="U2231" s="3">
        <v>4768.75</v>
      </c>
      <c r="V2231" s="3">
        <v>27.512019230769234</v>
      </c>
      <c r="W2231" s="3">
        <v>0.17</v>
      </c>
      <c r="X2231" s="3">
        <v>810.68750000000011</v>
      </c>
      <c r="Y2231" vm="2">
        <v>0.21</v>
      </c>
      <c r="Z2231" s="3">
        <v>3767.3125</v>
      </c>
      <c r="AA2231" t="s">
        <v>51</v>
      </c>
      <c r="AB2231">
        <v>1.4280999999999999</v>
      </c>
      <c r="AC2231">
        <v>0</v>
      </c>
      <c r="AD2231" s="2" t="s">
        <v>42</v>
      </c>
      <c r="AE2231">
        <v>129</v>
      </c>
      <c r="AH2231">
        <v>20</v>
      </c>
      <c r="AJ2231">
        <v>28.5</v>
      </c>
      <c r="AK2231" t="s">
        <v>42</v>
      </c>
      <c r="AL2231">
        <f>IF(AND(EE_Data_2023[[#This Row],[Hire Date]]&gt;=EE_Data_2023[[#This Row],[Start of Month]],EE_Data_2023[[#This Row],[Hire Date]]&lt;=EE_Data_2023[[#This Row],[End of Month]]),1,0)</f>
        <v>0</v>
      </c>
      <c r="AM2231">
        <f>IF(AND(EE_Data_2023[[#This Row],[Exit Date]]&gt;=EE_Data_2023[[#This Row],[Start of Month]],EE_Data_2023[[#This Row],[Exit Date]]&lt;=EE_Data_2023[[#This Row],[End of Month]]),1,0)</f>
        <v>0</v>
      </c>
      <c r="AN2231">
        <f>EE_Data_2023[[#This Row],[Leave balance]]*EE_Data_2023[[#This Row],[Hr_Rate]]</f>
        <v>3549.0504807692309</v>
      </c>
    </row>
    <row r="2232" spans="1:40" x14ac:dyDescent="0.3">
      <c r="A2232" s="1" t="s">
        <v>1929</v>
      </c>
      <c r="B2232" s="8">
        <v>44986</v>
      </c>
      <c r="C2232" s="8">
        <v>45016</v>
      </c>
      <c r="D2232">
        <v>2023</v>
      </c>
      <c r="E2232" t="s">
        <v>84</v>
      </c>
      <c r="F2232" t="s">
        <v>85</v>
      </c>
      <c r="G2232" t="s">
        <v>1919</v>
      </c>
      <c r="H2232" t="s">
        <v>1290</v>
      </c>
      <c r="I2232" t="s">
        <v>1291</v>
      </c>
      <c r="J2232" t="s">
        <v>77</v>
      </c>
      <c r="K2232" t="s">
        <v>94</v>
      </c>
      <c r="L2232" t="s">
        <v>49</v>
      </c>
      <c r="M2232" t="s">
        <v>85</v>
      </c>
      <c r="N2232" t="s">
        <v>72</v>
      </c>
      <c r="O2232" t="s">
        <v>50</v>
      </c>
      <c r="P2232">
        <v>55</v>
      </c>
      <c r="Q2232" s="2">
        <v>40233</v>
      </c>
      <c r="R2232" s="2"/>
      <c r="S2232">
        <v>40</v>
      </c>
      <c r="T2232" s="3">
        <v>102839</v>
      </c>
      <c r="U2232" s="3">
        <v>8569.9166666666661</v>
      </c>
      <c r="V2232" s="3">
        <v>49.441826923076924</v>
      </c>
      <c r="W2232" s="3">
        <v>0.25</v>
      </c>
      <c r="X2232" s="3">
        <v>2142.4791666666665</v>
      </c>
      <c r="Y2232" vm="8">
        <v>0.21899999999999997</v>
      </c>
      <c r="Z2232" s="3">
        <v>6693.1049166666662</v>
      </c>
      <c r="AA2232" t="s">
        <v>88</v>
      </c>
      <c r="AB2232">
        <v>8.2957999999999998</v>
      </c>
      <c r="AC2232">
        <v>0.05</v>
      </c>
      <c r="AD2232" s="2" t="s">
        <v>42</v>
      </c>
      <c r="AE2232">
        <v>101</v>
      </c>
      <c r="AH2232">
        <v>20</v>
      </c>
      <c r="AI2232">
        <v>421.2</v>
      </c>
      <c r="AJ2232">
        <v>12</v>
      </c>
      <c r="AK2232" t="s">
        <v>42</v>
      </c>
      <c r="AL2232">
        <f>IF(AND(EE_Data_2023[[#This Row],[Hire Date]]&gt;=EE_Data_2023[[#This Row],[Start of Month]],EE_Data_2023[[#This Row],[Hire Date]]&lt;=EE_Data_2023[[#This Row],[End of Month]]),1,0)</f>
        <v>0</v>
      </c>
      <c r="AM2232">
        <f>IF(AND(EE_Data_2023[[#This Row],[Exit Date]]&gt;=EE_Data_2023[[#This Row],[Start of Month]],EE_Data_2023[[#This Row],[Exit Date]]&lt;=EE_Data_2023[[#This Row],[End of Month]]),1,0)</f>
        <v>0</v>
      </c>
      <c r="AN2232">
        <f>EE_Data_2023[[#This Row],[Leave balance]]*EE_Data_2023[[#This Row],[Hr_Rate]]</f>
        <v>4993.6245192307697</v>
      </c>
    </row>
    <row r="2233" spans="1:40" x14ac:dyDescent="0.3">
      <c r="A2233" s="1" t="s">
        <v>1929</v>
      </c>
      <c r="B2233" s="8">
        <v>44986</v>
      </c>
      <c r="C2233" s="8">
        <v>45016</v>
      </c>
      <c r="D2233">
        <v>2023</v>
      </c>
      <c r="E2233" t="s">
        <v>1035</v>
      </c>
      <c r="F2233" t="s">
        <v>1036</v>
      </c>
      <c r="G2233" t="s">
        <v>1918</v>
      </c>
      <c r="H2233" t="s">
        <v>1292</v>
      </c>
      <c r="I2233" t="s">
        <v>1293</v>
      </c>
      <c r="J2233" t="s">
        <v>321</v>
      </c>
      <c r="K2233" t="s">
        <v>94</v>
      </c>
      <c r="L2233" t="s">
        <v>108</v>
      </c>
      <c r="M2233" t="s">
        <v>135</v>
      </c>
      <c r="N2233" t="s">
        <v>72</v>
      </c>
      <c r="O2233" t="s">
        <v>40</v>
      </c>
      <c r="P2233">
        <v>32</v>
      </c>
      <c r="Q2233" s="2">
        <v>44295</v>
      </c>
      <c r="R2233" s="2"/>
      <c r="S2233">
        <v>40</v>
      </c>
      <c r="T2233" s="3">
        <v>70980</v>
      </c>
      <c r="U2233" s="3">
        <v>5915</v>
      </c>
      <c r="V2233" s="3">
        <v>34.125</v>
      </c>
      <c r="W2233" s="3">
        <v>0.25</v>
      </c>
      <c r="X2233" s="3">
        <v>1478.75</v>
      </c>
      <c r="Y2233" vm="15">
        <v>0.34600000000000003</v>
      </c>
      <c r="Z2233" s="3">
        <v>3868.41</v>
      </c>
      <c r="AA2233" t="s">
        <v>138</v>
      </c>
      <c r="AB2233">
        <v>1.7225999999999999</v>
      </c>
      <c r="AC2233">
        <v>0</v>
      </c>
      <c r="AD2233" s="2" t="s">
        <v>42</v>
      </c>
      <c r="AE2233">
        <v>324</v>
      </c>
      <c r="AH2233">
        <v>20</v>
      </c>
      <c r="AJ2233">
        <v>13.5</v>
      </c>
      <c r="AK2233" t="s">
        <v>42</v>
      </c>
      <c r="AL2233">
        <f>IF(AND(EE_Data_2023[[#This Row],[Hire Date]]&gt;=EE_Data_2023[[#This Row],[Start of Month]],EE_Data_2023[[#This Row],[Hire Date]]&lt;=EE_Data_2023[[#This Row],[End of Month]]),1,0)</f>
        <v>0</v>
      </c>
      <c r="AM2233">
        <f>IF(AND(EE_Data_2023[[#This Row],[Exit Date]]&gt;=EE_Data_2023[[#This Row],[Start of Month]],EE_Data_2023[[#This Row],[Exit Date]]&lt;=EE_Data_2023[[#This Row],[End of Month]]),1,0)</f>
        <v>0</v>
      </c>
      <c r="AN2233">
        <f>EE_Data_2023[[#This Row],[Leave balance]]*EE_Data_2023[[#This Row],[Hr_Rate]]</f>
        <v>11056.5</v>
      </c>
    </row>
    <row r="2234" spans="1:40" x14ac:dyDescent="0.3">
      <c r="A2234" s="1" t="s">
        <v>1929</v>
      </c>
      <c r="B2234" s="8">
        <v>44986</v>
      </c>
      <c r="C2234" s="8">
        <v>45016</v>
      </c>
      <c r="D2234">
        <v>2023</v>
      </c>
      <c r="E2234" t="s">
        <v>110</v>
      </c>
      <c r="F2234" t="s">
        <v>111</v>
      </c>
      <c r="G2234" t="s">
        <v>112</v>
      </c>
      <c r="H2234" t="s">
        <v>1294</v>
      </c>
      <c r="I2234" t="s">
        <v>1295</v>
      </c>
      <c r="J2234" t="s">
        <v>77</v>
      </c>
      <c r="K2234" t="s">
        <v>116</v>
      </c>
      <c r="L2234" t="s">
        <v>71</v>
      </c>
      <c r="M2234" t="s">
        <v>111</v>
      </c>
      <c r="N2234" t="s">
        <v>72</v>
      </c>
      <c r="O2234" t="s">
        <v>40</v>
      </c>
      <c r="P2234">
        <v>51</v>
      </c>
      <c r="Q2234" s="2">
        <v>44587</v>
      </c>
      <c r="R2234" s="2">
        <v>44952</v>
      </c>
      <c r="S2234">
        <v>40</v>
      </c>
      <c r="T2234" s="3">
        <v>104431</v>
      </c>
      <c r="U2234" s="3">
        <v>8702.5833333333339</v>
      </c>
      <c r="V2234" s="3">
        <v>50.207211538461536</v>
      </c>
      <c r="W2234" s="3">
        <v>0</v>
      </c>
      <c r="X2234" s="3">
        <v>0</v>
      </c>
      <c r="Y2234" vm="12">
        <v>0.113</v>
      </c>
      <c r="Z2234" s="3">
        <v>7719.1914166666675</v>
      </c>
      <c r="AA2234" t="s">
        <v>117</v>
      </c>
      <c r="AB2234">
        <v>3.8468</v>
      </c>
      <c r="AC2234">
        <v>7.0000000000000007E-2</v>
      </c>
      <c r="AD2234" s="2" t="s">
        <v>42</v>
      </c>
      <c r="AE2234">
        <v>93</v>
      </c>
      <c r="AH2234">
        <v>20</v>
      </c>
      <c r="AI2234">
        <v>497.7</v>
      </c>
      <c r="AJ2234">
        <v>18</v>
      </c>
      <c r="AK2234" t="s">
        <v>42</v>
      </c>
      <c r="AL2234">
        <f>IF(AND(EE_Data_2023[[#This Row],[Hire Date]]&gt;=EE_Data_2023[[#This Row],[Start of Month]],EE_Data_2023[[#This Row],[Hire Date]]&lt;=EE_Data_2023[[#This Row],[End of Month]]),1,0)</f>
        <v>0</v>
      </c>
      <c r="AM2234">
        <f>IF(AND(EE_Data_2023[[#This Row],[Exit Date]]&gt;=EE_Data_2023[[#This Row],[Start of Month]],EE_Data_2023[[#This Row],[Exit Date]]&lt;=EE_Data_2023[[#This Row],[End of Month]]),1,0)</f>
        <v>0</v>
      </c>
      <c r="AN2234">
        <f>EE_Data_2023[[#This Row],[Leave balance]]*EE_Data_2023[[#This Row],[Hr_Rate]]</f>
        <v>4669.2706730769232</v>
      </c>
    </row>
    <row r="2235" spans="1:40" x14ac:dyDescent="0.3">
      <c r="A2235" s="1" t="s">
        <v>1929</v>
      </c>
      <c r="B2235" s="8">
        <v>44986</v>
      </c>
      <c r="C2235" s="8">
        <v>45016</v>
      </c>
      <c r="D2235">
        <v>2023</v>
      </c>
      <c r="E2235" t="s">
        <v>346</v>
      </c>
      <c r="F2235" t="s">
        <v>347</v>
      </c>
      <c r="G2235" t="s">
        <v>54</v>
      </c>
      <c r="H2235" t="s">
        <v>1296</v>
      </c>
      <c r="I2235" t="s">
        <v>1297</v>
      </c>
      <c r="J2235" t="s">
        <v>247</v>
      </c>
      <c r="K2235" t="s">
        <v>94</v>
      </c>
      <c r="L2235" t="s">
        <v>49</v>
      </c>
      <c r="M2235" t="s">
        <v>347</v>
      </c>
      <c r="N2235" t="s">
        <v>39</v>
      </c>
      <c r="O2235" t="s">
        <v>40</v>
      </c>
      <c r="P2235">
        <v>28</v>
      </c>
      <c r="Q2235" s="2">
        <v>44374</v>
      </c>
      <c r="R2235" s="2">
        <v>45104</v>
      </c>
      <c r="S2235">
        <v>40</v>
      </c>
      <c r="T2235" s="3">
        <v>48510</v>
      </c>
      <c r="U2235" s="3">
        <v>4042.5</v>
      </c>
      <c r="V2235" s="3">
        <v>23.322115384615383</v>
      </c>
      <c r="W2235" s="3">
        <v>0.2109</v>
      </c>
      <c r="X2235" s="3">
        <v>852.56325000000004</v>
      </c>
      <c r="Y2235" vm="34">
        <v>0.45799999999999996</v>
      </c>
      <c r="Z2235" s="3">
        <v>2191.0349999999999</v>
      </c>
      <c r="AA2235" t="s">
        <v>350</v>
      </c>
      <c r="AB2235">
        <v>11.0573</v>
      </c>
      <c r="AC2235">
        <v>0</v>
      </c>
      <c r="AD2235" s="2" t="s">
        <v>42</v>
      </c>
      <c r="AE2235">
        <v>328</v>
      </c>
      <c r="AH2235">
        <v>20</v>
      </c>
      <c r="AJ2235">
        <v>12</v>
      </c>
      <c r="AK2235" t="s">
        <v>42</v>
      </c>
      <c r="AL2235">
        <f>IF(AND(EE_Data_2023[[#This Row],[Hire Date]]&gt;=EE_Data_2023[[#This Row],[Start of Month]],EE_Data_2023[[#This Row],[Hire Date]]&lt;=EE_Data_2023[[#This Row],[End of Month]]),1,0)</f>
        <v>0</v>
      </c>
      <c r="AM2235">
        <f>IF(AND(EE_Data_2023[[#This Row],[Exit Date]]&gt;=EE_Data_2023[[#This Row],[Start of Month]],EE_Data_2023[[#This Row],[Exit Date]]&lt;=EE_Data_2023[[#This Row],[End of Month]]),1,0)</f>
        <v>0</v>
      </c>
      <c r="AN2235">
        <f>EE_Data_2023[[#This Row],[Leave balance]]*EE_Data_2023[[#This Row],[Hr_Rate]]</f>
        <v>7649.6538461538457</v>
      </c>
    </row>
    <row r="2236" spans="1:40" x14ac:dyDescent="0.3">
      <c r="A2236" s="1" t="s">
        <v>1929</v>
      </c>
      <c r="B2236" s="8">
        <v>44986</v>
      </c>
      <c r="C2236" s="8">
        <v>45016</v>
      </c>
      <c r="D2236">
        <v>2023</v>
      </c>
      <c r="E2236" t="s">
        <v>283</v>
      </c>
      <c r="F2236" t="s">
        <v>284</v>
      </c>
      <c r="G2236" t="s">
        <v>112</v>
      </c>
      <c r="H2236" t="s">
        <v>1298</v>
      </c>
      <c r="I2236" t="s">
        <v>1299</v>
      </c>
      <c r="J2236" t="s">
        <v>47</v>
      </c>
      <c r="K2236" t="s">
        <v>116</v>
      </c>
      <c r="L2236" t="s">
        <v>71</v>
      </c>
      <c r="M2236" t="s">
        <v>284</v>
      </c>
      <c r="N2236" t="s">
        <v>72</v>
      </c>
      <c r="O2236" t="s">
        <v>40</v>
      </c>
      <c r="P2236">
        <v>45</v>
      </c>
      <c r="Q2236" s="2">
        <v>39519</v>
      </c>
      <c r="R2236" s="2"/>
      <c r="S2236">
        <v>40</v>
      </c>
      <c r="T2236" s="3">
        <v>186138</v>
      </c>
      <c r="U2236" s="3">
        <v>15511.5</v>
      </c>
      <c r="V2236" s="3">
        <v>89.489423076923075</v>
      </c>
      <c r="W2236" s="3">
        <v>0</v>
      </c>
      <c r="X2236" s="3">
        <v>0</v>
      </c>
      <c r="Y2236" vm="30">
        <v>0.159</v>
      </c>
      <c r="Z2236" s="3">
        <v>13045.1715</v>
      </c>
      <c r="AA2236" t="s">
        <v>287</v>
      </c>
      <c r="AB2236">
        <v>3.8807</v>
      </c>
      <c r="AC2236">
        <v>0.28000000000000003</v>
      </c>
      <c r="AD2236" s="2" t="s">
        <v>42</v>
      </c>
      <c r="AE2236">
        <v>203</v>
      </c>
      <c r="AH2236">
        <v>20</v>
      </c>
      <c r="AJ2236">
        <v>16.5</v>
      </c>
      <c r="AK2236" t="s">
        <v>42</v>
      </c>
      <c r="AL2236">
        <f>IF(AND(EE_Data_2023[[#This Row],[Hire Date]]&gt;=EE_Data_2023[[#This Row],[Start of Month]],EE_Data_2023[[#This Row],[Hire Date]]&lt;=EE_Data_2023[[#This Row],[End of Month]]),1,0)</f>
        <v>0</v>
      </c>
      <c r="AM2236">
        <f>IF(AND(EE_Data_2023[[#This Row],[Exit Date]]&gt;=EE_Data_2023[[#This Row],[Start of Month]],EE_Data_2023[[#This Row],[Exit Date]]&lt;=EE_Data_2023[[#This Row],[End of Month]]),1,0)</f>
        <v>0</v>
      </c>
      <c r="AN2236">
        <f>EE_Data_2023[[#This Row],[Leave balance]]*EE_Data_2023[[#This Row],[Hr_Rate]]</f>
        <v>18166.352884615386</v>
      </c>
    </row>
    <row r="2237" spans="1:40" x14ac:dyDescent="0.3">
      <c r="A2237" s="1" t="s">
        <v>1929</v>
      </c>
      <c r="B2237" s="8">
        <v>44986</v>
      </c>
      <c r="C2237" s="8">
        <v>45016</v>
      </c>
      <c r="D2237">
        <v>2023</v>
      </c>
      <c r="E2237" t="s">
        <v>262</v>
      </c>
      <c r="F2237" t="s">
        <v>263</v>
      </c>
      <c r="G2237" t="s">
        <v>33</v>
      </c>
      <c r="H2237" t="s">
        <v>1300</v>
      </c>
      <c r="I2237" t="s">
        <v>1301</v>
      </c>
      <c r="J2237" t="s">
        <v>145</v>
      </c>
      <c r="K2237" t="s">
        <v>83</v>
      </c>
      <c r="L2237" t="s">
        <v>38</v>
      </c>
      <c r="M2237" t="s">
        <v>263</v>
      </c>
      <c r="N2237" t="s">
        <v>72</v>
      </c>
      <c r="O2237" t="s">
        <v>40</v>
      </c>
      <c r="P2237">
        <v>58</v>
      </c>
      <c r="Q2237" s="2">
        <v>40287</v>
      </c>
      <c r="R2237" s="2"/>
      <c r="S2237">
        <v>40</v>
      </c>
      <c r="T2237" s="3">
        <v>56350</v>
      </c>
      <c r="U2237" s="3">
        <v>4695.833333333333</v>
      </c>
      <c r="V2237" s="3">
        <v>27.091346153846153</v>
      </c>
      <c r="W2237" s="3">
        <v>0.22</v>
      </c>
      <c r="X2237" s="3">
        <v>1033.0833333333333</v>
      </c>
      <c r="Y2237" vm="28">
        <v>0.45200000000000001</v>
      </c>
      <c r="Z2237" s="3">
        <v>2573.3166666666666</v>
      </c>
      <c r="AA2237" t="s">
        <v>267</v>
      </c>
      <c r="AB2237">
        <v>39.026600000000002</v>
      </c>
      <c r="AC2237">
        <v>0</v>
      </c>
      <c r="AD2237" s="2" t="s">
        <v>42</v>
      </c>
      <c r="AE2237">
        <v>95</v>
      </c>
      <c r="AH2237">
        <v>20</v>
      </c>
      <c r="AJ2237">
        <v>28.5</v>
      </c>
      <c r="AK2237" t="s">
        <v>42</v>
      </c>
      <c r="AL2237">
        <f>IF(AND(EE_Data_2023[[#This Row],[Hire Date]]&gt;=EE_Data_2023[[#This Row],[Start of Month]],EE_Data_2023[[#This Row],[Hire Date]]&lt;=EE_Data_2023[[#This Row],[End of Month]]),1,0)</f>
        <v>0</v>
      </c>
      <c r="AM2237">
        <f>IF(AND(EE_Data_2023[[#This Row],[Exit Date]]&gt;=EE_Data_2023[[#This Row],[Start of Month]],EE_Data_2023[[#This Row],[Exit Date]]&lt;=EE_Data_2023[[#This Row],[End of Month]]),1,0)</f>
        <v>0</v>
      </c>
      <c r="AN2237">
        <f>EE_Data_2023[[#This Row],[Leave balance]]*EE_Data_2023[[#This Row],[Hr_Rate]]</f>
        <v>2573.6778846153848</v>
      </c>
    </row>
    <row r="2238" spans="1:40" x14ac:dyDescent="0.3">
      <c r="A2238" s="1" t="s">
        <v>1929</v>
      </c>
      <c r="B2238" s="8">
        <v>44986</v>
      </c>
      <c r="C2238" s="8">
        <v>45016</v>
      </c>
      <c r="D2238">
        <v>2023</v>
      </c>
      <c r="E2238" t="s">
        <v>200</v>
      </c>
      <c r="F2238" t="s">
        <v>201</v>
      </c>
      <c r="G2238" t="s">
        <v>33</v>
      </c>
      <c r="H2238" t="s">
        <v>433</v>
      </c>
      <c r="I2238" t="s">
        <v>1302</v>
      </c>
      <c r="J2238" t="s">
        <v>93</v>
      </c>
      <c r="K2238" t="s">
        <v>48</v>
      </c>
      <c r="L2238" t="s">
        <v>108</v>
      </c>
      <c r="M2238" t="s">
        <v>201</v>
      </c>
      <c r="N2238" t="s">
        <v>72</v>
      </c>
      <c r="O2238" t="s">
        <v>50</v>
      </c>
      <c r="P2238">
        <v>45</v>
      </c>
      <c r="Q2238" s="2">
        <v>42379</v>
      </c>
      <c r="R2238" s="2"/>
      <c r="S2238">
        <v>32</v>
      </c>
      <c r="T2238" s="3">
        <v>149761</v>
      </c>
      <c r="U2238" s="3">
        <v>12480.083333333334</v>
      </c>
      <c r="V2238" s="3">
        <v>90.000600961538467</v>
      </c>
      <c r="W2238" s="3">
        <v>0.24809999999999999</v>
      </c>
      <c r="X2238" s="3">
        <v>3096.3086749999998</v>
      </c>
      <c r="Y2238" vm="25">
        <v>0.51900000000000002</v>
      </c>
      <c r="Z2238" s="3">
        <v>6002.9200833333334</v>
      </c>
      <c r="AA2238" t="s">
        <v>41</v>
      </c>
      <c r="AB2238">
        <v>1</v>
      </c>
      <c r="AC2238">
        <v>0.12</v>
      </c>
      <c r="AD2238" s="2" t="s">
        <v>42</v>
      </c>
      <c r="AE2238">
        <v>388</v>
      </c>
      <c r="AH2238">
        <v>20</v>
      </c>
      <c r="AK2238" t="s">
        <v>42</v>
      </c>
      <c r="AL2238">
        <f>IF(AND(EE_Data_2023[[#This Row],[Hire Date]]&gt;=EE_Data_2023[[#This Row],[Start of Month]],EE_Data_2023[[#This Row],[Hire Date]]&lt;=EE_Data_2023[[#This Row],[End of Month]]),1,0)</f>
        <v>0</v>
      </c>
      <c r="AM2238">
        <f>IF(AND(EE_Data_2023[[#This Row],[Exit Date]]&gt;=EE_Data_2023[[#This Row],[Start of Month]],EE_Data_2023[[#This Row],[Exit Date]]&lt;=EE_Data_2023[[#This Row],[End of Month]]),1,0)</f>
        <v>0</v>
      </c>
      <c r="AN2238">
        <f>EE_Data_2023[[#This Row],[Leave balance]]*EE_Data_2023[[#This Row],[Hr_Rate]]</f>
        <v>34920.233173076922</v>
      </c>
    </row>
    <row r="2239" spans="1:40" x14ac:dyDescent="0.3">
      <c r="A2239" s="1" t="s">
        <v>1929</v>
      </c>
      <c r="B2239" s="8">
        <v>44986</v>
      </c>
      <c r="C2239" s="8">
        <v>45016</v>
      </c>
      <c r="D2239">
        <v>2023</v>
      </c>
      <c r="E2239" t="s">
        <v>278</v>
      </c>
      <c r="F2239" t="s">
        <v>279</v>
      </c>
      <c r="G2239" t="s">
        <v>33</v>
      </c>
      <c r="H2239" t="s">
        <v>1303</v>
      </c>
      <c r="I2239" t="s">
        <v>1304</v>
      </c>
      <c r="J2239" t="s">
        <v>93</v>
      </c>
      <c r="K2239" t="s">
        <v>48</v>
      </c>
      <c r="L2239" t="s">
        <v>71</v>
      </c>
      <c r="M2239" t="s">
        <v>279</v>
      </c>
      <c r="N2239" t="s">
        <v>72</v>
      </c>
      <c r="O2239" t="s">
        <v>40</v>
      </c>
      <c r="P2239">
        <v>44</v>
      </c>
      <c r="Q2239" s="2">
        <v>39305</v>
      </c>
      <c r="R2239" s="2"/>
      <c r="S2239">
        <v>32</v>
      </c>
      <c r="T2239" s="3">
        <v>126277</v>
      </c>
      <c r="U2239" s="3">
        <v>10523.083333333334</v>
      </c>
      <c r="V2239" s="3">
        <v>75.887620192307693</v>
      </c>
      <c r="W2239" s="3">
        <v>0.13800000000000001</v>
      </c>
      <c r="X2239" s="3">
        <v>1452.1855000000003</v>
      </c>
      <c r="Y2239" vm="29">
        <v>0.30599999999999999</v>
      </c>
      <c r="Z2239" s="3">
        <v>7303.0198333333337</v>
      </c>
      <c r="AA2239" t="s">
        <v>282</v>
      </c>
      <c r="AB2239">
        <v>0.88870000000000005</v>
      </c>
      <c r="AC2239">
        <v>0.13</v>
      </c>
      <c r="AD2239" s="2" t="s">
        <v>42</v>
      </c>
      <c r="AE2239">
        <v>310</v>
      </c>
      <c r="AH2239">
        <v>20</v>
      </c>
      <c r="AI2239">
        <v>181.8</v>
      </c>
      <c r="AK2239" t="s">
        <v>42</v>
      </c>
      <c r="AL2239">
        <f>IF(AND(EE_Data_2023[[#This Row],[Hire Date]]&gt;=EE_Data_2023[[#This Row],[Start of Month]],EE_Data_2023[[#This Row],[Hire Date]]&lt;=EE_Data_2023[[#This Row],[End of Month]]),1,0)</f>
        <v>0</v>
      </c>
      <c r="AM2239">
        <f>IF(AND(EE_Data_2023[[#This Row],[Exit Date]]&gt;=EE_Data_2023[[#This Row],[Start of Month]],EE_Data_2023[[#This Row],[Exit Date]]&lt;=EE_Data_2023[[#This Row],[End of Month]]),1,0)</f>
        <v>0</v>
      </c>
      <c r="AN2239">
        <f>EE_Data_2023[[#This Row],[Leave balance]]*EE_Data_2023[[#This Row],[Hr_Rate]]</f>
        <v>23525.162259615387</v>
      </c>
    </row>
    <row r="2240" spans="1:40" x14ac:dyDescent="0.3">
      <c r="A2240" s="1" t="s">
        <v>1929</v>
      </c>
      <c r="B2240" s="8">
        <v>44986</v>
      </c>
      <c r="C2240" s="8">
        <v>45016</v>
      </c>
      <c r="D2240">
        <v>2023</v>
      </c>
      <c r="E2240" t="s">
        <v>303</v>
      </c>
      <c r="F2240" t="s">
        <v>304</v>
      </c>
      <c r="G2240" t="s">
        <v>112</v>
      </c>
      <c r="H2240" t="s">
        <v>1305</v>
      </c>
      <c r="I2240" t="s">
        <v>1306</v>
      </c>
      <c r="J2240" t="s">
        <v>77</v>
      </c>
      <c r="K2240" t="s">
        <v>70</v>
      </c>
      <c r="L2240" t="s">
        <v>49</v>
      </c>
      <c r="M2240" t="s">
        <v>304</v>
      </c>
      <c r="N2240" t="s">
        <v>72</v>
      </c>
      <c r="O2240" t="s">
        <v>40</v>
      </c>
      <c r="P2240">
        <v>33</v>
      </c>
      <c r="Q2240" s="2">
        <v>41446</v>
      </c>
      <c r="R2240" s="2"/>
      <c r="S2240">
        <v>40</v>
      </c>
      <c r="T2240" s="3">
        <v>119631</v>
      </c>
      <c r="U2240" s="3">
        <v>9969.25</v>
      </c>
      <c r="V2240" s="3">
        <v>57.514903846153842</v>
      </c>
      <c r="W2240" s="3">
        <v>7.5999999999999998E-2</v>
      </c>
      <c r="X2240" s="3">
        <v>757.66300000000001</v>
      </c>
      <c r="Y2240" vm="32">
        <v>0.253</v>
      </c>
      <c r="Z2240" s="3">
        <v>7447.0297499999997</v>
      </c>
      <c r="AA2240" t="s">
        <v>307</v>
      </c>
      <c r="AB2240">
        <v>3.7942999999999998</v>
      </c>
      <c r="AC2240">
        <v>0.06</v>
      </c>
      <c r="AD2240" s="2" t="s">
        <v>42</v>
      </c>
      <c r="AE2240">
        <v>237</v>
      </c>
      <c r="AH2240">
        <v>20</v>
      </c>
      <c r="AJ2240">
        <v>6</v>
      </c>
      <c r="AK2240" t="s">
        <v>42</v>
      </c>
      <c r="AL2240">
        <f>IF(AND(EE_Data_2023[[#This Row],[Hire Date]]&gt;=EE_Data_2023[[#This Row],[Start of Month]],EE_Data_2023[[#This Row],[Hire Date]]&lt;=EE_Data_2023[[#This Row],[End of Month]]),1,0)</f>
        <v>0</v>
      </c>
      <c r="AM2240">
        <f>IF(AND(EE_Data_2023[[#This Row],[Exit Date]]&gt;=EE_Data_2023[[#This Row],[Start of Month]],EE_Data_2023[[#This Row],[Exit Date]]&lt;=EE_Data_2023[[#This Row],[End of Month]]),1,0)</f>
        <v>0</v>
      </c>
      <c r="AN2240">
        <f>EE_Data_2023[[#This Row],[Leave balance]]*EE_Data_2023[[#This Row],[Hr_Rate]]</f>
        <v>13631.032211538461</v>
      </c>
    </row>
    <row r="2241" spans="1:40" x14ac:dyDescent="0.3">
      <c r="A2241" s="1" t="s">
        <v>1929</v>
      </c>
      <c r="B2241" s="8">
        <v>44986</v>
      </c>
      <c r="C2241" s="8">
        <v>45016</v>
      </c>
      <c r="D2241">
        <v>2023</v>
      </c>
      <c r="E2241" t="s">
        <v>920</v>
      </c>
      <c r="F2241" t="s">
        <v>921</v>
      </c>
      <c r="G2241" t="s">
        <v>33</v>
      </c>
      <c r="H2241" t="s">
        <v>1307</v>
      </c>
      <c r="I2241" t="s">
        <v>1308</v>
      </c>
      <c r="J2241" t="s">
        <v>115</v>
      </c>
      <c r="K2241" t="s">
        <v>37</v>
      </c>
      <c r="L2241" t="s">
        <v>108</v>
      </c>
      <c r="M2241" t="s">
        <v>921</v>
      </c>
      <c r="N2241" t="s">
        <v>72</v>
      </c>
      <c r="O2241" t="s">
        <v>40</v>
      </c>
      <c r="P2241">
        <v>26</v>
      </c>
      <c r="Q2241" s="2">
        <v>43960</v>
      </c>
      <c r="R2241" s="2"/>
      <c r="S2241">
        <v>40</v>
      </c>
      <c r="T2241" s="3">
        <v>256561</v>
      </c>
      <c r="U2241" s="3">
        <v>21380.083333333332</v>
      </c>
      <c r="V2241" s="3">
        <v>123.34663461538462</v>
      </c>
      <c r="W2241" s="3">
        <v>0.3</v>
      </c>
      <c r="X2241" s="3">
        <v>6414.0249999999996</v>
      </c>
      <c r="Y2241" vm="43">
        <v>0.59099999999999997</v>
      </c>
      <c r="Z2241" s="3">
        <v>8744.454083333334</v>
      </c>
      <c r="AA2241" t="s">
        <v>41</v>
      </c>
      <c r="AB2241">
        <v>1</v>
      </c>
      <c r="AC2241">
        <v>0.39</v>
      </c>
      <c r="AD2241" s="2" t="s">
        <v>42</v>
      </c>
      <c r="AE2241">
        <v>33</v>
      </c>
      <c r="AH2241">
        <v>20</v>
      </c>
      <c r="AJ2241">
        <v>16.5</v>
      </c>
      <c r="AK2241" t="s">
        <v>42</v>
      </c>
      <c r="AL2241">
        <f>IF(AND(EE_Data_2023[[#This Row],[Hire Date]]&gt;=EE_Data_2023[[#This Row],[Start of Month]],EE_Data_2023[[#This Row],[Hire Date]]&lt;=EE_Data_2023[[#This Row],[End of Month]]),1,0)</f>
        <v>0</v>
      </c>
      <c r="AM2241">
        <f>IF(AND(EE_Data_2023[[#This Row],[Exit Date]]&gt;=EE_Data_2023[[#This Row],[Start of Month]],EE_Data_2023[[#This Row],[Exit Date]]&lt;=EE_Data_2023[[#This Row],[End of Month]]),1,0)</f>
        <v>0</v>
      </c>
      <c r="AN2241">
        <f>EE_Data_2023[[#This Row],[Leave balance]]*EE_Data_2023[[#This Row],[Hr_Rate]]</f>
        <v>4070.4389423076923</v>
      </c>
    </row>
    <row r="2242" spans="1:40" x14ac:dyDescent="0.3">
      <c r="A2242" s="1" t="s">
        <v>1929</v>
      </c>
      <c r="B2242" s="8">
        <v>44986</v>
      </c>
      <c r="C2242" s="8">
        <v>45016</v>
      </c>
      <c r="D2242">
        <v>2023</v>
      </c>
      <c r="E2242" t="s">
        <v>79</v>
      </c>
      <c r="F2242" t="s">
        <v>80</v>
      </c>
      <c r="G2242" t="s">
        <v>33</v>
      </c>
      <c r="H2242" t="s">
        <v>1309</v>
      </c>
      <c r="I2242" t="s">
        <v>1310</v>
      </c>
      <c r="J2242" t="s">
        <v>452</v>
      </c>
      <c r="K2242" t="s">
        <v>37</v>
      </c>
      <c r="L2242" t="s">
        <v>49</v>
      </c>
      <c r="M2242" t="s">
        <v>80</v>
      </c>
      <c r="N2242" t="s">
        <v>39</v>
      </c>
      <c r="O2242" t="s">
        <v>50</v>
      </c>
      <c r="P2242">
        <v>45</v>
      </c>
      <c r="Q2242" s="2">
        <v>43937</v>
      </c>
      <c r="R2242" s="2">
        <v>45032</v>
      </c>
      <c r="S2242">
        <v>24</v>
      </c>
      <c r="T2242" s="3">
        <v>66958</v>
      </c>
      <c r="U2242" s="3">
        <v>5579.833333333333</v>
      </c>
      <c r="V2242" s="3">
        <v>53.652243589743591</v>
      </c>
      <c r="W2242" s="3">
        <v>0.23190000000000002</v>
      </c>
      <c r="X2242" s="3">
        <v>1293.96335</v>
      </c>
      <c r="Y2242" vm="7">
        <v>0.41200000000000003</v>
      </c>
      <c r="Z2242" s="3">
        <v>3280.9419999999996</v>
      </c>
      <c r="AA2242" t="s">
        <v>41</v>
      </c>
      <c r="AB2242">
        <v>1</v>
      </c>
      <c r="AC2242">
        <v>0</v>
      </c>
      <c r="AD2242" s="2" t="s">
        <v>42</v>
      </c>
      <c r="AE2242">
        <v>141</v>
      </c>
      <c r="AH2242">
        <v>20</v>
      </c>
      <c r="AK2242" t="s">
        <v>42</v>
      </c>
      <c r="AL2242">
        <f>IF(AND(EE_Data_2023[[#This Row],[Hire Date]]&gt;=EE_Data_2023[[#This Row],[Start of Month]],EE_Data_2023[[#This Row],[Hire Date]]&lt;=EE_Data_2023[[#This Row],[End of Month]]),1,0)</f>
        <v>0</v>
      </c>
      <c r="AM2242">
        <f>IF(AND(EE_Data_2023[[#This Row],[Exit Date]]&gt;=EE_Data_2023[[#This Row],[Start of Month]],EE_Data_2023[[#This Row],[Exit Date]]&lt;=EE_Data_2023[[#This Row],[End of Month]]),1,0)</f>
        <v>0</v>
      </c>
      <c r="AN2242">
        <f>EE_Data_2023[[#This Row],[Leave balance]]*EE_Data_2023[[#This Row],[Hr_Rate]]</f>
        <v>7564.9663461538466</v>
      </c>
    </row>
    <row r="2243" spans="1:40" x14ac:dyDescent="0.3">
      <c r="A2243" s="1" t="s">
        <v>1929</v>
      </c>
      <c r="B2243" s="8">
        <v>44986</v>
      </c>
      <c r="C2243" s="8">
        <v>45016</v>
      </c>
      <c r="D2243">
        <v>2023</v>
      </c>
      <c r="E2243" t="s">
        <v>31</v>
      </c>
      <c r="F2243" t="s">
        <v>32</v>
      </c>
      <c r="G2243" t="s">
        <v>33</v>
      </c>
      <c r="H2243" t="s">
        <v>102</v>
      </c>
      <c r="I2243" t="s">
        <v>1311</v>
      </c>
      <c r="J2243" t="s">
        <v>93</v>
      </c>
      <c r="K2243" t="s">
        <v>70</v>
      </c>
      <c r="L2243" t="s">
        <v>38</v>
      </c>
      <c r="M2243" t="s">
        <v>32</v>
      </c>
      <c r="N2243" t="s">
        <v>72</v>
      </c>
      <c r="O2243" t="s">
        <v>50</v>
      </c>
      <c r="P2243">
        <v>46</v>
      </c>
      <c r="Q2243" s="2">
        <v>38046</v>
      </c>
      <c r="R2243" s="2"/>
      <c r="S2243">
        <v>40</v>
      </c>
      <c r="T2243" s="3">
        <v>158897</v>
      </c>
      <c r="U2243" s="3">
        <v>13241.416666666666</v>
      </c>
      <c r="V2243" s="3">
        <v>76.392788461538458</v>
      </c>
      <c r="W2243" s="3">
        <v>0.20760000000000001</v>
      </c>
      <c r="X2243" s="3">
        <v>2748.9180999999999</v>
      </c>
      <c r="Y2243" vm="1">
        <v>0.36599999999999999</v>
      </c>
      <c r="Z2243" s="3">
        <v>8395.0581666666658</v>
      </c>
      <c r="AA2243" t="s">
        <v>41</v>
      </c>
      <c r="AB2243">
        <v>1</v>
      </c>
      <c r="AC2243">
        <v>0.1</v>
      </c>
      <c r="AD2243" s="2" t="s">
        <v>42</v>
      </c>
      <c r="AE2243">
        <v>216</v>
      </c>
      <c r="AH2243">
        <v>20</v>
      </c>
      <c r="AI2243">
        <v>361.8</v>
      </c>
      <c r="AJ2243">
        <v>4.5</v>
      </c>
      <c r="AK2243" t="s">
        <v>42</v>
      </c>
      <c r="AL2243">
        <f>IF(AND(EE_Data_2023[[#This Row],[Hire Date]]&gt;=EE_Data_2023[[#This Row],[Start of Month]],EE_Data_2023[[#This Row],[Hire Date]]&lt;=EE_Data_2023[[#This Row],[End of Month]]),1,0)</f>
        <v>0</v>
      </c>
      <c r="AM2243">
        <f>IF(AND(EE_Data_2023[[#This Row],[Exit Date]]&gt;=EE_Data_2023[[#This Row],[Start of Month]],EE_Data_2023[[#This Row],[Exit Date]]&lt;=EE_Data_2023[[#This Row],[End of Month]]),1,0)</f>
        <v>0</v>
      </c>
      <c r="AN2243">
        <f>EE_Data_2023[[#This Row],[Leave balance]]*EE_Data_2023[[#This Row],[Hr_Rate]]</f>
        <v>16500.842307692306</v>
      </c>
    </row>
    <row r="2244" spans="1:40" x14ac:dyDescent="0.3">
      <c r="A2244" s="1" t="s">
        <v>1929</v>
      </c>
      <c r="B2244" s="8">
        <v>44986</v>
      </c>
      <c r="C2244" s="8">
        <v>45016</v>
      </c>
      <c r="D2244">
        <v>2023</v>
      </c>
      <c r="E2244" t="s">
        <v>79</v>
      </c>
      <c r="F2244" t="s">
        <v>80</v>
      </c>
      <c r="G2244" t="s">
        <v>33</v>
      </c>
      <c r="H2244" t="s">
        <v>254</v>
      </c>
      <c r="I2244" t="s">
        <v>1312</v>
      </c>
      <c r="J2244" t="s">
        <v>36</v>
      </c>
      <c r="K2244" t="s">
        <v>37</v>
      </c>
      <c r="L2244" t="s">
        <v>71</v>
      </c>
      <c r="M2244" t="s">
        <v>80</v>
      </c>
      <c r="N2244" t="s">
        <v>72</v>
      </c>
      <c r="O2244" t="s">
        <v>40</v>
      </c>
      <c r="P2244">
        <v>37</v>
      </c>
      <c r="Q2244" s="2">
        <v>39493</v>
      </c>
      <c r="R2244" s="2"/>
      <c r="S2244">
        <v>32</v>
      </c>
      <c r="T2244" s="3">
        <v>71695</v>
      </c>
      <c r="U2244" s="3">
        <v>5974.583333333333</v>
      </c>
      <c r="V2244" s="3">
        <v>43.0859375</v>
      </c>
      <c r="W2244" s="3">
        <v>0.23190000000000002</v>
      </c>
      <c r="X2244" s="3">
        <v>1385.5058750000001</v>
      </c>
      <c r="Y2244" vm="7">
        <v>0.41200000000000003</v>
      </c>
      <c r="Z2244" s="3">
        <v>3513.0549999999998</v>
      </c>
      <c r="AA2244" t="s">
        <v>41</v>
      </c>
      <c r="AB2244">
        <v>1</v>
      </c>
      <c r="AC2244">
        <v>0</v>
      </c>
      <c r="AD2244" s="2" t="s">
        <v>42</v>
      </c>
      <c r="AE2244">
        <v>146</v>
      </c>
      <c r="AH2244">
        <v>20</v>
      </c>
      <c r="AK2244" t="s">
        <v>42</v>
      </c>
      <c r="AL2244">
        <f>IF(AND(EE_Data_2023[[#This Row],[Hire Date]]&gt;=EE_Data_2023[[#This Row],[Start of Month]],EE_Data_2023[[#This Row],[Hire Date]]&lt;=EE_Data_2023[[#This Row],[End of Month]]),1,0)</f>
        <v>0</v>
      </c>
      <c r="AM2244">
        <f>IF(AND(EE_Data_2023[[#This Row],[Exit Date]]&gt;=EE_Data_2023[[#This Row],[Start of Month]],EE_Data_2023[[#This Row],[Exit Date]]&lt;=EE_Data_2023[[#This Row],[End of Month]]),1,0)</f>
        <v>0</v>
      </c>
      <c r="AN2244">
        <f>EE_Data_2023[[#This Row],[Leave balance]]*EE_Data_2023[[#This Row],[Hr_Rate]]</f>
        <v>6290.546875</v>
      </c>
    </row>
    <row r="2245" spans="1:40" x14ac:dyDescent="0.3">
      <c r="A2245" s="1" t="s">
        <v>1929</v>
      </c>
      <c r="B2245" s="8">
        <v>44986</v>
      </c>
      <c r="C2245" s="8">
        <v>45016</v>
      </c>
      <c r="D2245">
        <v>2023</v>
      </c>
      <c r="E2245" t="s">
        <v>262</v>
      </c>
      <c r="F2245" t="s">
        <v>263</v>
      </c>
      <c r="G2245" t="s">
        <v>33</v>
      </c>
      <c r="H2245" t="s">
        <v>1313</v>
      </c>
      <c r="I2245" t="s">
        <v>1314</v>
      </c>
      <c r="J2245" t="s">
        <v>77</v>
      </c>
      <c r="K2245" t="s">
        <v>70</v>
      </c>
      <c r="L2245" t="s">
        <v>49</v>
      </c>
      <c r="M2245" t="s">
        <v>263</v>
      </c>
      <c r="N2245" t="s">
        <v>72</v>
      </c>
      <c r="O2245" t="s">
        <v>50</v>
      </c>
      <c r="P2245">
        <v>45</v>
      </c>
      <c r="Q2245" s="2">
        <v>40836</v>
      </c>
      <c r="R2245" s="2"/>
      <c r="S2245">
        <v>24</v>
      </c>
      <c r="T2245" s="3">
        <v>123640</v>
      </c>
      <c r="U2245" s="3">
        <v>10303.333333333334</v>
      </c>
      <c r="V2245" s="3">
        <v>99.070512820512818</v>
      </c>
      <c r="W2245" s="3">
        <v>0.22</v>
      </c>
      <c r="X2245" s="3">
        <v>2266.7333333333336</v>
      </c>
      <c r="Y2245" vm="28">
        <v>0.45200000000000001</v>
      </c>
      <c r="Z2245" s="3">
        <v>5646.2266666666665</v>
      </c>
      <c r="AA2245" t="s">
        <v>267</v>
      </c>
      <c r="AB2245">
        <v>39.026600000000002</v>
      </c>
      <c r="AC2245">
        <v>7.0000000000000007E-2</v>
      </c>
      <c r="AD2245" s="2" t="s">
        <v>42</v>
      </c>
      <c r="AE2245">
        <v>209</v>
      </c>
      <c r="AH2245">
        <v>20</v>
      </c>
      <c r="AK2245" t="s">
        <v>42</v>
      </c>
      <c r="AL2245">
        <f>IF(AND(EE_Data_2023[[#This Row],[Hire Date]]&gt;=EE_Data_2023[[#This Row],[Start of Month]],EE_Data_2023[[#This Row],[Hire Date]]&lt;=EE_Data_2023[[#This Row],[End of Month]]),1,0)</f>
        <v>0</v>
      </c>
      <c r="AM2245">
        <f>IF(AND(EE_Data_2023[[#This Row],[Exit Date]]&gt;=EE_Data_2023[[#This Row],[Start of Month]],EE_Data_2023[[#This Row],[Exit Date]]&lt;=EE_Data_2023[[#This Row],[End of Month]]),1,0)</f>
        <v>0</v>
      </c>
      <c r="AN2245">
        <f>EE_Data_2023[[#This Row],[Leave balance]]*EE_Data_2023[[#This Row],[Hr_Rate]]</f>
        <v>20705.73717948718</v>
      </c>
    </row>
    <row r="2246" spans="1:40" x14ac:dyDescent="0.3">
      <c r="A2246" s="1" t="s">
        <v>1929</v>
      </c>
      <c r="B2246" s="8">
        <v>44986</v>
      </c>
      <c r="C2246" s="8">
        <v>45016</v>
      </c>
      <c r="D2246">
        <v>2023</v>
      </c>
      <c r="E2246" t="s">
        <v>283</v>
      </c>
      <c r="F2246" t="s">
        <v>284</v>
      </c>
      <c r="G2246" t="s">
        <v>112</v>
      </c>
      <c r="H2246" t="s">
        <v>1315</v>
      </c>
      <c r="I2246" t="s">
        <v>1316</v>
      </c>
      <c r="J2246" t="s">
        <v>145</v>
      </c>
      <c r="K2246" t="s">
        <v>70</v>
      </c>
      <c r="L2246" t="s">
        <v>49</v>
      </c>
      <c r="M2246" t="s">
        <v>284</v>
      </c>
      <c r="N2246" t="s">
        <v>72</v>
      </c>
      <c r="O2246" t="s">
        <v>50</v>
      </c>
      <c r="P2246">
        <v>33</v>
      </c>
      <c r="Q2246" s="2">
        <v>41742</v>
      </c>
      <c r="R2246" s="2"/>
      <c r="S2246">
        <v>40</v>
      </c>
      <c r="T2246" s="3">
        <v>46878</v>
      </c>
      <c r="U2246" s="3">
        <v>3906.5</v>
      </c>
      <c r="V2246" s="3">
        <v>22.537500000000001</v>
      </c>
      <c r="W2246" s="3">
        <v>0</v>
      </c>
      <c r="X2246" s="3">
        <v>0</v>
      </c>
      <c r="Y2246" vm="30">
        <v>0.159</v>
      </c>
      <c r="Z2246" s="3">
        <v>3285.3665000000001</v>
      </c>
      <c r="AA2246" t="s">
        <v>287</v>
      </c>
      <c r="AB2246">
        <v>3.8807</v>
      </c>
      <c r="AC2246">
        <v>0</v>
      </c>
      <c r="AD2246" s="2" t="s">
        <v>42</v>
      </c>
      <c r="AE2246">
        <v>322</v>
      </c>
      <c r="AH2246">
        <v>20</v>
      </c>
      <c r="AJ2246">
        <v>4.5</v>
      </c>
      <c r="AK2246" t="s">
        <v>42</v>
      </c>
      <c r="AL2246">
        <f>IF(AND(EE_Data_2023[[#This Row],[Hire Date]]&gt;=EE_Data_2023[[#This Row],[Start of Month]],EE_Data_2023[[#This Row],[Hire Date]]&lt;=EE_Data_2023[[#This Row],[End of Month]]),1,0)</f>
        <v>0</v>
      </c>
      <c r="AM2246">
        <f>IF(AND(EE_Data_2023[[#This Row],[Exit Date]]&gt;=EE_Data_2023[[#This Row],[Start of Month]],EE_Data_2023[[#This Row],[Exit Date]]&lt;=EE_Data_2023[[#This Row],[End of Month]]),1,0)</f>
        <v>0</v>
      </c>
      <c r="AN2246">
        <f>EE_Data_2023[[#This Row],[Leave balance]]*EE_Data_2023[[#This Row],[Hr_Rate]]</f>
        <v>7257.0750000000007</v>
      </c>
    </row>
    <row r="2247" spans="1:40" x14ac:dyDescent="0.3">
      <c r="A2247" s="1" t="s">
        <v>1929</v>
      </c>
      <c r="B2247" s="8">
        <v>44986</v>
      </c>
      <c r="C2247" s="8">
        <v>45016</v>
      </c>
      <c r="D2247">
        <v>2023</v>
      </c>
      <c r="E2247" t="s">
        <v>721</v>
      </c>
      <c r="F2247" t="s">
        <v>722</v>
      </c>
      <c r="G2247" t="s">
        <v>54</v>
      </c>
      <c r="H2247" t="s">
        <v>1317</v>
      </c>
      <c r="I2247" t="s">
        <v>1318</v>
      </c>
      <c r="J2247" t="s">
        <v>145</v>
      </c>
      <c r="K2247" t="s">
        <v>116</v>
      </c>
      <c r="L2247" t="s">
        <v>49</v>
      </c>
      <c r="M2247" t="s">
        <v>722</v>
      </c>
      <c r="N2247" t="s">
        <v>72</v>
      </c>
      <c r="O2247" t="s">
        <v>50</v>
      </c>
      <c r="P2247">
        <v>64</v>
      </c>
      <c r="Q2247" s="2">
        <v>37662</v>
      </c>
      <c r="R2247" s="2"/>
      <c r="S2247">
        <v>40</v>
      </c>
      <c r="T2247" s="3">
        <v>57032</v>
      </c>
      <c r="U2247" s="3">
        <v>4752.666666666667</v>
      </c>
      <c r="V2247" s="3">
        <v>27.419230769230769</v>
      </c>
      <c r="W2247" s="3">
        <v>0.1</v>
      </c>
      <c r="X2247" s="3">
        <v>475.26666666666671</v>
      </c>
      <c r="Y2247" vm="42">
        <v>0.34799999999999998</v>
      </c>
      <c r="Z2247" s="3">
        <v>3098.7386666666671</v>
      </c>
      <c r="AA2247" t="s">
        <v>725</v>
      </c>
      <c r="AB2247">
        <v>486.12</v>
      </c>
      <c r="AC2247">
        <v>0</v>
      </c>
      <c r="AD2247" s="2" t="s">
        <v>42</v>
      </c>
      <c r="AE2247">
        <v>343</v>
      </c>
      <c r="AH2247">
        <v>20</v>
      </c>
      <c r="AJ2247">
        <v>7.5</v>
      </c>
      <c r="AK2247" t="s">
        <v>42</v>
      </c>
      <c r="AL2247">
        <f>IF(AND(EE_Data_2023[[#This Row],[Hire Date]]&gt;=EE_Data_2023[[#This Row],[Start of Month]],EE_Data_2023[[#This Row],[Hire Date]]&lt;=EE_Data_2023[[#This Row],[End of Month]]),1,0)</f>
        <v>0</v>
      </c>
      <c r="AM2247">
        <f>IF(AND(EE_Data_2023[[#This Row],[Exit Date]]&gt;=EE_Data_2023[[#This Row],[Start of Month]],EE_Data_2023[[#This Row],[Exit Date]]&lt;=EE_Data_2023[[#This Row],[End of Month]]),1,0)</f>
        <v>0</v>
      </c>
      <c r="AN2247">
        <f>EE_Data_2023[[#This Row],[Leave balance]]*EE_Data_2023[[#This Row],[Hr_Rate]]</f>
        <v>9404.7961538461532</v>
      </c>
    </row>
    <row r="2248" spans="1:40" x14ac:dyDescent="0.3">
      <c r="A2248" s="1" t="s">
        <v>1929</v>
      </c>
      <c r="B2248" s="8">
        <v>44986</v>
      </c>
      <c r="C2248" s="8">
        <v>45016</v>
      </c>
      <c r="D2248">
        <v>2023</v>
      </c>
      <c r="E2248" t="s">
        <v>31</v>
      </c>
      <c r="F2248" t="s">
        <v>32</v>
      </c>
      <c r="G2248" t="s">
        <v>33</v>
      </c>
      <c r="H2248" t="s">
        <v>1319</v>
      </c>
      <c r="I2248" t="s">
        <v>1320</v>
      </c>
      <c r="J2248" t="s">
        <v>63</v>
      </c>
      <c r="K2248" t="s">
        <v>70</v>
      </c>
      <c r="L2248" t="s">
        <v>38</v>
      </c>
      <c r="M2248" t="s">
        <v>32</v>
      </c>
      <c r="N2248" t="s">
        <v>72</v>
      </c>
      <c r="O2248" t="s">
        <v>50</v>
      </c>
      <c r="P2248">
        <v>57</v>
      </c>
      <c r="Q2248" s="2">
        <v>39357</v>
      </c>
      <c r="R2248" s="2"/>
      <c r="S2248">
        <v>40</v>
      </c>
      <c r="T2248" s="3">
        <v>98150</v>
      </c>
      <c r="U2248" s="3">
        <v>8179.166666666667</v>
      </c>
      <c r="V2248" s="3">
        <v>47.1875</v>
      </c>
      <c r="W2248" s="3">
        <v>0.20760000000000001</v>
      </c>
      <c r="X2248" s="3">
        <v>1697.9950000000001</v>
      </c>
      <c r="Y2248" vm="1">
        <v>0.36599999999999999</v>
      </c>
      <c r="Z2248" s="3">
        <v>5185.5916666666672</v>
      </c>
      <c r="AA2248" t="s">
        <v>41</v>
      </c>
      <c r="AB2248">
        <v>1</v>
      </c>
      <c r="AC2248">
        <v>0</v>
      </c>
      <c r="AD2248" s="2" t="s">
        <v>42</v>
      </c>
      <c r="AE2248">
        <v>343</v>
      </c>
      <c r="AH2248">
        <v>20</v>
      </c>
      <c r="AJ2248">
        <v>28.5</v>
      </c>
      <c r="AK2248" t="s">
        <v>42</v>
      </c>
      <c r="AL2248">
        <f>IF(AND(EE_Data_2023[[#This Row],[Hire Date]]&gt;=EE_Data_2023[[#This Row],[Start of Month]],EE_Data_2023[[#This Row],[Hire Date]]&lt;=EE_Data_2023[[#This Row],[End of Month]]),1,0)</f>
        <v>0</v>
      </c>
      <c r="AM2248">
        <f>IF(AND(EE_Data_2023[[#This Row],[Exit Date]]&gt;=EE_Data_2023[[#This Row],[Start of Month]],EE_Data_2023[[#This Row],[Exit Date]]&lt;=EE_Data_2023[[#This Row],[End of Month]]),1,0)</f>
        <v>0</v>
      </c>
      <c r="AN2248">
        <f>EE_Data_2023[[#This Row],[Leave balance]]*EE_Data_2023[[#This Row],[Hr_Rate]]</f>
        <v>16185.3125</v>
      </c>
    </row>
    <row r="2249" spans="1:40" x14ac:dyDescent="0.3">
      <c r="A2249" s="1" t="s">
        <v>1929</v>
      </c>
      <c r="B2249" s="8">
        <v>44986</v>
      </c>
      <c r="C2249" s="8">
        <v>45016</v>
      </c>
      <c r="D2249">
        <v>2023</v>
      </c>
      <c r="E2249" t="s">
        <v>110</v>
      </c>
      <c r="F2249" t="s">
        <v>111</v>
      </c>
      <c r="G2249" t="s">
        <v>112</v>
      </c>
      <c r="H2249" t="s">
        <v>61</v>
      </c>
      <c r="I2249" t="s">
        <v>1321</v>
      </c>
      <c r="J2249" t="s">
        <v>145</v>
      </c>
      <c r="K2249" t="s">
        <v>48</v>
      </c>
      <c r="L2249" t="s">
        <v>38</v>
      </c>
      <c r="M2249" t="s">
        <v>111</v>
      </c>
      <c r="N2249" t="s">
        <v>39</v>
      </c>
      <c r="O2249" t="s">
        <v>50</v>
      </c>
      <c r="P2249">
        <v>55</v>
      </c>
      <c r="Q2249" s="2">
        <v>44302</v>
      </c>
      <c r="R2249" s="2">
        <v>45032</v>
      </c>
      <c r="S2249">
        <v>40</v>
      </c>
      <c r="T2249" s="3">
        <v>48266</v>
      </c>
      <c r="U2249" s="3">
        <v>4022.1666666666665</v>
      </c>
      <c r="V2249" s="3">
        <v>23.204807692307693</v>
      </c>
      <c r="W2249" s="3">
        <v>0</v>
      </c>
      <c r="X2249" s="3">
        <v>0</v>
      </c>
      <c r="Y2249" vm="12">
        <v>0.113</v>
      </c>
      <c r="Z2249" s="3">
        <v>3567.6618333333331</v>
      </c>
      <c r="AA2249" t="s">
        <v>117</v>
      </c>
      <c r="AB2249">
        <v>3.8468</v>
      </c>
      <c r="AC2249">
        <v>0</v>
      </c>
      <c r="AD2249" s="2" t="s">
        <v>42</v>
      </c>
      <c r="AE2249">
        <v>35</v>
      </c>
      <c r="AH2249">
        <v>20</v>
      </c>
      <c r="AJ2249">
        <v>6</v>
      </c>
      <c r="AK2249" t="s">
        <v>42</v>
      </c>
      <c r="AL2249">
        <f>IF(AND(EE_Data_2023[[#This Row],[Hire Date]]&gt;=EE_Data_2023[[#This Row],[Start of Month]],EE_Data_2023[[#This Row],[Hire Date]]&lt;=EE_Data_2023[[#This Row],[End of Month]]),1,0)</f>
        <v>0</v>
      </c>
      <c r="AM2249">
        <f>IF(AND(EE_Data_2023[[#This Row],[Exit Date]]&gt;=EE_Data_2023[[#This Row],[Start of Month]],EE_Data_2023[[#This Row],[Exit Date]]&lt;=EE_Data_2023[[#This Row],[End of Month]]),1,0)</f>
        <v>0</v>
      </c>
      <c r="AN2249">
        <f>EE_Data_2023[[#This Row],[Leave balance]]*EE_Data_2023[[#This Row],[Hr_Rate]]</f>
        <v>812.16826923076928</v>
      </c>
    </row>
    <row r="2250" spans="1:40" x14ac:dyDescent="0.3">
      <c r="A2250" s="1" t="s">
        <v>1929</v>
      </c>
      <c r="B2250" s="8">
        <v>44986</v>
      </c>
      <c r="C2250" s="8">
        <v>45016</v>
      </c>
      <c r="D2250">
        <v>2023</v>
      </c>
      <c r="E2250" t="s">
        <v>303</v>
      </c>
      <c r="F2250" t="s">
        <v>304</v>
      </c>
      <c r="G2250" t="s">
        <v>112</v>
      </c>
      <c r="H2250" t="s">
        <v>1322</v>
      </c>
      <c r="I2250" t="s">
        <v>1323</v>
      </c>
      <c r="J2250" t="s">
        <v>115</v>
      </c>
      <c r="K2250" t="s">
        <v>48</v>
      </c>
      <c r="L2250" t="s">
        <v>108</v>
      </c>
      <c r="M2250" t="s">
        <v>304</v>
      </c>
      <c r="N2250" t="s">
        <v>72</v>
      </c>
      <c r="O2250" t="s">
        <v>40</v>
      </c>
      <c r="P2250">
        <v>36</v>
      </c>
      <c r="Q2250" s="2">
        <v>43330</v>
      </c>
      <c r="R2250" s="2"/>
      <c r="S2250">
        <v>40</v>
      </c>
      <c r="T2250" s="3">
        <v>223404</v>
      </c>
      <c r="U2250" s="3">
        <v>18617</v>
      </c>
      <c r="V2250" s="3">
        <v>107.40576923076924</v>
      </c>
      <c r="W2250" s="3">
        <v>7.5999999999999998E-2</v>
      </c>
      <c r="X2250" s="3">
        <v>1414.8920000000001</v>
      </c>
      <c r="Y2250" vm="32">
        <v>0.253</v>
      </c>
      <c r="Z2250" s="3">
        <v>13906.899000000001</v>
      </c>
      <c r="AA2250" t="s">
        <v>307</v>
      </c>
      <c r="AB2250">
        <v>3.7942999999999998</v>
      </c>
      <c r="AC2250">
        <v>0.32</v>
      </c>
      <c r="AD2250" s="2" t="s">
        <v>42</v>
      </c>
      <c r="AE2250">
        <v>44</v>
      </c>
      <c r="AH2250">
        <v>20</v>
      </c>
      <c r="AI2250">
        <v>100.8</v>
      </c>
      <c r="AJ2250">
        <v>10.5</v>
      </c>
      <c r="AK2250" t="s">
        <v>42</v>
      </c>
      <c r="AL2250">
        <f>IF(AND(EE_Data_2023[[#This Row],[Hire Date]]&gt;=EE_Data_2023[[#This Row],[Start of Month]],EE_Data_2023[[#This Row],[Hire Date]]&lt;=EE_Data_2023[[#This Row],[End of Month]]),1,0)</f>
        <v>0</v>
      </c>
      <c r="AM2250">
        <f>IF(AND(EE_Data_2023[[#This Row],[Exit Date]]&gt;=EE_Data_2023[[#This Row],[Start of Month]],EE_Data_2023[[#This Row],[Exit Date]]&lt;=EE_Data_2023[[#This Row],[End of Month]]),1,0)</f>
        <v>0</v>
      </c>
      <c r="AN2250">
        <f>EE_Data_2023[[#This Row],[Leave balance]]*EE_Data_2023[[#This Row],[Hr_Rate]]</f>
        <v>4725.8538461538465</v>
      </c>
    </row>
    <row r="2251" spans="1:40" x14ac:dyDescent="0.3">
      <c r="A2251" s="1" t="s">
        <v>1929</v>
      </c>
      <c r="B2251" s="8">
        <v>44986</v>
      </c>
      <c r="C2251" s="8">
        <v>45016</v>
      </c>
      <c r="D2251">
        <v>2023</v>
      </c>
      <c r="E2251" t="s">
        <v>1035</v>
      </c>
      <c r="F2251" t="s">
        <v>1036</v>
      </c>
      <c r="G2251" t="s">
        <v>1918</v>
      </c>
      <c r="H2251" t="s">
        <v>1324</v>
      </c>
      <c r="I2251" t="s">
        <v>1325</v>
      </c>
      <c r="J2251" t="s">
        <v>367</v>
      </c>
      <c r="K2251" t="s">
        <v>37</v>
      </c>
      <c r="L2251" t="s">
        <v>49</v>
      </c>
      <c r="M2251" t="s">
        <v>135</v>
      </c>
      <c r="N2251" t="s">
        <v>72</v>
      </c>
      <c r="O2251" t="s">
        <v>50</v>
      </c>
      <c r="P2251">
        <v>57</v>
      </c>
      <c r="Q2251" s="2">
        <v>41649</v>
      </c>
      <c r="R2251" s="2"/>
      <c r="S2251">
        <v>40</v>
      </c>
      <c r="T2251" s="3">
        <v>74854</v>
      </c>
      <c r="U2251" s="3">
        <v>6237.833333333333</v>
      </c>
      <c r="V2251" s="3">
        <v>35.987499999999997</v>
      </c>
      <c r="W2251" s="3">
        <v>0.25</v>
      </c>
      <c r="X2251" s="3">
        <v>1559.4583333333333</v>
      </c>
      <c r="Y2251" vm="15">
        <v>0.34600000000000003</v>
      </c>
      <c r="Z2251" s="3">
        <v>4079.5429999999997</v>
      </c>
      <c r="AA2251" t="s">
        <v>138</v>
      </c>
      <c r="AB2251">
        <v>1.7225999999999999</v>
      </c>
      <c r="AC2251">
        <v>0</v>
      </c>
      <c r="AD2251" s="2" t="s">
        <v>42</v>
      </c>
      <c r="AE2251">
        <v>349</v>
      </c>
      <c r="AH2251">
        <v>20</v>
      </c>
      <c r="AI2251">
        <v>102.60000000000001</v>
      </c>
      <c r="AJ2251">
        <v>15</v>
      </c>
      <c r="AK2251" t="s">
        <v>42</v>
      </c>
      <c r="AL2251">
        <f>IF(AND(EE_Data_2023[[#This Row],[Hire Date]]&gt;=EE_Data_2023[[#This Row],[Start of Month]],EE_Data_2023[[#This Row],[Hire Date]]&lt;=EE_Data_2023[[#This Row],[End of Month]]),1,0)</f>
        <v>0</v>
      </c>
      <c r="AM2251">
        <f>IF(AND(EE_Data_2023[[#This Row],[Exit Date]]&gt;=EE_Data_2023[[#This Row],[Start of Month]],EE_Data_2023[[#This Row],[Exit Date]]&lt;=EE_Data_2023[[#This Row],[End of Month]]),1,0)</f>
        <v>0</v>
      </c>
      <c r="AN2251">
        <f>EE_Data_2023[[#This Row],[Leave balance]]*EE_Data_2023[[#This Row],[Hr_Rate]]</f>
        <v>12559.637499999999</v>
      </c>
    </row>
    <row r="2252" spans="1:40" x14ac:dyDescent="0.3">
      <c r="A2252" s="1" t="s">
        <v>1929</v>
      </c>
      <c r="B2252" s="8">
        <v>44986</v>
      </c>
      <c r="C2252" s="8">
        <v>45016</v>
      </c>
      <c r="D2252">
        <v>2023</v>
      </c>
      <c r="E2252" t="s">
        <v>65</v>
      </c>
      <c r="F2252" t="s">
        <v>66</v>
      </c>
      <c r="G2252" t="s">
        <v>33</v>
      </c>
      <c r="H2252" t="s">
        <v>1326</v>
      </c>
      <c r="I2252" t="s">
        <v>1327</v>
      </c>
      <c r="J2252" t="s">
        <v>115</v>
      </c>
      <c r="K2252" t="s">
        <v>83</v>
      </c>
      <c r="L2252" t="s">
        <v>49</v>
      </c>
      <c r="M2252" t="s">
        <v>66</v>
      </c>
      <c r="N2252" t="s">
        <v>72</v>
      </c>
      <c r="O2252" t="s">
        <v>50</v>
      </c>
      <c r="P2252">
        <v>48</v>
      </c>
      <c r="Q2252" s="2">
        <v>39197</v>
      </c>
      <c r="R2252" s="2"/>
      <c r="S2252">
        <v>40</v>
      </c>
      <c r="T2252" s="3">
        <v>217783</v>
      </c>
      <c r="U2252" s="3">
        <v>18148.583333333332</v>
      </c>
      <c r="V2252" s="3">
        <v>104.70336538461538</v>
      </c>
      <c r="W2252" s="3">
        <v>0.23749999999999999</v>
      </c>
      <c r="X2252" s="3">
        <v>4310.2885416666659</v>
      </c>
      <c r="Y2252" vm="5">
        <v>0.39799999999999996</v>
      </c>
      <c r="Z2252" s="3">
        <v>10925.447166666667</v>
      </c>
      <c r="AA2252" t="s">
        <v>41</v>
      </c>
      <c r="AB2252">
        <v>1</v>
      </c>
      <c r="AC2252">
        <v>0.36</v>
      </c>
      <c r="AD2252" s="2" t="s">
        <v>42</v>
      </c>
      <c r="AE2252">
        <v>210</v>
      </c>
      <c r="AH2252">
        <v>20</v>
      </c>
      <c r="AJ2252">
        <v>16.5</v>
      </c>
      <c r="AK2252" t="s">
        <v>42</v>
      </c>
      <c r="AL2252">
        <f>IF(AND(EE_Data_2023[[#This Row],[Hire Date]]&gt;=EE_Data_2023[[#This Row],[Start of Month]],EE_Data_2023[[#This Row],[Hire Date]]&lt;=EE_Data_2023[[#This Row],[End of Month]]),1,0)</f>
        <v>0</v>
      </c>
      <c r="AM2252">
        <f>IF(AND(EE_Data_2023[[#This Row],[Exit Date]]&gt;=EE_Data_2023[[#This Row],[Start of Month]],EE_Data_2023[[#This Row],[Exit Date]]&lt;=EE_Data_2023[[#This Row],[End of Month]]),1,0)</f>
        <v>0</v>
      </c>
      <c r="AN2252">
        <f>EE_Data_2023[[#This Row],[Leave balance]]*EE_Data_2023[[#This Row],[Hr_Rate]]</f>
        <v>21987.70673076923</v>
      </c>
    </row>
    <row r="2253" spans="1:40" x14ac:dyDescent="0.3">
      <c r="A2253" s="1" t="s">
        <v>1929</v>
      </c>
      <c r="B2253" s="8">
        <v>44986</v>
      </c>
      <c r="C2253" s="8">
        <v>45016</v>
      </c>
      <c r="D2253">
        <v>2023</v>
      </c>
      <c r="E2253" t="s">
        <v>385</v>
      </c>
      <c r="F2253" t="s">
        <v>386</v>
      </c>
      <c r="G2253" t="s">
        <v>33</v>
      </c>
      <c r="H2253" t="s">
        <v>1328</v>
      </c>
      <c r="I2253" t="s">
        <v>1329</v>
      </c>
      <c r="J2253" t="s">
        <v>406</v>
      </c>
      <c r="K2253" t="s">
        <v>37</v>
      </c>
      <c r="L2253" t="s">
        <v>38</v>
      </c>
      <c r="M2253" t="s">
        <v>386</v>
      </c>
      <c r="N2253" t="s">
        <v>72</v>
      </c>
      <c r="O2253" t="s">
        <v>50</v>
      </c>
      <c r="P2253">
        <v>53</v>
      </c>
      <c r="Q2253" s="2">
        <v>38214</v>
      </c>
      <c r="R2253" s="2"/>
      <c r="S2253">
        <v>24</v>
      </c>
      <c r="T2253" s="3">
        <v>44735</v>
      </c>
      <c r="U2253" s="3">
        <v>3727.9166666666665</v>
      </c>
      <c r="V2253" s="3">
        <v>35.845352564102562</v>
      </c>
      <c r="W2253" s="3">
        <v>0.19020000000000001</v>
      </c>
      <c r="X2253" s="3">
        <v>709.04975000000002</v>
      </c>
      <c r="Y2253" vm="36">
        <v>0.28300000000000003</v>
      </c>
      <c r="Z2253" s="3">
        <v>2672.9162499999998</v>
      </c>
      <c r="AA2253" t="s">
        <v>389</v>
      </c>
      <c r="AB2253">
        <v>1.9574</v>
      </c>
      <c r="AC2253">
        <v>0</v>
      </c>
      <c r="AD2253" s="2" t="s">
        <v>42</v>
      </c>
      <c r="AE2253">
        <v>35</v>
      </c>
      <c r="AH2253">
        <v>20</v>
      </c>
      <c r="AK2253" t="s">
        <v>42</v>
      </c>
      <c r="AL2253">
        <f>IF(AND(EE_Data_2023[[#This Row],[Hire Date]]&gt;=EE_Data_2023[[#This Row],[Start of Month]],EE_Data_2023[[#This Row],[Hire Date]]&lt;=EE_Data_2023[[#This Row],[End of Month]]),1,0)</f>
        <v>0</v>
      </c>
      <c r="AM2253">
        <f>IF(AND(EE_Data_2023[[#This Row],[Exit Date]]&gt;=EE_Data_2023[[#This Row],[Start of Month]],EE_Data_2023[[#This Row],[Exit Date]]&lt;=EE_Data_2023[[#This Row],[End of Month]]),1,0)</f>
        <v>0</v>
      </c>
      <c r="AN2253">
        <f>EE_Data_2023[[#This Row],[Leave balance]]*EE_Data_2023[[#This Row],[Hr_Rate]]</f>
        <v>1254.5873397435896</v>
      </c>
    </row>
    <row r="2254" spans="1:40" x14ac:dyDescent="0.3">
      <c r="A2254" s="1" t="s">
        <v>1929</v>
      </c>
      <c r="B2254" s="8">
        <v>44986</v>
      </c>
      <c r="C2254" s="8">
        <v>45016</v>
      </c>
      <c r="D2254">
        <v>2023</v>
      </c>
      <c r="E2254" t="s">
        <v>322</v>
      </c>
      <c r="F2254" t="s">
        <v>323</v>
      </c>
      <c r="G2254" t="s">
        <v>1919</v>
      </c>
      <c r="H2254" t="s">
        <v>1330</v>
      </c>
      <c r="I2254" t="s">
        <v>1331</v>
      </c>
      <c r="J2254" t="s">
        <v>177</v>
      </c>
      <c r="K2254" t="s">
        <v>48</v>
      </c>
      <c r="L2254" t="s">
        <v>38</v>
      </c>
      <c r="M2254" t="s">
        <v>323</v>
      </c>
      <c r="N2254" t="s">
        <v>72</v>
      </c>
      <c r="O2254" t="s">
        <v>50</v>
      </c>
      <c r="P2254">
        <v>41</v>
      </c>
      <c r="Q2254" s="2">
        <v>39091</v>
      </c>
      <c r="R2254" s="2"/>
      <c r="S2254">
        <v>40</v>
      </c>
      <c r="T2254" s="3">
        <v>50685</v>
      </c>
      <c r="U2254" s="3">
        <v>4223.75</v>
      </c>
      <c r="V2254" s="3">
        <v>24.36778846153846</v>
      </c>
      <c r="W2254" s="3">
        <v>0.15490000000000001</v>
      </c>
      <c r="X2254" s="3">
        <v>654.25887499999999</v>
      </c>
      <c r="Y2254" vm="33">
        <v>0.46700000000000003</v>
      </c>
      <c r="Z2254" s="3">
        <v>2251.25875</v>
      </c>
      <c r="AA2254" t="s">
        <v>326</v>
      </c>
      <c r="AB2254">
        <v>143.86000000000001</v>
      </c>
      <c r="AC2254">
        <v>0</v>
      </c>
      <c r="AD2254" s="2" t="s">
        <v>42</v>
      </c>
      <c r="AE2254">
        <v>309</v>
      </c>
      <c r="AH2254">
        <v>20</v>
      </c>
      <c r="AJ2254">
        <v>4.5</v>
      </c>
      <c r="AK2254" t="s">
        <v>42</v>
      </c>
      <c r="AL2254">
        <f>IF(AND(EE_Data_2023[[#This Row],[Hire Date]]&gt;=EE_Data_2023[[#This Row],[Start of Month]],EE_Data_2023[[#This Row],[Hire Date]]&lt;=EE_Data_2023[[#This Row],[End of Month]]),1,0)</f>
        <v>0</v>
      </c>
      <c r="AM2254">
        <f>IF(AND(EE_Data_2023[[#This Row],[Exit Date]]&gt;=EE_Data_2023[[#This Row],[Start of Month]],EE_Data_2023[[#This Row],[Exit Date]]&lt;=EE_Data_2023[[#This Row],[End of Month]]),1,0)</f>
        <v>0</v>
      </c>
      <c r="AN2254">
        <f>EE_Data_2023[[#This Row],[Leave balance]]*EE_Data_2023[[#This Row],[Hr_Rate]]</f>
        <v>7529.6466346153838</v>
      </c>
    </row>
    <row r="2255" spans="1:40" x14ac:dyDescent="0.3">
      <c r="A2255" s="1" t="s">
        <v>1929</v>
      </c>
      <c r="B2255" s="8">
        <v>44986</v>
      </c>
      <c r="C2255" s="8">
        <v>45016</v>
      </c>
      <c r="D2255">
        <v>2023</v>
      </c>
      <c r="E2255" t="s">
        <v>322</v>
      </c>
      <c r="F2255" t="s">
        <v>323</v>
      </c>
      <c r="G2255" t="s">
        <v>1919</v>
      </c>
      <c r="H2255" t="s">
        <v>1332</v>
      </c>
      <c r="I2255" t="s">
        <v>1333</v>
      </c>
      <c r="J2255" t="s">
        <v>177</v>
      </c>
      <c r="K2255" t="s">
        <v>70</v>
      </c>
      <c r="L2255" t="s">
        <v>108</v>
      </c>
      <c r="M2255" t="s">
        <v>323</v>
      </c>
      <c r="N2255" t="s">
        <v>72</v>
      </c>
      <c r="O2255" t="s">
        <v>40</v>
      </c>
      <c r="P2255">
        <v>34</v>
      </c>
      <c r="Q2255" s="2">
        <v>43169</v>
      </c>
      <c r="R2255" s="2"/>
      <c r="S2255">
        <v>40</v>
      </c>
      <c r="T2255" s="3">
        <v>58993</v>
      </c>
      <c r="U2255" s="3">
        <v>4916.083333333333</v>
      </c>
      <c r="V2255" s="3">
        <v>28.362019230769231</v>
      </c>
      <c r="W2255" s="3">
        <v>0.15490000000000001</v>
      </c>
      <c r="X2255" s="3">
        <v>761.50130833333333</v>
      </c>
      <c r="Y2255" vm="33">
        <v>0.46700000000000003</v>
      </c>
      <c r="Z2255" s="3">
        <v>2620.2724166666662</v>
      </c>
      <c r="AA2255" t="s">
        <v>326</v>
      </c>
      <c r="AB2255">
        <v>143.86000000000001</v>
      </c>
      <c r="AC2255">
        <v>0</v>
      </c>
      <c r="AD2255" s="2" t="s">
        <v>42</v>
      </c>
      <c r="AE2255">
        <v>356</v>
      </c>
      <c r="AH2255">
        <v>20</v>
      </c>
      <c r="AJ2255">
        <v>21</v>
      </c>
      <c r="AK2255" t="s">
        <v>42</v>
      </c>
      <c r="AL2255">
        <f>IF(AND(EE_Data_2023[[#This Row],[Hire Date]]&gt;=EE_Data_2023[[#This Row],[Start of Month]],EE_Data_2023[[#This Row],[Hire Date]]&lt;=EE_Data_2023[[#This Row],[End of Month]]),1,0)</f>
        <v>0</v>
      </c>
      <c r="AM2255">
        <f>IF(AND(EE_Data_2023[[#This Row],[Exit Date]]&gt;=EE_Data_2023[[#This Row],[Start of Month]],EE_Data_2023[[#This Row],[Exit Date]]&lt;=EE_Data_2023[[#This Row],[End of Month]]),1,0)</f>
        <v>0</v>
      </c>
      <c r="AN2255">
        <f>EE_Data_2023[[#This Row],[Leave balance]]*EE_Data_2023[[#This Row],[Hr_Rate]]</f>
        <v>10096.878846153846</v>
      </c>
    </row>
    <row r="2256" spans="1:40" x14ac:dyDescent="0.3">
      <c r="A2256" s="1" t="s">
        <v>1929</v>
      </c>
      <c r="B2256" s="8">
        <v>44986</v>
      </c>
      <c r="C2256" s="8">
        <v>45016</v>
      </c>
      <c r="D2256">
        <v>2023</v>
      </c>
      <c r="E2256" t="s">
        <v>172</v>
      </c>
      <c r="F2256" t="s">
        <v>132</v>
      </c>
      <c r="G2256" t="s">
        <v>33</v>
      </c>
      <c r="H2256" t="s">
        <v>1334</v>
      </c>
      <c r="I2256" t="s">
        <v>1335</v>
      </c>
      <c r="J2256" t="s">
        <v>47</v>
      </c>
      <c r="K2256" t="s">
        <v>83</v>
      </c>
      <c r="L2256" t="s">
        <v>38</v>
      </c>
      <c r="M2256" t="s">
        <v>132</v>
      </c>
      <c r="N2256" t="s">
        <v>72</v>
      </c>
      <c r="O2256" t="s">
        <v>50</v>
      </c>
      <c r="P2256">
        <v>63</v>
      </c>
      <c r="Q2256" s="2">
        <v>39147</v>
      </c>
      <c r="R2256" s="2"/>
      <c r="S2256">
        <v>40</v>
      </c>
      <c r="T2256" s="3">
        <v>193044</v>
      </c>
      <c r="U2256" s="3">
        <v>16087</v>
      </c>
      <c r="V2256" s="3">
        <v>92.809615384615384</v>
      </c>
      <c r="W2256" s="3">
        <v>8.3000000000000004E-2</v>
      </c>
      <c r="X2256" s="3">
        <v>1335.221</v>
      </c>
      <c r="Y2256" vm="19">
        <v>0.22399999999999998</v>
      </c>
      <c r="Z2256" s="3">
        <v>12483.512000000001</v>
      </c>
      <c r="AA2256" t="s">
        <v>41</v>
      </c>
      <c r="AB2256">
        <v>1</v>
      </c>
      <c r="AC2256">
        <v>0.15</v>
      </c>
      <c r="AD2256" s="2" t="s">
        <v>42</v>
      </c>
      <c r="AE2256">
        <v>303</v>
      </c>
      <c r="AH2256">
        <v>20</v>
      </c>
      <c r="AJ2256">
        <v>18</v>
      </c>
      <c r="AK2256" t="s">
        <v>42</v>
      </c>
      <c r="AL2256">
        <f>IF(AND(EE_Data_2023[[#This Row],[Hire Date]]&gt;=EE_Data_2023[[#This Row],[Start of Month]],EE_Data_2023[[#This Row],[Hire Date]]&lt;=EE_Data_2023[[#This Row],[End of Month]]),1,0)</f>
        <v>0</v>
      </c>
      <c r="AM2256">
        <f>IF(AND(EE_Data_2023[[#This Row],[Exit Date]]&gt;=EE_Data_2023[[#This Row],[Start of Month]],EE_Data_2023[[#This Row],[Exit Date]]&lt;=EE_Data_2023[[#This Row],[End of Month]]),1,0)</f>
        <v>0</v>
      </c>
      <c r="AN2256">
        <f>EE_Data_2023[[#This Row],[Leave balance]]*EE_Data_2023[[#This Row],[Hr_Rate]]</f>
        <v>28121.313461538462</v>
      </c>
    </row>
    <row r="2257" spans="1:40" x14ac:dyDescent="0.3">
      <c r="A2257" s="1" t="s">
        <v>1929</v>
      </c>
      <c r="B2257" s="8">
        <v>44986</v>
      </c>
      <c r="C2257" s="8">
        <v>45016</v>
      </c>
      <c r="D2257">
        <v>2023</v>
      </c>
      <c r="E2257" t="s">
        <v>89</v>
      </c>
      <c r="F2257" t="s">
        <v>90</v>
      </c>
      <c r="G2257" t="s">
        <v>54</v>
      </c>
      <c r="H2257" t="s">
        <v>1336</v>
      </c>
      <c r="I2257" t="s">
        <v>1337</v>
      </c>
      <c r="J2257" t="s">
        <v>93</v>
      </c>
      <c r="K2257" t="s">
        <v>48</v>
      </c>
      <c r="L2257" t="s">
        <v>38</v>
      </c>
      <c r="M2257" t="s">
        <v>90</v>
      </c>
      <c r="N2257" t="s">
        <v>72</v>
      </c>
      <c r="O2257" t="s">
        <v>50</v>
      </c>
      <c r="P2257">
        <v>33</v>
      </c>
      <c r="Q2257" s="2">
        <v>43763</v>
      </c>
      <c r="R2257" s="2"/>
      <c r="S2257">
        <v>40</v>
      </c>
      <c r="T2257" s="3">
        <v>131652</v>
      </c>
      <c r="U2257" s="3">
        <v>10971</v>
      </c>
      <c r="V2257" s="3">
        <v>63.294230769230772</v>
      </c>
      <c r="W2257" s="3">
        <v>0</v>
      </c>
      <c r="X2257" s="3">
        <v>0</v>
      </c>
      <c r="Y2257" vm="9">
        <v>0.37200000000000005</v>
      </c>
      <c r="Z2257" s="3">
        <v>6889.7879999999996</v>
      </c>
      <c r="AA2257" t="s">
        <v>95</v>
      </c>
      <c r="AB2257">
        <v>136.33000000000001</v>
      </c>
      <c r="AC2257">
        <v>0.11</v>
      </c>
      <c r="AD2257" s="2" t="s">
        <v>42</v>
      </c>
      <c r="AE2257">
        <v>215</v>
      </c>
      <c r="AH2257">
        <v>20</v>
      </c>
      <c r="AI2257">
        <v>322.2</v>
      </c>
      <c r="AJ2257">
        <v>16.5</v>
      </c>
      <c r="AK2257" t="s">
        <v>42</v>
      </c>
      <c r="AL2257">
        <f>IF(AND(EE_Data_2023[[#This Row],[Hire Date]]&gt;=EE_Data_2023[[#This Row],[Start of Month]],EE_Data_2023[[#This Row],[Hire Date]]&lt;=EE_Data_2023[[#This Row],[End of Month]]),1,0)</f>
        <v>0</v>
      </c>
      <c r="AM2257">
        <f>IF(AND(EE_Data_2023[[#This Row],[Exit Date]]&gt;=EE_Data_2023[[#This Row],[Start of Month]],EE_Data_2023[[#This Row],[Exit Date]]&lt;=EE_Data_2023[[#This Row],[End of Month]]),1,0)</f>
        <v>0</v>
      </c>
      <c r="AN2257">
        <f>EE_Data_2023[[#This Row],[Leave balance]]*EE_Data_2023[[#This Row],[Hr_Rate]]</f>
        <v>13608.259615384615</v>
      </c>
    </row>
    <row r="2258" spans="1:40" x14ac:dyDescent="0.3">
      <c r="A2258" s="1" t="s">
        <v>1929</v>
      </c>
      <c r="B2258" s="8">
        <v>44986</v>
      </c>
      <c r="C2258" s="8">
        <v>45016</v>
      </c>
      <c r="D2258">
        <v>2023</v>
      </c>
      <c r="E2258" t="s">
        <v>79</v>
      </c>
      <c r="F2258" t="s">
        <v>80</v>
      </c>
      <c r="G2258" t="s">
        <v>33</v>
      </c>
      <c r="H2258" t="s">
        <v>1338</v>
      </c>
      <c r="I2258" t="s">
        <v>1339</v>
      </c>
      <c r="J2258" t="s">
        <v>47</v>
      </c>
      <c r="K2258" t="s">
        <v>116</v>
      </c>
      <c r="L2258" t="s">
        <v>38</v>
      </c>
      <c r="M2258" t="s">
        <v>80</v>
      </c>
      <c r="N2258" t="s">
        <v>72</v>
      </c>
      <c r="O2258" t="s">
        <v>50</v>
      </c>
      <c r="P2258">
        <v>45</v>
      </c>
      <c r="Q2258" s="2">
        <v>39507</v>
      </c>
      <c r="R2258" s="2"/>
      <c r="S2258">
        <v>24</v>
      </c>
      <c r="T2258" s="3">
        <v>150577</v>
      </c>
      <c r="U2258" s="3">
        <v>12548.083333333334</v>
      </c>
      <c r="V2258" s="3">
        <v>120.65464743589745</v>
      </c>
      <c r="W2258" s="3">
        <v>0.23190000000000002</v>
      </c>
      <c r="X2258" s="3">
        <v>2909.9005250000005</v>
      </c>
      <c r="Y2258" vm="7">
        <v>0.41200000000000003</v>
      </c>
      <c r="Z2258" s="3">
        <v>7378.2730000000001</v>
      </c>
      <c r="AA2258" t="s">
        <v>41</v>
      </c>
      <c r="AB2258">
        <v>1</v>
      </c>
      <c r="AC2258">
        <v>0.25</v>
      </c>
      <c r="AD2258" s="2" t="s">
        <v>42</v>
      </c>
      <c r="AE2258">
        <v>388</v>
      </c>
      <c r="AH2258">
        <v>20</v>
      </c>
      <c r="AK2258" t="s">
        <v>42</v>
      </c>
      <c r="AL2258">
        <f>IF(AND(EE_Data_2023[[#This Row],[Hire Date]]&gt;=EE_Data_2023[[#This Row],[Start of Month]],EE_Data_2023[[#This Row],[Hire Date]]&lt;=EE_Data_2023[[#This Row],[End of Month]]),1,0)</f>
        <v>0</v>
      </c>
      <c r="AM2258">
        <f>IF(AND(EE_Data_2023[[#This Row],[Exit Date]]&gt;=EE_Data_2023[[#This Row],[Start of Month]],EE_Data_2023[[#This Row],[Exit Date]]&lt;=EE_Data_2023[[#This Row],[End of Month]]),1,0)</f>
        <v>0</v>
      </c>
      <c r="AN2258">
        <f>EE_Data_2023[[#This Row],[Leave balance]]*EE_Data_2023[[#This Row],[Hr_Rate]]</f>
        <v>46814.003205128211</v>
      </c>
    </row>
    <row r="2259" spans="1:40" x14ac:dyDescent="0.3">
      <c r="A2259" s="1" t="s">
        <v>1929</v>
      </c>
      <c r="B2259" s="8">
        <v>44986</v>
      </c>
      <c r="C2259" s="8">
        <v>45016</v>
      </c>
      <c r="D2259">
        <v>2023</v>
      </c>
      <c r="E2259" t="s">
        <v>65</v>
      </c>
      <c r="F2259" t="s">
        <v>66</v>
      </c>
      <c r="G2259" t="s">
        <v>33</v>
      </c>
      <c r="H2259" t="s">
        <v>1340</v>
      </c>
      <c r="I2259" t="s">
        <v>1341</v>
      </c>
      <c r="J2259" t="s">
        <v>165</v>
      </c>
      <c r="K2259" t="s">
        <v>99</v>
      </c>
      <c r="L2259" t="s">
        <v>108</v>
      </c>
      <c r="M2259" t="s">
        <v>66</v>
      </c>
      <c r="N2259" t="s">
        <v>72</v>
      </c>
      <c r="O2259" t="s">
        <v>50</v>
      </c>
      <c r="P2259">
        <v>37</v>
      </c>
      <c r="Q2259" s="2">
        <v>43461</v>
      </c>
      <c r="R2259" s="2"/>
      <c r="S2259">
        <v>24</v>
      </c>
      <c r="T2259" s="3">
        <v>87359</v>
      </c>
      <c r="U2259" s="3">
        <v>7279.916666666667</v>
      </c>
      <c r="V2259" s="3">
        <v>69.999198717948715</v>
      </c>
      <c r="W2259" s="3">
        <v>0.23749999999999999</v>
      </c>
      <c r="X2259" s="3">
        <v>1728.9802083333334</v>
      </c>
      <c r="Y2259" vm="5">
        <v>0.39799999999999996</v>
      </c>
      <c r="Z2259" s="3">
        <v>4382.5098333333335</v>
      </c>
      <c r="AA2259" t="s">
        <v>41</v>
      </c>
      <c r="AB2259">
        <v>1</v>
      </c>
      <c r="AC2259">
        <v>0.11</v>
      </c>
      <c r="AD2259" s="2" t="s">
        <v>42</v>
      </c>
      <c r="AE2259">
        <v>336</v>
      </c>
      <c r="AH2259">
        <v>20</v>
      </c>
      <c r="AK2259" t="s">
        <v>42</v>
      </c>
      <c r="AL2259">
        <f>IF(AND(EE_Data_2023[[#This Row],[Hire Date]]&gt;=EE_Data_2023[[#This Row],[Start of Month]],EE_Data_2023[[#This Row],[Hire Date]]&lt;=EE_Data_2023[[#This Row],[End of Month]]),1,0)</f>
        <v>0</v>
      </c>
      <c r="AM2259">
        <f>IF(AND(EE_Data_2023[[#This Row],[Exit Date]]&gt;=EE_Data_2023[[#This Row],[Start of Month]],EE_Data_2023[[#This Row],[Exit Date]]&lt;=EE_Data_2023[[#This Row],[End of Month]]),1,0)</f>
        <v>0</v>
      </c>
      <c r="AN2259">
        <f>EE_Data_2023[[#This Row],[Leave balance]]*EE_Data_2023[[#This Row],[Hr_Rate]]</f>
        <v>23519.73076923077</v>
      </c>
    </row>
    <row r="2260" spans="1:40" x14ac:dyDescent="0.3">
      <c r="A2260" s="1" t="s">
        <v>1929</v>
      </c>
      <c r="B2260" s="8">
        <v>44986</v>
      </c>
      <c r="C2260" s="8">
        <v>45016</v>
      </c>
      <c r="D2260">
        <v>2023</v>
      </c>
      <c r="E2260" t="s">
        <v>65</v>
      </c>
      <c r="F2260" t="s">
        <v>66</v>
      </c>
      <c r="G2260" t="s">
        <v>33</v>
      </c>
      <c r="H2260" t="s">
        <v>1342</v>
      </c>
      <c r="I2260" t="s">
        <v>1343</v>
      </c>
      <c r="J2260" t="s">
        <v>177</v>
      </c>
      <c r="K2260" t="s">
        <v>70</v>
      </c>
      <c r="L2260" t="s">
        <v>49</v>
      </c>
      <c r="M2260" t="s">
        <v>66</v>
      </c>
      <c r="N2260" t="s">
        <v>72</v>
      </c>
      <c r="O2260" t="s">
        <v>50</v>
      </c>
      <c r="P2260">
        <v>60</v>
      </c>
      <c r="Q2260" s="2">
        <v>41647</v>
      </c>
      <c r="R2260" s="2"/>
      <c r="S2260">
        <v>32</v>
      </c>
      <c r="T2260" s="3">
        <v>51877</v>
      </c>
      <c r="U2260" s="3">
        <v>4323.083333333333</v>
      </c>
      <c r="V2260" s="3">
        <v>31.17608173076923</v>
      </c>
      <c r="W2260" s="3">
        <v>0.23749999999999999</v>
      </c>
      <c r="X2260" s="3">
        <v>1026.7322916666665</v>
      </c>
      <c r="Y2260" vm="5">
        <v>0.39799999999999996</v>
      </c>
      <c r="Z2260" s="3">
        <v>2602.4961666666668</v>
      </c>
      <c r="AA2260" t="s">
        <v>41</v>
      </c>
      <c r="AB2260">
        <v>1</v>
      </c>
      <c r="AC2260">
        <v>0</v>
      </c>
      <c r="AD2260" s="2" t="s">
        <v>42</v>
      </c>
      <c r="AE2260">
        <v>198</v>
      </c>
      <c r="AH2260">
        <v>20</v>
      </c>
      <c r="AI2260">
        <v>147.6</v>
      </c>
      <c r="AK2260" t="s">
        <v>42</v>
      </c>
      <c r="AL2260">
        <f>IF(AND(EE_Data_2023[[#This Row],[Hire Date]]&gt;=EE_Data_2023[[#This Row],[Start of Month]],EE_Data_2023[[#This Row],[Hire Date]]&lt;=EE_Data_2023[[#This Row],[End of Month]]),1,0)</f>
        <v>0</v>
      </c>
      <c r="AM2260">
        <f>IF(AND(EE_Data_2023[[#This Row],[Exit Date]]&gt;=EE_Data_2023[[#This Row],[Start of Month]],EE_Data_2023[[#This Row],[Exit Date]]&lt;=EE_Data_2023[[#This Row],[End of Month]]),1,0)</f>
        <v>0</v>
      </c>
      <c r="AN2260">
        <f>EE_Data_2023[[#This Row],[Leave balance]]*EE_Data_2023[[#This Row],[Hr_Rate]]</f>
        <v>6172.8641826923076</v>
      </c>
    </row>
    <row r="2261" spans="1:40" x14ac:dyDescent="0.3">
      <c r="A2261" s="1" t="s">
        <v>1929</v>
      </c>
      <c r="B2261" s="8">
        <v>44986</v>
      </c>
      <c r="C2261" s="8">
        <v>45016</v>
      </c>
      <c r="D2261">
        <v>2023</v>
      </c>
      <c r="E2261" t="s">
        <v>59</v>
      </c>
      <c r="F2261" t="s">
        <v>60</v>
      </c>
      <c r="G2261" t="s">
        <v>33</v>
      </c>
      <c r="H2261" t="s">
        <v>332</v>
      </c>
      <c r="I2261" t="s">
        <v>1344</v>
      </c>
      <c r="J2261" t="s">
        <v>452</v>
      </c>
      <c r="K2261" t="s">
        <v>37</v>
      </c>
      <c r="L2261" t="s">
        <v>38</v>
      </c>
      <c r="M2261" t="s">
        <v>60</v>
      </c>
      <c r="N2261" t="s">
        <v>72</v>
      </c>
      <c r="O2261" t="s">
        <v>40</v>
      </c>
      <c r="P2261">
        <v>43</v>
      </c>
      <c r="Q2261" s="2">
        <v>42753</v>
      </c>
      <c r="R2261" s="2"/>
      <c r="S2261">
        <v>40</v>
      </c>
      <c r="T2261" s="3">
        <v>86417</v>
      </c>
      <c r="U2261" s="3">
        <v>7201.416666666667</v>
      </c>
      <c r="V2261" s="3">
        <v>41.546634615384612</v>
      </c>
      <c r="W2261" s="3">
        <v>0.22140000000000001</v>
      </c>
      <c r="X2261" s="3">
        <v>1594.3936500000002</v>
      </c>
      <c r="Y2261" vm="4">
        <v>0.40799999999999997</v>
      </c>
      <c r="Z2261" s="3">
        <v>4263.2386666666671</v>
      </c>
      <c r="AA2261" t="s">
        <v>64</v>
      </c>
      <c r="AB2261">
        <v>4.6844999999999999</v>
      </c>
      <c r="AC2261">
        <v>0</v>
      </c>
      <c r="AD2261" s="2" t="s">
        <v>42</v>
      </c>
      <c r="AE2261">
        <v>171</v>
      </c>
      <c r="AH2261">
        <v>20</v>
      </c>
      <c r="AK2261" t="s">
        <v>42</v>
      </c>
      <c r="AL2261">
        <f>IF(AND(EE_Data_2023[[#This Row],[Hire Date]]&gt;=EE_Data_2023[[#This Row],[Start of Month]],EE_Data_2023[[#This Row],[Hire Date]]&lt;=EE_Data_2023[[#This Row],[End of Month]]),1,0)</f>
        <v>0</v>
      </c>
      <c r="AM2261">
        <f>IF(AND(EE_Data_2023[[#This Row],[Exit Date]]&gt;=EE_Data_2023[[#This Row],[Start of Month]],EE_Data_2023[[#This Row],[Exit Date]]&lt;=EE_Data_2023[[#This Row],[End of Month]]),1,0)</f>
        <v>0</v>
      </c>
      <c r="AN2261">
        <f>EE_Data_2023[[#This Row],[Leave balance]]*EE_Data_2023[[#This Row],[Hr_Rate]]</f>
        <v>7104.4745192307682</v>
      </c>
    </row>
    <row r="2262" spans="1:40" x14ac:dyDescent="0.3">
      <c r="A2262" s="1" t="s">
        <v>1929</v>
      </c>
      <c r="B2262" s="8">
        <v>44986</v>
      </c>
      <c r="C2262" s="8">
        <v>45016</v>
      </c>
      <c r="D2262">
        <v>2023</v>
      </c>
      <c r="E2262" t="s">
        <v>79</v>
      </c>
      <c r="F2262" t="s">
        <v>80</v>
      </c>
      <c r="G2262" t="s">
        <v>33</v>
      </c>
      <c r="H2262" t="s">
        <v>1345</v>
      </c>
      <c r="I2262" t="s">
        <v>1346</v>
      </c>
      <c r="J2262" t="s">
        <v>367</v>
      </c>
      <c r="K2262" t="s">
        <v>37</v>
      </c>
      <c r="L2262" t="s">
        <v>108</v>
      </c>
      <c r="M2262" t="s">
        <v>80</v>
      </c>
      <c r="N2262" t="s">
        <v>72</v>
      </c>
      <c r="O2262" t="s">
        <v>50</v>
      </c>
      <c r="P2262">
        <v>65</v>
      </c>
      <c r="Q2262" s="2">
        <v>37749</v>
      </c>
      <c r="R2262" s="2"/>
      <c r="S2262">
        <v>40</v>
      </c>
      <c r="T2262" s="3">
        <v>96548</v>
      </c>
      <c r="U2262" s="3">
        <v>8045.666666666667</v>
      </c>
      <c r="V2262" s="3">
        <v>46.417307692307688</v>
      </c>
      <c r="W2262" s="3">
        <v>0.23190000000000002</v>
      </c>
      <c r="X2262" s="3">
        <v>1865.7901000000002</v>
      </c>
      <c r="Y2262" vm="7">
        <v>0.41200000000000003</v>
      </c>
      <c r="Z2262" s="3">
        <v>4730.8519999999999</v>
      </c>
      <c r="AA2262" t="s">
        <v>41</v>
      </c>
      <c r="AB2262">
        <v>1</v>
      </c>
      <c r="AC2262">
        <v>0</v>
      </c>
      <c r="AD2262" s="2" t="s">
        <v>42</v>
      </c>
      <c r="AE2262">
        <v>378</v>
      </c>
      <c r="AH2262">
        <v>20</v>
      </c>
      <c r="AI2262">
        <v>325.8</v>
      </c>
      <c r="AJ2262">
        <v>28.5</v>
      </c>
      <c r="AK2262" t="s">
        <v>42</v>
      </c>
      <c r="AL2262">
        <f>IF(AND(EE_Data_2023[[#This Row],[Hire Date]]&gt;=EE_Data_2023[[#This Row],[Start of Month]],EE_Data_2023[[#This Row],[Hire Date]]&lt;=EE_Data_2023[[#This Row],[End of Month]]),1,0)</f>
        <v>0</v>
      </c>
      <c r="AM2262">
        <f>IF(AND(EE_Data_2023[[#This Row],[Exit Date]]&gt;=EE_Data_2023[[#This Row],[Start of Month]],EE_Data_2023[[#This Row],[Exit Date]]&lt;=EE_Data_2023[[#This Row],[End of Month]]),1,0)</f>
        <v>0</v>
      </c>
      <c r="AN2262">
        <f>EE_Data_2023[[#This Row],[Leave balance]]*EE_Data_2023[[#This Row],[Hr_Rate]]</f>
        <v>17545.742307692304</v>
      </c>
    </row>
    <row r="2263" spans="1:40" x14ac:dyDescent="0.3">
      <c r="A2263" s="1" t="s">
        <v>1929</v>
      </c>
      <c r="B2263" s="8">
        <v>44986</v>
      </c>
      <c r="C2263" s="8">
        <v>45016</v>
      </c>
      <c r="D2263">
        <v>2023</v>
      </c>
      <c r="E2263" t="s">
        <v>151</v>
      </c>
      <c r="F2263" t="s">
        <v>152</v>
      </c>
      <c r="G2263" t="s">
        <v>33</v>
      </c>
      <c r="H2263" t="s">
        <v>1347</v>
      </c>
      <c r="I2263" t="s">
        <v>1348</v>
      </c>
      <c r="J2263" t="s">
        <v>63</v>
      </c>
      <c r="K2263" t="s">
        <v>83</v>
      </c>
      <c r="L2263" t="s">
        <v>38</v>
      </c>
      <c r="M2263" t="s">
        <v>152</v>
      </c>
      <c r="N2263" t="s">
        <v>72</v>
      </c>
      <c r="O2263" t="s">
        <v>50</v>
      </c>
      <c r="P2263">
        <v>43</v>
      </c>
      <c r="Q2263" s="2">
        <v>41662</v>
      </c>
      <c r="R2263" s="2"/>
      <c r="S2263">
        <v>24</v>
      </c>
      <c r="T2263" s="3">
        <v>92940</v>
      </c>
      <c r="U2263" s="3">
        <v>7745</v>
      </c>
      <c r="V2263" s="3">
        <v>74.471153846153854</v>
      </c>
      <c r="W2263" s="3">
        <v>0.21</v>
      </c>
      <c r="X2263" s="3">
        <v>1626.45</v>
      </c>
      <c r="Y2263" vm="18">
        <v>0.379</v>
      </c>
      <c r="Z2263" s="3">
        <v>4809.6450000000004</v>
      </c>
      <c r="AA2263" t="s">
        <v>155</v>
      </c>
      <c r="AB2263">
        <v>378.97</v>
      </c>
      <c r="AC2263">
        <v>0</v>
      </c>
      <c r="AD2263" s="2" t="s">
        <v>42</v>
      </c>
      <c r="AE2263">
        <v>57</v>
      </c>
      <c r="AH2263">
        <v>20</v>
      </c>
      <c r="AK2263" t="s">
        <v>42</v>
      </c>
      <c r="AL2263">
        <f>IF(AND(EE_Data_2023[[#This Row],[Hire Date]]&gt;=EE_Data_2023[[#This Row],[Start of Month]],EE_Data_2023[[#This Row],[Hire Date]]&lt;=EE_Data_2023[[#This Row],[End of Month]]),1,0)</f>
        <v>0</v>
      </c>
      <c r="AM2263">
        <f>IF(AND(EE_Data_2023[[#This Row],[Exit Date]]&gt;=EE_Data_2023[[#This Row],[Start of Month]],EE_Data_2023[[#This Row],[Exit Date]]&lt;=EE_Data_2023[[#This Row],[End of Month]]),1,0)</f>
        <v>0</v>
      </c>
      <c r="AN2263">
        <f>EE_Data_2023[[#This Row],[Leave balance]]*EE_Data_2023[[#This Row],[Hr_Rate]]</f>
        <v>4244.8557692307695</v>
      </c>
    </row>
    <row r="2264" spans="1:40" x14ac:dyDescent="0.3">
      <c r="A2264" s="1" t="s">
        <v>1929</v>
      </c>
      <c r="B2264" s="8">
        <v>44986</v>
      </c>
      <c r="C2264" s="8">
        <v>45016</v>
      </c>
      <c r="D2264">
        <v>2023</v>
      </c>
      <c r="E2264" t="s">
        <v>502</v>
      </c>
      <c r="F2264" t="s">
        <v>120</v>
      </c>
      <c r="G2264" t="s">
        <v>1917</v>
      </c>
      <c r="H2264" t="s">
        <v>1027</v>
      </c>
      <c r="I2264" t="s">
        <v>1349</v>
      </c>
      <c r="J2264" t="s">
        <v>177</v>
      </c>
      <c r="K2264" t="s">
        <v>83</v>
      </c>
      <c r="L2264" t="s">
        <v>49</v>
      </c>
      <c r="M2264" t="s">
        <v>120</v>
      </c>
      <c r="N2264" t="s">
        <v>72</v>
      </c>
      <c r="O2264" t="s">
        <v>40</v>
      </c>
      <c r="P2264">
        <v>28</v>
      </c>
      <c r="Q2264" s="2">
        <v>43336</v>
      </c>
      <c r="R2264" s="2"/>
      <c r="S2264">
        <v>40</v>
      </c>
      <c r="T2264" s="3">
        <v>61410</v>
      </c>
      <c r="U2264" s="3">
        <v>5117.5</v>
      </c>
      <c r="V2264" s="3">
        <v>29.524038461538463</v>
      </c>
      <c r="W2264" s="3">
        <v>7.6499999999999999E-2</v>
      </c>
      <c r="X2264" s="3">
        <v>391.48874999999998</v>
      </c>
      <c r="Y2264" vm="1">
        <v>0.36599999999999999</v>
      </c>
      <c r="Z2264" s="3">
        <v>3244.4949999999999</v>
      </c>
      <c r="AA2264" t="s">
        <v>505</v>
      </c>
      <c r="AB2264">
        <v>1.0568</v>
      </c>
      <c r="AC2264">
        <v>0</v>
      </c>
      <c r="AD2264" s="2" t="s">
        <v>42</v>
      </c>
      <c r="AE2264">
        <v>173</v>
      </c>
      <c r="AH2264">
        <v>20</v>
      </c>
      <c r="AJ2264">
        <v>7.5</v>
      </c>
      <c r="AK2264" t="s">
        <v>42</v>
      </c>
      <c r="AL2264">
        <f>IF(AND(EE_Data_2023[[#This Row],[Hire Date]]&gt;=EE_Data_2023[[#This Row],[Start of Month]],EE_Data_2023[[#This Row],[Hire Date]]&lt;=EE_Data_2023[[#This Row],[End of Month]]),1,0)</f>
        <v>0</v>
      </c>
      <c r="AM2264">
        <f>IF(AND(EE_Data_2023[[#This Row],[Exit Date]]&gt;=EE_Data_2023[[#This Row],[Start of Month]],EE_Data_2023[[#This Row],[Exit Date]]&lt;=EE_Data_2023[[#This Row],[End of Month]]),1,0)</f>
        <v>0</v>
      </c>
      <c r="AN2264">
        <f>EE_Data_2023[[#This Row],[Leave balance]]*EE_Data_2023[[#This Row],[Hr_Rate]]</f>
        <v>5107.6586538461543</v>
      </c>
    </row>
    <row r="2265" spans="1:40" x14ac:dyDescent="0.3">
      <c r="A2265" s="1" t="s">
        <v>1929</v>
      </c>
      <c r="B2265" s="8">
        <v>44986</v>
      </c>
      <c r="C2265" s="8">
        <v>45016</v>
      </c>
      <c r="D2265">
        <v>2023</v>
      </c>
      <c r="E2265" t="s">
        <v>43</v>
      </c>
      <c r="F2265" t="s">
        <v>44</v>
      </c>
      <c r="G2265" t="s">
        <v>1919</v>
      </c>
      <c r="H2265" t="s">
        <v>1350</v>
      </c>
      <c r="I2265" t="s">
        <v>1351</v>
      </c>
      <c r="J2265" t="s">
        <v>77</v>
      </c>
      <c r="K2265" t="s">
        <v>48</v>
      </c>
      <c r="L2265" t="s">
        <v>49</v>
      </c>
      <c r="M2265" t="s">
        <v>44</v>
      </c>
      <c r="N2265" t="s">
        <v>72</v>
      </c>
      <c r="O2265" t="s">
        <v>50</v>
      </c>
      <c r="P2265">
        <v>61</v>
      </c>
      <c r="Q2265" s="2">
        <v>40293</v>
      </c>
      <c r="R2265" s="2"/>
      <c r="S2265">
        <v>40</v>
      </c>
      <c r="T2265" s="3">
        <v>110302</v>
      </c>
      <c r="U2265" s="3">
        <v>9191.8333333333339</v>
      </c>
      <c r="V2265" s="3">
        <v>53.029807692307692</v>
      </c>
      <c r="W2265" s="3">
        <v>0.17</v>
      </c>
      <c r="X2265" s="3">
        <v>1562.6116666666669</v>
      </c>
      <c r="Y2265" vm="2">
        <v>0.21</v>
      </c>
      <c r="Z2265" s="3">
        <v>7261.5483333333341</v>
      </c>
      <c r="AA2265" t="s">
        <v>51</v>
      </c>
      <c r="AB2265">
        <v>1.4280999999999999</v>
      </c>
      <c r="AC2265">
        <v>0.06</v>
      </c>
      <c r="AD2265" s="2" t="s">
        <v>42</v>
      </c>
      <c r="AE2265">
        <v>396</v>
      </c>
      <c r="AH2265">
        <v>20</v>
      </c>
      <c r="AI2265">
        <v>481.5</v>
      </c>
      <c r="AJ2265">
        <v>3</v>
      </c>
      <c r="AK2265" t="s">
        <v>42</v>
      </c>
      <c r="AL2265">
        <f>IF(AND(EE_Data_2023[[#This Row],[Hire Date]]&gt;=EE_Data_2023[[#This Row],[Start of Month]],EE_Data_2023[[#This Row],[Hire Date]]&lt;=EE_Data_2023[[#This Row],[End of Month]]),1,0)</f>
        <v>0</v>
      </c>
      <c r="AM2265">
        <f>IF(AND(EE_Data_2023[[#This Row],[Exit Date]]&gt;=EE_Data_2023[[#This Row],[Start of Month]],EE_Data_2023[[#This Row],[Exit Date]]&lt;=EE_Data_2023[[#This Row],[End of Month]]),1,0)</f>
        <v>0</v>
      </c>
      <c r="AN2265">
        <f>EE_Data_2023[[#This Row],[Leave balance]]*EE_Data_2023[[#This Row],[Hr_Rate]]</f>
        <v>20999.803846153845</v>
      </c>
    </row>
    <row r="2266" spans="1:40" x14ac:dyDescent="0.3">
      <c r="A2266" s="1" t="s">
        <v>1929</v>
      </c>
      <c r="B2266" s="8">
        <v>44986</v>
      </c>
      <c r="C2266" s="8">
        <v>45016</v>
      </c>
      <c r="D2266">
        <v>2023</v>
      </c>
      <c r="E2266" t="s">
        <v>283</v>
      </c>
      <c r="F2266" t="s">
        <v>284</v>
      </c>
      <c r="G2266" t="s">
        <v>112</v>
      </c>
      <c r="H2266" t="s">
        <v>1352</v>
      </c>
      <c r="I2266" t="s">
        <v>1353</v>
      </c>
      <c r="J2266" t="s">
        <v>63</v>
      </c>
      <c r="K2266" t="s">
        <v>70</v>
      </c>
      <c r="L2266" t="s">
        <v>71</v>
      </c>
      <c r="M2266" t="s">
        <v>284</v>
      </c>
      <c r="N2266" t="s">
        <v>72</v>
      </c>
      <c r="O2266" t="s">
        <v>40</v>
      </c>
      <c r="P2266">
        <v>45</v>
      </c>
      <c r="Q2266" s="2">
        <v>40618</v>
      </c>
      <c r="R2266" s="2"/>
      <c r="S2266">
        <v>40</v>
      </c>
      <c r="T2266" s="3">
        <v>81687</v>
      </c>
      <c r="U2266" s="3">
        <v>6807.25</v>
      </c>
      <c r="V2266" s="3">
        <v>39.272596153846152</v>
      </c>
      <c r="W2266" s="3">
        <v>0</v>
      </c>
      <c r="X2266" s="3">
        <v>0</v>
      </c>
      <c r="Y2266" vm="30">
        <v>0.159</v>
      </c>
      <c r="Z2266" s="3">
        <v>5724.89725</v>
      </c>
      <c r="AA2266" t="s">
        <v>287</v>
      </c>
      <c r="AB2266">
        <v>3.8807</v>
      </c>
      <c r="AC2266">
        <v>0</v>
      </c>
      <c r="AD2266" s="2" t="s">
        <v>42</v>
      </c>
      <c r="AE2266">
        <v>122</v>
      </c>
      <c r="AF2266">
        <v>1</v>
      </c>
      <c r="AG2266" t="s">
        <v>1811</v>
      </c>
      <c r="AH2266">
        <v>20</v>
      </c>
      <c r="AI2266">
        <v>245.70000000000002</v>
      </c>
      <c r="AJ2266">
        <v>10.5</v>
      </c>
      <c r="AK2266" t="s">
        <v>42</v>
      </c>
      <c r="AL2266">
        <f>IF(AND(EE_Data_2023[[#This Row],[Hire Date]]&gt;=EE_Data_2023[[#This Row],[Start of Month]],EE_Data_2023[[#This Row],[Hire Date]]&lt;=EE_Data_2023[[#This Row],[End of Month]]),1,0)</f>
        <v>0</v>
      </c>
      <c r="AM2266">
        <f>IF(AND(EE_Data_2023[[#This Row],[Exit Date]]&gt;=EE_Data_2023[[#This Row],[Start of Month]],EE_Data_2023[[#This Row],[Exit Date]]&lt;=EE_Data_2023[[#This Row],[End of Month]]),1,0)</f>
        <v>0</v>
      </c>
      <c r="AN2266">
        <f>EE_Data_2023[[#This Row],[Leave balance]]*EE_Data_2023[[#This Row],[Hr_Rate]]</f>
        <v>4791.2567307692307</v>
      </c>
    </row>
    <row r="2267" spans="1:40" x14ac:dyDescent="0.3">
      <c r="A2267" s="1" t="s">
        <v>1929</v>
      </c>
      <c r="B2267" s="8">
        <v>44986</v>
      </c>
      <c r="C2267" s="8">
        <v>45016</v>
      </c>
      <c r="D2267">
        <v>2023</v>
      </c>
      <c r="E2267" t="s">
        <v>79</v>
      </c>
      <c r="F2267" t="s">
        <v>80</v>
      </c>
      <c r="G2267" t="s">
        <v>33</v>
      </c>
      <c r="H2267" t="s">
        <v>1354</v>
      </c>
      <c r="I2267" t="s">
        <v>1355</v>
      </c>
      <c r="J2267" t="s">
        <v>115</v>
      </c>
      <c r="K2267" t="s">
        <v>37</v>
      </c>
      <c r="L2267" t="s">
        <v>49</v>
      </c>
      <c r="M2267" t="s">
        <v>80</v>
      </c>
      <c r="N2267" t="s">
        <v>72</v>
      </c>
      <c r="O2267" t="s">
        <v>40</v>
      </c>
      <c r="P2267">
        <v>54</v>
      </c>
      <c r="Q2267" s="2">
        <v>40040</v>
      </c>
      <c r="R2267" s="2"/>
      <c r="S2267">
        <v>24</v>
      </c>
      <c r="T2267" s="3">
        <v>241083</v>
      </c>
      <c r="U2267" s="3">
        <v>20090.25</v>
      </c>
      <c r="V2267" s="3">
        <v>193.17548076923075</v>
      </c>
      <c r="W2267" s="3">
        <v>0.23190000000000002</v>
      </c>
      <c r="X2267" s="3">
        <v>4658.9289750000007</v>
      </c>
      <c r="Y2267" vm="7">
        <v>0.41200000000000003</v>
      </c>
      <c r="Z2267" s="3">
        <v>11813.066999999999</v>
      </c>
      <c r="AA2267" t="s">
        <v>41</v>
      </c>
      <c r="AB2267">
        <v>1</v>
      </c>
      <c r="AC2267">
        <v>0.39</v>
      </c>
      <c r="AD2267" s="2" t="s">
        <v>42</v>
      </c>
      <c r="AE2267">
        <v>260</v>
      </c>
      <c r="AH2267">
        <v>20</v>
      </c>
      <c r="AK2267" t="s">
        <v>42</v>
      </c>
      <c r="AL2267">
        <f>IF(AND(EE_Data_2023[[#This Row],[Hire Date]]&gt;=EE_Data_2023[[#This Row],[Start of Month]],EE_Data_2023[[#This Row],[Hire Date]]&lt;=EE_Data_2023[[#This Row],[End of Month]]),1,0)</f>
        <v>0</v>
      </c>
      <c r="AM2267">
        <f>IF(AND(EE_Data_2023[[#This Row],[Exit Date]]&gt;=EE_Data_2023[[#This Row],[Start of Month]],EE_Data_2023[[#This Row],[Exit Date]]&lt;=EE_Data_2023[[#This Row],[End of Month]]),1,0)</f>
        <v>0</v>
      </c>
      <c r="AN2267">
        <f>EE_Data_2023[[#This Row],[Leave balance]]*EE_Data_2023[[#This Row],[Hr_Rate]]</f>
        <v>50225.624999999993</v>
      </c>
    </row>
    <row r="2268" spans="1:40" x14ac:dyDescent="0.3">
      <c r="A2268" s="1" t="s">
        <v>1929</v>
      </c>
      <c r="B2268" s="8">
        <v>44986</v>
      </c>
      <c r="C2268" s="8">
        <v>45016</v>
      </c>
      <c r="D2268">
        <v>2023</v>
      </c>
      <c r="E2268" t="s">
        <v>79</v>
      </c>
      <c r="F2268" t="s">
        <v>80</v>
      </c>
      <c r="G2268" t="s">
        <v>33</v>
      </c>
      <c r="H2268" t="s">
        <v>1356</v>
      </c>
      <c r="I2268" t="s">
        <v>1357</v>
      </c>
      <c r="J2268" t="s">
        <v>115</v>
      </c>
      <c r="K2268" t="s">
        <v>48</v>
      </c>
      <c r="L2268" t="s">
        <v>49</v>
      </c>
      <c r="M2268" t="s">
        <v>80</v>
      </c>
      <c r="N2268" t="s">
        <v>72</v>
      </c>
      <c r="O2268" t="s">
        <v>50</v>
      </c>
      <c r="P2268">
        <v>38</v>
      </c>
      <c r="Q2268" s="2">
        <v>43413</v>
      </c>
      <c r="R2268" s="2"/>
      <c r="S2268">
        <v>40</v>
      </c>
      <c r="T2268" s="3">
        <v>223805</v>
      </c>
      <c r="U2268" s="3">
        <v>18650.416666666668</v>
      </c>
      <c r="V2268" s="3">
        <v>107.59855769230769</v>
      </c>
      <c r="W2268" s="3">
        <v>0.23190000000000002</v>
      </c>
      <c r="X2268" s="3">
        <v>4325.0316250000005</v>
      </c>
      <c r="Y2268" vm="7">
        <v>0.41200000000000003</v>
      </c>
      <c r="Z2268" s="3">
        <v>10966.445</v>
      </c>
      <c r="AA2268" t="s">
        <v>41</v>
      </c>
      <c r="AB2268">
        <v>1</v>
      </c>
      <c r="AC2268">
        <v>0.36</v>
      </c>
      <c r="AD2268" s="2" t="s">
        <v>42</v>
      </c>
      <c r="AE2268">
        <v>40</v>
      </c>
      <c r="AH2268">
        <v>20</v>
      </c>
      <c r="AJ2268">
        <v>3</v>
      </c>
      <c r="AK2268" t="s">
        <v>42</v>
      </c>
      <c r="AL2268">
        <f>IF(AND(EE_Data_2023[[#This Row],[Hire Date]]&gt;=EE_Data_2023[[#This Row],[Start of Month]],EE_Data_2023[[#This Row],[Hire Date]]&lt;=EE_Data_2023[[#This Row],[End of Month]]),1,0)</f>
        <v>0</v>
      </c>
      <c r="AM2268">
        <f>IF(AND(EE_Data_2023[[#This Row],[Exit Date]]&gt;=EE_Data_2023[[#This Row],[Start of Month]],EE_Data_2023[[#This Row],[Exit Date]]&lt;=EE_Data_2023[[#This Row],[End of Month]]),1,0)</f>
        <v>0</v>
      </c>
      <c r="AN2268">
        <f>EE_Data_2023[[#This Row],[Leave balance]]*EE_Data_2023[[#This Row],[Hr_Rate]]</f>
        <v>4303.9423076923076</v>
      </c>
    </row>
    <row r="2269" spans="1:40" x14ac:dyDescent="0.3">
      <c r="A2269" s="1" t="s">
        <v>1929</v>
      </c>
      <c r="B2269" s="8">
        <v>44986</v>
      </c>
      <c r="C2269" s="8">
        <v>45016</v>
      </c>
      <c r="D2269">
        <v>2023</v>
      </c>
      <c r="E2269" t="s">
        <v>139</v>
      </c>
      <c r="F2269" t="s">
        <v>140</v>
      </c>
      <c r="G2269" t="s">
        <v>33</v>
      </c>
      <c r="H2269" t="s">
        <v>1358</v>
      </c>
      <c r="I2269" t="s">
        <v>1359</v>
      </c>
      <c r="J2269" t="s">
        <v>47</v>
      </c>
      <c r="K2269" t="s">
        <v>83</v>
      </c>
      <c r="L2269" t="s">
        <v>71</v>
      </c>
      <c r="M2269" t="s">
        <v>140</v>
      </c>
      <c r="N2269" t="s">
        <v>72</v>
      </c>
      <c r="O2269" t="s">
        <v>50</v>
      </c>
      <c r="P2269">
        <v>27</v>
      </c>
      <c r="Q2269" s="2">
        <v>44393</v>
      </c>
      <c r="R2269" s="2"/>
      <c r="S2269">
        <v>24</v>
      </c>
      <c r="T2269" s="3">
        <v>161759</v>
      </c>
      <c r="U2269" s="3">
        <v>13479.916666666666</v>
      </c>
      <c r="V2269" s="3">
        <v>129.61458333333334</v>
      </c>
      <c r="W2269" s="3">
        <v>0.19879999999999998</v>
      </c>
      <c r="X2269" s="3">
        <v>2679.8074333333329</v>
      </c>
      <c r="Y2269" vm="16">
        <v>0.48799999999999999</v>
      </c>
      <c r="Z2269" s="3">
        <v>6901.717333333333</v>
      </c>
      <c r="AA2269" t="s">
        <v>41</v>
      </c>
      <c r="AB2269">
        <v>1</v>
      </c>
      <c r="AC2269">
        <v>0.16</v>
      </c>
      <c r="AD2269" s="2" t="s">
        <v>42</v>
      </c>
      <c r="AE2269">
        <v>38</v>
      </c>
      <c r="AH2269">
        <v>20</v>
      </c>
      <c r="AI2269">
        <v>424.8</v>
      </c>
      <c r="AK2269" t="s">
        <v>42</v>
      </c>
      <c r="AL2269">
        <f>IF(AND(EE_Data_2023[[#This Row],[Hire Date]]&gt;=EE_Data_2023[[#This Row],[Start of Month]],EE_Data_2023[[#This Row],[Hire Date]]&lt;=EE_Data_2023[[#This Row],[End of Month]]),1,0)</f>
        <v>0</v>
      </c>
      <c r="AM2269">
        <f>IF(AND(EE_Data_2023[[#This Row],[Exit Date]]&gt;=EE_Data_2023[[#This Row],[Start of Month]],EE_Data_2023[[#This Row],[Exit Date]]&lt;=EE_Data_2023[[#This Row],[End of Month]]),1,0)</f>
        <v>0</v>
      </c>
      <c r="AN2269">
        <f>EE_Data_2023[[#This Row],[Leave balance]]*EE_Data_2023[[#This Row],[Hr_Rate]]</f>
        <v>4925.354166666667</v>
      </c>
    </row>
    <row r="2270" spans="1:40" x14ac:dyDescent="0.3">
      <c r="A2270" s="1" t="s">
        <v>1929</v>
      </c>
      <c r="B2270" s="8">
        <v>44986</v>
      </c>
      <c r="C2270" s="8">
        <v>45016</v>
      </c>
      <c r="D2270">
        <v>2023</v>
      </c>
      <c r="E2270" t="s">
        <v>283</v>
      </c>
      <c r="F2270" t="s">
        <v>284</v>
      </c>
      <c r="G2270" t="s">
        <v>112</v>
      </c>
      <c r="H2270" t="s">
        <v>1360</v>
      </c>
      <c r="I2270" t="s">
        <v>1361</v>
      </c>
      <c r="J2270" t="s">
        <v>63</v>
      </c>
      <c r="K2270" t="s">
        <v>48</v>
      </c>
      <c r="L2270" t="s">
        <v>71</v>
      </c>
      <c r="M2270" t="s">
        <v>284</v>
      </c>
      <c r="N2270" t="s">
        <v>72</v>
      </c>
      <c r="O2270" t="s">
        <v>40</v>
      </c>
      <c r="P2270">
        <v>49</v>
      </c>
      <c r="Q2270" s="2">
        <v>43623</v>
      </c>
      <c r="R2270" s="2"/>
      <c r="S2270">
        <v>40</v>
      </c>
      <c r="T2270" s="3">
        <v>80700</v>
      </c>
      <c r="U2270" s="3">
        <v>6725</v>
      </c>
      <c r="V2270" s="3">
        <v>38.79807692307692</v>
      </c>
      <c r="W2270" s="3">
        <v>0</v>
      </c>
      <c r="X2270" s="3">
        <v>0</v>
      </c>
      <c r="Y2270" vm="30">
        <v>0.159</v>
      </c>
      <c r="Z2270" s="3">
        <v>5655.7250000000004</v>
      </c>
      <c r="AA2270" t="s">
        <v>287</v>
      </c>
      <c r="AB2270">
        <v>3.8807</v>
      </c>
      <c r="AC2270">
        <v>0</v>
      </c>
      <c r="AD2270" s="2" t="s">
        <v>42</v>
      </c>
      <c r="AE2270">
        <v>111</v>
      </c>
      <c r="AH2270">
        <v>20</v>
      </c>
      <c r="AI2270">
        <v>472.5</v>
      </c>
      <c r="AJ2270">
        <v>12</v>
      </c>
      <c r="AK2270" t="s">
        <v>42</v>
      </c>
      <c r="AL2270">
        <f>IF(AND(EE_Data_2023[[#This Row],[Hire Date]]&gt;=EE_Data_2023[[#This Row],[Start of Month]],EE_Data_2023[[#This Row],[Hire Date]]&lt;=EE_Data_2023[[#This Row],[End of Month]]),1,0)</f>
        <v>0</v>
      </c>
      <c r="AM2270">
        <f>IF(AND(EE_Data_2023[[#This Row],[Exit Date]]&gt;=EE_Data_2023[[#This Row],[Start of Month]],EE_Data_2023[[#This Row],[Exit Date]]&lt;=EE_Data_2023[[#This Row],[End of Month]]),1,0)</f>
        <v>0</v>
      </c>
      <c r="AN2270">
        <f>EE_Data_2023[[#This Row],[Leave balance]]*EE_Data_2023[[#This Row],[Hr_Rate]]</f>
        <v>4306.5865384615381</v>
      </c>
    </row>
    <row r="2271" spans="1:40" x14ac:dyDescent="0.3">
      <c r="A2271" s="1" t="s">
        <v>1929</v>
      </c>
      <c r="B2271" s="8">
        <v>44986</v>
      </c>
      <c r="C2271" s="8">
        <v>45016</v>
      </c>
      <c r="D2271">
        <v>2023</v>
      </c>
      <c r="E2271" t="s">
        <v>89</v>
      </c>
      <c r="F2271" t="s">
        <v>90</v>
      </c>
      <c r="G2271" t="s">
        <v>54</v>
      </c>
      <c r="H2271" t="s">
        <v>838</v>
      </c>
      <c r="I2271" t="s">
        <v>1362</v>
      </c>
      <c r="J2271" t="s">
        <v>77</v>
      </c>
      <c r="K2271" t="s">
        <v>94</v>
      </c>
      <c r="L2271" t="s">
        <v>49</v>
      </c>
      <c r="M2271" t="s">
        <v>90</v>
      </c>
      <c r="N2271" t="s">
        <v>39</v>
      </c>
      <c r="O2271" t="s">
        <v>40</v>
      </c>
      <c r="P2271">
        <v>54</v>
      </c>
      <c r="Q2271" s="2">
        <v>44631</v>
      </c>
      <c r="R2271" s="2">
        <v>44996</v>
      </c>
      <c r="S2271">
        <v>40</v>
      </c>
      <c r="T2271" s="3">
        <v>128136</v>
      </c>
      <c r="U2271" s="3">
        <v>10678</v>
      </c>
      <c r="V2271" s="3">
        <v>61.603846153846156</v>
      </c>
      <c r="W2271" s="3">
        <v>0</v>
      </c>
      <c r="X2271" s="3">
        <v>0</v>
      </c>
      <c r="Y2271" vm="9">
        <v>0.37200000000000005</v>
      </c>
      <c r="Z2271" s="3">
        <v>6705.7839999999997</v>
      </c>
      <c r="AA2271" t="s">
        <v>95</v>
      </c>
      <c r="AB2271">
        <v>136.33000000000001</v>
      </c>
      <c r="AC2271">
        <v>0.05</v>
      </c>
      <c r="AD2271" s="2">
        <v>44996</v>
      </c>
      <c r="AE2271">
        <v>360</v>
      </c>
      <c r="AH2271">
        <v>20</v>
      </c>
      <c r="AJ2271">
        <v>7.5</v>
      </c>
      <c r="AK2271" t="s">
        <v>42</v>
      </c>
      <c r="AL2271">
        <f>IF(AND(EE_Data_2023[[#This Row],[Hire Date]]&gt;=EE_Data_2023[[#This Row],[Start of Month]],EE_Data_2023[[#This Row],[Hire Date]]&lt;=EE_Data_2023[[#This Row],[End of Month]]),1,0)</f>
        <v>0</v>
      </c>
      <c r="AM2271">
        <f>IF(AND(EE_Data_2023[[#This Row],[Exit Date]]&gt;=EE_Data_2023[[#This Row],[Start of Month]],EE_Data_2023[[#This Row],[Exit Date]]&lt;=EE_Data_2023[[#This Row],[End of Month]]),1,0)</f>
        <v>1</v>
      </c>
      <c r="AN2271">
        <f>EE_Data_2023[[#This Row],[Leave balance]]*EE_Data_2023[[#This Row],[Hr_Rate]]</f>
        <v>22177.384615384617</v>
      </c>
    </row>
    <row r="2272" spans="1:40" x14ac:dyDescent="0.3">
      <c r="A2272" s="1" t="s">
        <v>1929</v>
      </c>
      <c r="B2272" s="8">
        <v>44986</v>
      </c>
      <c r="C2272" s="8">
        <v>45016</v>
      </c>
      <c r="D2272">
        <v>2023</v>
      </c>
      <c r="E2272" t="s">
        <v>79</v>
      </c>
      <c r="F2272" t="s">
        <v>80</v>
      </c>
      <c r="G2272" t="s">
        <v>33</v>
      </c>
      <c r="H2272" t="s">
        <v>1363</v>
      </c>
      <c r="I2272" t="s">
        <v>1364</v>
      </c>
      <c r="J2272" t="s">
        <v>177</v>
      </c>
      <c r="K2272" t="s">
        <v>116</v>
      </c>
      <c r="L2272" t="s">
        <v>71</v>
      </c>
      <c r="M2272" t="s">
        <v>80</v>
      </c>
      <c r="N2272" t="s">
        <v>72</v>
      </c>
      <c r="O2272" t="s">
        <v>50</v>
      </c>
      <c r="P2272">
        <v>39</v>
      </c>
      <c r="Q2272" s="2">
        <v>42843</v>
      </c>
      <c r="R2272" s="2"/>
      <c r="S2272">
        <v>32</v>
      </c>
      <c r="T2272" s="3">
        <v>58745</v>
      </c>
      <c r="U2272" s="3">
        <v>4895.416666666667</v>
      </c>
      <c r="V2272" s="3">
        <v>35.30348557692308</v>
      </c>
      <c r="W2272" s="3">
        <v>0.23190000000000002</v>
      </c>
      <c r="X2272" s="3">
        <v>1135.2471250000001</v>
      </c>
      <c r="Y2272" vm="7">
        <v>0.41200000000000003</v>
      </c>
      <c r="Z2272" s="3">
        <v>2878.5050000000001</v>
      </c>
      <c r="AA2272" t="s">
        <v>41</v>
      </c>
      <c r="AB2272">
        <v>1</v>
      </c>
      <c r="AC2272">
        <v>0</v>
      </c>
      <c r="AD2272" s="2" t="s">
        <v>42</v>
      </c>
      <c r="AE2272">
        <v>86</v>
      </c>
      <c r="AH2272">
        <v>20</v>
      </c>
      <c r="AK2272" t="s">
        <v>42</v>
      </c>
      <c r="AL2272">
        <f>IF(AND(EE_Data_2023[[#This Row],[Hire Date]]&gt;=EE_Data_2023[[#This Row],[Start of Month]],EE_Data_2023[[#This Row],[Hire Date]]&lt;=EE_Data_2023[[#This Row],[End of Month]]),1,0)</f>
        <v>0</v>
      </c>
      <c r="AM2272">
        <f>IF(AND(EE_Data_2023[[#This Row],[Exit Date]]&gt;=EE_Data_2023[[#This Row],[Start of Month]],EE_Data_2023[[#This Row],[Exit Date]]&lt;=EE_Data_2023[[#This Row],[End of Month]]),1,0)</f>
        <v>0</v>
      </c>
      <c r="AN2272">
        <f>EE_Data_2023[[#This Row],[Leave balance]]*EE_Data_2023[[#This Row],[Hr_Rate]]</f>
        <v>3036.0997596153848</v>
      </c>
    </row>
    <row r="2273" spans="1:40" x14ac:dyDescent="0.3">
      <c r="A2273" s="1" t="s">
        <v>1929</v>
      </c>
      <c r="B2273" s="8">
        <v>44986</v>
      </c>
      <c r="C2273" s="8">
        <v>45016</v>
      </c>
      <c r="D2273">
        <v>2023</v>
      </c>
      <c r="E2273" t="s">
        <v>146</v>
      </c>
      <c r="F2273" t="s">
        <v>147</v>
      </c>
      <c r="G2273" t="s">
        <v>1919</v>
      </c>
      <c r="H2273" t="s">
        <v>1365</v>
      </c>
      <c r="I2273" t="s">
        <v>1366</v>
      </c>
      <c r="J2273" t="s">
        <v>115</v>
      </c>
      <c r="K2273" t="s">
        <v>70</v>
      </c>
      <c r="L2273" t="s">
        <v>49</v>
      </c>
      <c r="M2273" t="s">
        <v>147</v>
      </c>
      <c r="N2273" t="s">
        <v>72</v>
      </c>
      <c r="O2273" t="s">
        <v>40</v>
      </c>
      <c r="P2273">
        <v>36</v>
      </c>
      <c r="Q2273" s="2">
        <v>43178</v>
      </c>
      <c r="R2273" s="2"/>
      <c r="S2273">
        <v>40</v>
      </c>
      <c r="T2273" s="3">
        <v>195200</v>
      </c>
      <c r="U2273" s="3">
        <v>16266.666666666666</v>
      </c>
      <c r="V2273" s="3">
        <v>93.84615384615384</v>
      </c>
      <c r="W2273" s="3">
        <v>0.12</v>
      </c>
      <c r="X2273" s="3">
        <v>1951.9999999999998</v>
      </c>
      <c r="Y2273" vm="17">
        <v>0.49700000000000005</v>
      </c>
      <c r="Z2273" s="3">
        <v>8182.1333333333323</v>
      </c>
      <c r="AA2273" t="s">
        <v>150</v>
      </c>
      <c r="AB2273">
        <v>86.649000000000001</v>
      </c>
      <c r="AC2273">
        <v>0.36</v>
      </c>
      <c r="AD2273" s="2" t="s">
        <v>42</v>
      </c>
      <c r="AE2273">
        <v>390</v>
      </c>
      <c r="AH2273">
        <v>20</v>
      </c>
      <c r="AK2273" t="s">
        <v>42</v>
      </c>
      <c r="AL2273">
        <f>IF(AND(EE_Data_2023[[#This Row],[Hire Date]]&gt;=EE_Data_2023[[#This Row],[Start of Month]],EE_Data_2023[[#This Row],[Hire Date]]&lt;=EE_Data_2023[[#This Row],[End of Month]]),1,0)</f>
        <v>0</v>
      </c>
      <c r="AM2273">
        <f>IF(AND(EE_Data_2023[[#This Row],[Exit Date]]&gt;=EE_Data_2023[[#This Row],[Start of Month]],EE_Data_2023[[#This Row],[Exit Date]]&lt;=EE_Data_2023[[#This Row],[End of Month]]),1,0)</f>
        <v>0</v>
      </c>
      <c r="AN2273">
        <f>EE_Data_2023[[#This Row],[Leave balance]]*EE_Data_2023[[#This Row],[Hr_Rate]]</f>
        <v>36600</v>
      </c>
    </row>
    <row r="2274" spans="1:40" x14ac:dyDescent="0.3">
      <c r="A2274" s="1" t="s">
        <v>1929</v>
      </c>
      <c r="B2274" s="8">
        <v>44986</v>
      </c>
      <c r="C2274" s="8">
        <v>45016</v>
      </c>
      <c r="D2274">
        <v>2023</v>
      </c>
      <c r="E2274" t="s">
        <v>128</v>
      </c>
      <c r="F2274" t="s">
        <v>129</v>
      </c>
      <c r="G2274" t="s">
        <v>33</v>
      </c>
      <c r="H2274" t="s">
        <v>1367</v>
      </c>
      <c r="I2274" t="s">
        <v>1368</v>
      </c>
      <c r="J2274" t="s">
        <v>177</v>
      </c>
      <c r="K2274" t="s">
        <v>48</v>
      </c>
      <c r="L2274" t="s">
        <v>38</v>
      </c>
      <c r="M2274" t="s">
        <v>129</v>
      </c>
      <c r="N2274" t="s">
        <v>72</v>
      </c>
      <c r="O2274" t="s">
        <v>50</v>
      </c>
      <c r="P2274">
        <v>45</v>
      </c>
      <c r="Q2274" s="2">
        <v>42711</v>
      </c>
      <c r="R2274" s="2"/>
      <c r="S2274">
        <v>24</v>
      </c>
      <c r="T2274" s="3">
        <v>71454</v>
      </c>
      <c r="U2274" s="3">
        <v>5954.5</v>
      </c>
      <c r="V2274" s="3">
        <v>57.254807692307686</v>
      </c>
      <c r="W2274" s="3">
        <v>0.27500000000000002</v>
      </c>
      <c r="X2274" s="3">
        <v>1637.4875000000002</v>
      </c>
      <c r="Y2274" vm="14">
        <v>0.55399999999999994</v>
      </c>
      <c r="Z2274" s="3">
        <v>2655.7070000000003</v>
      </c>
      <c r="AA2274" t="s">
        <v>41</v>
      </c>
      <c r="AB2274">
        <v>1</v>
      </c>
      <c r="AC2274">
        <v>0</v>
      </c>
      <c r="AD2274" s="2" t="s">
        <v>42</v>
      </c>
      <c r="AE2274">
        <v>204</v>
      </c>
      <c r="AH2274">
        <v>20</v>
      </c>
      <c r="AI2274">
        <v>447.3</v>
      </c>
      <c r="AK2274" t="s">
        <v>42</v>
      </c>
      <c r="AL2274">
        <f>IF(AND(EE_Data_2023[[#This Row],[Hire Date]]&gt;=EE_Data_2023[[#This Row],[Start of Month]],EE_Data_2023[[#This Row],[Hire Date]]&lt;=EE_Data_2023[[#This Row],[End of Month]]),1,0)</f>
        <v>0</v>
      </c>
      <c r="AM2274">
        <f>IF(AND(EE_Data_2023[[#This Row],[Exit Date]]&gt;=EE_Data_2023[[#This Row],[Start of Month]],EE_Data_2023[[#This Row],[Exit Date]]&lt;=EE_Data_2023[[#This Row],[End of Month]]),1,0)</f>
        <v>0</v>
      </c>
      <c r="AN2274">
        <f>EE_Data_2023[[#This Row],[Leave balance]]*EE_Data_2023[[#This Row],[Hr_Rate]]</f>
        <v>11679.980769230768</v>
      </c>
    </row>
    <row r="2275" spans="1:40" x14ac:dyDescent="0.3">
      <c r="A2275" s="1" t="s">
        <v>1929</v>
      </c>
      <c r="B2275" s="8">
        <v>44986</v>
      </c>
      <c r="C2275" s="8">
        <v>45016</v>
      </c>
      <c r="D2275">
        <v>2023</v>
      </c>
      <c r="E2275" t="s">
        <v>139</v>
      </c>
      <c r="F2275" t="s">
        <v>140</v>
      </c>
      <c r="G2275" t="s">
        <v>33</v>
      </c>
      <c r="H2275" t="s">
        <v>1371</v>
      </c>
      <c r="I2275" t="s">
        <v>1372</v>
      </c>
      <c r="J2275" t="s">
        <v>36</v>
      </c>
      <c r="K2275" t="s">
        <v>37</v>
      </c>
      <c r="L2275" t="s">
        <v>38</v>
      </c>
      <c r="M2275" t="s">
        <v>140</v>
      </c>
      <c r="N2275" t="s">
        <v>72</v>
      </c>
      <c r="O2275" t="s">
        <v>40</v>
      </c>
      <c r="P2275">
        <v>34</v>
      </c>
      <c r="Q2275" s="2">
        <v>42416</v>
      </c>
      <c r="R2275" s="2"/>
      <c r="S2275">
        <v>32</v>
      </c>
      <c r="T2275" s="3">
        <v>63411</v>
      </c>
      <c r="U2275" s="3">
        <v>5284.25</v>
      </c>
      <c r="V2275" s="3">
        <v>38.107572115384613</v>
      </c>
      <c r="W2275" s="3">
        <v>0.19879999999999998</v>
      </c>
      <c r="X2275" s="3">
        <v>1050.5088999999998</v>
      </c>
      <c r="Y2275" vm="16">
        <v>0.48799999999999999</v>
      </c>
      <c r="Z2275" s="3">
        <v>2705.5360000000001</v>
      </c>
      <c r="AA2275" t="s">
        <v>41</v>
      </c>
      <c r="AB2275">
        <v>1</v>
      </c>
      <c r="AC2275">
        <v>0</v>
      </c>
      <c r="AD2275" s="2" t="s">
        <v>42</v>
      </c>
      <c r="AE2275">
        <v>163</v>
      </c>
      <c r="AH2275">
        <v>20</v>
      </c>
      <c r="AK2275" t="s">
        <v>42</v>
      </c>
      <c r="AL2275">
        <f>IF(AND(EE_Data_2023[[#This Row],[Hire Date]]&gt;=EE_Data_2023[[#This Row],[Start of Month]],EE_Data_2023[[#This Row],[Hire Date]]&lt;=EE_Data_2023[[#This Row],[End of Month]]),1,0)</f>
        <v>0</v>
      </c>
      <c r="AM2275">
        <f>IF(AND(EE_Data_2023[[#This Row],[Exit Date]]&gt;=EE_Data_2023[[#This Row],[Start of Month]],EE_Data_2023[[#This Row],[Exit Date]]&lt;=EE_Data_2023[[#This Row],[End of Month]]),1,0)</f>
        <v>0</v>
      </c>
      <c r="AN2275">
        <f>EE_Data_2023[[#This Row],[Leave balance]]*EE_Data_2023[[#This Row],[Hr_Rate]]</f>
        <v>6211.5342548076924</v>
      </c>
    </row>
    <row r="2276" spans="1:40" x14ac:dyDescent="0.3">
      <c r="A2276" s="1" t="s">
        <v>1929</v>
      </c>
      <c r="B2276" s="8">
        <v>44986</v>
      </c>
      <c r="C2276" s="8">
        <v>45016</v>
      </c>
      <c r="D2276">
        <v>2023</v>
      </c>
      <c r="E2276" t="s">
        <v>79</v>
      </c>
      <c r="F2276" t="s">
        <v>80</v>
      </c>
      <c r="G2276" t="s">
        <v>33</v>
      </c>
      <c r="H2276" t="s">
        <v>1373</v>
      </c>
      <c r="I2276" t="s">
        <v>1374</v>
      </c>
      <c r="J2276" t="s">
        <v>93</v>
      </c>
      <c r="K2276" t="s">
        <v>83</v>
      </c>
      <c r="L2276" t="s">
        <v>49</v>
      </c>
      <c r="M2276" t="s">
        <v>80</v>
      </c>
      <c r="N2276" t="s">
        <v>72</v>
      </c>
      <c r="O2276" t="s">
        <v>50</v>
      </c>
      <c r="P2276">
        <v>28</v>
      </c>
      <c r="Q2276" s="2">
        <v>43652</v>
      </c>
      <c r="R2276" s="2"/>
      <c r="S2276">
        <v>24</v>
      </c>
      <c r="T2276" s="3">
        <v>152036</v>
      </c>
      <c r="U2276" s="3">
        <v>12669.666666666666</v>
      </c>
      <c r="V2276" s="3">
        <v>121.82371794871796</v>
      </c>
      <c r="W2276" s="3">
        <v>0.23190000000000002</v>
      </c>
      <c r="X2276" s="3">
        <v>2938.0957000000003</v>
      </c>
      <c r="Y2276" vm="7">
        <v>0.41200000000000003</v>
      </c>
      <c r="Z2276" s="3">
        <v>7449.7639999999992</v>
      </c>
      <c r="AA2276" t="s">
        <v>41</v>
      </c>
      <c r="AB2276">
        <v>1</v>
      </c>
      <c r="AC2276">
        <v>0.15</v>
      </c>
      <c r="AD2276" s="2" t="s">
        <v>42</v>
      </c>
      <c r="AE2276">
        <v>178</v>
      </c>
      <c r="AH2276">
        <v>20</v>
      </c>
      <c r="AI2276">
        <v>213.3</v>
      </c>
      <c r="AK2276" t="s">
        <v>42</v>
      </c>
      <c r="AL2276">
        <f>IF(AND(EE_Data_2023[[#This Row],[Hire Date]]&gt;=EE_Data_2023[[#This Row],[Start of Month]],EE_Data_2023[[#This Row],[Hire Date]]&lt;=EE_Data_2023[[#This Row],[End of Month]]),1,0)</f>
        <v>0</v>
      </c>
      <c r="AM2276">
        <f>IF(AND(EE_Data_2023[[#This Row],[Exit Date]]&gt;=EE_Data_2023[[#This Row],[Start of Month]],EE_Data_2023[[#This Row],[Exit Date]]&lt;=EE_Data_2023[[#This Row],[End of Month]]),1,0)</f>
        <v>0</v>
      </c>
      <c r="AN2276">
        <f>EE_Data_2023[[#This Row],[Leave balance]]*EE_Data_2023[[#This Row],[Hr_Rate]]</f>
        <v>21684.621794871797</v>
      </c>
    </row>
    <row r="2277" spans="1:40" x14ac:dyDescent="0.3">
      <c r="A2277" s="1" t="s">
        <v>1929</v>
      </c>
      <c r="B2277" s="8">
        <v>44986</v>
      </c>
      <c r="C2277" s="8">
        <v>45016</v>
      </c>
      <c r="D2277">
        <v>2023</v>
      </c>
      <c r="E2277" t="s">
        <v>210</v>
      </c>
      <c r="F2277" t="s">
        <v>211</v>
      </c>
      <c r="G2277" t="s">
        <v>33</v>
      </c>
      <c r="H2277" t="s">
        <v>1375</v>
      </c>
      <c r="I2277" t="s">
        <v>1376</v>
      </c>
      <c r="J2277" t="s">
        <v>98</v>
      </c>
      <c r="K2277" t="s">
        <v>99</v>
      </c>
      <c r="L2277" t="s">
        <v>38</v>
      </c>
      <c r="M2277" t="s">
        <v>211</v>
      </c>
      <c r="N2277" t="s">
        <v>39</v>
      </c>
      <c r="O2277" t="s">
        <v>50</v>
      </c>
      <c r="P2277">
        <v>55</v>
      </c>
      <c r="Q2277" s="2">
        <v>44276</v>
      </c>
      <c r="R2277" s="2">
        <v>45006</v>
      </c>
      <c r="S2277">
        <v>40</v>
      </c>
      <c r="T2277" s="3">
        <v>95562</v>
      </c>
      <c r="U2277" s="3">
        <v>7963.5</v>
      </c>
      <c r="V2277" s="3">
        <v>45.943269230769232</v>
      </c>
      <c r="W2277" s="3">
        <v>0.29899999999999999</v>
      </c>
      <c r="X2277" s="3">
        <v>2381.0864999999999</v>
      </c>
      <c r="Y2277" vm="26">
        <v>0.47</v>
      </c>
      <c r="Z2277" s="3">
        <v>4220.6550000000007</v>
      </c>
      <c r="AA2277" t="s">
        <v>41</v>
      </c>
      <c r="AB2277">
        <v>1</v>
      </c>
      <c r="AC2277">
        <v>0</v>
      </c>
      <c r="AD2277" s="2" t="s">
        <v>42</v>
      </c>
      <c r="AE2277">
        <v>272</v>
      </c>
      <c r="AH2277">
        <v>20</v>
      </c>
      <c r="AJ2277">
        <v>4.5</v>
      </c>
      <c r="AK2277" t="s">
        <v>1810</v>
      </c>
      <c r="AL2277">
        <f>IF(AND(EE_Data_2023[[#This Row],[Hire Date]]&gt;=EE_Data_2023[[#This Row],[Start of Month]],EE_Data_2023[[#This Row],[Hire Date]]&lt;=EE_Data_2023[[#This Row],[End of Month]]),1,0)</f>
        <v>0</v>
      </c>
      <c r="AM2277">
        <f>IF(AND(EE_Data_2023[[#This Row],[Exit Date]]&gt;=EE_Data_2023[[#This Row],[Start of Month]],EE_Data_2023[[#This Row],[Exit Date]]&lt;=EE_Data_2023[[#This Row],[End of Month]]),1,0)</f>
        <v>0</v>
      </c>
      <c r="AN2277">
        <f>EE_Data_2023[[#This Row],[Leave balance]]*EE_Data_2023[[#This Row],[Hr_Rate]]</f>
        <v>12496.569230769232</v>
      </c>
    </row>
    <row r="2278" spans="1:40" x14ac:dyDescent="0.3">
      <c r="A2278" s="1" t="s">
        <v>1929</v>
      </c>
      <c r="B2278" s="8">
        <v>44986</v>
      </c>
      <c r="C2278" s="8">
        <v>45016</v>
      </c>
      <c r="D2278">
        <v>2023</v>
      </c>
      <c r="E2278" t="s">
        <v>210</v>
      </c>
      <c r="F2278" t="s">
        <v>211</v>
      </c>
      <c r="G2278" t="s">
        <v>33</v>
      </c>
      <c r="H2278" t="s">
        <v>1377</v>
      </c>
      <c r="I2278" t="s">
        <v>1378</v>
      </c>
      <c r="J2278" t="s">
        <v>63</v>
      </c>
      <c r="K2278" t="s">
        <v>70</v>
      </c>
      <c r="L2278" t="s">
        <v>108</v>
      </c>
      <c r="M2278" t="s">
        <v>211</v>
      </c>
      <c r="N2278" t="s">
        <v>72</v>
      </c>
      <c r="O2278" t="s">
        <v>40</v>
      </c>
      <c r="P2278">
        <v>30</v>
      </c>
      <c r="Q2278" s="2">
        <v>43773</v>
      </c>
      <c r="R2278" s="2"/>
      <c r="S2278">
        <v>32</v>
      </c>
      <c r="T2278" s="3">
        <v>96092</v>
      </c>
      <c r="U2278" s="3">
        <v>8007.666666666667</v>
      </c>
      <c r="V2278" s="3">
        <v>57.747596153846153</v>
      </c>
      <c r="W2278" s="3">
        <v>0.29899999999999999</v>
      </c>
      <c r="X2278" s="3">
        <v>2394.2923333333333</v>
      </c>
      <c r="Y2278" vm="26">
        <v>0.47</v>
      </c>
      <c r="Z2278" s="3">
        <v>4244.0633333333335</v>
      </c>
      <c r="AA2278" t="s">
        <v>41</v>
      </c>
      <c r="AB2278">
        <v>1</v>
      </c>
      <c r="AC2278">
        <v>0</v>
      </c>
      <c r="AD2278" s="2" t="s">
        <v>42</v>
      </c>
      <c r="AE2278">
        <v>173</v>
      </c>
      <c r="AH2278">
        <v>20</v>
      </c>
      <c r="AK2278" t="s">
        <v>42</v>
      </c>
      <c r="AL2278">
        <f>IF(AND(EE_Data_2023[[#This Row],[Hire Date]]&gt;=EE_Data_2023[[#This Row],[Start of Month]],EE_Data_2023[[#This Row],[Hire Date]]&lt;=EE_Data_2023[[#This Row],[End of Month]]),1,0)</f>
        <v>0</v>
      </c>
      <c r="AM2278">
        <f>IF(AND(EE_Data_2023[[#This Row],[Exit Date]]&gt;=EE_Data_2023[[#This Row],[Start of Month]],EE_Data_2023[[#This Row],[Exit Date]]&lt;=EE_Data_2023[[#This Row],[End of Month]]),1,0)</f>
        <v>0</v>
      </c>
      <c r="AN2278">
        <f>EE_Data_2023[[#This Row],[Leave balance]]*EE_Data_2023[[#This Row],[Hr_Rate]]</f>
        <v>9990.3341346153848</v>
      </c>
    </row>
    <row r="2279" spans="1:40" x14ac:dyDescent="0.3">
      <c r="A2279" s="1" t="s">
        <v>1929</v>
      </c>
      <c r="B2279" s="8">
        <v>44986</v>
      </c>
      <c r="C2279" s="8">
        <v>45016</v>
      </c>
      <c r="D2279">
        <v>2023</v>
      </c>
      <c r="E2279" t="s">
        <v>424</v>
      </c>
      <c r="F2279" t="s">
        <v>425</v>
      </c>
      <c r="G2279" t="s">
        <v>54</v>
      </c>
      <c r="H2279" t="s">
        <v>1379</v>
      </c>
      <c r="I2279" t="s">
        <v>1380</v>
      </c>
      <c r="J2279" t="s">
        <v>115</v>
      </c>
      <c r="K2279" t="s">
        <v>99</v>
      </c>
      <c r="L2279" t="s">
        <v>38</v>
      </c>
      <c r="M2279" t="s">
        <v>425</v>
      </c>
      <c r="N2279" t="s">
        <v>72</v>
      </c>
      <c r="O2279" t="s">
        <v>40</v>
      </c>
      <c r="P2279">
        <v>63</v>
      </c>
      <c r="Q2279" s="2">
        <v>41428</v>
      </c>
      <c r="R2279" s="2"/>
      <c r="S2279">
        <v>40</v>
      </c>
      <c r="T2279" s="3">
        <v>254289</v>
      </c>
      <c r="U2279" s="3">
        <v>21190.75</v>
      </c>
      <c r="V2279" s="3">
        <v>122.25432692307693</v>
      </c>
      <c r="W2279" s="3">
        <v>0.26</v>
      </c>
      <c r="X2279" s="3">
        <v>5509.5950000000003</v>
      </c>
      <c r="Y2279" vm="39">
        <v>0.44400000000000001</v>
      </c>
      <c r="Z2279" s="3">
        <v>11782.057000000001</v>
      </c>
      <c r="AA2279" t="s">
        <v>428</v>
      </c>
      <c r="AB2279">
        <v>32.686700000000002</v>
      </c>
      <c r="AC2279">
        <v>0.39</v>
      </c>
      <c r="AD2279" s="2" t="s">
        <v>42</v>
      </c>
      <c r="AE2279">
        <v>291</v>
      </c>
      <c r="AH2279">
        <v>20</v>
      </c>
      <c r="AJ2279">
        <v>10.5</v>
      </c>
      <c r="AK2279" t="s">
        <v>42</v>
      </c>
      <c r="AL2279">
        <f>IF(AND(EE_Data_2023[[#This Row],[Hire Date]]&gt;=EE_Data_2023[[#This Row],[Start of Month]],EE_Data_2023[[#This Row],[Hire Date]]&lt;=EE_Data_2023[[#This Row],[End of Month]]),1,0)</f>
        <v>0</v>
      </c>
      <c r="AM2279">
        <f>IF(AND(EE_Data_2023[[#This Row],[Exit Date]]&gt;=EE_Data_2023[[#This Row],[Start of Month]],EE_Data_2023[[#This Row],[Exit Date]]&lt;=EE_Data_2023[[#This Row],[End of Month]]),1,0)</f>
        <v>0</v>
      </c>
      <c r="AN2279">
        <f>EE_Data_2023[[#This Row],[Leave balance]]*EE_Data_2023[[#This Row],[Hr_Rate]]</f>
        <v>35576.009134615386</v>
      </c>
    </row>
    <row r="2280" spans="1:40" x14ac:dyDescent="0.3">
      <c r="A2280" s="1" t="s">
        <v>1929</v>
      </c>
      <c r="B2280" s="8">
        <v>44986</v>
      </c>
      <c r="C2280" s="8">
        <v>45016</v>
      </c>
      <c r="D2280">
        <v>2023</v>
      </c>
      <c r="E2280" t="s">
        <v>188</v>
      </c>
      <c r="F2280" t="s">
        <v>189</v>
      </c>
      <c r="G2280" t="s">
        <v>33</v>
      </c>
      <c r="H2280" t="s">
        <v>1381</v>
      </c>
      <c r="I2280" t="s">
        <v>1382</v>
      </c>
      <c r="J2280" t="s">
        <v>57</v>
      </c>
      <c r="K2280" t="s">
        <v>37</v>
      </c>
      <c r="L2280" t="s">
        <v>108</v>
      </c>
      <c r="M2280" t="s">
        <v>189</v>
      </c>
      <c r="N2280" t="s">
        <v>72</v>
      </c>
      <c r="O2280" t="s">
        <v>40</v>
      </c>
      <c r="P2280">
        <v>26</v>
      </c>
      <c r="Q2280" s="2">
        <v>43656</v>
      </c>
      <c r="R2280" s="2"/>
      <c r="S2280">
        <v>24</v>
      </c>
      <c r="T2280" s="3">
        <v>69110</v>
      </c>
      <c r="U2280" s="3">
        <v>5759.166666666667</v>
      </c>
      <c r="V2280" s="3">
        <v>55.376602564102562</v>
      </c>
      <c r="W2280" s="3">
        <v>0.14099999999999999</v>
      </c>
      <c r="X2280" s="3">
        <v>812.04250000000002</v>
      </c>
      <c r="Y2280" vm="23">
        <v>0.36200000000000004</v>
      </c>
      <c r="Z2280" s="3">
        <v>3674.3483333333334</v>
      </c>
      <c r="AA2280" t="s">
        <v>192</v>
      </c>
      <c r="AB2280">
        <v>11.2597</v>
      </c>
      <c r="AC2280">
        <v>0.05</v>
      </c>
      <c r="AD2280" s="2" t="s">
        <v>42</v>
      </c>
      <c r="AE2280">
        <v>204</v>
      </c>
      <c r="AH2280">
        <v>20</v>
      </c>
      <c r="AK2280" t="s">
        <v>42</v>
      </c>
      <c r="AL2280">
        <f>IF(AND(EE_Data_2023[[#This Row],[Hire Date]]&gt;=EE_Data_2023[[#This Row],[Start of Month]],EE_Data_2023[[#This Row],[Hire Date]]&lt;=EE_Data_2023[[#This Row],[End of Month]]),1,0)</f>
        <v>0</v>
      </c>
      <c r="AM2280">
        <f>IF(AND(EE_Data_2023[[#This Row],[Exit Date]]&gt;=EE_Data_2023[[#This Row],[Start of Month]],EE_Data_2023[[#This Row],[Exit Date]]&lt;=EE_Data_2023[[#This Row],[End of Month]]),1,0)</f>
        <v>0</v>
      </c>
      <c r="AN2280">
        <f>EE_Data_2023[[#This Row],[Leave balance]]*EE_Data_2023[[#This Row],[Hr_Rate]]</f>
        <v>11296.826923076922</v>
      </c>
    </row>
    <row r="2281" spans="1:40" x14ac:dyDescent="0.3">
      <c r="A2281" s="1" t="s">
        <v>1929</v>
      </c>
      <c r="B2281" s="8">
        <v>44986</v>
      </c>
      <c r="C2281" s="8">
        <v>45016</v>
      </c>
      <c r="D2281">
        <v>2023</v>
      </c>
      <c r="E2281" t="s">
        <v>79</v>
      </c>
      <c r="F2281" t="s">
        <v>80</v>
      </c>
      <c r="G2281" t="s">
        <v>33</v>
      </c>
      <c r="H2281" t="s">
        <v>1383</v>
      </c>
      <c r="I2281" t="s">
        <v>1384</v>
      </c>
      <c r="J2281" t="s">
        <v>115</v>
      </c>
      <c r="K2281" t="s">
        <v>116</v>
      </c>
      <c r="L2281" t="s">
        <v>49</v>
      </c>
      <c r="M2281" t="s">
        <v>80</v>
      </c>
      <c r="N2281" t="s">
        <v>72</v>
      </c>
      <c r="O2281" t="s">
        <v>40</v>
      </c>
      <c r="P2281">
        <v>52</v>
      </c>
      <c r="Q2281" s="2">
        <v>37418</v>
      </c>
      <c r="R2281" s="2"/>
      <c r="S2281">
        <v>32</v>
      </c>
      <c r="T2281" s="3">
        <v>236314</v>
      </c>
      <c r="U2281" s="3">
        <v>19692.833333333332</v>
      </c>
      <c r="V2281" s="3">
        <v>142.015625</v>
      </c>
      <c r="W2281" s="3">
        <v>0.23190000000000002</v>
      </c>
      <c r="X2281" s="3">
        <v>4566.7680500000006</v>
      </c>
      <c r="Y2281" vm="7">
        <v>0.41200000000000003</v>
      </c>
      <c r="Z2281" s="3">
        <v>11579.385999999999</v>
      </c>
      <c r="AA2281" t="s">
        <v>41</v>
      </c>
      <c r="AB2281">
        <v>1</v>
      </c>
      <c r="AC2281">
        <v>0.34</v>
      </c>
      <c r="AD2281" s="2" t="s">
        <v>42</v>
      </c>
      <c r="AE2281">
        <v>186</v>
      </c>
      <c r="AH2281">
        <v>20</v>
      </c>
      <c r="AK2281" t="s">
        <v>42</v>
      </c>
      <c r="AL2281">
        <f>IF(AND(EE_Data_2023[[#This Row],[Hire Date]]&gt;=EE_Data_2023[[#This Row],[Start of Month]],EE_Data_2023[[#This Row],[Hire Date]]&lt;=EE_Data_2023[[#This Row],[End of Month]]),1,0)</f>
        <v>0</v>
      </c>
      <c r="AM2281">
        <f>IF(AND(EE_Data_2023[[#This Row],[Exit Date]]&gt;=EE_Data_2023[[#This Row],[Start of Month]],EE_Data_2023[[#This Row],[Exit Date]]&lt;=EE_Data_2023[[#This Row],[End of Month]]),1,0)</f>
        <v>0</v>
      </c>
      <c r="AN2281">
        <f>EE_Data_2023[[#This Row],[Leave balance]]*EE_Data_2023[[#This Row],[Hr_Rate]]</f>
        <v>26414.90625</v>
      </c>
    </row>
    <row r="2282" spans="1:40" x14ac:dyDescent="0.3">
      <c r="A2282" s="1" t="s">
        <v>1929</v>
      </c>
      <c r="B2282" s="8">
        <v>44986</v>
      </c>
      <c r="C2282" s="8">
        <v>45016</v>
      </c>
      <c r="D2282">
        <v>2023</v>
      </c>
      <c r="E2282" t="s">
        <v>283</v>
      </c>
      <c r="F2282" t="s">
        <v>284</v>
      </c>
      <c r="G2282" t="s">
        <v>112</v>
      </c>
      <c r="H2282" t="s">
        <v>1385</v>
      </c>
      <c r="I2282" t="s">
        <v>1386</v>
      </c>
      <c r="J2282" t="s">
        <v>145</v>
      </c>
      <c r="K2282" t="s">
        <v>116</v>
      </c>
      <c r="L2282" t="s">
        <v>71</v>
      </c>
      <c r="M2282" t="s">
        <v>284</v>
      </c>
      <c r="N2282" t="s">
        <v>72</v>
      </c>
      <c r="O2282" t="s">
        <v>40</v>
      </c>
      <c r="P2282">
        <v>51</v>
      </c>
      <c r="Q2282" s="2">
        <v>39252</v>
      </c>
      <c r="R2282" s="2"/>
      <c r="S2282">
        <v>40</v>
      </c>
      <c r="T2282" s="3">
        <v>45206</v>
      </c>
      <c r="U2282" s="3">
        <v>3767.1666666666665</v>
      </c>
      <c r="V2282" s="3">
        <v>21.733653846153846</v>
      </c>
      <c r="W2282" s="3">
        <v>0</v>
      </c>
      <c r="X2282" s="3">
        <v>0</v>
      </c>
      <c r="Y2282" vm="30">
        <v>0.159</v>
      </c>
      <c r="Z2282" s="3">
        <v>3168.1871666666666</v>
      </c>
      <c r="AA2282" t="s">
        <v>287</v>
      </c>
      <c r="AB2282">
        <v>3.8807</v>
      </c>
      <c r="AC2282">
        <v>0</v>
      </c>
      <c r="AD2282" s="2" t="s">
        <v>42</v>
      </c>
      <c r="AE2282">
        <v>142</v>
      </c>
      <c r="AH2282">
        <v>20</v>
      </c>
      <c r="AJ2282">
        <v>9</v>
      </c>
      <c r="AK2282" t="s">
        <v>42</v>
      </c>
      <c r="AL2282">
        <f>IF(AND(EE_Data_2023[[#This Row],[Hire Date]]&gt;=EE_Data_2023[[#This Row],[Start of Month]],EE_Data_2023[[#This Row],[Hire Date]]&lt;=EE_Data_2023[[#This Row],[End of Month]]),1,0)</f>
        <v>0</v>
      </c>
      <c r="AM2282">
        <f>IF(AND(EE_Data_2023[[#This Row],[Exit Date]]&gt;=EE_Data_2023[[#This Row],[Start of Month]],EE_Data_2023[[#This Row],[Exit Date]]&lt;=EE_Data_2023[[#This Row],[End of Month]]),1,0)</f>
        <v>0</v>
      </c>
      <c r="AN2282">
        <f>EE_Data_2023[[#This Row],[Leave balance]]*EE_Data_2023[[#This Row],[Hr_Rate]]</f>
        <v>3086.1788461538463</v>
      </c>
    </row>
    <row r="2283" spans="1:40" x14ac:dyDescent="0.3">
      <c r="A2283" s="1" t="s">
        <v>1929</v>
      </c>
      <c r="B2283" s="8">
        <v>44986</v>
      </c>
      <c r="C2283" s="8">
        <v>45016</v>
      </c>
      <c r="D2283">
        <v>2023</v>
      </c>
      <c r="E2283" t="s">
        <v>104</v>
      </c>
      <c r="F2283" t="s">
        <v>105</v>
      </c>
      <c r="G2283" t="s">
        <v>1919</v>
      </c>
      <c r="H2283" t="s">
        <v>1387</v>
      </c>
      <c r="I2283" t="s">
        <v>1388</v>
      </c>
      <c r="J2283" t="s">
        <v>115</v>
      </c>
      <c r="K2283" t="s">
        <v>48</v>
      </c>
      <c r="L2283" t="s">
        <v>108</v>
      </c>
      <c r="M2283" t="s">
        <v>105</v>
      </c>
      <c r="N2283" t="s">
        <v>72</v>
      </c>
      <c r="O2283" t="s">
        <v>50</v>
      </c>
      <c r="P2283">
        <v>25</v>
      </c>
      <c r="Q2283" s="2">
        <v>44515</v>
      </c>
      <c r="R2283" s="2"/>
      <c r="S2283">
        <v>40</v>
      </c>
      <c r="T2283" s="3">
        <v>210708</v>
      </c>
      <c r="U2283" s="3">
        <v>17559</v>
      </c>
      <c r="V2283" s="3">
        <v>101.30192307692307</v>
      </c>
      <c r="W2283" s="3">
        <v>5.74E-2</v>
      </c>
      <c r="X2283" s="3">
        <v>1007.8866</v>
      </c>
      <c r="Y2283" vm="11">
        <v>0.30099999999999999</v>
      </c>
      <c r="Z2283" s="3">
        <v>12273.741</v>
      </c>
      <c r="AA2283" t="s">
        <v>109</v>
      </c>
      <c r="AB2283">
        <v>16295.86</v>
      </c>
      <c r="AC2283">
        <v>0.33</v>
      </c>
      <c r="AD2283" s="2" t="s">
        <v>42</v>
      </c>
      <c r="AE2283">
        <v>55</v>
      </c>
      <c r="AH2283">
        <v>20</v>
      </c>
      <c r="AJ2283">
        <v>21</v>
      </c>
      <c r="AK2283" t="s">
        <v>42</v>
      </c>
      <c r="AL2283">
        <f>IF(AND(EE_Data_2023[[#This Row],[Hire Date]]&gt;=EE_Data_2023[[#This Row],[Start of Month]],EE_Data_2023[[#This Row],[Hire Date]]&lt;=EE_Data_2023[[#This Row],[End of Month]]),1,0)</f>
        <v>0</v>
      </c>
      <c r="AM2283">
        <f>IF(AND(EE_Data_2023[[#This Row],[Exit Date]]&gt;=EE_Data_2023[[#This Row],[Start of Month]],EE_Data_2023[[#This Row],[Exit Date]]&lt;=EE_Data_2023[[#This Row],[End of Month]]),1,0)</f>
        <v>0</v>
      </c>
      <c r="AN2283">
        <f>EE_Data_2023[[#This Row],[Leave balance]]*EE_Data_2023[[#This Row],[Hr_Rate]]</f>
        <v>5571.6057692307695</v>
      </c>
    </row>
    <row r="2284" spans="1:40" x14ac:dyDescent="0.3">
      <c r="A2284" s="1" t="s">
        <v>1929</v>
      </c>
      <c r="B2284" s="8">
        <v>44986</v>
      </c>
      <c r="C2284" s="8">
        <v>45016</v>
      </c>
      <c r="D2284">
        <v>2023</v>
      </c>
      <c r="E2284" t="s">
        <v>322</v>
      </c>
      <c r="F2284" t="s">
        <v>323</v>
      </c>
      <c r="G2284" t="s">
        <v>1919</v>
      </c>
      <c r="H2284" t="s">
        <v>1389</v>
      </c>
      <c r="I2284" t="s">
        <v>1390</v>
      </c>
      <c r="J2284" t="s">
        <v>367</v>
      </c>
      <c r="K2284" t="s">
        <v>37</v>
      </c>
      <c r="L2284" t="s">
        <v>71</v>
      </c>
      <c r="M2284" t="s">
        <v>323</v>
      </c>
      <c r="N2284" t="s">
        <v>39</v>
      </c>
      <c r="O2284" t="s">
        <v>40</v>
      </c>
      <c r="P2284">
        <v>40</v>
      </c>
      <c r="Q2284" s="2">
        <v>44465</v>
      </c>
      <c r="R2284" s="2">
        <v>45195</v>
      </c>
      <c r="S2284">
        <v>40</v>
      </c>
      <c r="T2284" s="3">
        <v>87770</v>
      </c>
      <c r="U2284" s="3">
        <v>7314.166666666667</v>
      </c>
      <c r="V2284" s="3">
        <v>42.197115384615387</v>
      </c>
      <c r="W2284" s="3">
        <v>0.15490000000000001</v>
      </c>
      <c r="X2284" s="3">
        <v>1132.9644166666667</v>
      </c>
      <c r="Y2284" vm="33">
        <v>0.46700000000000003</v>
      </c>
      <c r="Z2284" s="3">
        <v>3898.4508333333333</v>
      </c>
      <c r="AA2284" t="s">
        <v>326</v>
      </c>
      <c r="AB2284">
        <v>143.86000000000001</v>
      </c>
      <c r="AC2284">
        <v>0</v>
      </c>
      <c r="AD2284" s="2" t="s">
        <v>42</v>
      </c>
      <c r="AE2284">
        <v>213</v>
      </c>
      <c r="AH2284">
        <v>20</v>
      </c>
      <c r="AJ2284">
        <v>1.5</v>
      </c>
      <c r="AK2284" t="s">
        <v>42</v>
      </c>
      <c r="AL2284">
        <f>IF(AND(EE_Data_2023[[#This Row],[Hire Date]]&gt;=EE_Data_2023[[#This Row],[Start of Month]],EE_Data_2023[[#This Row],[Hire Date]]&lt;=EE_Data_2023[[#This Row],[End of Month]]),1,0)</f>
        <v>0</v>
      </c>
      <c r="AM2284">
        <f>IF(AND(EE_Data_2023[[#This Row],[Exit Date]]&gt;=EE_Data_2023[[#This Row],[Start of Month]],EE_Data_2023[[#This Row],[Exit Date]]&lt;=EE_Data_2023[[#This Row],[End of Month]]),1,0)</f>
        <v>0</v>
      </c>
      <c r="AN2284">
        <f>EE_Data_2023[[#This Row],[Leave balance]]*EE_Data_2023[[#This Row],[Hr_Rate]]</f>
        <v>8987.985576923078</v>
      </c>
    </row>
    <row r="2285" spans="1:40" x14ac:dyDescent="0.3">
      <c r="A2285" s="1" t="s">
        <v>1929</v>
      </c>
      <c r="B2285" s="8">
        <v>44986</v>
      </c>
      <c r="C2285" s="8">
        <v>45016</v>
      </c>
      <c r="D2285">
        <v>2023</v>
      </c>
      <c r="E2285" t="s">
        <v>172</v>
      </c>
      <c r="F2285" t="s">
        <v>132</v>
      </c>
      <c r="G2285" t="s">
        <v>33</v>
      </c>
      <c r="H2285" t="s">
        <v>1391</v>
      </c>
      <c r="I2285" t="s">
        <v>1392</v>
      </c>
      <c r="J2285" t="s">
        <v>77</v>
      </c>
      <c r="K2285" t="s">
        <v>83</v>
      </c>
      <c r="L2285" t="s">
        <v>71</v>
      </c>
      <c r="M2285" t="s">
        <v>132</v>
      </c>
      <c r="N2285" t="s">
        <v>72</v>
      </c>
      <c r="O2285" t="s">
        <v>50</v>
      </c>
      <c r="P2285">
        <v>38</v>
      </c>
      <c r="Q2285" s="2">
        <v>42228</v>
      </c>
      <c r="R2285" s="2"/>
      <c r="S2285">
        <v>32</v>
      </c>
      <c r="T2285" s="3">
        <v>106858</v>
      </c>
      <c r="U2285" s="3">
        <v>8904.8333333333339</v>
      </c>
      <c r="V2285" s="3">
        <v>64.21754807692308</v>
      </c>
      <c r="W2285" s="3">
        <v>8.3000000000000004E-2</v>
      </c>
      <c r="X2285" s="3">
        <v>739.1011666666667</v>
      </c>
      <c r="Y2285" vm="19">
        <v>0.22399999999999998</v>
      </c>
      <c r="Z2285" s="3">
        <v>6910.1506666666673</v>
      </c>
      <c r="AA2285" t="s">
        <v>41</v>
      </c>
      <c r="AB2285">
        <v>1</v>
      </c>
      <c r="AC2285">
        <v>0.05</v>
      </c>
      <c r="AD2285" s="2" t="s">
        <v>42</v>
      </c>
      <c r="AE2285">
        <v>213</v>
      </c>
      <c r="AH2285">
        <v>20</v>
      </c>
      <c r="AK2285" t="s">
        <v>42</v>
      </c>
      <c r="AL2285">
        <f>IF(AND(EE_Data_2023[[#This Row],[Hire Date]]&gt;=EE_Data_2023[[#This Row],[Start of Month]],EE_Data_2023[[#This Row],[Hire Date]]&lt;=EE_Data_2023[[#This Row],[End of Month]]),1,0)</f>
        <v>0</v>
      </c>
      <c r="AM2285">
        <f>IF(AND(EE_Data_2023[[#This Row],[Exit Date]]&gt;=EE_Data_2023[[#This Row],[Start of Month]],EE_Data_2023[[#This Row],[Exit Date]]&lt;=EE_Data_2023[[#This Row],[End of Month]]),1,0)</f>
        <v>0</v>
      </c>
      <c r="AN2285">
        <f>EE_Data_2023[[#This Row],[Leave balance]]*EE_Data_2023[[#This Row],[Hr_Rate]]</f>
        <v>13678.337740384615</v>
      </c>
    </row>
    <row r="2286" spans="1:40" x14ac:dyDescent="0.3">
      <c r="A2286" s="1" t="s">
        <v>1929</v>
      </c>
      <c r="B2286" s="8">
        <v>44986</v>
      </c>
      <c r="C2286" s="8">
        <v>45016</v>
      </c>
      <c r="D2286">
        <v>2023</v>
      </c>
      <c r="E2286" t="s">
        <v>59</v>
      </c>
      <c r="F2286" t="s">
        <v>60</v>
      </c>
      <c r="G2286" t="s">
        <v>33</v>
      </c>
      <c r="H2286" t="s">
        <v>1393</v>
      </c>
      <c r="I2286" t="s">
        <v>1394</v>
      </c>
      <c r="J2286" t="s">
        <v>47</v>
      </c>
      <c r="K2286" t="s">
        <v>94</v>
      </c>
      <c r="L2286" t="s">
        <v>71</v>
      </c>
      <c r="M2286" t="s">
        <v>60</v>
      </c>
      <c r="N2286" t="s">
        <v>72</v>
      </c>
      <c r="O2286" t="s">
        <v>40</v>
      </c>
      <c r="P2286">
        <v>60</v>
      </c>
      <c r="Q2286" s="2">
        <v>42108</v>
      </c>
      <c r="R2286" s="2"/>
      <c r="S2286">
        <v>24</v>
      </c>
      <c r="T2286" s="3">
        <v>155788</v>
      </c>
      <c r="U2286" s="3">
        <v>12982.333333333334</v>
      </c>
      <c r="V2286" s="3">
        <v>124.83012820512822</v>
      </c>
      <c r="W2286" s="3">
        <v>0.22140000000000001</v>
      </c>
      <c r="X2286" s="3">
        <v>2874.2886000000003</v>
      </c>
      <c r="Y2286" vm="4">
        <v>0.40799999999999997</v>
      </c>
      <c r="Z2286" s="3">
        <v>7685.5413333333345</v>
      </c>
      <c r="AA2286" t="s">
        <v>64</v>
      </c>
      <c r="AB2286">
        <v>4.6844999999999999</v>
      </c>
      <c r="AC2286">
        <v>0.17</v>
      </c>
      <c r="AD2286" s="2" t="s">
        <v>42</v>
      </c>
      <c r="AE2286">
        <v>89</v>
      </c>
      <c r="AH2286">
        <v>20</v>
      </c>
      <c r="AK2286" t="s">
        <v>42</v>
      </c>
      <c r="AL2286">
        <f>IF(AND(EE_Data_2023[[#This Row],[Hire Date]]&gt;=EE_Data_2023[[#This Row],[Start of Month]],EE_Data_2023[[#This Row],[Hire Date]]&lt;=EE_Data_2023[[#This Row],[End of Month]]),1,0)</f>
        <v>0</v>
      </c>
      <c r="AM2286">
        <f>IF(AND(EE_Data_2023[[#This Row],[Exit Date]]&gt;=EE_Data_2023[[#This Row],[Start of Month]],EE_Data_2023[[#This Row],[Exit Date]]&lt;=EE_Data_2023[[#This Row],[End of Month]]),1,0)</f>
        <v>0</v>
      </c>
      <c r="AN2286">
        <f>EE_Data_2023[[#This Row],[Leave balance]]*EE_Data_2023[[#This Row],[Hr_Rate]]</f>
        <v>11109.881410256412</v>
      </c>
    </row>
    <row r="2287" spans="1:40" x14ac:dyDescent="0.3">
      <c r="A2287" s="1" t="s">
        <v>1929</v>
      </c>
      <c r="B2287" s="8">
        <v>44986</v>
      </c>
      <c r="C2287" s="8">
        <v>45016</v>
      </c>
      <c r="D2287">
        <v>2023</v>
      </c>
      <c r="E2287" t="s">
        <v>424</v>
      </c>
      <c r="F2287" t="s">
        <v>425</v>
      </c>
      <c r="G2287" t="s">
        <v>54</v>
      </c>
      <c r="H2287" t="s">
        <v>1395</v>
      </c>
      <c r="I2287" t="s">
        <v>1396</v>
      </c>
      <c r="J2287" t="s">
        <v>321</v>
      </c>
      <c r="K2287" t="s">
        <v>94</v>
      </c>
      <c r="L2287" t="s">
        <v>49</v>
      </c>
      <c r="M2287" t="s">
        <v>425</v>
      </c>
      <c r="N2287" t="s">
        <v>72</v>
      </c>
      <c r="O2287" t="s">
        <v>50</v>
      </c>
      <c r="P2287">
        <v>45</v>
      </c>
      <c r="Q2287" s="2">
        <v>43581</v>
      </c>
      <c r="R2287" s="2"/>
      <c r="S2287">
        <v>40</v>
      </c>
      <c r="T2287" s="3">
        <v>74891</v>
      </c>
      <c r="U2287" s="3">
        <v>6240.916666666667</v>
      </c>
      <c r="V2287" s="3">
        <v>36.005288461538463</v>
      </c>
      <c r="W2287" s="3">
        <v>0.26</v>
      </c>
      <c r="X2287" s="3">
        <v>1622.6383333333335</v>
      </c>
      <c r="Y2287" vm="39">
        <v>0.44400000000000001</v>
      </c>
      <c r="Z2287" s="3">
        <v>3469.9496666666669</v>
      </c>
      <c r="AA2287" t="s">
        <v>428</v>
      </c>
      <c r="AB2287">
        <v>32.686700000000002</v>
      </c>
      <c r="AC2287">
        <v>0</v>
      </c>
      <c r="AD2287" s="2" t="s">
        <v>42</v>
      </c>
      <c r="AE2287">
        <v>291</v>
      </c>
      <c r="AH2287">
        <v>20</v>
      </c>
      <c r="AJ2287">
        <v>4.5</v>
      </c>
      <c r="AK2287" t="s">
        <v>42</v>
      </c>
      <c r="AL2287">
        <f>IF(AND(EE_Data_2023[[#This Row],[Hire Date]]&gt;=EE_Data_2023[[#This Row],[Start of Month]],EE_Data_2023[[#This Row],[Hire Date]]&lt;=EE_Data_2023[[#This Row],[End of Month]]),1,0)</f>
        <v>0</v>
      </c>
      <c r="AM2287">
        <f>IF(AND(EE_Data_2023[[#This Row],[Exit Date]]&gt;=EE_Data_2023[[#This Row],[Start of Month]],EE_Data_2023[[#This Row],[Exit Date]]&lt;=EE_Data_2023[[#This Row],[End of Month]]),1,0)</f>
        <v>0</v>
      </c>
      <c r="AN2287">
        <f>EE_Data_2023[[#This Row],[Leave balance]]*EE_Data_2023[[#This Row],[Hr_Rate]]</f>
        <v>10477.538942307692</v>
      </c>
    </row>
    <row r="2288" spans="1:40" x14ac:dyDescent="0.3">
      <c r="A2288" s="1" t="s">
        <v>1929</v>
      </c>
      <c r="B2288" s="8">
        <v>44986</v>
      </c>
      <c r="C2288" s="8">
        <v>45016</v>
      </c>
      <c r="D2288">
        <v>2023</v>
      </c>
      <c r="E2288" t="s">
        <v>346</v>
      </c>
      <c r="F2288" t="s">
        <v>347</v>
      </c>
      <c r="G2288" t="s">
        <v>54</v>
      </c>
      <c r="H2288" t="s">
        <v>1397</v>
      </c>
      <c r="I2288" t="s">
        <v>1398</v>
      </c>
      <c r="J2288" t="s">
        <v>98</v>
      </c>
      <c r="K2288" t="s">
        <v>99</v>
      </c>
      <c r="L2288" t="s">
        <v>71</v>
      </c>
      <c r="M2288" t="s">
        <v>347</v>
      </c>
      <c r="N2288" t="s">
        <v>39</v>
      </c>
      <c r="O2288" t="s">
        <v>40</v>
      </c>
      <c r="P2288">
        <v>28</v>
      </c>
      <c r="Q2288" s="2">
        <v>44548</v>
      </c>
      <c r="R2288" s="2">
        <v>45278</v>
      </c>
      <c r="S2288">
        <v>40</v>
      </c>
      <c r="T2288" s="3">
        <v>95670</v>
      </c>
      <c r="U2288" s="3">
        <v>7972.5</v>
      </c>
      <c r="V2288" s="3">
        <v>45.995192307692307</v>
      </c>
      <c r="W2288" s="3">
        <v>0.2109</v>
      </c>
      <c r="X2288" s="3">
        <v>1681.4002500000001</v>
      </c>
      <c r="Y2288" vm="34">
        <v>0.45799999999999996</v>
      </c>
      <c r="Z2288" s="3">
        <v>4321.0950000000003</v>
      </c>
      <c r="AA2288" t="s">
        <v>350</v>
      </c>
      <c r="AB2288">
        <v>11.0573</v>
      </c>
      <c r="AC2288">
        <v>0</v>
      </c>
      <c r="AD2288" s="2" t="s">
        <v>42</v>
      </c>
      <c r="AE2288">
        <v>317</v>
      </c>
      <c r="AH2288">
        <v>20</v>
      </c>
      <c r="AJ2288">
        <v>18</v>
      </c>
      <c r="AK2288" t="s">
        <v>42</v>
      </c>
      <c r="AL2288">
        <f>IF(AND(EE_Data_2023[[#This Row],[Hire Date]]&gt;=EE_Data_2023[[#This Row],[Start of Month]],EE_Data_2023[[#This Row],[Hire Date]]&lt;=EE_Data_2023[[#This Row],[End of Month]]),1,0)</f>
        <v>0</v>
      </c>
      <c r="AM2288">
        <f>IF(AND(EE_Data_2023[[#This Row],[Exit Date]]&gt;=EE_Data_2023[[#This Row],[Start of Month]],EE_Data_2023[[#This Row],[Exit Date]]&lt;=EE_Data_2023[[#This Row],[End of Month]]),1,0)</f>
        <v>0</v>
      </c>
      <c r="AN2288">
        <f>EE_Data_2023[[#This Row],[Leave balance]]*EE_Data_2023[[#This Row],[Hr_Rate]]</f>
        <v>14580.475961538461</v>
      </c>
    </row>
    <row r="2289" spans="1:40" x14ac:dyDescent="0.3">
      <c r="A2289" s="1" t="s">
        <v>1929</v>
      </c>
      <c r="B2289" s="8">
        <v>44986</v>
      </c>
      <c r="C2289" s="8">
        <v>45016</v>
      </c>
      <c r="D2289">
        <v>2023</v>
      </c>
      <c r="E2289" t="s">
        <v>79</v>
      </c>
      <c r="F2289" t="s">
        <v>80</v>
      </c>
      <c r="G2289" t="s">
        <v>33</v>
      </c>
      <c r="H2289" t="s">
        <v>1399</v>
      </c>
      <c r="I2289" t="s">
        <v>1400</v>
      </c>
      <c r="J2289" t="s">
        <v>69</v>
      </c>
      <c r="K2289" t="s">
        <v>70</v>
      </c>
      <c r="L2289" t="s">
        <v>108</v>
      </c>
      <c r="M2289" t="s">
        <v>80</v>
      </c>
      <c r="N2289" t="s">
        <v>72</v>
      </c>
      <c r="O2289" t="s">
        <v>50</v>
      </c>
      <c r="P2289">
        <v>65</v>
      </c>
      <c r="Q2289" s="2">
        <v>36798</v>
      </c>
      <c r="R2289" s="2"/>
      <c r="S2289">
        <v>32</v>
      </c>
      <c r="T2289" s="3">
        <v>67837</v>
      </c>
      <c r="U2289" s="3">
        <v>5653.083333333333</v>
      </c>
      <c r="V2289" s="3">
        <v>40.767427884615387</v>
      </c>
      <c r="W2289" s="3">
        <v>0.23190000000000002</v>
      </c>
      <c r="X2289" s="3">
        <v>1310.9500250000001</v>
      </c>
      <c r="Y2289" vm="7">
        <v>0.41200000000000003</v>
      </c>
      <c r="Z2289" s="3">
        <v>3324.0129999999995</v>
      </c>
      <c r="AA2289" t="s">
        <v>41</v>
      </c>
      <c r="AB2289">
        <v>1</v>
      </c>
      <c r="AC2289">
        <v>0</v>
      </c>
      <c r="AD2289" s="2" t="s">
        <v>42</v>
      </c>
      <c r="AE2289">
        <v>170</v>
      </c>
      <c r="AH2289">
        <v>20</v>
      </c>
      <c r="AK2289" t="s">
        <v>42</v>
      </c>
      <c r="AL2289">
        <f>IF(AND(EE_Data_2023[[#This Row],[Hire Date]]&gt;=EE_Data_2023[[#This Row],[Start of Month]],EE_Data_2023[[#This Row],[Hire Date]]&lt;=EE_Data_2023[[#This Row],[End of Month]]),1,0)</f>
        <v>0</v>
      </c>
      <c r="AM2289">
        <f>IF(AND(EE_Data_2023[[#This Row],[Exit Date]]&gt;=EE_Data_2023[[#This Row],[Start of Month]],EE_Data_2023[[#This Row],[Exit Date]]&lt;=EE_Data_2023[[#This Row],[End of Month]]),1,0)</f>
        <v>0</v>
      </c>
      <c r="AN2289">
        <f>EE_Data_2023[[#This Row],[Leave balance]]*EE_Data_2023[[#This Row],[Hr_Rate]]</f>
        <v>6930.4627403846162</v>
      </c>
    </row>
    <row r="2290" spans="1:40" x14ac:dyDescent="0.3">
      <c r="A2290" s="1" t="s">
        <v>1929</v>
      </c>
      <c r="B2290" s="8">
        <v>44986</v>
      </c>
      <c r="C2290" s="8">
        <v>45016</v>
      </c>
      <c r="D2290">
        <v>2023</v>
      </c>
      <c r="E2290" t="s">
        <v>59</v>
      </c>
      <c r="F2290" t="s">
        <v>60</v>
      </c>
      <c r="G2290" t="s">
        <v>33</v>
      </c>
      <c r="H2290" t="s">
        <v>1401</v>
      </c>
      <c r="I2290" t="s">
        <v>1402</v>
      </c>
      <c r="J2290" t="s">
        <v>177</v>
      </c>
      <c r="K2290" t="s">
        <v>70</v>
      </c>
      <c r="L2290" t="s">
        <v>108</v>
      </c>
      <c r="M2290" t="s">
        <v>60</v>
      </c>
      <c r="N2290" t="s">
        <v>72</v>
      </c>
      <c r="O2290" t="s">
        <v>40</v>
      </c>
      <c r="P2290">
        <v>41</v>
      </c>
      <c r="Q2290" s="2">
        <v>40333</v>
      </c>
      <c r="R2290" s="2"/>
      <c r="S2290">
        <v>32</v>
      </c>
      <c r="T2290" s="3">
        <v>72425</v>
      </c>
      <c r="U2290" s="3">
        <v>6035.416666666667</v>
      </c>
      <c r="V2290" s="3">
        <v>43.52463942307692</v>
      </c>
      <c r="W2290" s="3">
        <v>0.22140000000000001</v>
      </c>
      <c r="X2290" s="3">
        <v>1336.24125</v>
      </c>
      <c r="Y2290" vm="4">
        <v>0.40799999999999997</v>
      </c>
      <c r="Z2290" s="3">
        <v>3572.9666666666672</v>
      </c>
      <c r="AA2290" t="s">
        <v>64</v>
      </c>
      <c r="AB2290">
        <v>4.6844999999999999</v>
      </c>
      <c r="AC2290">
        <v>0</v>
      </c>
      <c r="AD2290" s="2" t="s">
        <v>42</v>
      </c>
      <c r="AE2290">
        <v>30</v>
      </c>
      <c r="AH2290">
        <v>20</v>
      </c>
      <c r="AI2290">
        <v>322.2</v>
      </c>
      <c r="AK2290" t="s">
        <v>42</v>
      </c>
      <c r="AL2290">
        <f>IF(AND(EE_Data_2023[[#This Row],[Hire Date]]&gt;=EE_Data_2023[[#This Row],[Start of Month]],EE_Data_2023[[#This Row],[Hire Date]]&lt;=EE_Data_2023[[#This Row],[End of Month]]),1,0)</f>
        <v>0</v>
      </c>
      <c r="AM2290">
        <f>IF(AND(EE_Data_2023[[#This Row],[Exit Date]]&gt;=EE_Data_2023[[#This Row],[Start of Month]],EE_Data_2023[[#This Row],[Exit Date]]&lt;=EE_Data_2023[[#This Row],[End of Month]]),1,0)</f>
        <v>0</v>
      </c>
      <c r="AN2290">
        <f>EE_Data_2023[[#This Row],[Leave balance]]*EE_Data_2023[[#This Row],[Hr_Rate]]</f>
        <v>1305.7391826923076</v>
      </c>
    </row>
    <row r="2291" spans="1:40" x14ac:dyDescent="0.3">
      <c r="A2291" s="1" t="s">
        <v>1929</v>
      </c>
      <c r="B2291" s="8">
        <v>44986</v>
      </c>
      <c r="C2291" s="8">
        <v>45016</v>
      </c>
      <c r="D2291">
        <v>2023</v>
      </c>
      <c r="E2291" t="s">
        <v>920</v>
      </c>
      <c r="F2291" t="s">
        <v>921</v>
      </c>
      <c r="G2291" t="s">
        <v>33</v>
      </c>
      <c r="H2291" t="s">
        <v>1403</v>
      </c>
      <c r="I2291" t="s">
        <v>1404</v>
      </c>
      <c r="J2291" t="s">
        <v>63</v>
      </c>
      <c r="K2291" t="s">
        <v>70</v>
      </c>
      <c r="L2291" t="s">
        <v>71</v>
      </c>
      <c r="M2291" t="s">
        <v>921</v>
      </c>
      <c r="N2291" t="s">
        <v>39</v>
      </c>
      <c r="O2291" t="s">
        <v>50</v>
      </c>
      <c r="P2291">
        <v>52</v>
      </c>
      <c r="Q2291" s="2">
        <v>44850</v>
      </c>
      <c r="R2291" s="2">
        <v>45215</v>
      </c>
      <c r="S2291">
        <v>32</v>
      </c>
      <c r="T2291" s="3">
        <v>93103</v>
      </c>
      <c r="U2291" s="3">
        <v>7758.583333333333</v>
      </c>
      <c r="V2291" s="3">
        <v>55.951322115384613</v>
      </c>
      <c r="W2291" s="3">
        <v>0.3</v>
      </c>
      <c r="X2291" s="3">
        <v>2327.5749999999998</v>
      </c>
      <c r="Y2291" vm="43">
        <v>0.59099999999999997</v>
      </c>
      <c r="Z2291" s="3">
        <v>3173.2605833333337</v>
      </c>
      <c r="AA2291" t="s">
        <v>41</v>
      </c>
      <c r="AB2291">
        <v>1</v>
      </c>
      <c r="AC2291">
        <v>0</v>
      </c>
      <c r="AD2291" s="2" t="s">
        <v>42</v>
      </c>
      <c r="AE2291">
        <v>396</v>
      </c>
      <c r="AH2291">
        <v>20</v>
      </c>
      <c r="AK2291" t="s">
        <v>42</v>
      </c>
      <c r="AL2291">
        <f>IF(AND(EE_Data_2023[[#This Row],[Hire Date]]&gt;=EE_Data_2023[[#This Row],[Start of Month]],EE_Data_2023[[#This Row],[Hire Date]]&lt;=EE_Data_2023[[#This Row],[End of Month]]),1,0)</f>
        <v>0</v>
      </c>
      <c r="AM2291">
        <f>IF(AND(EE_Data_2023[[#This Row],[Exit Date]]&gt;=EE_Data_2023[[#This Row],[Start of Month]],EE_Data_2023[[#This Row],[Exit Date]]&lt;=EE_Data_2023[[#This Row],[End of Month]]),1,0)</f>
        <v>0</v>
      </c>
      <c r="AN2291">
        <f>EE_Data_2023[[#This Row],[Leave balance]]*EE_Data_2023[[#This Row],[Hr_Rate]]</f>
        <v>22156.723557692309</v>
      </c>
    </row>
    <row r="2292" spans="1:40" x14ac:dyDescent="0.3">
      <c r="A2292" s="1" t="s">
        <v>1929</v>
      </c>
      <c r="B2292" s="8">
        <v>44986</v>
      </c>
      <c r="C2292" s="8">
        <v>45016</v>
      </c>
      <c r="D2292">
        <v>2023</v>
      </c>
      <c r="E2292" t="s">
        <v>65</v>
      </c>
      <c r="F2292" t="s">
        <v>66</v>
      </c>
      <c r="G2292" t="s">
        <v>33</v>
      </c>
      <c r="H2292" t="s">
        <v>1405</v>
      </c>
      <c r="I2292" t="s">
        <v>1406</v>
      </c>
      <c r="J2292" t="s">
        <v>177</v>
      </c>
      <c r="K2292" t="s">
        <v>48</v>
      </c>
      <c r="L2292" t="s">
        <v>38</v>
      </c>
      <c r="M2292" t="s">
        <v>66</v>
      </c>
      <c r="N2292" t="s">
        <v>72</v>
      </c>
      <c r="O2292" t="s">
        <v>50</v>
      </c>
      <c r="P2292">
        <v>48</v>
      </c>
      <c r="Q2292" s="2">
        <v>37796</v>
      </c>
      <c r="R2292" s="2"/>
      <c r="S2292">
        <v>32</v>
      </c>
      <c r="T2292" s="3">
        <v>55760</v>
      </c>
      <c r="U2292" s="3">
        <v>4646.666666666667</v>
      </c>
      <c r="V2292" s="3">
        <v>33.509615384615387</v>
      </c>
      <c r="W2292" s="3">
        <v>0.23749999999999999</v>
      </c>
      <c r="X2292" s="3">
        <v>1103.5833333333333</v>
      </c>
      <c r="Y2292" vm="5">
        <v>0.39799999999999996</v>
      </c>
      <c r="Z2292" s="3">
        <v>2797.293333333334</v>
      </c>
      <c r="AA2292" t="s">
        <v>41</v>
      </c>
      <c r="AB2292">
        <v>1</v>
      </c>
      <c r="AC2292">
        <v>0</v>
      </c>
      <c r="AD2292" s="2" t="s">
        <v>42</v>
      </c>
      <c r="AE2292">
        <v>302</v>
      </c>
      <c r="AH2292">
        <v>20</v>
      </c>
      <c r="AI2292">
        <v>56.7</v>
      </c>
      <c r="AK2292" t="s">
        <v>42</v>
      </c>
      <c r="AL2292">
        <f>IF(AND(EE_Data_2023[[#This Row],[Hire Date]]&gt;=EE_Data_2023[[#This Row],[Start of Month]],EE_Data_2023[[#This Row],[Hire Date]]&lt;=EE_Data_2023[[#This Row],[End of Month]]),1,0)</f>
        <v>0</v>
      </c>
      <c r="AM2292">
        <f>IF(AND(EE_Data_2023[[#This Row],[Exit Date]]&gt;=EE_Data_2023[[#This Row],[Start of Month]],EE_Data_2023[[#This Row],[Exit Date]]&lt;=EE_Data_2023[[#This Row],[End of Month]]),1,0)</f>
        <v>0</v>
      </c>
      <c r="AN2292">
        <f>EE_Data_2023[[#This Row],[Leave balance]]*EE_Data_2023[[#This Row],[Hr_Rate]]</f>
        <v>10119.903846153848</v>
      </c>
    </row>
    <row r="2293" spans="1:40" x14ac:dyDescent="0.3">
      <c r="A2293" s="1" t="s">
        <v>1929</v>
      </c>
      <c r="B2293" s="8">
        <v>44986</v>
      </c>
      <c r="C2293" s="8">
        <v>45016</v>
      </c>
      <c r="D2293">
        <v>2023</v>
      </c>
      <c r="E2293" t="s">
        <v>180</v>
      </c>
      <c r="F2293" t="s">
        <v>181</v>
      </c>
      <c r="G2293" t="s">
        <v>33</v>
      </c>
      <c r="H2293" t="s">
        <v>1407</v>
      </c>
      <c r="I2293" t="s">
        <v>1408</v>
      </c>
      <c r="J2293" t="s">
        <v>115</v>
      </c>
      <c r="K2293" t="s">
        <v>83</v>
      </c>
      <c r="L2293" t="s">
        <v>71</v>
      </c>
      <c r="M2293" t="s">
        <v>181</v>
      </c>
      <c r="N2293" t="s">
        <v>72</v>
      </c>
      <c r="O2293" t="s">
        <v>50</v>
      </c>
      <c r="P2293">
        <v>36</v>
      </c>
      <c r="Q2293" s="2">
        <v>43843</v>
      </c>
      <c r="R2293" s="2"/>
      <c r="S2293">
        <v>24</v>
      </c>
      <c r="T2293" s="3">
        <v>253294</v>
      </c>
      <c r="U2293" s="3">
        <v>21107.833333333332</v>
      </c>
      <c r="V2293" s="3">
        <v>202.95993589743591</v>
      </c>
      <c r="W2293" s="3">
        <v>0.31420000000000003</v>
      </c>
      <c r="X2293" s="3">
        <v>6632.0812333333333</v>
      </c>
      <c r="Y2293" vm="22">
        <v>0.49099999999999999</v>
      </c>
      <c r="Z2293" s="3">
        <v>10743.887166666666</v>
      </c>
      <c r="AA2293" t="s">
        <v>184</v>
      </c>
      <c r="AB2293">
        <v>11.300800000000001</v>
      </c>
      <c r="AC2293">
        <v>0.4</v>
      </c>
      <c r="AD2293" s="2" t="s">
        <v>42</v>
      </c>
      <c r="AE2293">
        <v>287</v>
      </c>
      <c r="AH2293">
        <v>20</v>
      </c>
      <c r="AK2293" t="s">
        <v>42</v>
      </c>
      <c r="AL2293">
        <f>IF(AND(EE_Data_2023[[#This Row],[Hire Date]]&gt;=EE_Data_2023[[#This Row],[Start of Month]],EE_Data_2023[[#This Row],[Hire Date]]&lt;=EE_Data_2023[[#This Row],[End of Month]]),1,0)</f>
        <v>0</v>
      </c>
      <c r="AM2293">
        <f>IF(AND(EE_Data_2023[[#This Row],[Exit Date]]&gt;=EE_Data_2023[[#This Row],[Start of Month]],EE_Data_2023[[#This Row],[Exit Date]]&lt;=EE_Data_2023[[#This Row],[End of Month]]),1,0)</f>
        <v>0</v>
      </c>
      <c r="AN2293">
        <f>EE_Data_2023[[#This Row],[Leave balance]]*EE_Data_2023[[#This Row],[Hr_Rate]]</f>
        <v>58249.501602564109</v>
      </c>
    </row>
    <row r="2294" spans="1:40" x14ac:dyDescent="0.3">
      <c r="A2294" s="1" t="s">
        <v>1929</v>
      </c>
      <c r="B2294" s="8">
        <v>44986</v>
      </c>
      <c r="C2294" s="8">
        <v>45016</v>
      </c>
      <c r="D2294">
        <v>2023</v>
      </c>
      <c r="E2294" t="s">
        <v>193</v>
      </c>
      <c r="F2294" t="s">
        <v>194</v>
      </c>
      <c r="G2294" t="s">
        <v>33</v>
      </c>
      <c r="H2294" t="s">
        <v>1409</v>
      </c>
      <c r="I2294" t="s">
        <v>1410</v>
      </c>
      <c r="J2294" t="s">
        <v>177</v>
      </c>
      <c r="K2294" t="s">
        <v>48</v>
      </c>
      <c r="L2294" t="s">
        <v>71</v>
      </c>
      <c r="M2294" t="s">
        <v>194</v>
      </c>
      <c r="N2294" t="s">
        <v>72</v>
      </c>
      <c r="O2294" t="s">
        <v>40</v>
      </c>
      <c r="P2294">
        <v>60</v>
      </c>
      <c r="Q2294" s="2">
        <v>39310</v>
      </c>
      <c r="R2294" s="2"/>
      <c r="S2294">
        <v>40</v>
      </c>
      <c r="T2294" s="3">
        <v>58671</v>
      </c>
      <c r="U2294" s="3">
        <v>4889.25</v>
      </c>
      <c r="V2294" s="3">
        <v>28.207211538461536</v>
      </c>
      <c r="W2294" s="3">
        <v>6.3500000000000001E-2</v>
      </c>
      <c r="X2294" s="3">
        <v>310.467375</v>
      </c>
      <c r="Y2294" vm="24">
        <v>0.31900000000000001</v>
      </c>
      <c r="Z2294" s="3">
        <v>3329.5792499999998</v>
      </c>
      <c r="AA2294" t="s">
        <v>197</v>
      </c>
      <c r="AB2294">
        <v>149.69999999999999</v>
      </c>
      <c r="AC2294">
        <v>0</v>
      </c>
      <c r="AD2294" s="2" t="s">
        <v>42</v>
      </c>
      <c r="AE2294">
        <v>121</v>
      </c>
      <c r="AH2294">
        <v>20</v>
      </c>
      <c r="AJ2294">
        <v>22.5</v>
      </c>
      <c r="AK2294" t="s">
        <v>42</v>
      </c>
      <c r="AL2294">
        <f>IF(AND(EE_Data_2023[[#This Row],[Hire Date]]&gt;=EE_Data_2023[[#This Row],[Start of Month]],EE_Data_2023[[#This Row],[Hire Date]]&lt;=EE_Data_2023[[#This Row],[End of Month]]),1,0)</f>
        <v>0</v>
      </c>
      <c r="AM2294">
        <f>IF(AND(EE_Data_2023[[#This Row],[Exit Date]]&gt;=EE_Data_2023[[#This Row],[Start of Month]],EE_Data_2023[[#This Row],[Exit Date]]&lt;=EE_Data_2023[[#This Row],[End of Month]]),1,0)</f>
        <v>0</v>
      </c>
      <c r="AN2294">
        <f>EE_Data_2023[[#This Row],[Leave balance]]*EE_Data_2023[[#This Row],[Hr_Rate]]</f>
        <v>3413.072596153846</v>
      </c>
    </row>
    <row r="2295" spans="1:40" x14ac:dyDescent="0.3">
      <c r="A2295" s="1" t="s">
        <v>1929</v>
      </c>
      <c r="B2295" s="8">
        <v>44986</v>
      </c>
      <c r="C2295" s="8">
        <v>45016</v>
      </c>
      <c r="D2295">
        <v>2023</v>
      </c>
      <c r="E2295" t="s">
        <v>31</v>
      </c>
      <c r="F2295" t="s">
        <v>32</v>
      </c>
      <c r="G2295" t="s">
        <v>33</v>
      </c>
      <c r="H2295" t="s">
        <v>1411</v>
      </c>
      <c r="I2295" t="s">
        <v>1412</v>
      </c>
      <c r="J2295" t="s">
        <v>69</v>
      </c>
      <c r="K2295" t="s">
        <v>70</v>
      </c>
      <c r="L2295" t="s">
        <v>108</v>
      </c>
      <c r="M2295" t="s">
        <v>32</v>
      </c>
      <c r="N2295" t="s">
        <v>72</v>
      </c>
      <c r="O2295" t="s">
        <v>50</v>
      </c>
      <c r="P2295">
        <v>40</v>
      </c>
      <c r="Q2295" s="2">
        <v>43175</v>
      </c>
      <c r="R2295" s="2"/>
      <c r="S2295">
        <v>40</v>
      </c>
      <c r="T2295" s="3">
        <v>55457</v>
      </c>
      <c r="U2295" s="3">
        <v>4621.416666666667</v>
      </c>
      <c r="V2295" s="3">
        <v>26.662019230769232</v>
      </c>
      <c r="W2295" s="3">
        <v>0.20760000000000001</v>
      </c>
      <c r="X2295" s="3">
        <v>959.40610000000004</v>
      </c>
      <c r="Y2295" vm="1">
        <v>0.36599999999999999</v>
      </c>
      <c r="Z2295" s="3">
        <v>2929.9781666666668</v>
      </c>
      <c r="AA2295" t="s">
        <v>41</v>
      </c>
      <c r="AB2295">
        <v>1</v>
      </c>
      <c r="AC2295">
        <v>0</v>
      </c>
      <c r="AD2295" s="2" t="s">
        <v>42</v>
      </c>
      <c r="AE2295">
        <v>147</v>
      </c>
      <c r="AH2295">
        <v>20</v>
      </c>
      <c r="AJ2295">
        <v>7.5</v>
      </c>
      <c r="AK2295" t="s">
        <v>42</v>
      </c>
      <c r="AL2295">
        <f>IF(AND(EE_Data_2023[[#This Row],[Hire Date]]&gt;=EE_Data_2023[[#This Row],[Start of Month]],EE_Data_2023[[#This Row],[Hire Date]]&lt;=EE_Data_2023[[#This Row],[End of Month]]),1,0)</f>
        <v>0</v>
      </c>
      <c r="AM2295">
        <f>IF(AND(EE_Data_2023[[#This Row],[Exit Date]]&gt;=EE_Data_2023[[#This Row],[Start of Month]],EE_Data_2023[[#This Row],[Exit Date]]&lt;=EE_Data_2023[[#This Row],[End of Month]]),1,0)</f>
        <v>0</v>
      </c>
      <c r="AN2295">
        <f>EE_Data_2023[[#This Row],[Leave balance]]*EE_Data_2023[[#This Row],[Hr_Rate]]</f>
        <v>3919.3168269230773</v>
      </c>
    </row>
    <row r="2296" spans="1:40" x14ac:dyDescent="0.3">
      <c r="A2296" s="1" t="s">
        <v>1929</v>
      </c>
      <c r="B2296" s="8">
        <v>44986</v>
      </c>
      <c r="C2296" s="8">
        <v>45016</v>
      </c>
      <c r="D2296">
        <v>2023</v>
      </c>
      <c r="E2296" t="s">
        <v>200</v>
      </c>
      <c r="F2296" t="s">
        <v>201</v>
      </c>
      <c r="G2296" t="s">
        <v>33</v>
      </c>
      <c r="H2296" t="s">
        <v>1413</v>
      </c>
      <c r="I2296" t="s">
        <v>1414</v>
      </c>
      <c r="J2296" t="s">
        <v>77</v>
      </c>
      <c r="K2296" t="s">
        <v>116</v>
      </c>
      <c r="L2296" t="s">
        <v>71</v>
      </c>
      <c r="M2296" t="s">
        <v>201</v>
      </c>
      <c r="N2296" t="s">
        <v>72</v>
      </c>
      <c r="O2296" t="s">
        <v>50</v>
      </c>
      <c r="P2296">
        <v>29</v>
      </c>
      <c r="Q2296" s="2">
        <v>42676</v>
      </c>
      <c r="R2296" s="2"/>
      <c r="S2296">
        <v>40</v>
      </c>
      <c r="T2296" s="3">
        <v>122054</v>
      </c>
      <c r="U2296" s="3">
        <v>10171.166666666666</v>
      </c>
      <c r="V2296" s="3">
        <v>58.679807692307691</v>
      </c>
      <c r="W2296" s="3">
        <v>0.24809999999999999</v>
      </c>
      <c r="X2296" s="3">
        <v>2523.4664499999999</v>
      </c>
      <c r="Y2296" vm="25">
        <v>0.51900000000000002</v>
      </c>
      <c r="Z2296" s="3">
        <v>4892.3311666666659</v>
      </c>
      <c r="AA2296" t="s">
        <v>41</v>
      </c>
      <c r="AB2296">
        <v>1</v>
      </c>
      <c r="AC2296">
        <v>0.06</v>
      </c>
      <c r="AD2296" s="2" t="s">
        <v>42</v>
      </c>
      <c r="AE2296">
        <v>373</v>
      </c>
      <c r="AH2296">
        <v>20</v>
      </c>
      <c r="AK2296" t="s">
        <v>42</v>
      </c>
      <c r="AL2296">
        <f>IF(AND(EE_Data_2023[[#This Row],[Hire Date]]&gt;=EE_Data_2023[[#This Row],[Start of Month]],EE_Data_2023[[#This Row],[Hire Date]]&lt;=EE_Data_2023[[#This Row],[End of Month]]),1,0)</f>
        <v>0</v>
      </c>
      <c r="AM2296">
        <f>IF(AND(EE_Data_2023[[#This Row],[Exit Date]]&gt;=EE_Data_2023[[#This Row],[Start of Month]],EE_Data_2023[[#This Row],[Exit Date]]&lt;=EE_Data_2023[[#This Row],[End of Month]]),1,0)</f>
        <v>0</v>
      </c>
      <c r="AN2296">
        <f>EE_Data_2023[[#This Row],[Leave balance]]*EE_Data_2023[[#This Row],[Hr_Rate]]</f>
        <v>21887.568269230767</v>
      </c>
    </row>
    <row r="2297" spans="1:40" x14ac:dyDescent="0.3">
      <c r="A2297" s="1" t="s">
        <v>1929</v>
      </c>
      <c r="B2297" s="8">
        <v>44986</v>
      </c>
      <c r="C2297" s="8">
        <v>45016</v>
      </c>
      <c r="D2297">
        <v>2023</v>
      </c>
      <c r="E2297" t="s">
        <v>376</v>
      </c>
      <c r="F2297" t="s">
        <v>377</v>
      </c>
      <c r="G2297" t="s">
        <v>33</v>
      </c>
      <c r="H2297" t="s">
        <v>1415</v>
      </c>
      <c r="I2297" t="s">
        <v>1416</v>
      </c>
      <c r="J2297" t="s">
        <v>47</v>
      </c>
      <c r="K2297" t="s">
        <v>37</v>
      </c>
      <c r="L2297" t="s">
        <v>38</v>
      </c>
      <c r="M2297" t="s">
        <v>377</v>
      </c>
      <c r="N2297" t="s">
        <v>72</v>
      </c>
      <c r="O2297" t="s">
        <v>50</v>
      </c>
      <c r="P2297">
        <v>27</v>
      </c>
      <c r="Q2297" s="2">
        <v>43103</v>
      </c>
      <c r="R2297" s="2"/>
      <c r="S2297">
        <v>32</v>
      </c>
      <c r="T2297" s="3">
        <v>167100</v>
      </c>
      <c r="U2297" s="3">
        <v>13925</v>
      </c>
      <c r="V2297" s="3">
        <v>100.42067307692308</v>
      </c>
      <c r="W2297" s="3">
        <v>0.33799999999999997</v>
      </c>
      <c r="X2297" s="3">
        <v>4706.6499999999996</v>
      </c>
      <c r="Y2297" vm="35">
        <v>0.46100000000000002</v>
      </c>
      <c r="Z2297" s="3">
        <v>7505.5749999999998</v>
      </c>
      <c r="AA2297" t="s">
        <v>380</v>
      </c>
      <c r="AB2297">
        <v>23.619</v>
      </c>
      <c r="AC2297">
        <v>0.2</v>
      </c>
      <c r="AD2297" s="2" t="s">
        <v>42</v>
      </c>
      <c r="AE2297">
        <v>355</v>
      </c>
      <c r="AH2297">
        <v>20</v>
      </c>
      <c r="AK2297" t="s">
        <v>42</v>
      </c>
      <c r="AL2297">
        <f>IF(AND(EE_Data_2023[[#This Row],[Hire Date]]&gt;=EE_Data_2023[[#This Row],[Start of Month]],EE_Data_2023[[#This Row],[Hire Date]]&lt;=EE_Data_2023[[#This Row],[End of Month]]),1,0)</f>
        <v>0</v>
      </c>
      <c r="AM2297">
        <f>IF(AND(EE_Data_2023[[#This Row],[Exit Date]]&gt;=EE_Data_2023[[#This Row],[Start of Month]],EE_Data_2023[[#This Row],[Exit Date]]&lt;=EE_Data_2023[[#This Row],[End of Month]]),1,0)</f>
        <v>0</v>
      </c>
      <c r="AN2297">
        <f>EE_Data_2023[[#This Row],[Leave balance]]*EE_Data_2023[[#This Row],[Hr_Rate]]</f>
        <v>35649.338942307695</v>
      </c>
    </row>
    <row r="2298" spans="1:40" x14ac:dyDescent="0.3">
      <c r="A2298" s="1" t="s">
        <v>1929</v>
      </c>
      <c r="B2298" s="8">
        <v>44986</v>
      </c>
      <c r="C2298" s="8">
        <v>45016</v>
      </c>
      <c r="D2298">
        <v>2023</v>
      </c>
      <c r="E2298" t="s">
        <v>351</v>
      </c>
      <c r="F2298" t="s">
        <v>352</v>
      </c>
      <c r="G2298" t="s">
        <v>54</v>
      </c>
      <c r="H2298" t="s">
        <v>1417</v>
      </c>
      <c r="I2298" t="s">
        <v>1418</v>
      </c>
      <c r="J2298" t="s">
        <v>36</v>
      </c>
      <c r="K2298" t="s">
        <v>37</v>
      </c>
      <c r="L2298" t="s">
        <v>71</v>
      </c>
      <c r="M2298" t="s">
        <v>352</v>
      </c>
      <c r="N2298" t="s">
        <v>39</v>
      </c>
      <c r="O2298" t="s">
        <v>50</v>
      </c>
      <c r="P2298">
        <v>53</v>
      </c>
      <c r="Q2298" s="2">
        <v>44674</v>
      </c>
      <c r="R2298" s="2">
        <v>45039</v>
      </c>
      <c r="S2298">
        <v>40</v>
      </c>
      <c r="T2298" s="3">
        <v>78153</v>
      </c>
      <c r="U2298" s="3">
        <v>6512.75</v>
      </c>
      <c r="V2298" s="3">
        <v>37.573557692307688</v>
      </c>
      <c r="W2298" s="3">
        <v>0.13</v>
      </c>
      <c r="X2298" s="3">
        <v>846.65750000000003</v>
      </c>
      <c r="Y2298" vm="14">
        <v>0.55399999999999994</v>
      </c>
      <c r="Z2298" s="3">
        <v>2904.6865000000003</v>
      </c>
      <c r="AA2298" t="s">
        <v>355</v>
      </c>
      <c r="AB2298">
        <v>12.6816</v>
      </c>
      <c r="AC2298">
        <v>0</v>
      </c>
      <c r="AD2298" s="2" t="s">
        <v>42</v>
      </c>
      <c r="AE2298">
        <v>195</v>
      </c>
      <c r="AH2298">
        <v>20</v>
      </c>
      <c r="AI2298">
        <v>552.6</v>
      </c>
      <c r="AJ2298">
        <v>1.5</v>
      </c>
      <c r="AK2298" t="s">
        <v>42</v>
      </c>
      <c r="AL2298">
        <f>IF(AND(EE_Data_2023[[#This Row],[Hire Date]]&gt;=EE_Data_2023[[#This Row],[Start of Month]],EE_Data_2023[[#This Row],[Hire Date]]&lt;=EE_Data_2023[[#This Row],[End of Month]]),1,0)</f>
        <v>0</v>
      </c>
      <c r="AM2298">
        <f>IF(AND(EE_Data_2023[[#This Row],[Exit Date]]&gt;=EE_Data_2023[[#This Row],[Start of Month]],EE_Data_2023[[#This Row],[Exit Date]]&lt;=EE_Data_2023[[#This Row],[End of Month]]),1,0)</f>
        <v>0</v>
      </c>
      <c r="AN2298">
        <f>EE_Data_2023[[#This Row],[Leave balance]]*EE_Data_2023[[#This Row],[Hr_Rate]]</f>
        <v>7326.8437499999991</v>
      </c>
    </row>
    <row r="2299" spans="1:40" x14ac:dyDescent="0.3">
      <c r="A2299" s="1" t="s">
        <v>1929</v>
      </c>
      <c r="B2299" s="8">
        <v>44986</v>
      </c>
      <c r="C2299" s="8">
        <v>45016</v>
      </c>
      <c r="D2299">
        <v>2023</v>
      </c>
      <c r="E2299" t="s">
        <v>1035</v>
      </c>
      <c r="F2299" t="s">
        <v>1036</v>
      </c>
      <c r="G2299" t="s">
        <v>1918</v>
      </c>
      <c r="H2299" t="s">
        <v>1419</v>
      </c>
      <c r="I2299" t="s">
        <v>1420</v>
      </c>
      <c r="J2299" t="s">
        <v>77</v>
      </c>
      <c r="K2299" t="s">
        <v>48</v>
      </c>
      <c r="L2299" t="s">
        <v>38</v>
      </c>
      <c r="M2299" t="s">
        <v>135</v>
      </c>
      <c r="N2299" t="s">
        <v>39</v>
      </c>
      <c r="O2299" t="s">
        <v>50</v>
      </c>
      <c r="P2299">
        <v>37</v>
      </c>
      <c r="Q2299" s="2">
        <v>43935</v>
      </c>
      <c r="R2299" s="2">
        <v>45030</v>
      </c>
      <c r="S2299">
        <v>40</v>
      </c>
      <c r="T2299" s="3">
        <v>103524</v>
      </c>
      <c r="U2299" s="3">
        <v>8627</v>
      </c>
      <c r="V2299" s="3">
        <v>49.771153846153844</v>
      </c>
      <c r="W2299" s="3">
        <v>0.25</v>
      </c>
      <c r="X2299" s="3">
        <v>2156.75</v>
      </c>
      <c r="Y2299" vm="15">
        <v>0.34600000000000003</v>
      </c>
      <c r="Z2299" s="3">
        <v>5642.0579999999991</v>
      </c>
      <c r="AA2299" t="s">
        <v>138</v>
      </c>
      <c r="AB2299">
        <v>1.7225999999999999</v>
      </c>
      <c r="AC2299">
        <v>0.09</v>
      </c>
      <c r="AD2299" s="2" t="s">
        <v>42</v>
      </c>
      <c r="AE2299">
        <v>192</v>
      </c>
      <c r="AH2299">
        <v>20</v>
      </c>
      <c r="AJ2299">
        <v>15</v>
      </c>
      <c r="AK2299" t="s">
        <v>42</v>
      </c>
      <c r="AL2299">
        <f>IF(AND(EE_Data_2023[[#This Row],[Hire Date]]&gt;=EE_Data_2023[[#This Row],[Start of Month]],EE_Data_2023[[#This Row],[Hire Date]]&lt;=EE_Data_2023[[#This Row],[End of Month]]),1,0)</f>
        <v>0</v>
      </c>
      <c r="AM2299">
        <f>IF(AND(EE_Data_2023[[#This Row],[Exit Date]]&gt;=EE_Data_2023[[#This Row],[Start of Month]],EE_Data_2023[[#This Row],[Exit Date]]&lt;=EE_Data_2023[[#This Row],[End of Month]]),1,0)</f>
        <v>0</v>
      </c>
      <c r="AN2299">
        <f>EE_Data_2023[[#This Row],[Leave balance]]*EE_Data_2023[[#This Row],[Hr_Rate]]</f>
        <v>9556.0615384615376</v>
      </c>
    </row>
    <row r="2300" spans="1:40" x14ac:dyDescent="0.3">
      <c r="A2300" s="1" t="s">
        <v>1929</v>
      </c>
      <c r="B2300" s="8">
        <v>44986</v>
      </c>
      <c r="C2300" s="8">
        <v>45016</v>
      </c>
      <c r="D2300">
        <v>2023</v>
      </c>
      <c r="E2300" t="s">
        <v>172</v>
      </c>
      <c r="F2300" t="s">
        <v>132</v>
      </c>
      <c r="G2300" t="s">
        <v>33</v>
      </c>
      <c r="H2300" t="s">
        <v>1421</v>
      </c>
      <c r="I2300" t="s">
        <v>1422</v>
      </c>
      <c r="J2300" t="s">
        <v>77</v>
      </c>
      <c r="K2300" t="s">
        <v>37</v>
      </c>
      <c r="L2300" t="s">
        <v>71</v>
      </c>
      <c r="M2300" t="s">
        <v>132</v>
      </c>
      <c r="N2300" t="s">
        <v>72</v>
      </c>
      <c r="O2300" t="s">
        <v>40</v>
      </c>
      <c r="P2300">
        <v>30</v>
      </c>
      <c r="Q2300" s="2">
        <v>42952</v>
      </c>
      <c r="R2300" s="2"/>
      <c r="S2300">
        <v>24</v>
      </c>
      <c r="T2300" s="3">
        <v>119906</v>
      </c>
      <c r="U2300" s="3">
        <v>9992.1666666666661</v>
      </c>
      <c r="V2300" s="3">
        <v>96.078525641025635</v>
      </c>
      <c r="W2300" s="3">
        <v>0.45</v>
      </c>
      <c r="X2300" s="3">
        <v>4496.4749999999995</v>
      </c>
      <c r="Y2300" vm="21">
        <v>0.60699999999999998</v>
      </c>
      <c r="Z2300" s="3">
        <v>3926.9214999999995</v>
      </c>
      <c r="AA2300" t="s">
        <v>41</v>
      </c>
      <c r="AB2300">
        <v>1</v>
      </c>
      <c r="AC2300">
        <v>0.05</v>
      </c>
      <c r="AD2300" s="2" t="s">
        <v>42</v>
      </c>
      <c r="AE2300">
        <v>76</v>
      </c>
      <c r="AH2300">
        <v>20</v>
      </c>
      <c r="AI2300">
        <v>531.9</v>
      </c>
      <c r="AK2300" t="s">
        <v>42</v>
      </c>
      <c r="AL2300">
        <f>IF(AND(EE_Data_2023[[#This Row],[Hire Date]]&gt;=EE_Data_2023[[#This Row],[Start of Month]],EE_Data_2023[[#This Row],[Hire Date]]&lt;=EE_Data_2023[[#This Row],[End of Month]]),1,0)</f>
        <v>0</v>
      </c>
      <c r="AM2300">
        <f>IF(AND(EE_Data_2023[[#This Row],[Exit Date]]&gt;=EE_Data_2023[[#This Row],[Start of Month]],EE_Data_2023[[#This Row],[Exit Date]]&lt;=EE_Data_2023[[#This Row],[End of Month]]),1,0)</f>
        <v>0</v>
      </c>
      <c r="AN2300">
        <f>EE_Data_2023[[#This Row],[Leave balance]]*EE_Data_2023[[#This Row],[Hr_Rate]]</f>
        <v>7301.9679487179483</v>
      </c>
    </row>
    <row r="2301" spans="1:40" x14ac:dyDescent="0.3">
      <c r="A2301" s="1" t="s">
        <v>1929</v>
      </c>
      <c r="B2301" s="8">
        <v>44986</v>
      </c>
      <c r="C2301" s="8">
        <v>45016</v>
      </c>
      <c r="D2301">
        <v>2023</v>
      </c>
      <c r="E2301" t="s">
        <v>43</v>
      </c>
      <c r="F2301" t="s">
        <v>44</v>
      </c>
      <c r="G2301" t="s">
        <v>1919</v>
      </c>
      <c r="H2301" t="s">
        <v>1423</v>
      </c>
      <c r="I2301" t="s">
        <v>1424</v>
      </c>
      <c r="J2301" t="s">
        <v>145</v>
      </c>
      <c r="K2301" t="s">
        <v>116</v>
      </c>
      <c r="L2301" t="s">
        <v>49</v>
      </c>
      <c r="M2301" t="s">
        <v>44</v>
      </c>
      <c r="N2301" t="s">
        <v>72</v>
      </c>
      <c r="O2301" t="s">
        <v>50</v>
      </c>
      <c r="P2301">
        <v>28</v>
      </c>
      <c r="Q2301" s="2">
        <v>43847</v>
      </c>
      <c r="R2301" s="2"/>
      <c r="S2301">
        <v>40</v>
      </c>
      <c r="T2301" s="3">
        <v>45061</v>
      </c>
      <c r="U2301" s="3">
        <v>3755.0833333333335</v>
      </c>
      <c r="V2301" s="3">
        <v>21.663942307692306</v>
      </c>
      <c r="W2301" s="3">
        <v>0.17</v>
      </c>
      <c r="X2301" s="3">
        <v>638.36416666666673</v>
      </c>
      <c r="Y2301" vm="2">
        <v>0.21</v>
      </c>
      <c r="Z2301" s="3">
        <v>2966.5158333333334</v>
      </c>
      <c r="AA2301" t="s">
        <v>51</v>
      </c>
      <c r="AB2301">
        <v>1.4280999999999999</v>
      </c>
      <c r="AC2301">
        <v>0</v>
      </c>
      <c r="AD2301" s="2" t="s">
        <v>42</v>
      </c>
      <c r="AE2301">
        <v>245</v>
      </c>
      <c r="AH2301">
        <v>20</v>
      </c>
      <c r="AJ2301">
        <v>30</v>
      </c>
      <c r="AK2301" t="s">
        <v>42</v>
      </c>
      <c r="AL2301">
        <f>IF(AND(EE_Data_2023[[#This Row],[Hire Date]]&gt;=EE_Data_2023[[#This Row],[Start of Month]],EE_Data_2023[[#This Row],[Hire Date]]&lt;=EE_Data_2023[[#This Row],[End of Month]]),1,0)</f>
        <v>0</v>
      </c>
      <c r="AM2301">
        <f>IF(AND(EE_Data_2023[[#This Row],[Exit Date]]&gt;=EE_Data_2023[[#This Row],[Start of Month]],EE_Data_2023[[#This Row],[Exit Date]]&lt;=EE_Data_2023[[#This Row],[End of Month]]),1,0)</f>
        <v>0</v>
      </c>
      <c r="AN2301">
        <f>EE_Data_2023[[#This Row],[Leave balance]]*EE_Data_2023[[#This Row],[Hr_Rate]]</f>
        <v>5307.6658653846152</v>
      </c>
    </row>
    <row r="2302" spans="1:40" x14ac:dyDescent="0.3">
      <c r="A2302" s="1" t="s">
        <v>1929</v>
      </c>
      <c r="B2302" s="8">
        <v>44986</v>
      </c>
      <c r="C2302" s="8">
        <v>45016</v>
      </c>
      <c r="D2302">
        <v>2023</v>
      </c>
      <c r="E2302" t="s">
        <v>1035</v>
      </c>
      <c r="F2302" t="s">
        <v>1036</v>
      </c>
      <c r="G2302" t="s">
        <v>1918</v>
      </c>
      <c r="H2302" t="s">
        <v>1425</v>
      </c>
      <c r="I2302" t="s">
        <v>1426</v>
      </c>
      <c r="J2302" t="s">
        <v>527</v>
      </c>
      <c r="K2302" t="s">
        <v>37</v>
      </c>
      <c r="L2302" t="s">
        <v>71</v>
      </c>
      <c r="M2302" t="s">
        <v>1036</v>
      </c>
      <c r="N2302" t="s">
        <v>72</v>
      </c>
      <c r="O2302" t="s">
        <v>40</v>
      </c>
      <c r="P2302">
        <v>51</v>
      </c>
      <c r="Q2302" s="2">
        <v>37638</v>
      </c>
      <c r="R2302" s="2"/>
      <c r="S2302">
        <v>40</v>
      </c>
      <c r="T2302" s="3">
        <v>91399</v>
      </c>
      <c r="U2302" s="3">
        <v>7616.583333333333</v>
      </c>
      <c r="V2302" s="3">
        <v>43.941826923076924</v>
      </c>
      <c r="W2302" s="3">
        <v>0.25</v>
      </c>
      <c r="X2302" s="3">
        <v>1904.1458333333333</v>
      </c>
      <c r="Y2302" vm="44">
        <v>0.47399999999999998</v>
      </c>
      <c r="Z2302" s="3">
        <v>4006.3228333333332</v>
      </c>
      <c r="AA2302" t="s">
        <v>1039</v>
      </c>
      <c r="AB2302">
        <v>1.5972999999999999</v>
      </c>
      <c r="AC2302">
        <v>0</v>
      </c>
      <c r="AD2302" s="2" t="s">
        <v>42</v>
      </c>
      <c r="AE2302">
        <v>383</v>
      </c>
      <c r="AH2302">
        <v>20</v>
      </c>
      <c r="AI2302">
        <v>342.90000000000003</v>
      </c>
      <c r="AJ2302">
        <v>7.5</v>
      </c>
      <c r="AK2302" t="s">
        <v>42</v>
      </c>
      <c r="AL2302">
        <f>IF(AND(EE_Data_2023[[#This Row],[Hire Date]]&gt;=EE_Data_2023[[#This Row],[Start of Month]],EE_Data_2023[[#This Row],[Hire Date]]&lt;=EE_Data_2023[[#This Row],[End of Month]]),1,0)</f>
        <v>0</v>
      </c>
      <c r="AM2302">
        <f>IF(AND(EE_Data_2023[[#This Row],[Exit Date]]&gt;=EE_Data_2023[[#This Row],[Start of Month]],EE_Data_2023[[#This Row],[Exit Date]]&lt;=EE_Data_2023[[#This Row],[End of Month]]),1,0)</f>
        <v>0</v>
      </c>
      <c r="AN2302">
        <f>EE_Data_2023[[#This Row],[Leave balance]]*EE_Data_2023[[#This Row],[Hr_Rate]]</f>
        <v>16829.719711538462</v>
      </c>
    </row>
    <row r="2303" spans="1:40" x14ac:dyDescent="0.3">
      <c r="A2303" s="1" t="s">
        <v>1929</v>
      </c>
      <c r="B2303" s="8">
        <v>44986</v>
      </c>
      <c r="C2303" s="8">
        <v>45016</v>
      </c>
      <c r="D2303">
        <v>2023</v>
      </c>
      <c r="E2303" t="s">
        <v>1035</v>
      </c>
      <c r="F2303" t="s">
        <v>1036</v>
      </c>
      <c r="G2303" t="s">
        <v>1918</v>
      </c>
      <c r="H2303" t="s">
        <v>1427</v>
      </c>
      <c r="I2303" t="s">
        <v>1428</v>
      </c>
      <c r="J2303" t="s">
        <v>187</v>
      </c>
      <c r="K2303" t="s">
        <v>37</v>
      </c>
      <c r="L2303" t="s">
        <v>108</v>
      </c>
      <c r="M2303" t="s">
        <v>135</v>
      </c>
      <c r="N2303" t="s">
        <v>72</v>
      </c>
      <c r="O2303" t="s">
        <v>40</v>
      </c>
      <c r="P2303">
        <v>28</v>
      </c>
      <c r="Q2303" s="2">
        <v>43006</v>
      </c>
      <c r="R2303" s="2"/>
      <c r="S2303">
        <v>40</v>
      </c>
      <c r="T2303" s="3">
        <v>97336</v>
      </c>
      <c r="U2303" s="3">
        <v>8111.333333333333</v>
      </c>
      <c r="V2303" s="3">
        <v>46.796153846153842</v>
      </c>
      <c r="W2303" s="3">
        <v>0.25</v>
      </c>
      <c r="X2303" s="3">
        <v>2027.8333333333333</v>
      </c>
      <c r="Y2303" vm="15">
        <v>0.34600000000000003</v>
      </c>
      <c r="Z2303" s="3">
        <v>5304.8119999999999</v>
      </c>
      <c r="AA2303" t="s">
        <v>138</v>
      </c>
      <c r="AB2303">
        <v>1.7225999999999999</v>
      </c>
      <c r="AC2303">
        <v>0</v>
      </c>
      <c r="AD2303" s="2" t="s">
        <v>42</v>
      </c>
      <c r="AE2303">
        <v>308</v>
      </c>
      <c r="AH2303">
        <v>20</v>
      </c>
      <c r="AI2303">
        <v>313.2</v>
      </c>
      <c r="AJ2303">
        <v>4.5</v>
      </c>
      <c r="AK2303" t="s">
        <v>42</v>
      </c>
      <c r="AL2303">
        <f>IF(AND(EE_Data_2023[[#This Row],[Hire Date]]&gt;=EE_Data_2023[[#This Row],[Start of Month]],EE_Data_2023[[#This Row],[Hire Date]]&lt;=EE_Data_2023[[#This Row],[End of Month]]),1,0)</f>
        <v>0</v>
      </c>
      <c r="AM2303">
        <f>IF(AND(EE_Data_2023[[#This Row],[Exit Date]]&gt;=EE_Data_2023[[#This Row],[Start of Month]],EE_Data_2023[[#This Row],[Exit Date]]&lt;=EE_Data_2023[[#This Row],[End of Month]]),1,0)</f>
        <v>0</v>
      </c>
      <c r="AN2303">
        <f>EE_Data_2023[[#This Row],[Leave balance]]*EE_Data_2023[[#This Row],[Hr_Rate]]</f>
        <v>14413.215384615383</v>
      </c>
    </row>
    <row r="2304" spans="1:40" x14ac:dyDescent="0.3">
      <c r="A2304" s="1" t="s">
        <v>1929</v>
      </c>
      <c r="B2304" s="8">
        <v>44986</v>
      </c>
      <c r="C2304" s="8">
        <v>45016</v>
      </c>
      <c r="D2304">
        <v>2023</v>
      </c>
      <c r="E2304" t="s">
        <v>52</v>
      </c>
      <c r="F2304" t="s">
        <v>53</v>
      </c>
      <c r="G2304" t="s">
        <v>54</v>
      </c>
      <c r="H2304" t="s">
        <v>1356</v>
      </c>
      <c r="I2304" t="s">
        <v>1429</v>
      </c>
      <c r="J2304" t="s">
        <v>93</v>
      </c>
      <c r="K2304" t="s">
        <v>83</v>
      </c>
      <c r="L2304" t="s">
        <v>71</v>
      </c>
      <c r="M2304" t="s">
        <v>53</v>
      </c>
      <c r="N2304" t="s">
        <v>72</v>
      </c>
      <c r="O2304" t="s">
        <v>50</v>
      </c>
      <c r="P2304">
        <v>31</v>
      </c>
      <c r="Q2304" s="2">
        <v>42755</v>
      </c>
      <c r="R2304" s="2"/>
      <c r="S2304">
        <v>40</v>
      </c>
      <c r="T2304" s="3">
        <v>124629</v>
      </c>
      <c r="U2304" s="3">
        <v>10385.75</v>
      </c>
      <c r="V2304" s="3">
        <v>59.917788461538464</v>
      </c>
      <c r="W2304" s="3">
        <v>0.25</v>
      </c>
      <c r="X2304" s="3">
        <v>2596.4375</v>
      </c>
      <c r="Y2304" vm="3">
        <v>0.501</v>
      </c>
      <c r="Z2304" s="3">
        <v>5182.4892499999996</v>
      </c>
      <c r="AA2304" t="s">
        <v>58</v>
      </c>
      <c r="AB2304">
        <v>657.27</v>
      </c>
      <c r="AC2304">
        <v>0.1</v>
      </c>
      <c r="AD2304" s="2" t="s">
        <v>42</v>
      </c>
      <c r="AE2304">
        <v>210</v>
      </c>
      <c r="AH2304">
        <v>20</v>
      </c>
      <c r="AJ2304">
        <v>30</v>
      </c>
      <c r="AK2304" t="s">
        <v>42</v>
      </c>
      <c r="AL2304">
        <f>IF(AND(EE_Data_2023[[#This Row],[Hire Date]]&gt;=EE_Data_2023[[#This Row],[Start of Month]],EE_Data_2023[[#This Row],[Hire Date]]&lt;=EE_Data_2023[[#This Row],[End of Month]]),1,0)</f>
        <v>0</v>
      </c>
      <c r="AM2304">
        <f>IF(AND(EE_Data_2023[[#This Row],[Exit Date]]&gt;=EE_Data_2023[[#This Row],[Start of Month]],EE_Data_2023[[#This Row],[Exit Date]]&lt;=EE_Data_2023[[#This Row],[End of Month]]),1,0)</f>
        <v>0</v>
      </c>
      <c r="AN2304">
        <f>EE_Data_2023[[#This Row],[Leave balance]]*EE_Data_2023[[#This Row],[Hr_Rate]]</f>
        <v>12582.735576923078</v>
      </c>
    </row>
    <row r="2305" spans="1:40" x14ac:dyDescent="0.3">
      <c r="A2305" s="1" t="s">
        <v>1929</v>
      </c>
      <c r="B2305" s="8">
        <v>44986</v>
      </c>
      <c r="C2305" s="8">
        <v>45016</v>
      </c>
      <c r="D2305">
        <v>2023</v>
      </c>
      <c r="E2305" t="s">
        <v>104</v>
      </c>
      <c r="F2305" t="s">
        <v>105</v>
      </c>
      <c r="G2305" t="s">
        <v>1919</v>
      </c>
      <c r="H2305" t="s">
        <v>1430</v>
      </c>
      <c r="I2305" t="s">
        <v>1431</v>
      </c>
      <c r="J2305" t="s">
        <v>115</v>
      </c>
      <c r="K2305" t="s">
        <v>94</v>
      </c>
      <c r="L2305" t="s">
        <v>49</v>
      </c>
      <c r="M2305" t="s">
        <v>105</v>
      </c>
      <c r="N2305" t="s">
        <v>72</v>
      </c>
      <c r="O2305" t="s">
        <v>50</v>
      </c>
      <c r="P2305">
        <v>28</v>
      </c>
      <c r="Q2305" s="2">
        <v>44402</v>
      </c>
      <c r="R2305" s="2"/>
      <c r="S2305">
        <v>40</v>
      </c>
      <c r="T2305" s="3">
        <v>231850</v>
      </c>
      <c r="U2305" s="3">
        <v>19320.833333333332</v>
      </c>
      <c r="V2305" s="3">
        <v>111.46634615384615</v>
      </c>
      <c r="W2305" s="3">
        <v>5.74E-2</v>
      </c>
      <c r="X2305" s="3">
        <v>1109.0158333333331</v>
      </c>
      <c r="Y2305" vm="11">
        <v>0.30099999999999999</v>
      </c>
      <c r="Z2305" s="3">
        <v>13505.262499999999</v>
      </c>
      <c r="AA2305" t="s">
        <v>109</v>
      </c>
      <c r="AB2305">
        <v>16295.86</v>
      </c>
      <c r="AC2305">
        <v>0.39</v>
      </c>
      <c r="AD2305" s="2" t="s">
        <v>42</v>
      </c>
      <c r="AE2305">
        <v>207</v>
      </c>
      <c r="AH2305">
        <v>20</v>
      </c>
      <c r="AJ2305">
        <v>7.5</v>
      </c>
      <c r="AK2305" t="s">
        <v>42</v>
      </c>
      <c r="AL2305">
        <f>IF(AND(EE_Data_2023[[#This Row],[Hire Date]]&gt;=EE_Data_2023[[#This Row],[Start of Month]],EE_Data_2023[[#This Row],[Hire Date]]&lt;=EE_Data_2023[[#This Row],[End of Month]]),1,0)</f>
        <v>0</v>
      </c>
      <c r="AM2305">
        <f>IF(AND(EE_Data_2023[[#This Row],[Exit Date]]&gt;=EE_Data_2023[[#This Row],[Start of Month]],EE_Data_2023[[#This Row],[Exit Date]]&lt;=EE_Data_2023[[#This Row],[End of Month]]),1,0)</f>
        <v>0</v>
      </c>
      <c r="AN2305">
        <f>EE_Data_2023[[#This Row],[Leave balance]]*EE_Data_2023[[#This Row],[Hr_Rate]]</f>
        <v>23073.533653846152</v>
      </c>
    </row>
    <row r="2306" spans="1:40" x14ac:dyDescent="0.3">
      <c r="A2306" s="1" t="s">
        <v>1929</v>
      </c>
      <c r="B2306" s="8">
        <v>44986</v>
      </c>
      <c r="C2306" s="8">
        <v>45016</v>
      </c>
      <c r="D2306">
        <v>2023</v>
      </c>
      <c r="E2306" t="s">
        <v>172</v>
      </c>
      <c r="F2306" t="s">
        <v>132</v>
      </c>
      <c r="G2306" t="s">
        <v>33</v>
      </c>
      <c r="H2306" t="s">
        <v>1432</v>
      </c>
      <c r="I2306" t="s">
        <v>1433</v>
      </c>
      <c r="J2306" t="s">
        <v>77</v>
      </c>
      <c r="K2306" t="s">
        <v>83</v>
      </c>
      <c r="L2306" t="s">
        <v>108</v>
      </c>
      <c r="M2306" t="s">
        <v>132</v>
      </c>
      <c r="N2306" t="s">
        <v>72</v>
      </c>
      <c r="O2306" t="s">
        <v>40</v>
      </c>
      <c r="P2306">
        <v>34</v>
      </c>
      <c r="Q2306" s="2">
        <v>43255</v>
      </c>
      <c r="R2306" s="2"/>
      <c r="S2306">
        <v>40</v>
      </c>
      <c r="T2306" s="3">
        <v>128329</v>
      </c>
      <c r="U2306" s="3">
        <v>10694.083333333334</v>
      </c>
      <c r="V2306" s="3">
        <v>61.696634615384617</v>
      </c>
      <c r="W2306" s="3">
        <v>0.45</v>
      </c>
      <c r="X2306" s="3">
        <v>4812.3375000000005</v>
      </c>
      <c r="Y2306" vm="21">
        <v>0.60699999999999998</v>
      </c>
      <c r="Z2306" s="3">
        <v>4202.7747500000005</v>
      </c>
      <c r="AA2306" t="s">
        <v>41</v>
      </c>
      <c r="AB2306">
        <v>1</v>
      </c>
      <c r="AC2306">
        <v>0.08</v>
      </c>
      <c r="AD2306" s="2" t="s">
        <v>42</v>
      </c>
      <c r="AE2306">
        <v>90</v>
      </c>
      <c r="AH2306">
        <v>20</v>
      </c>
      <c r="AI2306">
        <v>72.900000000000006</v>
      </c>
      <c r="AJ2306">
        <v>7.5</v>
      </c>
      <c r="AK2306" t="s">
        <v>42</v>
      </c>
      <c r="AL2306">
        <f>IF(AND(EE_Data_2023[[#This Row],[Hire Date]]&gt;=EE_Data_2023[[#This Row],[Start of Month]],EE_Data_2023[[#This Row],[Hire Date]]&lt;=EE_Data_2023[[#This Row],[End of Month]]),1,0)</f>
        <v>0</v>
      </c>
      <c r="AM2306">
        <f>IF(AND(EE_Data_2023[[#This Row],[Exit Date]]&gt;=EE_Data_2023[[#This Row],[Start of Month]],EE_Data_2023[[#This Row],[Exit Date]]&lt;=EE_Data_2023[[#This Row],[End of Month]]),1,0)</f>
        <v>0</v>
      </c>
      <c r="AN2306">
        <f>EE_Data_2023[[#This Row],[Leave balance]]*EE_Data_2023[[#This Row],[Hr_Rate]]</f>
        <v>5552.6971153846152</v>
      </c>
    </row>
    <row r="2307" spans="1:40" x14ac:dyDescent="0.3">
      <c r="A2307" s="1" t="s">
        <v>1929</v>
      </c>
      <c r="B2307" s="8">
        <v>44986</v>
      </c>
      <c r="C2307" s="8">
        <v>45016</v>
      </c>
      <c r="D2307">
        <v>2023</v>
      </c>
      <c r="E2307" t="s">
        <v>123</v>
      </c>
      <c r="F2307" t="s">
        <v>124</v>
      </c>
      <c r="G2307" t="s">
        <v>33</v>
      </c>
      <c r="H2307" t="s">
        <v>1434</v>
      </c>
      <c r="I2307" t="s">
        <v>1435</v>
      </c>
      <c r="J2307" t="s">
        <v>115</v>
      </c>
      <c r="K2307" t="s">
        <v>116</v>
      </c>
      <c r="L2307" t="s">
        <v>49</v>
      </c>
      <c r="M2307" t="s">
        <v>124</v>
      </c>
      <c r="N2307" t="s">
        <v>39</v>
      </c>
      <c r="O2307" t="s">
        <v>40</v>
      </c>
      <c r="P2307">
        <v>44</v>
      </c>
      <c r="Q2307" s="2">
        <v>44283</v>
      </c>
      <c r="R2307" s="2">
        <v>45013</v>
      </c>
      <c r="S2307">
        <v>24</v>
      </c>
      <c r="T2307" s="3">
        <v>186033</v>
      </c>
      <c r="U2307" s="3">
        <v>15502.75</v>
      </c>
      <c r="V2307" s="3">
        <v>149.06490384615384</v>
      </c>
      <c r="W2307" s="3">
        <v>2.2499999999999999E-2</v>
      </c>
      <c r="X2307" s="3">
        <v>348.81187499999999</v>
      </c>
      <c r="Y2307" vm="13">
        <v>0.2</v>
      </c>
      <c r="Z2307" s="3">
        <v>12402.2</v>
      </c>
      <c r="AA2307" t="s">
        <v>127</v>
      </c>
      <c r="AB2307">
        <v>4.9107000000000003</v>
      </c>
      <c r="AC2307">
        <v>0.34</v>
      </c>
      <c r="AD2307" s="2" t="s">
        <v>42</v>
      </c>
      <c r="AE2307">
        <v>226</v>
      </c>
      <c r="AH2307">
        <v>20</v>
      </c>
      <c r="AI2307">
        <v>85.5</v>
      </c>
      <c r="AK2307" t="s">
        <v>1810</v>
      </c>
      <c r="AL2307">
        <f>IF(AND(EE_Data_2023[[#This Row],[Hire Date]]&gt;=EE_Data_2023[[#This Row],[Start of Month]],EE_Data_2023[[#This Row],[Hire Date]]&lt;=EE_Data_2023[[#This Row],[End of Month]]),1,0)</f>
        <v>0</v>
      </c>
      <c r="AM2307">
        <f>IF(AND(EE_Data_2023[[#This Row],[Exit Date]]&gt;=EE_Data_2023[[#This Row],[Start of Month]],EE_Data_2023[[#This Row],[Exit Date]]&lt;=EE_Data_2023[[#This Row],[End of Month]]),1,0)</f>
        <v>0</v>
      </c>
      <c r="AN2307">
        <f>EE_Data_2023[[#This Row],[Leave balance]]*EE_Data_2023[[#This Row],[Hr_Rate]]</f>
        <v>33688.668269230766</v>
      </c>
    </row>
    <row r="2308" spans="1:40" x14ac:dyDescent="0.3">
      <c r="A2308" s="1" t="s">
        <v>1929</v>
      </c>
      <c r="B2308" s="8">
        <v>44986</v>
      </c>
      <c r="C2308" s="8">
        <v>45016</v>
      </c>
      <c r="D2308">
        <v>2023</v>
      </c>
      <c r="E2308" t="s">
        <v>110</v>
      </c>
      <c r="F2308" t="s">
        <v>111</v>
      </c>
      <c r="G2308" t="s">
        <v>112</v>
      </c>
      <c r="H2308" t="s">
        <v>1436</v>
      </c>
      <c r="I2308" t="s">
        <v>1437</v>
      </c>
      <c r="J2308" t="s">
        <v>93</v>
      </c>
      <c r="K2308" t="s">
        <v>116</v>
      </c>
      <c r="L2308" t="s">
        <v>38</v>
      </c>
      <c r="M2308" t="s">
        <v>111</v>
      </c>
      <c r="N2308" t="s">
        <v>72</v>
      </c>
      <c r="O2308" t="s">
        <v>40</v>
      </c>
      <c r="P2308">
        <v>60</v>
      </c>
      <c r="Q2308" s="2">
        <v>44403</v>
      </c>
      <c r="R2308" s="2"/>
      <c r="S2308">
        <v>40</v>
      </c>
      <c r="T2308" s="3">
        <v>121480</v>
      </c>
      <c r="U2308" s="3">
        <v>10123.333333333334</v>
      </c>
      <c r="V2308" s="3">
        <v>58.403846153846153</v>
      </c>
      <c r="W2308" s="3">
        <v>0</v>
      </c>
      <c r="X2308" s="3">
        <v>0</v>
      </c>
      <c r="Y2308" vm="12">
        <v>0.113</v>
      </c>
      <c r="Z2308" s="3">
        <v>8979.3966666666674</v>
      </c>
      <c r="AA2308" t="s">
        <v>117</v>
      </c>
      <c r="AB2308">
        <v>3.8468</v>
      </c>
      <c r="AC2308">
        <v>0.14000000000000001</v>
      </c>
      <c r="AD2308" s="2" t="s">
        <v>42</v>
      </c>
      <c r="AE2308">
        <v>345</v>
      </c>
      <c r="AH2308">
        <v>20</v>
      </c>
      <c r="AJ2308">
        <v>30</v>
      </c>
      <c r="AK2308" t="s">
        <v>42</v>
      </c>
      <c r="AL2308">
        <f>IF(AND(EE_Data_2023[[#This Row],[Hire Date]]&gt;=EE_Data_2023[[#This Row],[Start of Month]],EE_Data_2023[[#This Row],[Hire Date]]&lt;=EE_Data_2023[[#This Row],[End of Month]]),1,0)</f>
        <v>0</v>
      </c>
      <c r="AM2308">
        <f>IF(AND(EE_Data_2023[[#This Row],[Exit Date]]&gt;=EE_Data_2023[[#This Row],[Start of Month]],EE_Data_2023[[#This Row],[Exit Date]]&lt;=EE_Data_2023[[#This Row],[End of Month]]),1,0)</f>
        <v>0</v>
      </c>
      <c r="AN2308">
        <f>EE_Data_2023[[#This Row],[Leave balance]]*EE_Data_2023[[#This Row],[Hr_Rate]]</f>
        <v>20149.326923076922</v>
      </c>
    </row>
    <row r="2309" spans="1:40" x14ac:dyDescent="0.3">
      <c r="A2309" s="1" t="s">
        <v>1929</v>
      </c>
      <c r="B2309" s="8">
        <v>44986</v>
      </c>
      <c r="C2309" s="8">
        <v>45016</v>
      </c>
      <c r="D2309">
        <v>2023</v>
      </c>
      <c r="E2309" t="s">
        <v>180</v>
      </c>
      <c r="F2309" t="s">
        <v>181</v>
      </c>
      <c r="G2309" t="s">
        <v>33</v>
      </c>
      <c r="H2309" t="s">
        <v>1438</v>
      </c>
      <c r="I2309" t="s">
        <v>1439</v>
      </c>
      <c r="J2309" t="s">
        <v>47</v>
      </c>
      <c r="K2309" t="s">
        <v>94</v>
      </c>
      <c r="L2309" t="s">
        <v>49</v>
      </c>
      <c r="M2309" t="s">
        <v>181</v>
      </c>
      <c r="N2309" t="s">
        <v>72</v>
      </c>
      <c r="O2309" t="s">
        <v>50</v>
      </c>
      <c r="P2309">
        <v>41</v>
      </c>
      <c r="Q2309" s="2">
        <v>40319</v>
      </c>
      <c r="R2309" s="2"/>
      <c r="S2309">
        <v>32</v>
      </c>
      <c r="T2309" s="3">
        <v>153275</v>
      </c>
      <c r="U2309" s="3">
        <v>12772.916666666666</v>
      </c>
      <c r="V2309" s="3">
        <v>92.112379807692307</v>
      </c>
      <c r="W2309" s="3">
        <v>0.31420000000000003</v>
      </c>
      <c r="X2309" s="3">
        <v>4013.2504166666668</v>
      </c>
      <c r="Y2309" vm="22">
        <v>0.49099999999999999</v>
      </c>
      <c r="Z2309" s="3">
        <v>6501.4145833333332</v>
      </c>
      <c r="AA2309" t="s">
        <v>184</v>
      </c>
      <c r="AB2309">
        <v>11.300800000000001</v>
      </c>
      <c r="AC2309">
        <v>0.24</v>
      </c>
      <c r="AD2309" s="2" t="s">
        <v>42</v>
      </c>
      <c r="AE2309">
        <v>195</v>
      </c>
      <c r="AH2309">
        <v>20</v>
      </c>
      <c r="AK2309" t="s">
        <v>42</v>
      </c>
      <c r="AL2309">
        <f>IF(AND(EE_Data_2023[[#This Row],[Hire Date]]&gt;=EE_Data_2023[[#This Row],[Start of Month]],EE_Data_2023[[#This Row],[Hire Date]]&lt;=EE_Data_2023[[#This Row],[End of Month]]),1,0)</f>
        <v>0</v>
      </c>
      <c r="AM2309">
        <f>IF(AND(EE_Data_2023[[#This Row],[Exit Date]]&gt;=EE_Data_2023[[#This Row],[Start of Month]],EE_Data_2023[[#This Row],[Exit Date]]&lt;=EE_Data_2023[[#This Row],[End of Month]]),1,0)</f>
        <v>0</v>
      </c>
      <c r="AN2309">
        <f>EE_Data_2023[[#This Row],[Leave balance]]*EE_Data_2023[[#This Row],[Hr_Rate]]</f>
        <v>17961.9140625</v>
      </c>
    </row>
    <row r="2310" spans="1:40" x14ac:dyDescent="0.3">
      <c r="A2310" s="1" t="s">
        <v>1929</v>
      </c>
      <c r="B2310" s="8">
        <v>44986</v>
      </c>
      <c r="C2310" s="8">
        <v>45016</v>
      </c>
      <c r="D2310">
        <v>2023</v>
      </c>
      <c r="E2310" t="s">
        <v>390</v>
      </c>
      <c r="F2310" t="s">
        <v>391</v>
      </c>
      <c r="G2310" t="s">
        <v>33</v>
      </c>
      <c r="H2310" t="s">
        <v>1440</v>
      </c>
      <c r="I2310" t="s">
        <v>1441</v>
      </c>
      <c r="J2310" t="s">
        <v>63</v>
      </c>
      <c r="K2310" t="s">
        <v>70</v>
      </c>
      <c r="L2310" t="s">
        <v>108</v>
      </c>
      <c r="M2310" t="s">
        <v>391</v>
      </c>
      <c r="N2310" t="s">
        <v>39</v>
      </c>
      <c r="O2310" t="s">
        <v>50</v>
      </c>
      <c r="P2310">
        <v>62</v>
      </c>
      <c r="Q2310" s="2">
        <v>43969</v>
      </c>
      <c r="R2310" s="2">
        <v>45064</v>
      </c>
      <c r="S2310">
        <v>24</v>
      </c>
      <c r="T2310" s="3">
        <v>97830</v>
      </c>
      <c r="U2310" s="3">
        <v>8152.5</v>
      </c>
      <c r="V2310" s="3">
        <v>78.38942307692308</v>
      </c>
      <c r="W2310" s="3">
        <v>0.1105</v>
      </c>
      <c r="X2310" s="3">
        <v>900.85125000000005</v>
      </c>
      <c r="Y2310" vm="37">
        <v>0.26100000000000001</v>
      </c>
      <c r="Z2310" s="3">
        <v>6024.6975000000002</v>
      </c>
      <c r="AA2310" t="s">
        <v>41</v>
      </c>
      <c r="AB2310">
        <v>1</v>
      </c>
      <c r="AC2310">
        <v>0</v>
      </c>
      <c r="AD2310" s="2" t="s">
        <v>42</v>
      </c>
      <c r="AE2310">
        <v>251</v>
      </c>
      <c r="AH2310">
        <v>20</v>
      </c>
      <c r="AI2310">
        <v>414</v>
      </c>
      <c r="AK2310" t="s">
        <v>42</v>
      </c>
      <c r="AL2310">
        <f>IF(AND(EE_Data_2023[[#This Row],[Hire Date]]&gt;=EE_Data_2023[[#This Row],[Start of Month]],EE_Data_2023[[#This Row],[Hire Date]]&lt;=EE_Data_2023[[#This Row],[End of Month]]),1,0)</f>
        <v>0</v>
      </c>
      <c r="AM2310">
        <f>IF(AND(EE_Data_2023[[#This Row],[Exit Date]]&gt;=EE_Data_2023[[#This Row],[Start of Month]],EE_Data_2023[[#This Row],[Exit Date]]&lt;=EE_Data_2023[[#This Row],[End of Month]]),1,0)</f>
        <v>0</v>
      </c>
      <c r="AN2310">
        <f>EE_Data_2023[[#This Row],[Leave balance]]*EE_Data_2023[[#This Row],[Hr_Rate]]</f>
        <v>19675.745192307691</v>
      </c>
    </row>
    <row r="2311" spans="1:40" x14ac:dyDescent="0.3">
      <c r="A2311" s="1" t="s">
        <v>1929</v>
      </c>
      <c r="B2311" s="8">
        <v>44986</v>
      </c>
      <c r="C2311" s="8">
        <v>45016</v>
      </c>
      <c r="D2311">
        <v>2023</v>
      </c>
      <c r="E2311" t="s">
        <v>262</v>
      </c>
      <c r="F2311" t="s">
        <v>263</v>
      </c>
      <c r="G2311" t="s">
        <v>33</v>
      </c>
      <c r="H2311" t="s">
        <v>1442</v>
      </c>
      <c r="I2311" t="s">
        <v>1443</v>
      </c>
      <c r="J2311" t="s">
        <v>115</v>
      </c>
      <c r="K2311" t="s">
        <v>116</v>
      </c>
      <c r="L2311" t="s">
        <v>71</v>
      </c>
      <c r="M2311" t="s">
        <v>263</v>
      </c>
      <c r="N2311" t="s">
        <v>39</v>
      </c>
      <c r="O2311" t="s">
        <v>50</v>
      </c>
      <c r="P2311">
        <v>47</v>
      </c>
      <c r="Q2311" s="2">
        <v>44633</v>
      </c>
      <c r="R2311" s="2">
        <v>44998</v>
      </c>
      <c r="S2311">
        <v>40</v>
      </c>
      <c r="T2311" s="3">
        <v>239394</v>
      </c>
      <c r="U2311" s="3">
        <v>19949.5</v>
      </c>
      <c r="V2311" s="3">
        <v>115.09326923076924</v>
      </c>
      <c r="W2311" s="3">
        <v>0.22</v>
      </c>
      <c r="X2311" s="3">
        <v>4388.8900000000003</v>
      </c>
      <c r="Y2311" vm="28">
        <v>0.45200000000000001</v>
      </c>
      <c r="Z2311" s="3">
        <v>10932.325999999999</v>
      </c>
      <c r="AA2311" t="s">
        <v>267</v>
      </c>
      <c r="AB2311">
        <v>39.026600000000002</v>
      </c>
      <c r="AC2311">
        <v>0.32</v>
      </c>
      <c r="AD2311" s="2" t="s">
        <v>42</v>
      </c>
      <c r="AE2311">
        <v>67</v>
      </c>
      <c r="AF2311">
        <v>1</v>
      </c>
      <c r="AG2311" t="s">
        <v>1811</v>
      </c>
      <c r="AH2311">
        <v>20</v>
      </c>
      <c r="AJ2311">
        <v>25.5</v>
      </c>
      <c r="AK2311" t="s">
        <v>1810</v>
      </c>
      <c r="AL2311">
        <f>IF(AND(EE_Data_2023[[#This Row],[Hire Date]]&gt;=EE_Data_2023[[#This Row],[Start of Month]],EE_Data_2023[[#This Row],[Hire Date]]&lt;=EE_Data_2023[[#This Row],[End of Month]]),1,0)</f>
        <v>0</v>
      </c>
      <c r="AM2311">
        <f>IF(AND(EE_Data_2023[[#This Row],[Exit Date]]&gt;=EE_Data_2023[[#This Row],[Start of Month]],EE_Data_2023[[#This Row],[Exit Date]]&lt;=EE_Data_2023[[#This Row],[End of Month]]),1,0)</f>
        <v>0</v>
      </c>
      <c r="AN2311">
        <f>EE_Data_2023[[#This Row],[Leave balance]]*EE_Data_2023[[#This Row],[Hr_Rate]]</f>
        <v>7711.2490384615394</v>
      </c>
    </row>
    <row r="2312" spans="1:40" x14ac:dyDescent="0.3">
      <c r="A2312" s="1" t="s">
        <v>1929</v>
      </c>
      <c r="B2312" s="8">
        <v>44986</v>
      </c>
      <c r="C2312" s="8">
        <v>45016</v>
      </c>
      <c r="D2312">
        <v>2023</v>
      </c>
      <c r="E2312" t="s">
        <v>283</v>
      </c>
      <c r="F2312" t="s">
        <v>284</v>
      </c>
      <c r="G2312" t="s">
        <v>112</v>
      </c>
      <c r="H2312" t="s">
        <v>1444</v>
      </c>
      <c r="I2312" t="s">
        <v>1445</v>
      </c>
      <c r="J2312" t="s">
        <v>145</v>
      </c>
      <c r="K2312" t="s">
        <v>48</v>
      </c>
      <c r="L2312" t="s">
        <v>49</v>
      </c>
      <c r="M2312" t="s">
        <v>284</v>
      </c>
      <c r="N2312" t="s">
        <v>72</v>
      </c>
      <c r="O2312" t="s">
        <v>50</v>
      </c>
      <c r="P2312">
        <v>62</v>
      </c>
      <c r="Q2312" s="2">
        <v>37519</v>
      </c>
      <c r="R2312" s="2"/>
      <c r="S2312">
        <v>40</v>
      </c>
      <c r="T2312" s="3">
        <v>49738</v>
      </c>
      <c r="U2312" s="3">
        <v>4144.833333333333</v>
      </c>
      <c r="V2312" s="3">
        <v>23.912500000000001</v>
      </c>
      <c r="W2312" s="3">
        <v>0</v>
      </c>
      <c r="X2312" s="3">
        <v>0</v>
      </c>
      <c r="Y2312" vm="30">
        <v>0.159</v>
      </c>
      <c r="Z2312" s="3">
        <v>3485.8048333333331</v>
      </c>
      <c r="AA2312" t="s">
        <v>287</v>
      </c>
      <c r="AB2312">
        <v>3.8807</v>
      </c>
      <c r="AC2312">
        <v>0</v>
      </c>
      <c r="AD2312" s="2" t="s">
        <v>42</v>
      </c>
      <c r="AE2312">
        <v>233</v>
      </c>
      <c r="AH2312">
        <v>20</v>
      </c>
      <c r="AJ2312">
        <v>3</v>
      </c>
      <c r="AK2312" t="s">
        <v>42</v>
      </c>
      <c r="AL2312">
        <f>IF(AND(EE_Data_2023[[#This Row],[Hire Date]]&gt;=EE_Data_2023[[#This Row],[Start of Month]],EE_Data_2023[[#This Row],[Hire Date]]&lt;=EE_Data_2023[[#This Row],[End of Month]]),1,0)</f>
        <v>0</v>
      </c>
      <c r="AM2312">
        <f>IF(AND(EE_Data_2023[[#This Row],[Exit Date]]&gt;=EE_Data_2023[[#This Row],[Start of Month]],EE_Data_2023[[#This Row],[Exit Date]]&lt;=EE_Data_2023[[#This Row],[End of Month]]),1,0)</f>
        <v>0</v>
      </c>
      <c r="AN2312">
        <f>EE_Data_2023[[#This Row],[Leave balance]]*EE_Data_2023[[#This Row],[Hr_Rate]]</f>
        <v>5571.6125000000002</v>
      </c>
    </row>
    <row r="2313" spans="1:40" x14ac:dyDescent="0.3">
      <c r="A2313" s="1" t="s">
        <v>1929</v>
      </c>
      <c r="B2313" s="8">
        <v>44986</v>
      </c>
      <c r="C2313" s="8">
        <v>45016</v>
      </c>
      <c r="D2313">
        <v>2023</v>
      </c>
      <c r="E2313" t="s">
        <v>238</v>
      </c>
      <c r="F2313" t="s">
        <v>239</v>
      </c>
      <c r="G2313" t="s">
        <v>33</v>
      </c>
      <c r="H2313" t="s">
        <v>1446</v>
      </c>
      <c r="I2313" t="s">
        <v>1447</v>
      </c>
      <c r="J2313" t="s">
        <v>145</v>
      </c>
      <c r="K2313" t="s">
        <v>83</v>
      </c>
      <c r="L2313" t="s">
        <v>38</v>
      </c>
      <c r="M2313" t="s">
        <v>239</v>
      </c>
      <c r="N2313" t="s">
        <v>72</v>
      </c>
      <c r="O2313" t="s">
        <v>50</v>
      </c>
      <c r="P2313">
        <v>33</v>
      </c>
      <c r="Q2313" s="2">
        <v>43247</v>
      </c>
      <c r="R2313" s="2"/>
      <c r="S2313">
        <v>32</v>
      </c>
      <c r="T2313" s="3">
        <v>45049</v>
      </c>
      <c r="U2313" s="3">
        <v>3754.0833333333335</v>
      </c>
      <c r="V2313" s="3">
        <v>27.072716346153847</v>
      </c>
      <c r="W2313" s="3">
        <v>0.16500000000000001</v>
      </c>
      <c r="X2313" s="3">
        <v>619.42375000000004</v>
      </c>
      <c r="Y2313" vm="27">
        <v>0.20499999999999999</v>
      </c>
      <c r="Z2313" s="3">
        <v>2984.4962500000001</v>
      </c>
      <c r="AA2313" t="s">
        <v>41</v>
      </c>
      <c r="AB2313">
        <v>1</v>
      </c>
      <c r="AC2313">
        <v>0</v>
      </c>
      <c r="AD2313" s="2" t="s">
        <v>42</v>
      </c>
      <c r="AE2313">
        <v>152</v>
      </c>
      <c r="AH2313">
        <v>20</v>
      </c>
      <c r="AI2313">
        <v>538.20000000000005</v>
      </c>
      <c r="AK2313" t="s">
        <v>42</v>
      </c>
      <c r="AL2313">
        <f>IF(AND(EE_Data_2023[[#This Row],[Hire Date]]&gt;=EE_Data_2023[[#This Row],[Start of Month]],EE_Data_2023[[#This Row],[Hire Date]]&lt;=EE_Data_2023[[#This Row],[End of Month]]),1,0)</f>
        <v>0</v>
      </c>
      <c r="AM2313">
        <f>IF(AND(EE_Data_2023[[#This Row],[Exit Date]]&gt;=EE_Data_2023[[#This Row],[Start of Month]],EE_Data_2023[[#This Row],[Exit Date]]&lt;=EE_Data_2023[[#This Row],[End of Month]]),1,0)</f>
        <v>0</v>
      </c>
      <c r="AN2313">
        <f>EE_Data_2023[[#This Row],[Leave balance]]*EE_Data_2023[[#This Row],[Hr_Rate]]</f>
        <v>4115.0528846153848</v>
      </c>
    </row>
    <row r="2314" spans="1:40" x14ac:dyDescent="0.3">
      <c r="A2314" s="1" t="s">
        <v>1929</v>
      </c>
      <c r="B2314" s="8">
        <v>44986</v>
      </c>
      <c r="C2314" s="8">
        <v>45016</v>
      </c>
      <c r="D2314">
        <v>2023</v>
      </c>
      <c r="E2314" t="s">
        <v>238</v>
      </c>
      <c r="F2314" t="s">
        <v>239</v>
      </c>
      <c r="G2314" t="s">
        <v>33</v>
      </c>
      <c r="H2314" t="s">
        <v>1448</v>
      </c>
      <c r="I2314" t="s">
        <v>1449</v>
      </c>
      <c r="J2314" t="s">
        <v>93</v>
      </c>
      <c r="K2314" t="s">
        <v>116</v>
      </c>
      <c r="L2314" t="s">
        <v>49</v>
      </c>
      <c r="M2314" t="s">
        <v>239</v>
      </c>
      <c r="N2314" t="s">
        <v>72</v>
      </c>
      <c r="O2314" t="s">
        <v>50</v>
      </c>
      <c r="P2314">
        <v>29</v>
      </c>
      <c r="Q2314" s="2">
        <v>43966</v>
      </c>
      <c r="R2314" s="2"/>
      <c r="S2314">
        <v>40</v>
      </c>
      <c r="T2314" s="3">
        <v>137106</v>
      </c>
      <c r="U2314" s="3">
        <v>11425.5</v>
      </c>
      <c r="V2314" s="3">
        <v>65.916346153846149</v>
      </c>
      <c r="W2314" s="3">
        <v>0.16500000000000001</v>
      </c>
      <c r="X2314" s="3">
        <v>1885.2075</v>
      </c>
      <c r="Y2314" vm="27">
        <v>0.20499999999999999</v>
      </c>
      <c r="Z2314" s="3">
        <v>9083.2724999999991</v>
      </c>
      <c r="AA2314" t="s">
        <v>41</v>
      </c>
      <c r="AB2314">
        <v>1</v>
      </c>
      <c r="AC2314">
        <v>0.12</v>
      </c>
      <c r="AD2314" s="2" t="s">
        <v>42</v>
      </c>
      <c r="AE2314">
        <v>76</v>
      </c>
      <c r="AH2314">
        <v>20</v>
      </c>
      <c r="AJ2314">
        <v>12</v>
      </c>
      <c r="AK2314" t="s">
        <v>42</v>
      </c>
      <c r="AL2314">
        <f>IF(AND(EE_Data_2023[[#This Row],[Hire Date]]&gt;=EE_Data_2023[[#This Row],[Start of Month]],EE_Data_2023[[#This Row],[Hire Date]]&lt;=EE_Data_2023[[#This Row],[End of Month]]),1,0)</f>
        <v>0</v>
      </c>
      <c r="AM2314">
        <f>IF(AND(EE_Data_2023[[#This Row],[Exit Date]]&gt;=EE_Data_2023[[#This Row],[Start of Month]],EE_Data_2023[[#This Row],[Exit Date]]&lt;=EE_Data_2023[[#This Row],[End of Month]]),1,0)</f>
        <v>0</v>
      </c>
      <c r="AN2314">
        <f>EE_Data_2023[[#This Row],[Leave balance]]*EE_Data_2023[[#This Row],[Hr_Rate]]</f>
        <v>5009.6423076923074</v>
      </c>
    </row>
    <row r="2315" spans="1:40" x14ac:dyDescent="0.3">
      <c r="A2315" s="1" t="s">
        <v>1929</v>
      </c>
      <c r="B2315" s="8">
        <v>44986</v>
      </c>
      <c r="C2315" s="8">
        <v>45016</v>
      </c>
      <c r="D2315">
        <v>2023</v>
      </c>
      <c r="E2315" t="s">
        <v>110</v>
      </c>
      <c r="F2315" t="s">
        <v>111</v>
      </c>
      <c r="G2315" t="s">
        <v>112</v>
      </c>
      <c r="H2315" t="s">
        <v>1450</v>
      </c>
      <c r="I2315" t="s">
        <v>1451</v>
      </c>
      <c r="J2315" t="s">
        <v>115</v>
      </c>
      <c r="K2315" t="s">
        <v>48</v>
      </c>
      <c r="L2315" t="s">
        <v>71</v>
      </c>
      <c r="M2315" t="s">
        <v>111</v>
      </c>
      <c r="N2315" t="s">
        <v>72</v>
      </c>
      <c r="O2315" t="s">
        <v>50</v>
      </c>
      <c r="P2315">
        <v>54</v>
      </c>
      <c r="Q2315" s="2">
        <v>39330</v>
      </c>
      <c r="R2315" s="2"/>
      <c r="S2315">
        <v>40</v>
      </c>
      <c r="T2315" s="3">
        <v>183239</v>
      </c>
      <c r="U2315" s="3">
        <v>15269.916666666666</v>
      </c>
      <c r="V2315" s="3">
        <v>88.095673076923077</v>
      </c>
      <c r="W2315" s="3">
        <v>0</v>
      </c>
      <c r="X2315" s="3">
        <v>0</v>
      </c>
      <c r="Y2315" vm="12">
        <v>0.113</v>
      </c>
      <c r="Z2315" s="3">
        <v>13544.416083333334</v>
      </c>
      <c r="AA2315" t="s">
        <v>117</v>
      </c>
      <c r="AB2315">
        <v>3.8468</v>
      </c>
      <c r="AC2315">
        <v>0.32</v>
      </c>
      <c r="AD2315" s="2" t="s">
        <v>42</v>
      </c>
      <c r="AE2315">
        <v>363</v>
      </c>
      <c r="AH2315">
        <v>20</v>
      </c>
      <c r="AJ2315">
        <v>10.5</v>
      </c>
      <c r="AK2315" t="s">
        <v>42</v>
      </c>
      <c r="AL2315">
        <f>IF(AND(EE_Data_2023[[#This Row],[Hire Date]]&gt;=EE_Data_2023[[#This Row],[Start of Month]],EE_Data_2023[[#This Row],[Hire Date]]&lt;=EE_Data_2023[[#This Row],[End of Month]]),1,0)</f>
        <v>0</v>
      </c>
      <c r="AM2315">
        <f>IF(AND(EE_Data_2023[[#This Row],[Exit Date]]&gt;=EE_Data_2023[[#This Row],[Start of Month]],EE_Data_2023[[#This Row],[Exit Date]]&lt;=EE_Data_2023[[#This Row],[End of Month]]),1,0)</f>
        <v>0</v>
      </c>
      <c r="AN2315">
        <f>EE_Data_2023[[#This Row],[Leave balance]]*EE_Data_2023[[#This Row],[Hr_Rate]]</f>
        <v>31978.729326923076</v>
      </c>
    </row>
    <row r="2316" spans="1:40" x14ac:dyDescent="0.3">
      <c r="A2316" s="1" t="s">
        <v>1929</v>
      </c>
      <c r="B2316" s="8">
        <v>44986</v>
      </c>
      <c r="C2316" s="8">
        <v>45016</v>
      </c>
      <c r="D2316">
        <v>2023</v>
      </c>
      <c r="E2316" t="s">
        <v>1035</v>
      </c>
      <c r="F2316" t="s">
        <v>1036</v>
      </c>
      <c r="G2316" t="s">
        <v>1918</v>
      </c>
      <c r="H2316" t="s">
        <v>1075</v>
      </c>
      <c r="I2316" t="s">
        <v>1452</v>
      </c>
      <c r="J2316" t="s">
        <v>145</v>
      </c>
      <c r="K2316" t="s">
        <v>83</v>
      </c>
      <c r="L2316" t="s">
        <v>38</v>
      </c>
      <c r="M2316" t="s">
        <v>135</v>
      </c>
      <c r="N2316" t="s">
        <v>72</v>
      </c>
      <c r="O2316" t="s">
        <v>50</v>
      </c>
      <c r="P2316">
        <v>28</v>
      </c>
      <c r="Q2316" s="2">
        <v>43610</v>
      </c>
      <c r="R2316" s="2"/>
      <c r="S2316">
        <v>40</v>
      </c>
      <c r="T2316" s="3">
        <v>45819</v>
      </c>
      <c r="U2316" s="3">
        <v>3818.25</v>
      </c>
      <c r="V2316" s="3">
        <v>22.028365384615384</v>
      </c>
      <c r="W2316" s="3">
        <v>0.25</v>
      </c>
      <c r="X2316" s="3">
        <v>954.5625</v>
      </c>
      <c r="Y2316" vm="15">
        <v>0.34600000000000003</v>
      </c>
      <c r="Z2316" s="3">
        <v>2497.1354999999999</v>
      </c>
      <c r="AA2316" t="s">
        <v>138</v>
      </c>
      <c r="AB2316">
        <v>1.7225999999999999</v>
      </c>
      <c r="AC2316">
        <v>0</v>
      </c>
      <c r="AD2316" s="2" t="s">
        <v>42</v>
      </c>
      <c r="AE2316">
        <v>355</v>
      </c>
      <c r="AH2316">
        <v>20</v>
      </c>
      <c r="AJ2316">
        <v>18</v>
      </c>
      <c r="AK2316" t="s">
        <v>42</v>
      </c>
      <c r="AL2316">
        <f>IF(AND(EE_Data_2023[[#This Row],[Hire Date]]&gt;=EE_Data_2023[[#This Row],[Start of Month]],EE_Data_2023[[#This Row],[Hire Date]]&lt;=EE_Data_2023[[#This Row],[End of Month]]),1,0)</f>
        <v>0</v>
      </c>
      <c r="AM2316">
        <f>IF(AND(EE_Data_2023[[#This Row],[Exit Date]]&gt;=EE_Data_2023[[#This Row],[Start of Month]],EE_Data_2023[[#This Row],[Exit Date]]&lt;=EE_Data_2023[[#This Row],[End of Month]]),1,0)</f>
        <v>0</v>
      </c>
      <c r="AN2316">
        <f>EE_Data_2023[[#This Row],[Leave balance]]*EE_Data_2023[[#This Row],[Hr_Rate]]</f>
        <v>7820.069711538461</v>
      </c>
    </row>
    <row r="2317" spans="1:40" x14ac:dyDescent="0.3">
      <c r="A2317" s="1" t="s">
        <v>1929</v>
      </c>
      <c r="B2317" s="8">
        <v>44986</v>
      </c>
      <c r="C2317" s="8">
        <v>45016</v>
      </c>
      <c r="D2317">
        <v>2023</v>
      </c>
      <c r="E2317" t="s">
        <v>128</v>
      </c>
      <c r="F2317" t="s">
        <v>129</v>
      </c>
      <c r="G2317" t="s">
        <v>33</v>
      </c>
      <c r="H2317" t="s">
        <v>1453</v>
      </c>
      <c r="I2317" t="s">
        <v>1454</v>
      </c>
      <c r="J2317" t="s">
        <v>145</v>
      </c>
      <c r="K2317" t="s">
        <v>83</v>
      </c>
      <c r="L2317" t="s">
        <v>108</v>
      </c>
      <c r="M2317" t="s">
        <v>129</v>
      </c>
      <c r="N2317" t="s">
        <v>72</v>
      </c>
      <c r="O2317" t="s">
        <v>50</v>
      </c>
      <c r="P2317">
        <v>54</v>
      </c>
      <c r="Q2317" s="2">
        <v>39080</v>
      </c>
      <c r="R2317" s="2"/>
      <c r="S2317">
        <v>32</v>
      </c>
      <c r="T2317" s="3">
        <v>55518</v>
      </c>
      <c r="U2317" s="3">
        <v>4626.5</v>
      </c>
      <c r="V2317" s="3">
        <v>33.364182692307693</v>
      </c>
      <c r="W2317" s="3">
        <v>0.27500000000000002</v>
      </c>
      <c r="X2317" s="3">
        <v>1272.2875000000001</v>
      </c>
      <c r="Y2317" vm="14">
        <v>0.55399999999999994</v>
      </c>
      <c r="Z2317" s="3">
        <v>2063.4190000000003</v>
      </c>
      <c r="AA2317" t="s">
        <v>41</v>
      </c>
      <c r="AB2317">
        <v>1</v>
      </c>
      <c r="AC2317">
        <v>0</v>
      </c>
      <c r="AD2317" s="2" t="s">
        <v>42</v>
      </c>
      <c r="AE2317">
        <v>86</v>
      </c>
      <c r="AH2317">
        <v>20</v>
      </c>
      <c r="AK2317" t="s">
        <v>42</v>
      </c>
      <c r="AL2317">
        <f>IF(AND(EE_Data_2023[[#This Row],[Hire Date]]&gt;=EE_Data_2023[[#This Row],[Start of Month]],EE_Data_2023[[#This Row],[Hire Date]]&lt;=EE_Data_2023[[#This Row],[End of Month]]),1,0)</f>
        <v>0</v>
      </c>
      <c r="AM2317">
        <f>IF(AND(EE_Data_2023[[#This Row],[Exit Date]]&gt;=EE_Data_2023[[#This Row],[Start of Month]],EE_Data_2023[[#This Row],[Exit Date]]&lt;=EE_Data_2023[[#This Row],[End of Month]]),1,0)</f>
        <v>0</v>
      </c>
      <c r="AN2317">
        <f>EE_Data_2023[[#This Row],[Leave balance]]*EE_Data_2023[[#This Row],[Hr_Rate]]</f>
        <v>2869.3197115384614</v>
      </c>
    </row>
    <row r="2318" spans="1:40" x14ac:dyDescent="0.3">
      <c r="A2318" s="1" t="s">
        <v>1929</v>
      </c>
      <c r="B2318" s="8">
        <v>44986</v>
      </c>
      <c r="C2318" s="8">
        <v>45016</v>
      </c>
      <c r="D2318">
        <v>2023</v>
      </c>
      <c r="E2318" t="s">
        <v>376</v>
      </c>
      <c r="F2318" t="s">
        <v>377</v>
      </c>
      <c r="G2318" t="s">
        <v>33</v>
      </c>
      <c r="H2318" t="s">
        <v>1455</v>
      </c>
      <c r="I2318" t="s">
        <v>1456</v>
      </c>
      <c r="J2318" t="s">
        <v>77</v>
      </c>
      <c r="K2318" t="s">
        <v>116</v>
      </c>
      <c r="L2318" t="s">
        <v>38</v>
      </c>
      <c r="M2318" t="s">
        <v>377</v>
      </c>
      <c r="N2318" t="s">
        <v>72</v>
      </c>
      <c r="O2318" t="s">
        <v>50</v>
      </c>
      <c r="P2318">
        <v>50</v>
      </c>
      <c r="Q2318" s="2">
        <v>40979</v>
      </c>
      <c r="R2318" s="2"/>
      <c r="S2318">
        <v>32</v>
      </c>
      <c r="T2318" s="3">
        <v>108134</v>
      </c>
      <c r="U2318" s="3">
        <v>9011.1666666666661</v>
      </c>
      <c r="V2318" s="3">
        <v>64.984375</v>
      </c>
      <c r="W2318" s="3">
        <v>0.33799999999999997</v>
      </c>
      <c r="X2318" s="3">
        <v>3045.7743333333328</v>
      </c>
      <c r="Y2318" vm="35">
        <v>0.46100000000000002</v>
      </c>
      <c r="Z2318" s="3">
        <v>4857.0188333333326</v>
      </c>
      <c r="AA2318" t="s">
        <v>380</v>
      </c>
      <c r="AB2318">
        <v>23.619</v>
      </c>
      <c r="AC2318">
        <v>0.1</v>
      </c>
      <c r="AD2318" s="2" t="s">
        <v>42</v>
      </c>
      <c r="AE2318">
        <v>255</v>
      </c>
      <c r="AH2318">
        <v>20</v>
      </c>
      <c r="AI2318">
        <v>350.1</v>
      </c>
      <c r="AK2318" t="s">
        <v>42</v>
      </c>
      <c r="AL2318">
        <f>IF(AND(EE_Data_2023[[#This Row],[Hire Date]]&gt;=EE_Data_2023[[#This Row],[Start of Month]],EE_Data_2023[[#This Row],[Hire Date]]&lt;=EE_Data_2023[[#This Row],[End of Month]]),1,0)</f>
        <v>0</v>
      </c>
      <c r="AM2318">
        <f>IF(AND(EE_Data_2023[[#This Row],[Exit Date]]&gt;=EE_Data_2023[[#This Row],[Start of Month]],EE_Data_2023[[#This Row],[Exit Date]]&lt;=EE_Data_2023[[#This Row],[End of Month]]),1,0)</f>
        <v>0</v>
      </c>
      <c r="AN2318">
        <f>EE_Data_2023[[#This Row],[Leave balance]]*EE_Data_2023[[#This Row],[Hr_Rate]]</f>
        <v>16571.015625</v>
      </c>
    </row>
    <row r="2319" spans="1:40" x14ac:dyDescent="0.3">
      <c r="A2319" s="1" t="s">
        <v>1929</v>
      </c>
      <c r="B2319" s="8">
        <v>44986</v>
      </c>
      <c r="C2319" s="8">
        <v>45016</v>
      </c>
      <c r="D2319">
        <v>2023</v>
      </c>
      <c r="E2319" t="s">
        <v>52</v>
      </c>
      <c r="F2319" t="s">
        <v>53</v>
      </c>
      <c r="G2319" t="s">
        <v>54</v>
      </c>
      <c r="H2319" t="s">
        <v>1457</v>
      </c>
      <c r="I2319" t="s">
        <v>1458</v>
      </c>
      <c r="J2319" t="s">
        <v>77</v>
      </c>
      <c r="K2319" t="s">
        <v>116</v>
      </c>
      <c r="L2319" t="s">
        <v>108</v>
      </c>
      <c r="M2319" t="s">
        <v>53</v>
      </c>
      <c r="N2319" t="s">
        <v>72</v>
      </c>
      <c r="O2319" t="s">
        <v>50</v>
      </c>
      <c r="P2319">
        <v>55</v>
      </c>
      <c r="Q2319" s="2">
        <v>44550</v>
      </c>
      <c r="R2319" s="2"/>
      <c r="S2319">
        <v>40</v>
      </c>
      <c r="T2319" s="3">
        <v>113950</v>
      </c>
      <c r="U2319" s="3">
        <v>9495.8333333333339</v>
      </c>
      <c r="V2319" s="3">
        <v>54.783653846153847</v>
      </c>
      <c r="W2319" s="3">
        <v>0.25</v>
      </c>
      <c r="X2319" s="3">
        <v>2373.9583333333335</v>
      </c>
      <c r="Y2319" vm="3">
        <v>0.501</v>
      </c>
      <c r="Z2319" s="3">
        <v>4738.4208333333336</v>
      </c>
      <c r="AA2319" t="s">
        <v>58</v>
      </c>
      <c r="AB2319">
        <v>657.27</v>
      </c>
      <c r="AC2319">
        <v>0.09</v>
      </c>
      <c r="AD2319" s="2" t="s">
        <v>42</v>
      </c>
      <c r="AE2319">
        <v>357</v>
      </c>
      <c r="AH2319">
        <v>20</v>
      </c>
      <c r="AJ2319">
        <v>21</v>
      </c>
      <c r="AK2319" t="s">
        <v>42</v>
      </c>
      <c r="AL2319">
        <f>IF(AND(EE_Data_2023[[#This Row],[Hire Date]]&gt;=EE_Data_2023[[#This Row],[Start of Month]],EE_Data_2023[[#This Row],[Hire Date]]&lt;=EE_Data_2023[[#This Row],[End of Month]]),1,0)</f>
        <v>0</v>
      </c>
      <c r="AM2319">
        <f>IF(AND(EE_Data_2023[[#This Row],[Exit Date]]&gt;=EE_Data_2023[[#This Row],[Start of Month]],EE_Data_2023[[#This Row],[Exit Date]]&lt;=EE_Data_2023[[#This Row],[End of Month]]),1,0)</f>
        <v>0</v>
      </c>
      <c r="AN2319">
        <f>EE_Data_2023[[#This Row],[Leave balance]]*EE_Data_2023[[#This Row],[Hr_Rate]]</f>
        <v>19557.764423076922</v>
      </c>
    </row>
    <row r="2320" spans="1:40" x14ac:dyDescent="0.3">
      <c r="A2320" s="1" t="s">
        <v>1929</v>
      </c>
      <c r="B2320" s="8">
        <v>44986</v>
      </c>
      <c r="C2320" s="8">
        <v>45016</v>
      </c>
      <c r="D2320">
        <v>2023</v>
      </c>
      <c r="E2320" t="s">
        <v>146</v>
      </c>
      <c r="F2320" t="s">
        <v>147</v>
      </c>
      <c r="G2320" t="s">
        <v>1919</v>
      </c>
      <c r="H2320" t="s">
        <v>1120</v>
      </c>
      <c r="I2320" t="s">
        <v>1459</v>
      </c>
      <c r="J2320" t="s">
        <v>115</v>
      </c>
      <c r="K2320" t="s">
        <v>116</v>
      </c>
      <c r="L2320" t="s">
        <v>49</v>
      </c>
      <c r="M2320" t="s">
        <v>147</v>
      </c>
      <c r="N2320" t="s">
        <v>39</v>
      </c>
      <c r="O2320" t="s">
        <v>50</v>
      </c>
      <c r="P2320">
        <v>52</v>
      </c>
      <c r="Q2320" s="2">
        <v>44652</v>
      </c>
      <c r="R2320" s="2">
        <v>45017</v>
      </c>
      <c r="S2320">
        <v>40</v>
      </c>
      <c r="T2320" s="3">
        <v>182035</v>
      </c>
      <c r="U2320" s="3">
        <v>15169.583333333334</v>
      </c>
      <c r="V2320" s="3">
        <v>87.516826923076934</v>
      </c>
      <c r="W2320" s="3">
        <v>0.12</v>
      </c>
      <c r="X2320" s="3">
        <v>1820.35</v>
      </c>
      <c r="Y2320" vm="17">
        <v>0.49700000000000005</v>
      </c>
      <c r="Z2320" s="3">
        <v>7630.300416666666</v>
      </c>
      <c r="AA2320" t="s">
        <v>150</v>
      </c>
      <c r="AB2320">
        <v>86.649000000000001</v>
      </c>
      <c r="AC2320">
        <v>0.3</v>
      </c>
      <c r="AD2320" s="2" t="s">
        <v>42</v>
      </c>
      <c r="AE2320">
        <v>384</v>
      </c>
      <c r="AH2320">
        <v>20</v>
      </c>
      <c r="AI2320">
        <v>306</v>
      </c>
      <c r="AJ2320">
        <v>18</v>
      </c>
      <c r="AK2320" t="s">
        <v>42</v>
      </c>
      <c r="AL2320">
        <f>IF(AND(EE_Data_2023[[#This Row],[Hire Date]]&gt;=EE_Data_2023[[#This Row],[Start of Month]],EE_Data_2023[[#This Row],[Hire Date]]&lt;=EE_Data_2023[[#This Row],[End of Month]]),1,0)</f>
        <v>0</v>
      </c>
      <c r="AM2320">
        <f>IF(AND(EE_Data_2023[[#This Row],[Exit Date]]&gt;=EE_Data_2023[[#This Row],[Start of Month]],EE_Data_2023[[#This Row],[Exit Date]]&lt;=EE_Data_2023[[#This Row],[End of Month]]),1,0)</f>
        <v>0</v>
      </c>
      <c r="AN2320">
        <f>EE_Data_2023[[#This Row],[Leave balance]]*EE_Data_2023[[#This Row],[Hr_Rate]]</f>
        <v>33606.461538461546</v>
      </c>
    </row>
    <row r="2321" spans="1:40" x14ac:dyDescent="0.3">
      <c r="A2321" s="1" t="s">
        <v>1929</v>
      </c>
      <c r="B2321" s="8">
        <v>44986</v>
      </c>
      <c r="C2321" s="8">
        <v>45016</v>
      </c>
      <c r="D2321">
        <v>2023</v>
      </c>
      <c r="E2321" t="s">
        <v>564</v>
      </c>
      <c r="F2321" t="s">
        <v>565</v>
      </c>
      <c r="G2321" t="s">
        <v>33</v>
      </c>
      <c r="H2321" t="s">
        <v>264</v>
      </c>
      <c r="I2321" t="s">
        <v>1460</v>
      </c>
      <c r="J2321" t="s">
        <v>47</v>
      </c>
      <c r="K2321" t="s">
        <v>83</v>
      </c>
      <c r="L2321" t="s">
        <v>49</v>
      </c>
      <c r="M2321" t="s">
        <v>565</v>
      </c>
      <c r="N2321" t="s">
        <v>72</v>
      </c>
      <c r="O2321" t="s">
        <v>40</v>
      </c>
      <c r="P2321">
        <v>35</v>
      </c>
      <c r="Q2321" s="2">
        <v>42963</v>
      </c>
      <c r="R2321" s="2"/>
      <c r="S2321">
        <v>32</v>
      </c>
      <c r="T2321" s="3">
        <v>181356</v>
      </c>
      <c r="U2321" s="3">
        <v>15113</v>
      </c>
      <c r="V2321" s="3">
        <v>108.98798076923077</v>
      </c>
      <c r="W2321" s="3">
        <v>0.21379999999999999</v>
      </c>
      <c r="X2321" s="3">
        <v>3231.1594</v>
      </c>
      <c r="Y2321" vm="41">
        <v>0.51400000000000001</v>
      </c>
      <c r="Z2321" s="3">
        <v>7344.9179999999997</v>
      </c>
      <c r="AA2321" t="s">
        <v>41</v>
      </c>
      <c r="AB2321">
        <v>1</v>
      </c>
      <c r="AC2321">
        <v>0.23</v>
      </c>
      <c r="AD2321" s="2" t="s">
        <v>42</v>
      </c>
      <c r="AE2321">
        <v>236</v>
      </c>
      <c r="AH2321">
        <v>20</v>
      </c>
      <c r="AK2321" t="s">
        <v>42</v>
      </c>
      <c r="AL2321">
        <f>IF(AND(EE_Data_2023[[#This Row],[Hire Date]]&gt;=EE_Data_2023[[#This Row],[Start of Month]],EE_Data_2023[[#This Row],[Hire Date]]&lt;=EE_Data_2023[[#This Row],[End of Month]]),1,0)</f>
        <v>0</v>
      </c>
      <c r="AM2321">
        <f>IF(AND(EE_Data_2023[[#This Row],[Exit Date]]&gt;=EE_Data_2023[[#This Row],[Start of Month]],EE_Data_2023[[#This Row],[Exit Date]]&lt;=EE_Data_2023[[#This Row],[End of Month]]),1,0)</f>
        <v>0</v>
      </c>
      <c r="AN2321">
        <f>EE_Data_2023[[#This Row],[Leave balance]]*EE_Data_2023[[#This Row],[Hr_Rate]]</f>
        <v>25721.163461538461</v>
      </c>
    </row>
    <row r="2322" spans="1:40" x14ac:dyDescent="0.3">
      <c r="A2322" s="1" t="s">
        <v>1929</v>
      </c>
      <c r="B2322" s="8">
        <v>44986</v>
      </c>
      <c r="C2322" s="8">
        <v>45016</v>
      </c>
      <c r="D2322">
        <v>2023</v>
      </c>
      <c r="E2322" t="s">
        <v>262</v>
      </c>
      <c r="F2322" t="s">
        <v>263</v>
      </c>
      <c r="G2322" t="s">
        <v>33</v>
      </c>
      <c r="H2322" t="s">
        <v>1461</v>
      </c>
      <c r="I2322" t="s">
        <v>1462</v>
      </c>
      <c r="J2322" t="s">
        <v>69</v>
      </c>
      <c r="K2322" t="s">
        <v>70</v>
      </c>
      <c r="L2322" t="s">
        <v>71</v>
      </c>
      <c r="M2322" t="s">
        <v>263</v>
      </c>
      <c r="N2322" t="s">
        <v>72</v>
      </c>
      <c r="O2322" t="s">
        <v>50</v>
      </c>
      <c r="P2322">
        <v>26</v>
      </c>
      <c r="Q2322" s="2">
        <v>43698</v>
      </c>
      <c r="R2322" s="2"/>
      <c r="S2322">
        <v>40</v>
      </c>
      <c r="T2322" s="3">
        <v>66084</v>
      </c>
      <c r="U2322" s="3">
        <v>5507</v>
      </c>
      <c r="V2322" s="3">
        <v>31.771153846153844</v>
      </c>
      <c r="W2322" s="3">
        <v>0.22</v>
      </c>
      <c r="X2322" s="3">
        <v>1211.54</v>
      </c>
      <c r="Y2322" vm="28">
        <v>0.45200000000000001</v>
      </c>
      <c r="Z2322" s="3">
        <v>3017.8359999999998</v>
      </c>
      <c r="AA2322" t="s">
        <v>267</v>
      </c>
      <c r="AB2322">
        <v>39.026600000000002</v>
      </c>
      <c r="AC2322">
        <v>0</v>
      </c>
      <c r="AD2322" s="2" t="s">
        <v>42</v>
      </c>
      <c r="AE2322">
        <v>384</v>
      </c>
      <c r="AH2322">
        <v>20</v>
      </c>
      <c r="AJ2322">
        <v>30</v>
      </c>
      <c r="AK2322" t="s">
        <v>42</v>
      </c>
      <c r="AL2322">
        <f>IF(AND(EE_Data_2023[[#This Row],[Hire Date]]&gt;=EE_Data_2023[[#This Row],[Start of Month]],EE_Data_2023[[#This Row],[Hire Date]]&lt;=EE_Data_2023[[#This Row],[End of Month]]),1,0)</f>
        <v>0</v>
      </c>
      <c r="AM2322">
        <f>IF(AND(EE_Data_2023[[#This Row],[Exit Date]]&gt;=EE_Data_2023[[#This Row],[Start of Month]],EE_Data_2023[[#This Row],[Exit Date]]&lt;=EE_Data_2023[[#This Row],[End of Month]]),1,0)</f>
        <v>0</v>
      </c>
      <c r="AN2322">
        <f>EE_Data_2023[[#This Row],[Leave balance]]*EE_Data_2023[[#This Row],[Hr_Rate]]</f>
        <v>12200.123076923075</v>
      </c>
    </row>
    <row r="2323" spans="1:40" x14ac:dyDescent="0.3">
      <c r="A2323" s="1" t="s">
        <v>1929</v>
      </c>
      <c r="B2323" s="8">
        <v>44986</v>
      </c>
      <c r="C2323" s="8">
        <v>45016</v>
      </c>
      <c r="D2323">
        <v>2023</v>
      </c>
      <c r="E2323" t="s">
        <v>151</v>
      </c>
      <c r="F2323" t="s">
        <v>152</v>
      </c>
      <c r="G2323" t="s">
        <v>33</v>
      </c>
      <c r="H2323" t="s">
        <v>1463</v>
      </c>
      <c r="I2323" t="s">
        <v>1464</v>
      </c>
      <c r="J2323" t="s">
        <v>452</v>
      </c>
      <c r="K2323" t="s">
        <v>37</v>
      </c>
      <c r="L2323" t="s">
        <v>49</v>
      </c>
      <c r="M2323" t="s">
        <v>152</v>
      </c>
      <c r="N2323" t="s">
        <v>72</v>
      </c>
      <c r="O2323" t="s">
        <v>50</v>
      </c>
      <c r="P2323">
        <v>43</v>
      </c>
      <c r="Q2323" s="2">
        <v>40290</v>
      </c>
      <c r="R2323" s="2"/>
      <c r="S2323">
        <v>40</v>
      </c>
      <c r="T2323" s="3">
        <v>76912</v>
      </c>
      <c r="U2323" s="3">
        <v>6409.333333333333</v>
      </c>
      <c r="V2323" s="3">
        <v>36.976923076923079</v>
      </c>
      <c r="W2323" s="3">
        <v>0.21</v>
      </c>
      <c r="X2323" s="3">
        <v>1345.9599999999998</v>
      </c>
      <c r="Y2323" vm="18">
        <v>0.379</v>
      </c>
      <c r="Z2323" s="3">
        <v>3980.1959999999999</v>
      </c>
      <c r="AA2323" t="s">
        <v>155</v>
      </c>
      <c r="AB2323">
        <v>378.97</v>
      </c>
      <c r="AC2323">
        <v>0</v>
      </c>
      <c r="AD2323" s="2" t="s">
        <v>42</v>
      </c>
      <c r="AE2323">
        <v>259</v>
      </c>
      <c r="AH2323">
        <v>20</v>
      </c>
      <c r="AI2323">
        <v>423</v>
      </c>
      <c r="AJ2323">
        <v>12</v>
      </c>
      <c r="AK2323" t="s">
        <v>42</v>
      </c>
      <c r="AL2323">
        <f>IF(AND(EE_Data_2023[[#This Row],[Hire Date]]&gt;=EE_Data_2023[[#This Row],[Start of Month]],EE_Data_2023[[#This Row],[Hire Date]]&lt;=EE_Data_2023[[#This Row],[End of Month]]),1,0)</f>
        <v>0</v>
      </c>
      <c r="AM2323">
        <f>IF(AND(EE_Data_2023[[#This Row],[Exit Date]]&gt;=EE_Data_2023[[#This Row],[Start of Month]],EE_Data_2023[[#This Row],[Exit Date]]&lt;=EE_Data_2023[[#This Row],[End of Month]]),1,0)</f>
        <v>0</v>
      </c>
      <c r="AN2323">
        <f>EE_Data_2023[[#This Row],[Leave balance]]*EE_Data_2023[[#This Row],[Hr_Rate]]</f>
        <v>9577.0230769230766</v>
      </c>
    </row>
    <row r="2324" spans="1:40" x14ac:dyDescent="0.3">
      <c r="A2324" s="1" t="s">
        <v>1929</v>
      </c>
      <c r="B2324" s="8">
        <v>44986</v>
      </c>
      <c r="C2324" s="8">
        <v>45016</v>
      </c>
      <c r="D2324">
        <v>2023</v>
      </c>
      <c r="E2324" t="s">
        <v>1035</v>
      </c>
      <c r="F2324" t="s">
        <v>1036</v>
      </c>
      <c r="G2324" t="s">
        <v>1918</v>
      </c>
      <c r="H2324" t="s">
        <v>1465</v>
      </c>
      <c r="I2324" t="s">
        <v>1466</v>
      </c>
      <c r="J2324" t="s">
        <v>336</v>
      </c>
      <c r="K2324" t="s">
        <v>99</v>
      </c>
      <c r="L2324" t="s">
        <v>108</v>
      </c>
      <c r="M2324" t="s">
        <v>1036</v>
      </c>
      <c r="N2324" t="s">
        <v>72</v>
      </c>
      <c r="O2324" t="s">
        <v>50</v>
      </c>
      <c r="P2324">
        <v>63</v>
      </c>
      <c r="Q2324" s="2">
        <v>43227</v>
      </c>
      <c r="R2324" s="2"/>
      <c r="S2324">
        <v>40</v>
      </c>
      <c r="T2324" s="3">
        <v>67987</v>
      </c>
      <c r="U2324" s="3">
        <v>5665.583333333333</v>
      </c>
      <c r="V2324" s="3">
        <v>32.686057692307692</v>
      </c>
      <c r="W2324" s="3">
        <v>0.25</v>
      </c>
      <c r="X2324" s="3">
        <v>1416.3958333333333</v>
      </c>
      <c r="Y2324" vm="44">
        <v>0.47399999999999998</v>
      </c>
      <c r="Z2324" s="3">
        <v>2980.0968333333335</v>
      </c>
      <c r="AA2324" t="s">
        <v>1039</v>
      </c>
      <c r="AB2324">
        <v>1.5972999999999999</v>
      </c>
      <c r="AC2324">
        <v>0</v>
      </c>
      <c r="AD2324" s="2" t="s">
        <v>42</v>
      </c>
      <c r="AE2324">
        <v>383</v>
      </c>
      <c r="AH2324">
        <v>20</v>
      </c>
      <c r="AK2324" t="s">
        <v>42</v>
      </c>
      <c r="AL2324">
        <f>IF(AND(EE_Data_2023[[#This Row],[Hire Date]]&gt;=EE_Data_2023[[#This Row],[Start of Month]],EE_Data_2023[[#This Row],[Hire Date]]&lt;=EE_Data_2023[[#This Row],[End of Month]]),1,0)</f>
        <v>0</v>
      </c>
      <c r="AM2324">
        <f>IF(AND(EE_Data_2023[[#This Row],[Exit Date]]&gt;=EE_Data_2023[[#This Row],[Start of Month]],EE_Data_2023[[#This Row],[Exit Date]]&lt;=EE_Data_2023[[#This Row],[End of Month]]),1,0)</f>
        <v>0</v>
      </c>
      <c r="AN2324">
        <f>EE_Data_2023[[#This Row],[Leave balance]]*EE_Data_2023[[#This Row],[Hr_Rate]]</f>
        <v>12518.760096153846</v>
      </c>
    </row>
    <row r="2325" spans="1:40" x14ac:dyDescent="0.3">
      <c r="A2325" s="1" t="s">
        <v>1929</v>
      </c>
      <c r="B2325" s="8">
        <v>44986</v>
      </c>
      <c r="C2325" s="8">
        <v>45016</v>
      </c>
      <c r="D2325">
        <v>2023</v>
      </c>
      <c r="E2325" t="s">
        <v>79</v>
      </c>
      <c r="F2325" t="s">
        <v>80</v>
      </c>
      <c r="G2325" t="s">
        <v>33</v>
      </c>
      <c r="H2325" t="s">
        <v>1467</v>
      </c>
      <c r="I2325" t="s">
        <v>1468</v>
      </c>
      <c r="J2325" t="s">
        <v>177</v>
      </c>
      <c r="K2325" t="s">
        <v>116</v>
      </c>
      <c r="L2325" t="s">
        <v>38</v>
      </c>
      <c r="M2325" t="s">
        <v>80</v>
      </c>
      <c r="N2325" t="s">
        <v>72</v>
      </c>
      <c r="O2325" t="s">
        <v>40</v>
      </c>
      <c r="P2325">
        <v>65</v>
      </c>
      <c r="Q2325" s="2">
        <v>38584</v>
      </c>
      <c r="R2325" s="2"/>
      <c r="S2325">
        <v>32</v>
      </c>
      <c r="T2325" s="3">
        <v>59833</v>
      </c>
      <c r="U2325" s="3">
        <v>4986.083333333333</v>
      </c>
      <c r="V2325" s="3">
        <v>35.957331730769234</v>
      </c>
      <c r="W2325" s="3">
        <v>0.23190000000000002</v>
      </c>
      <c r="X2325" s="3">
        <v>1156.272725</v>
      </c>
      <c r="Y2325" vm="7">
        <v>0.41200000000000003</v>
      </c>
      <c r="Z2325" s="3">
        <v>2931.8169999999996</v>
      </c>
      <c r="AA2325" t="s">
        <v>41</v>
      </c>
      <c r="AB2325">
        <v>1</v>
      </c>
      <c r="AC2325">
        <v>0</v>
      </c>
      <c r="AD2325" s="2" t="s">
        <v>42</v>
      </c>
      <c r="AE2325">
        <v>260</v>
      </c>
      <c r="AH2325">
        <v>20</v>
      </c>
      <c r="AK2325" t="s">
        <v>42</v>
      </c>
      <c r="AL2325">
        <f>IF(AND(EE_Data_2023[[#This Row],[Hire Date]]&gt;=EE_Data_2023[[#This Row],[Start of Month]],EE_Data_2023[[#This Row],[Hire Date]]&lt;=EE_Data_2023[[#This Row],[End of Month]]),1,0)</f>
        <v>0</v>
      </c>
      <c r="AM2325">
        <f>IF(AND(EE_Data_2023[[#This Row],[Exit Date]]&gt;=EE_Data_2023[[#This Row],[Start of Month]],EE_Data_2023[[#This Row],[Exit Date]]&lt;=EE_Data_2023[[#This Row],[End of Month]]),1,0)</f>
        <v>0</v>
      </c>
      <c r="AN2325">
        <f>EE_Data_2023[[#This Row],[Leave balance]]*EE_Data_2023[[#This Row],[Hr_Rate]]</f>
        <v>9348.90625</v>
      </c>
    </row>
    <row r="2326" spans="1:40" x14ac:dyDescent="0.3">
      <c r="A2326" s="1" t="s">
        <v>1929</v>
      </c>
      <c r="B2326" s="8">
        <v>44986</v>
      </c>
      <c r="C2326" s="8">
        <v>45016</v>
      </c>
      <c r="D2326">
        <v>2023</v>
      </c>
      <c r="E2326" t="s">
        <v>123</v>
      </c>
      <c r="F2326" t="s">
        <v>124</v>
      </c>
      <c r="G2326" t="s">
        <v>33</v>
      </c>
      <c r="H2326" t="s">
        <v>1469</v>
      </c>
      <c r="I2326" t="s">
        <v>1470</v>
      </c>
      <c r="J2326" t="s">
        <v>93</v>
      </c>
      <c r="K2326" t="s">
        <v>116</v>
      </c>
      <c r="L2326" t="s">
        <v>49</v>
      </c>
      <c r="M2326" t="s">
        <v>124</v>
      </c>
      <c r="N2326" t="s">
        <v>72</v>
      </c>
      <c r="O2326" t="s">
        <v>40</v>
      </c>
      <c r="P2326">
        <v>45</v>
      </c>
      <c r="Q2326" s="2">
        <v>38453</v>
      </c>
      <c r="R2326" s="2"/>
      <c r="S2326">
        <v>24</v>
      </c>
      <c r="T2326" s="3">
        <v>128468</v>
      </c>
      <c r="U2326" s="3">
        <v>10705.666666666666</v>
      </c>
      <c r="V2326" s="3">
        <v>102.93910256410255</v>
      </c>
      <c r="W2326" s="3">
        <v>2.2499999999999999E-2</v>
      </c>
      <c r="X2326" s="3">
        <v>240.87749999999997</v>
      </c>
      <c r="Y2326" vm="13">
        <v>0.2</v>
      </c>
      <c r="Z2326" s="3">
        <v>8564.5333333333328</v>
      </c>
      <c r="AA2326" t="s">
        <v>127</v>
      </c>
      <c r="AB2326">
        <v>4.9107000000000003</v>
      </c>
      <c r="AC2326">
        <v>0.11</v>
      </c>
      <c r="AD2326" s="2" t="s">
        <v>42</v>
      </c>
      <c r="AE2326">
        <v>169</v>
      </c>
      <c r="AH2326">
        <v>20</v>
      </c>
      <c r="AK2326" t="s">
        <v>42</v>
      </c>
      <c r="AL2326">
        <f>IF(AND(EE_Data_2023[[#This Row],[Hire Date]]&gt;=EE_Data_2023[[#This Row],[Start of Month]],EE_Data_2023[[#This Row],[Hire Date]]&lt;=EE_Data_2023[[#This Row],[End of Month]]),1,0)</f>
        <v>0</v>
      </c>
      <c r="AM2326">
        <f>IF(AND(EE_Data_2023[[#This Row],[Exit Date]]&gt;=EE_Data_2023[[#This Row],[Start of Month]],EE_Data_2023[[#This Row],[Exit Date]]&lt;=EE_Data_2023[[#This Row],[End of Month]]),1,0)</f>
        <v>0</v>
      </c>
      <c r="AN2326">
        <f>EE_Data_2023[[#This Row],[Leave balance]]*EE_Data_2023[[#This Row],[Hr_Rate]]</f>
        <v>17396.708333333332</v>
      </c>
    </row>
    <row r="2327" spans="1:40" x14ac:dyDescent="0.3">
      <c r="A2327" s="1" t="s">
        <v>1929</v>
      </c>
      <c r="B2327" s="8">
        <v>44986</v>
      </c>
      <c r="C2327" s="8">
        <v>45016</v>
      </c>
      <c r="D2327">
        <v>2023</v>
      </c>
      <c r="E2327" t="s">
        <v>84</v>
      </c>
      <c r="F2327" t="s">
        <v>85</v>
      </c>
      <c r="G2327" t="s">
        <v>1919</v>
      </c>
      <c r="H2327" t="s">
        <v>663</v>
      </c>
      <c r="I2327" t="s">
        <v>1471</v>
      </c>
      <c r="J2327" t="s">
        <v>77</v>
      </c>
      <c r="K2327" t="s">
        <v>70</v>
      </c>
      <c r="L2327" t="s">
        <v>71</v>
      </c>
      <c r="M2327" t="s">
        <v>85</v>
      </c>
      <c r="N2327" t="s">
        <v>72</v>
      </c>
      <c r="O2327" t="s">
        <v>40</v>
      </c>
      <c r="P2327">
        <v>42</v>
      </c>
      <c r="Q2327" s="2">
        <v>40692</v>
      </c>
      <c r="R2327" s="2"/>
      <c r="S2327">
        <v>40</v>
      </c>
      <c r="T2327" s="3">
        <v>102440</v>
      </c>
      <c r="U2327" s="3">
        <v>8536.6666666666661</v>
      </c>
      <c r="V2327" s="3">
        <v>49.25</v>
      </c>
      <c r="W2327" s="3">
        <v>0.25</v>
      </c>
      <c r="X2327" s="3">
        <v>2134.1666666666665</v>
      </c>
      <c r="Y2327" vm="8">
        <v>0.21899999999999997</v>
      </c>
      <c r="Z2327" s="3">
        <v>6667.1366666666663</v>
      </c>
      <c r="AA2327" t="s">
        <v>88</v>
      </c>
      <c r="AB2327">
        <v>8.2957999999999998</v>
      </c>
      <c r="AC2327">
        <v>0.06</v>
      </c>
      <c r="AD2327" s="2" t="s">
        <v>42</v>
      </c>
      <c r="AE2327">
        <v>366</v>
      </c>
      <c r="AH2327">
        <v>20</v>
      </c>
      <c r="AJ2327">
        <v>15</v>
      </c>
      <c r="AK2327" t="s">
        <v>42</v>
      </c>
      <c r="AL2327">
        <f>IF(AND(EE_Data_2023[[#This Row],[Hire Date]]&gt;=EE_Data_2023[[#This Row],[Start of Month]],EE_Data_2023[[#This Row],[Hire Date]]&lt;=EE_Data_2023[[#This Row],[End of Month]]),1,0)</f>
        <v>0</v>
      </c>
      <c r="AM2327">
        <f>IF(AND(EE_Data_2023[[#This Row],[Exit Date]]&gt;=EE_Data_2023[[#This Row],[Start of Month]],EE_Data_2023[[#This Row],[Exit Date]]&lt;=EE_Data_2023[[#This Row],[End of Month]]),1,0)</f>
        <v>0</v>
      </c>
      <c r="AN2327">
        <f>EE_Data_2023[[#This Row],[Leave balance]]*EE_Data_2023[[#This Row],[Hr_Rate]]</f>
        <v>18025.5</v>
      </c>
    </row>
    <row r="2328" spans="1:40" x14ac:dyDescent="0.3">
      <c r="A2328" s="1" t="s">
        <v>1929</v>
      </c>
      <c r="B2328" s="8">
        <v>44986</v>
      </c>
      <c r="C2328" s="8">
        <v>45016</v>
      </c>
      <c r="D2328">
        <v>2023</v>
      </c>
      <c r="E2328" t="s">
        <v>128</v>
      </c>
      <c r="F2328" t="s">
        <v>129</v>
      </c>
      <c r="G2328" t="s">
        <v>33</v>
      </c>
      <c r="H2328" t="s">
        <v>1472</v>
      </c>
      <c r="I2328" t="s">
        <v>1473</v>
      </c>
      <c r="J2328" t="s">
        <v>115</v>
      </c>
      <c r="K2328" t="s">
        <v>37</v>
      </c>
      <c r="L2328" t="s">
        <v>49</v>
      </c>
      <c r="M2328" t="s">
        <v>129</v>
      </c>
      <c r="N2328" t="s">
        <v>72</v>
      </c>
      <c r="O2328" t="s">
        <v>40</v>
      </c>
      <c r="P2328">
        <v>59</v>
      </c>
      <c r="Q2328" s="2">
        <v>40542</v>
      </c>
      <c r="R2328" s="2"/>
      <c r="S2328">
        <v>24</v>
      </c>
      <c r="T2328" s="3">
        <v>246619</v>
      </c>
      <c r="U2328" s="3">
        <v>20551.583333333332</v>
      </c>
      <c r="V2328" s="3">
        <v>197.6113782051282</v>
      </c>
      <c r="W2328" s="3">
        <v>0.27500000000000002</v>
      </c>
      <c r="X2328" s="3">
        <v>5651.6854166666672</v>
      </c>
      <c r="Y2328" vm="14">
        <v>0.55399999999999994</v>
      </c>
      <c r="Z2328" s="3">
        <v>9166.0061666666679</v>
      </c>
      <c r="AA2328" t="s">
        <v>41</v>
      </c>
      <c r="AB2328">
        <v>1</v>
      </c>
      <c r="AC2328">
        <v>0.36</v>
      </c>
      <c r="AD2328" s="2" t="s">
        <v>42</v>
      </c>
      <c r="AE2328">
        <v>48</v>
      </c>
      <c r="AH2328">
        <v>20</v>
      </c>
      <c r="AK2328" t="s">
        <v>42</v>
      </c>
      <c r="AL2328">
        <f>IF(AND(EE_Data_2023[[#This Row],[Hire Date]]&gt;=EE_Data_2023[[#This Row],[Start of Month]],EE_Data_2023[[#This Row],[Hire Date]]&lt;=EE_Data_2023[[#This Row],[End of Month]]),1,0)</f>
        <v>0</v>
      </c>
      <c r="AM2328">
        <f>IF(AND(EE_Data_2023[[#This Row],[Exit Date]]&gt;=EE_Data_2023[[#This Row],[Start of Month]],EE_Data_2023[[#This Row],[Exit Date]]&lt;=EE_Data_2023[[#This Row],[End of Month]]),1,0)</f>
        <v>0</v>
      </c>
      <c r="AN2328">
        <f>EE_Data_2023[[#This Row],[Leave balance]]*EE_Data_2023[[#This Row],[Hr_Rate]]</f>
        <v>9485.3461538461543</v>
      </c>
    </row>
    <row r="2329" spans="1:40" x14ac:dyDescent="0.3">
      <c r="A2329" s="1" t="s">
        <v>1929</v>
      </c>
      <c r="B2329" s="8">
        <v>44986</v>
      </c>
      <c r="C2329" s="8">
        <v>45016</v>
      </c>
      <c r="D2329">
        <v>2023</v>
      </c>
      <c r="E2329" t="s">
        <v>180</v>
      </c>
      <c r="F2329" t="s">
        <v>181</v>
      </c>
      <c r="G2329" t="s">
        <v>33</v>
      </c>
      <c r="H2329" t="s">
        <v>1474</v>
      </c>
      <c r="I2329" t="s">
        <v>1475</v>
      </c>
      <c r="J2329" t="s">
        <v>77</v>
      </c>
      <c r="K2329" t="s">
        <v>94</v>
      </c>
      <c r="L2329" t="s">
        <v>71</v>
      </c>
      <c r="M2329" t="s">
        <v>181</v>
      </c>
      <c r="N2329" t="s">
        <v>72</v>
      </c>
      <c r="O2329" t="s">
        <v>50</v>
      </c>
      <c r="P2329">
        <v>42</v>
      </c>
      <c r="Q2329" s="2">
        <v>43058</v>
      </c>
      <c r="R2329" s="2"/>
      <c r="S2329">
        <v>40</v>
      </c>
      <c r="T2329" s="3">
        <v>101143</v>
      </c>
      <c r="U2329" s="3">
        <v>8428.5833333333339</v>
      </c>
      <c r="V2329" s="3">
        <v>48.626442307692308</v>
      </c>
      <c r="W2329" s="3">
        <v>0.31420000000000003</v>
      </c>
      <c r="X2329" s="3">
        <v>2648.2608833333338</v>
      </c>
      <c r="Y2329" vm="22">
        <v>0.49099999999999999</v>
      </c>
      <c r="Z2329" s="3">
        <v>4290.148916666667</v>
      </c>
      <c r="AA2329" t="s">
        <v>184</v>
      </c>
      <c r="AB2329">
        <v>11.300800000000001</v>
      </c>
      <c r="AC2329">
        <v>0.06</v>
      </c>
      <c r="AD2329" s="2" t="s">
        <v>42</v>
      </c>
      <c r="AE2329">
        <v>288</v>
      </c>
      <c r="AF2329">
        <v>1</v>
      </c>
      <c r="AG2329" t="s">
        <v>1811</v>
      </c>
      <c r="AH2329">
        <v>20</v>
      </c>
      <c r="AJ2329">
        <v>27</v>
      </c>
      <c r="AK2329" t="s">
        <v>42</v>
      </c>
      <c r="AL2329">
        <f>IF(AND(EE_Data_2023[[#This Row],[Hire Date]]&gt;=EE_Data_2023[[#This Row],[Start of Month]],EE_Data_2023[[#This Row],[Hire Date]]&lt;=EE_Data_2023[[#This Row],[End of Month]]),1,0)</f>
        <v>0</v>
      </c>
      <c r="AM2329">
        <f>IF(AND(EE_Data_2023[[#This Row],[Exit Date]]&gt;=EE_Data_2023[[#This Row],[Start of Month]],EE_Data_2023[[#This Row],[Exit Date]]&lt;=EE_Data_2023[[#This Row],[End of Month]]),1,0)</f>
        <v>0</v>
      </c>
      <c r="AN2329">
        <f>EE_Data_2023[[#This Row],[Leave balance]]*EE_Data_2023[[#This Row],[Hr_Rate]]</f>
        <v>14004.415384615384</v>
      </c>
    </row>
    <row r="2330" spans="1:40" x14ac:dyDescent="0.3">
      <c r="A2330" s="1" t="s">
        <v>1929</v>
      </c>
      <c r="B2330" s="8">
        <v>44986</v>
      </c>
      <c r="C2330" s="8">
        <v>45016</v>
      </c>
      <c r="D2330">
        <v>2023</v>
      </c>
      <c r="E2330" t="s">
        <v>376</v>
      </c>
      <c r="F2330" t="s">
        <v>377</v>
      </c>
      <c r="G2330" t="s">
        <v>33</v>
      </c>
      <c r="H2330" t="s">
        <v>1476</v>
      </c>
      <c r="I2330" t="s">
        <v>1477</v>
      </c>
      <c r="J2330" t="s">
        <v>237</v>
      </c>
      <c r="K2330" t="s">
        <v>99</v>
      </c>
      <c r="L2330" t="s">
        <v>49</v>
      </c>
      <c r="M2330" t="s">
        <v>377</v>
      </c>
      <c r="N2330" t="s">
        <v>72</v>
      </c>
      <c r="O2330" t="s">
        <v>40</v>
      </c>
      <c r="P2330">
        <v>45</v>
      </c>
      <c r="Q2330" s="2">
        <v>42329</v>
      </c>
      <c r="R2330" s="2"/>
      <c r="S2330">
        <v>24</v>
      </c>
      <c r="T2330" s="3">
        <v>87292</v>
      </c>
      <c r="U2330" s="3">
        <v>7274.333333333333</v>
      </c>
      <c r="V2330" s="3">
        <v>69.945512820512818</v>
      </c>
      <c r="W2330" s="3">
        <v>0.33799999999999997</v>
      </c>
      <c r="X2330" s="3">
        <v>2458.7246666666665</v>
      </c>
      <c r="Y2330" vm="35">
        <v>0.46100000000000002</v>
      </c>
      <c r="Z2330" s="3">
        <v>3920.8656666666661</v>
      </c>
      <c r="AA2330" t="s">
        <v>380</v>
      </c>
      <c r="AB2330">
        <v>23.619</v>
      </c>
      <c r="AC2330">
        <v>0</v>
      </c>
      <c r="AD2330" s="2" t="s">
        <v>42</v>
      </c>
      <c r="AE2330">
        <v>364</v>
      </c>
      <c r="AH2330">
        <v>20</v>
      </c>
      <c r="AK2330" t="s">
        <v>42</v>
      </c>
      <c r="AL2330">
        <f>IF(AND(EE_Data_2023[[#This Row],[Hire Date]]&gt;=EE_Data_2023[[#This Row],[Start of Month]],EE_Data_2023[[#This Row],[Hire Date]]&lt;=EE_Data_2023[[#This Row],[End of Month]]),1,0)</f>
        <v>0</v>
      </c>
      <c r="AM2330">
        <f>IF(AND(EE_Data_2023[[#This Row],[Exit Date]]&gt;=EE_Data_2023[[#This Row],[Start of Month]],EE_Data_2023[[#This Row],[Exit Date]]&lt;=EE_Data_2023[[#This Row],[End of Month]]),1,0)</f>
        <v>0</v>
      </c>
      <c r="AN2330">
        <f>EE_Data_2023[[#This Row],[Leave balance]]*EE_Data_2023[[#This Row],[Hr_Rate]]</f>
        <v>25460.166666666664</v>
      </c>
    </row>
    <row r="2331" spans="1:40" x14ac:dyDescent="0.3">
      <c r="A2331" s="1" t="s">
        <v>1929</v>
      </c>
      <c r="B2331" s="8">
        <v>44986</v>
      </c>
      <c r="C2331" s="8">
        <v>45016</v>
      </c>
      <c r="D2331">
        <v>2023</v>
      </c>
      <c r="E2331" t="s">
        <v>351</v>
      </c>
      <c r="F2331" t="s">
        <v>352</v>
      </c>
      <c r="G2331" t="s">
        <v>54</v>
      </c>
      <c r="H2331" t="s">
        <v>1478</v>
      </c>
      <c r="I2331" t="s">
        <v>1479</v>
      </c>
      <c r="J2331" t="s">
        <v>47</v>
      </c>
      <c r="K2331" t="s">
        <v>116</v>
      </c>
      <c r="L2331" t="s">
        <v>49</v>
      </c>
      <c r="M2331" t="s">
        <v>352</v>
      </c>
      <c r="N2331" t="s">
        <v>72</v>
      </c>
      <c r="O2331" t="s">
        <v>50</v>
      </c>
      <c r="P2331">
        <v>28</v>
      </c>
      <c r="Q2331" s="2">
        <v>43810</v>
      </c>
      <c r="R2331" s="2"/>
      <c r="S2331">
        <v>40</v>
      </c>
      <c r="T2331" s="3">
        <v>182321</v>
      </c>
      <c r="U2331" s="3">
        <v>15193.416666666666</v>
      </c>
      <c r="V2331" s="3">
        <v>87.654326923076923</v>
      </c>
      <c r="W2331" s="3">
        <v>0.13</v>
      </c>
      <c r="X2331" s="3">
        <v>1975.1441666666667</v>
      </c>
      <c r="Y2331" vm="14">
        <v>0.55399999999999994</v>
      </c>
      <c r="Z2331" s="3">
        <v>6776.2638333333343</v>
      </c>
      <c r="AA2331" t="s">
        <v>355</v>
      </c>
      <c r="AB2331">
        <v>12.6816</v>
      </c>
      <c r="AC2331">
        <v>0.28000000000000003</v>
      </c>
      <c r="AD2331" s="2" t="s">
        <v>42</v>
      </c>
      <c r="AE2331">
        <v>192</v>
      </c>
      <c r="AH2331">
        <v>20</v>
      </c>
      <c r="AI2331">
        <v>304.2</v>
      </c>
      <c r="AJ2331">
        <v>13.5</v>
      </c>
      <c r="AK2331" t="s">
        <v>42</v>
      </c>
      <c r="AL2331">
        <f>IF(AND(EE_Data_2023[[#This Row],[Hire Date]]&gt;=EE_Data_2023[[#This Row],[Start of Month]],EE_Data_2023[[#This Row],[Hire Date]]&lt;=EE_Data_2023[[#This Row],[End of Month]]),1,0)</f>
        <v>0</v>
      </c>
      <c r="AM2331">
        <f>IF(AND(EE_Data_2023[[#This Row],[Exit Date]]&gt;=EE_Data_2023[[#This Row],[Start of Month]],EE_Data_2023[[#This Row],[Exit Date]]&lt;=EE_Data_2023[[#This Row],[End of Month]]),1,0)</f>
        <v>0</v>
      </c>
      <c r="AN2331">
        <f>EE_Data_2023[[#This Row],[Leave balance]]*EE_Data_2023[[#This Row],[Hr_Rate]]</f>
        <v>16829.630769230767</v>
      </c>
    </row>
    <row r="2332" spans="1:40" x14ac:dyDescent="0.3">
      <c r="A2332" s="1" t="s">
        <v>1929</v>
      </c>
      <c r="B2332" s="8">
        <v>44986</v>
      </c>
      <c r="C2332" s="8">
        <v>45016</v>
      </c>
      <c r="D2332">
        <v>2023</v>
      </c>
      <c r="E2332" t="s">
        <v>210</v>
      </c>
      <c r="F2332" t="s">
        <v>211</v>
      </c>
      <c r="G2332" t="s">
        <v>33</v>
      </c>
      <c r="H2332" t="s">
        <v>1480</v>
      </c>
      <c r="I2332" t="s">
        <v>1481</v>
      </c>
      <c r="J2332" t="s">
        <v>115</v>
      </c>
      <c r="K2332" t="s">
        <v>83</v>
      </c>
      <c r="L2332" t="s">
        <v>38</v>
      </c>
      <c r="M2332" t="s">
        <v>211</v>
      </c>
      <c r="N2332" t="s">
        <v>72</v>
      </c>
      <c r="O2332" t="s">
        <v>50</v>
      </c>
      <c r="P2332">
        <v>38</v>
      </c>
      <c r="Q2332" s="2">
        <v>41256</v>
      </c>
      <c r="R2332" s="2"/>
      <c r="S2332">
        <v>40</v>
      </c>
      <c r="T2332" s="3">
        <v>191571</v>
      </c>
      <c r="U2332" s="3">
        <v>15964.25</v>
      </c>
      <c r="V2332" s="3">
        <v>92.101442307692309</v>
      </c>
      <c r="W2332" s="3">
        <v>0.29899999999999999</v>
      </c>
      <c r="X2332" s="3">
        <v>4773.3107499999996</v>
      </c>
      <c r="Y2332" vm="26">
        <v>0.47</v>
      </c>
      <c r="Z2332" s="3">
        <v>8461.0525000000016</v>
      </c>
      <c r="AA2332" t="s">
        <v>41</v>
      </c>
      <c r="AB2332">
        <v>1</v>
      </c>
      <c r="AC2332">
        <v>0.32</v>
      </c>
      <c r="AD2332" s="2" t="s">
        <v>42</v>
      </c>
      <c r="AE2332">
        <v>360</v>
      </c>
      <c r="AH2332">
        <v>20</v>
      </c>
      <c r="AI2332">
        <v>72.900000000000006</v>
      </c>
      <c r="AJ2332">
        <v>22.5</v>
      </c>
      <c r="AK2332" t="s">
        <v>42</v>
      </c>
      <c r="AL2332">
        <f>IF(AND(EE_Data_2023[[#This Row],[Hire Date]]&gt;=EE_Data_2023[[#This Row],[Start of Month]],EE_Data_2023[[#This Row],[Hire Date]]&lt;=EE_Data_2023[[#This Row],[End of Month]]),1,0)</f>
        <v>0</v>
      </c>
      <c r="AM2332">
        <f>IF(AND(EE_Data_2023[[#This Row],[Exit Date]]&gt;=EE_Data_2023[[#This Row],[Start of Month]],EE_Data_2023[[#This Row],[Exit Date]]&lt;=EE_Data_2023[[#This Row],[End of Month]]),1,0)</f>
        <v>0</v>
      </c>
      <c r="AN2332">
        <f>EE_Data_2023[[#This Row],[Leave balance]]*EE_Data_2023[[#This Row],[Hr_Rate]]</f>
        <v>33156.519230769234</v>
      </c>
    </row>
    <row r="2333" spans="1:40" x14ac:dyDescent="0.3">
      <c r="A2333" s="1" t="s">
        <v>1929</v>
      </c>
      <c r="B2333" s="8">
        <v>44986</v>
      </c>
      <c r="C2333" s="8">
        <v>45016</v>
      </c>
      <c r="D2333">
        <v>2023</v>
      </c>
      <c r="E2333" t="s">
        <v>238</v>
      </c>
      <c r="F2333" t="s">
        <v>239</v>
      </c>
      <c r="G2333" t="s">
        <v>33</v>
      </c>
      <c r="H2333" t="s">
        <v>1482</v>
      </c>
      <c r="I2333" t="s">
        <v>1483</v>
      </c>
      <c r="J2333" t="s">
        <v>93</v>
      </c>
      <c r="K2333" t="s">
        <v>83</v>
      </c>
      <c r="L2333" t="s">
        <v>71</v>
      </c>
      <c r="M2333" t="s">
        <v>239</v>
      </c>
      <c r="N2333" t="s">
        <v>72</v>
      </c>
      <c r="O2333" t="s">
        <v>50</v>
      </c>
      <c r="P2333">
        <v>62</v>
      </c>
      <c r="Q2333" s="2">
        <v>39843</v>
      </c>
      <c r="R2333" s="2"/>
      <c r="S2333">
        <v>32</v>
      </c>
      <c r="T2333" s="3">
        <v>150555</v>
      </c>
      <c r="U2333" s="3">
        <v>12546.25</v>
      </c>
      <c r="V2333" s="3">
        <v>90.47776442307692</v>
      </c>
      <c r="W2333" s="3">
        <v>0.16500000000000001</v>
      </c>
      <c r="X2333" s="3">
        <v>2070.1312499999999</v>
      </c>
      <c r="Y2333" vm="27">
        <v>0.20499999999999999</v>
      </c>
      <c r="Z2333" s="3">
        <v>9974.2687499999993</v>
      </c>
      <c r="AA2333" t="s">
        <v>41</v>
      </c>
      <c r="AB2333">
        <v>1</v>
      </c>
      <c r="AC2333">
        <v>0.13</v>
      </c>
      <c r="AD2333" s="2" t="s">
        <v>42</v>
      </c>
      <c r="AE2333">
        <v>119</v>
      </c>
      <c r="AH2333">
        <v>20</v>
      </c>
      <c r="AK2333" t="s">
        <v>42</v>
      </c>
      <c r="AL2333">
        <f>IF(AND(EE_Data_2023[[#This Row],[Hire Date]]&gt;=EE_Data_2023[[#This Row],[Start of Month]],EE_Data_2023[[#This Row],[Hire Date]]&lt;=EE_Data_2023[[#This Row],[End of Month]]),1,0)</f>
        <v>0</v>
      </c>
      <c r="AM2333">
        <f>IF(AND(EE_Data_2023[[#This Row],[Exit Date]]&gt;=EE_Data_2023[[#This Row],[Start of Month]],EE_Data_2023[[#This Row],[Exit Date]]&lt;=EE_Data_2023[[#This Row],[End of Month]]),1,0)</f>
        <v>0</v>
      </c>
      <c r="AN2333">
        <f>EE_Data_2023[[#This Row],[Leave balance]]*EE_Data_2023[[#This Row],[Hr_Rate]]</f>
        <v>10766.853966346154</v>
      </c>
    </row>
    <row r="2334" spans="1:40" x14ac:dyDescent="0.3">
      <c r="A2334" s="1" t="s">
        <v>1929</v>
      </c>
      <c r="B2334" s="8">
        <v>44986</v>
      </c>
      <c r="C2334" s="8">
        <v>45016</v>
      </c>
      <c r="D2334">
        <v>2023</v>
      </c>
      <c r="E2334" t="s">
        <v>172</v>
      </c>
      <c r="F2334" t="s">
        <v>132</v>
      </c>
      <c r="G2334" t="s">
        <v>33</v>
      </c>
      <c r="H2334" t="s">
        <v>1484</v>
      </c>
      <c r="I2334" t="s">
        <v>1485</v>
      </c>
      <c r="J2334" t="s">
        <v>77</v>
      </c>
      <c r="K2334" t="s">
        <v>48</v>
      </c>
      <c r="L2334" t="s">
        <v>71</v>
      </c>
      <c r="M2334" t="s">
        <v>132</v>
      </c>
      <c r="N2334" t="s">
        <v>72</v>
      </c>
      <c r="O2334" t="s">
        <v>40</v>
      </c>
      <c r="P2334">
        <v>52</v>
      </c>
      <c r="Q2334" s="2">
        <v>40091</v>
      </c>
      <c r="R2334" s="2"/>
      <c r="S2334">
        <v>24</v>
      </c>
      <c r="T2334" s="3">
        <v>122890</v>
      </c>
      <c r="U2334" s="3">
        <v>10240.833333333334</v>
      </c>
      <c r="V2334" s="3">
        <v>98.469551282051285</v>
      </c>
      <c r="W2334" s="3">
        <v>8.3000000000000004E-2</v>
      </c>
      <c r="X2334" s="3">
        <v>849.98916666666673</v>
      </c>
      <c r="Y2334" vm="19">
        <v>0.22399999999999998</v>
      </c>
      <c r="Z2334" s="3">
        <v>7946.8866666666672</v>
      </c>
      <c r="AA2334" t="s">
        <v>41</v>
      </c>
      <c r="AB2334">
        <v>1</v>
      </c>
      <c r="AC2334">
        <v>7.0000000000000007E-2</v>
      </c>
      <c r="AD2334" s="2" t="s">
        <v>42</v>
      </c>
      <c r="AE2334">
        <v>281</v>
      </c>
      <c r="AH2334">
        <v>20</v>
      </c>
      <c r="AK2334" t="s">
        <v>42</v>
      </c>
      <c r="AL2334">
        <f>IF(AND(EE_Data_2023[[#This Row],[Hire Date]]&gt;=EE_Data_2023[[#This Row],[Start of Month]],EE_Data_2023[[#This Row],[Hire Date]]&lt;=EE_Data_2023[[#This Row],[End of Month]]),1,0)</f>
        <v>0</v>
      </c>
      <c r="AM2334">
        <f>IF(AND(EE_Data_2023[[#This Row],[Exit Date]]&gt;=EE_Data_2023[[#This Row],[Start of Month]],EE_Data_2023[[#This Row],[Exit Date]]&lt;=EE_Data_2023[[#This Row],[End of Month]]),1,0)</f>
        <v>0</v>
      </c>
      <c r="AN2334">
        <f>EE_Data_2023[[#This Row],[Leave balance]]*EE_Data_2023[[#This Row],[Hr_Rate]]</f>
        <v>27669.94391025641</v>
      </c>
    </row>
    <row r="2335" spans="1:40" x14ac:dyDescent="0.3">
      <c r="A2335" s="1" t="s">
        <v>1929</v>
      </c>
      <c r="B2335" s="8">
        <v>44986</v>
      </c>
      <c r="C2335" s="8">
        <v>45016</v>
      </c>
      <c r="D2335">
        <v>2023</v>
      </c>
      <c r="E2335" t="s">
        <v>262</v>
      </c>
      <c r="F2335" t="s">
        <v>263</v>
      </c>
      <c r="G2335" t="s">
        <v>33</v>
      </c>
      <c r="H2335" t="s">
        <v>1486</v>
      </c>
      <c r="I2335" t="s">
        <v>1487</v>
      </c>
      <c r="J2335" t="s">
        <v>115</v>
      </c>
      <c r="K2335" t="s">
        <v>48</v>
      </c>
      <c r="L2335" t="s">
        <v>108</v>
      </c>
      <c r="M2335" t="s">
        <v>263</v>
      </c>
      <c r="N2335" t="s">
        <v>39</v>
      </c>
      <c r="O2335" t="s">
        <v>40</v>
      </c>
      <c r="P2335">
        <v>52</v>
      </c>
      <c r="Q2335" s="2">
        <v>44707</v>
      </c>
      <c r="R2335" s="2">
        <v>45072</v>
      </c>
      <c r="S2335">
        <v>24</v>
      </c>
      <c r="T2335" s="3">
        <v>216999</v>
      </c>
      <c r="U2335" s="3">
        <v>18083.25</v>
      </c>
      <c r="V2335" s="3">
        <v>173.87740384615384</v>
      </c>
      <c r="W2335" s="3">
        <v>0.22</v>
      </c>
      <c r="X2335" s="3">
        <v>3978.3150000000001</v>
      </c>
      <c r="Y2335" vm="28">
        <v>0.45200000000000001</v>
      </c>
      <c r="Z2335" s="3">
        <v>9909.6209999999992</v>
      </c>
      <c r="AA2335" t="s">
        <v>267</v>
      </c>
      <c r="AB2335">
        <v>39.026600000000002</v>
      </c>
      <c r="AC2335">
        <v>0.37</v>
      </c>
      <c r="AD2335" s="2" t="s">
        <v>42</v>
      </c>
      <c r="AE2335">
        <v>367</v>
      </c>
      <c r="AH2335">
        <v>20</v>
      </c>
      <c r="AK2335" t="s">
        <v>42</v>
      </c>
      <c r="AL2335">
        <f>IF(AND(EE_Data_2023[[#This Row],[Hire Date]]&gt;=EE_Data_2023[[#This Row],[Start of Month]],EE_Data_2023[[#This Row],[Hire Date]]&lt;=EE_Data_2023[[#This Row],[End of Month]]),1,0)</f>
        <v>0</v>
      </c>
      <c r="AM2335">
        <f>IF(AND(EE_Data_2023[[#This Row],[Exit Date]]&gt;=EE_Data_2023[[#This Row],[Start of Month]],EE_Data_2023[[#This Row],[Exit Date]]&lt;=EE_Data_2023[[#This Row],[End of Month]]),1,0)</f>
        <v>0</v>
      </c>
      <c r="AN2335">
        <f>EE_Data_2023[[#This Row],[Leave balance]]*EE_Data_2023[[#This Row],[Hr_Rate]]</f>
        <v>63813.007211538461</v>
      </c>
    </row>
    <row r="2336" spans="1:40" x14ac:dyDescent="0.3">
      <c r="A2336" s="1" t="s">
        <v>1929</v>
      </c>
      <c r="B2336" s="8">
        <v>44986</v>
      </c>
      <c r="C2336" s="8">
        <v>45016</v>
      </c>
      <c r="D2336">
        <v>2023</v>
      </c>
      <c r="E2336" t="s">
        <v>73</v>
      </c>
      <c r="F2336" t="s">
        <v>74</v>
      </c>
      <c r="G2336" t="s">
        <v>1916</v>
      </c>
      <c r="H2336" t="s">
        <v>1488</v>
      </c>
      <c r="I2336" t="s">
        <v>1489</v>
      </c>
      <c r="J2336" t="s">
        <v>77</v>
      </c>
      <c r="K2336" t="s">
        <v>94</v>
      </c>
      <c r="L2336" t="s">
        <v>71</v>
      </c>
      <c r="M2336" t="s">
        <v>74</v>
      </c>
      <c r="N2336" t="s">
        <v>72</v>
      </c>
      <c r="O2336" t="s">
        <v>40</v>
      </c>
      <c r="P2336">
        <v>48</v>
      </c>
      <c r="Q2336" s="2">
        <v>42201</v>
      </c>
      <c r="R2336" s="2"/>
      <c r="S2336">
        <v>24</v>
      </c>
      <c r="T2336" s="3">
        <v>110565</v>
      </c>
      <c r="U2336" s="3">
        <v>9213.75</v>
      </c>
      <c r="V2336" s="3">
        <v>88.59375</v>
      </c>
      <c r="W2336" s="3">
        <v>0.28999999999999998</v>
      </c>
      <c r="X2336" s="3">
        <v>2671.9874999999997</v>
      </c>
      <c r="Y2336" vm="6">
        <v>0.65099999999999991</v>
      </c>
      <c r="Z2336" s="3">
        <v>3215.598750000001</v>
      </c>
      <c r="AA2336" t="s">
        <v>78</v>
      </c>
      <c r="AB2336">
        <v>5.4378000000000002</v>
      </c>
      <c r="AC2336">
        <v>0.09</v>
      </c>
      <c r="AD2336" s="2" t="s">
        <v>42</v>
      </c>
      <c r="AE2336">
        <v>232</v>
      </c>
      <c r="AH2336">
        <v>20</v>
      </c>
      <c r="AK2336" t="s">
        <v>42</v>
      </c>
      <c r="AL2336">
        <f>IF(AND(EE_Data_2023[[#This Row],[Hire Date]]&gt;=EE_Data_2023[[#This Row],[Start of Month]],EE_Data_2023[[#This Row],[Hire Date]]&lt;=EE_Data_2023[[#This Row],[End of Month]]),1,0)</f>
        <v>0</v>
      </c>
      <c r="AM2336">
        <f>IF(AND(EE_Data_2023[[#This Row],[Exit Date]]&gt;=EE_Data_2023[[#This Row],[Start of Month]],EE_Data_2023[[#This Row],[Exit Date]]&lt;=EE_Data_2023[[#This Row],[End of Month]]),1,0)</f>
        <v>0</v>
      </c>
      <c r="AN2336">
        <f>EE_Data_2023[[#This Row],[Leave balance]]*EE_Data_2023[[#This Row],[Hr_Rate]]</f>
        <v>20553.75</v>
      </c>
    </row>
    <row r="2337" spans="1:40" x14ac:dyDescent="0.3">
      <c r="A2337" s="1" t="s">
        <v>1929</v>
      </c>
      <c r="B2337" s="8">
        <v>44986</v>
      </c>
      <c r="C2337" s="8">
        <v>45016</v>
      </c>
      <c r="D2337">
        <v>2023</v>
      </c>
      <c r="E2337" t="s">
        <v>43</v>
      </c>
      <c r="F2337" t="s">
        <v>44</v>
      </c>
      <c r="G2337" t="s">
        <v>1919</v>
      </c>
      <c r="H2337" t="s">
        <v>1490</v>
      </c>
      <c r="I2337" t="s">
        <v>1491</v>
      </c>
      <c r="J2337" t="s">
        <v>171</v>
      </c>
      <c r="K2337" t="s">
        <v>37</v>
      </c>
      <c r="L2337" t="s">
        <v>49</v>
      </c>
      <c r="M2337" t="s">
        <v>44</v>
      </c>
      <c r="N2337" t="s">
        <v>72</v>
      </c>
      <c r="O2337" t="s">
        <v>40</v>
      </c>
      <c r="P2337">
        <v>38</v>
      </c>
      <c r="Q2337" s="2">
        <v>42113</v>
      </c>
      <c r="R2337" s="2"/>
      <c r="S2337">
        <v>40</v>
      </c>
      <c r="T2337" s="3">
        <v>48762</v>
      </c>
      <c r="U2337" s="3">
        <v>4063.5</v>
      </c>
      <c r="V2337" s="3">
        <v>23.443269230769232</v>
      </c>
      <c r="W2337" s="3">
        <v>0.17</v>
      </c>
      <c r="X2337" s="3">
        <v>690.79500000000007</v>
      </c>
      <c r="Y2337" vm="2">
        <v>0.21</v>
      </c>
      <c r="Z2337" s="3">
        <v>3210.165</v>
      </c>
      <c r="AA2337" t="s">
        <v>51</v>
      </c>
      <c r="AB2337">
        <v>1.4280999999999999</v>
      </c>
      <c r="AC2337">
        <v>0</v>
      </c>
      <c r="AD2337" s="2" t="s">
        <v>42</v>
      </c>
      <c r="AE2337">
        <v>174</v>
      </c>
      <c r="AH2337">
        <v>20</v>
      </c>
      <c r="AJ2337">
        <v>15</v>
      </c>
      <c r="AK2337" t="s">
        <v>42</v>
      </c>
      <c r="AL2337">
        <f>IF(AND(EE_Data_2023[[#This Row],[Hire Date]]&gt;=EE_Data_2023[[#This Row],[Start of Month]],EE_Data_2023[[#This Row],[Hire Date]]&lt;=EE_Data_2023[[#This Row],[End of Month]]),1,0)</f>
        <v>0</v>
      </c>
      <c r="AM2337">
        <f>IF(AND(EE_Data_2023[[#This Row],[Exit Date]]&gt;=EE_Data_2023[[#This Row],[Start of Month]],EE_Data_2023[[#This Row],[Exit Date]]&lt;=EE_Data_2023[[#This Row],[End of Month]]),1,0)</f>
        <v>0</v>
      </c>
      <c r="AN2337">
        <f>EE_Data_2023[[#This Row],[Leave balance]]*EE_Data_2023[[#This Row],[Hr_Rate]]</f>
        <v>4079.1288461538466</v>
      </c>
    </row>
    <row r="2338" spans="1:40" x14ac:dyDescent="0.3">
      <c r="A2338" s="1" t="s">
        <v>1929</v>
      </c>
      <c r="B2338" s="8">
        <v>44986</v>
      </c>
      <c r="C2338" s="8">
        <v>45016</v>
      </c>
      <c r="D2338">
        <v>2023</v>
      </c>
      <c r="E2338" t="s">
        <v>79</v>
      </c>
      <c r="F2338" t="s">
        <v>80</v>
      </c>
      <c r="G2338" t="s">
        <v>33</v>
      </c>
      <c r="H2338" t="s">
        <v>1492</v>
      </c>
      <c r="I2338" t="s">
        <v>1493</v>
      </c>
      <c r="J2338" t="s">
        <v>341</v>
      </c>
      <c r="K2338" t="s">
        <v>99</v>
      </c>
      <c r="L2338" t="s">
        <v>49</v>
      </c>
      <c r="M2338" t="s">
        <v>80</v>
      </c>
      <c r="N2338" t="s">
        <v>72</v>
      </c>
      <c r="O2338" t="s">
        <v>50</v>
      </c>
      <c r="P2338">
        <v>51</v>
      </c>
      <c r="Q2338" s="2">
        <v>42777</v>
      </c>
      <c r="R2338" s="2"/>
      <c r="S2338">
        <v>40</v>
      </c>
      <c r="T2338" s="3">
        <v>87036</v>
      </c>
      <c r="U2338" s="3">
        <v>7253</v>
      </c>
      <c r="V2338" s="3">
        <v>41.844230769230769</v>
      </c>
      <c r="W2338" s="3">
        <v>0.23190000000000002</v>
      </c>
      <c r="X2338" s="3">
        <v>1681.9707000000001</v>
      </c>
      <c r="Y2338" vm="7">
        <v>0.41200000000000003</v>
      </c>
      <c r="Z2338" s="3">
        <v>4264.7639999999992</v>
      </c>
      <c r="AA2338" t="s">
        <v>41</v>
      </c>
      <c r="AB2338">
        <v>1</v>
      </c>
      <c r="AC2338">
        <v>0</v>
      </c>
      <c r="AD2338" s="2" t="s">
        <v>42</v>
      </c>
      <c r="AE2338">
        <v>205</v>
      </c>
      <c r="AH2338">
        <v>20</v>
      </c>
      <c r="AI2338">
        <v>468.90000000000003</v>
      </c>
      <c r="AJ2338">
        <v>24</v>
      </c>
      <c r="AK2338" t="s">
        <v>42</v>
      </c>
      <c r="AL2338">
        <f>IF(AND(EE_Data_2023[[#This Row],[Hire Date]]&gt;=EE_Data_2023[[#This Row],[Start of Month]],EE_Data_2023[[#This Row],[Hire Date]]&lt;=EE_Data_2023[[#This Row],[End of Month]]),1,0)</f>
        <v>0</v>
      </c>
      <c r="AM2338">
        <f>IF(AND(EE_Data_2023[[#This Row],[Exit Date]]&gt;=EE_Data_2023[[#This Row],[Start of Month]],EE_Data_2023[[#This Row],[Exit Date]]&lt;=EE_Data_2023[[#This Row],[End of Month]]),1,0)</f>
        <v>0</v>
      </c>
      <c r="AN2338">
        <f>EE_Data_2023[[#This Row],[Leave balance]]*EE_Data_2023[[#This Row],[Hr_Rate]]</f>
        <v>8578.0673076923085</v>
      </c>
    </row>
    <row r="2339" spans="1:40" x14ac:dyDescent="0.3">
      <c r="A2339" s="1" t="s">
        <v>1929</v>
      </c>
      <c r="B2339" s="8">
        <v>44986</v>
      </c>
      <c r="C2339" s="8">
        <v>45016</v>
      </c>
      <c r="D2339">
        <v>2023</v>
      </c>
      <c r="E2339" t="s">
        <v>79</v>
      </c>
      <c r="F2339" t="s">
        <v>80</v>
      </c>
      <c r="G2339" t="s">
        <v>33</v>
      </c>
      <c r="H2339" t="s">
        <v>1494</v>
      </c>
      <c r="I2339" t="s">
        <v>1495</v>
      </c>
      <c r="J2339" t="s">
        <v>47</v>
      </c>
      <c r="K2339" t="s">
        <v>116</v>
      </c>
      <c r="L2339" t="s">
        <v>49</v>
      </c>
      <c r="M2339" t="s">
        <v>80</v>
      </c>
      <c r="N2339" t="s">
        <v>72</v>
      </c>
      <c r="O2339" t="s">
        <v>40</v>
      </c>
      <c r="P2339">
        <v>32</v>
      </c>
      <c r="Q2339" s="2">
        <v>42702</v>
      </c>
      <c r="R2339" s="2"/>
      <c r="S2339">
        <v>32</v>
      </c>
      <c r="T2339" s="3">
        <v>177443</v>
      </c>
      <c r="U2339" s="3">
        <v>14786.916666666666</v>
      </c>
      <c r="V2339" s="3">
        <v>106.63641826923077</v>
      </c>
      <c r="W2339" s="3">
        <v>0.23190000000000002</v>
      </c>
      <c r="X2339" s="3">
        <v>3429.0859750000004</v>
      </c>
      <c r="Y2339" vm="7">
        <v>0.41200000000000003</v>
      </c>
      <c r="Z2339" s="3">
        <v>8694.7069999999985</v>
      </c>
      <c r="AA2339" t="s">
        <v>41</v>
      </c>
      <c r="AB2339">
        <v>1</v>
      </c>
      <c r="AC2339">
        <v>0.16</v>
      </c>
      <c r="AD2339" s="2" t="s">
        <v>42</v>
      </c>
      <c r="AE2339">
        <v>294</v>
      </c>
      <c r="AH2339">
        <v>20</v>
      </c>
      <c r="AK2339" t="s">
        <v>42</v>
      </c>
      <c r="AL2339">
        <f>IF(AND(EE_Data_2023[[#This Row],[Hire Date]]&gt;=EE_Data_2023[[#This Row],[Start of Month]],EE_Data_2023[[#This Row],[Hire Date]]&lt;=EE_Data_2023[[#This Row],[End of Month]]),1,0)</f>
        <v>0</v>
      </c>
      <c r="AM2339">
        <f>IF(AND(EE_Data_2023[[#This Row],[Exit Date]]&gt;=EE_Data_2023[[#This Row],[Start of Month]],EE_Data_2023[[#This Row],[Exit Date]]&lt;=EE_Data_2023[[#This Row],[End of Month]]),1,0)</f>
        <v>0</v>
      </c>
      <c r="AN2339">
        <f>EE_Data_2023[[#This Row],[Leave balance]]*EE_Data_2023[[#This Row],[Hr_Rate]]</f>
        <v>31351.106971153848</v>
      </c>
    </row>
    <row r="2340" spans="1:40" x14ac:dyDescent="0.3">
      <c r="A2340" s="1" t="s">
        <v>1929</v>
      </c>
      <c r="B2340" s="8">
        <v>44986</v>
      </c>
      <c r="C2340" s="8">
        <v>45016</v>
      </c>
      <c r="D2340">
        <v>2023</v>
      </c>
      <c r="E2340" t="s">
        <v>79</v>
      </c>
      <c r="F2340" t="s">
        <v>80</v>
      </c>
      <c r="G2340" t="s">
        <v>33</v>
      </c>
      <c r="H2340" t="s">
        <v>1496</v>
      </c>
      <c r="I2340" t="s">
        <v>1497</v>
      </c>
      <c r="J2340" t="s">
        <v>187</v>
      </c>
      <c r="K2340" t="s">
        <v>37</v>
      </c>
      <c r="L2340" t="s">
        <v>108</v>
      </c>
      <c r="M2340" t="s">
        <v>80</v>
      </c>
      <c r="N2340" t="s">
        <v>72</v>
      </c>
      <c r="O2340" t="s">
        <v>50</v>
      </c>
      <c r="P2340">
        <v>36</v>
      </c>
      <c r="Q2340" s="2">
        <v>42489</v>
      </c>
      <c r="R2340" s="2"/>
      <c r="S2340">
        <v>24</v>
      </c>
      <c r="T2340" s="3">
        <v>75862</v>
      </c>
      <c r="U2340" s="3">
        <v>6321.833333333333</v>
      </c>
      <c r="V2340" s="3">
        <v>60.786858974358978</v>
      </c>
      <c r="W2340" s="3">
        <v>0.23190000000000002</v>
      </c>
      <c r="X2340" s="3">
        <v>1466.03315</v>
      </c>
      <c r="Y2340" vm="7">
        <v>0.41200000000000003</v>
      </c>
      <c r="Z2340" s="3">
        <v>3717.2379999999998</v>
      </c>
      <c r="AA2340" t="s">
        <v>41</v>
      </c>
      <c r="AB2340">
        <v>1</v>
      </c>
      <c r="AC2340">
        <v>0</v>
      </c>
      <c r="AD2340" s="2" t="s">
        <v>42</v>
      </c>
      <c r="AE2340">
        <v>230</v>
      </c>
      <c r="AH2340">
        <v>20</v>
      </c>
      <c r="AK2340" t="s">
        <v>42</v>
      </c>
      <c r="AL2340">
        <f>IF(AND(EE_Data_2023[[#This Row],[Hire Date]]&gt;=EE_Data_2023[[#This Row],[Start of Month]],EE_Data_2023[[#This Row],[Hire Date]]&lt;=EE_Data_2023[[#This Row],[End of Month]]),1,0)</f>
        <v>0</v>
      </c>
      <c r="AM2340">
        <f>IF(AND(EE_Data_2023[[#This Row],[Exit Date]]&gt;=EE_Data_2023[[#This Row],[Start of Month]],EE_Data_2023[[#This Row],[Exit Date]]&lt;=EE_Data_2023[[#This Row],[End of Month]]),1,0)</f>
        <v>0</v>
      </c>
      <c r="AN2340">
        <f>EE_Data_2023[[#This Row],[Leave balance]]*EE_Data_2023[[#This Row],[Hr_Rate]]</f>
        <v>13980.977564102564</v>
      </c>
    </row>
    <row r="2341" spans="1:40" x14ac:dyDescent="0.3">
      <c r="A2341" s="1" t="s">
        <v>1929</v>
      </c>
      <c r="B2341" s="8">
        <v>44986</v>
      </c>
      <c r="C2341" s="8">
        <v>45016</v>
      </c>
      <c r="D2341">
        <v>2023</v>
      </c>
      <c r="E2341" t="s">
        <v>73</v>
      </c>
      <c r="F2341" t="s">
        <v>74</v>
      </c>
      <c r="G2341" t="s">
        <v>1916</v>
      </c>
      <c r="H2341" t="s">
        <v>1498</v>
      </c>
      <c r="I2341" t="s">
        <v>1499</v>
      </c>
      <c r="J2341" t="s">
        <v>321</v>
      </c>
      <c r="K2341" t="s">
        <v>94</v>
      </c>
      <c r="L2341" t="s">
        <v>108</v>
      </c>
      <c r="M2341" t="s">
        <v>74</v>
      </c>
      <c r="N2341" t="s">
        <v>72</v>
      </c>
      <c r="O2341" t="s">
        <v>50</v>
      </c>
      <c r="P2341">
        <v>45</v>
      </c>
      <c r="Q2341" s="2">
        <v>43581</v>
      </c>
      <c r="R2341" s="2"/>
      <c r="S2341">
        <v>40</v>
      </c>
      <c r="T2341" s="3">
        <v>90870</v>
      </c>
      <c r="U2341" s="3">
        <v>7572.5</v>
      </c>
      <c r="V2341" s="3">
        <v>43.6875</v>
      </c>
      <c r="W2341" s="3">
        <v>0.28999999999999998</v>
      </c>
      <c r="X2341" s="3">
        <v>2196.0249999999996</v>
      </c>
      <c r="Y2341" vm="6">
        <v>0.65099999999999991</v>
      </c>
      <c r="Z2341" s="3">
        <v>2642.8025000000007</v>
      </c>
      <c r="AA2341" t="s">
        <v>78</v>
      </c>
      <c r="AB2341">
        <v>5.4378000000000002</v>
      </c>
      <c r="AC2341">
        <v>0</v>
      </c>
      <c r="AD2341" s="2" t="s">
        <v>42</v>
      </c>
      <c r="AE2341">
        <v>57</v>
      </c>
      <c r="AH2341">
        <v>20</v>
      </c>
      <c r="AI2341">
        <v>179.1</v>
      </c>
      <c r="AJ2341">
        <v>22.5</v>
      </c>
      <c r="AK2341" t="s">
        <v>42</v>
      </c>
      <c r="AL2341">
        <f>IF(AND(EE_Data_2023[[#This Row],[Hire Date]]&gt;=EE_Data_2023[[#This Row],[Start of Month]],EE_Data_2023[[#This Row],[Hire Date]]&lt;=EE_Data_2023[[#This Row],[End of Month]]),1,0)</f>
        <v>0</v>
      </c>
      <c r="AM2341">
        <f>IF(AND(EE_Data_2023[[#This Row],[Exit Date]]&gt;=EE_Data_2023[[#This Row],[Start of Month]],EE_Data_2023[[#This Row],[Exit Date]]&lt;=EE_Data_2023[[#This Row],[End of Month]]),1,0)</f>
        <v>0</v>
      </c>
      <c r="AN2341">
        <f>EE_Data_2023[[#This Row],[Leave balance]]*EE_Data_2023[[#This Row],[Hr_Rate]]</f>
        <v>2490.1875</v>
      </c>
    </row>
    <row r="2342" spans="1:40" x14ac:dyDescent="0.3">
      <c r="A2342" s="1" t="s">
        <v>1929</v>
      </c>
      <c r="B2342" s="8">
        <v>44986</v>
      </c>
      <c r="C2342" s="8">
        <v>45016</v>
      </c>
      <c r="D2342">
        <v>2023</v>
      </c>
      <c r="E2342" t="s">
        <v>43</v>
      </c>
      <c r="F2342" t="s">
        <v>44</v>
      </c>
      <c r="G2342" t="s">
        <v>1919</v>
      </c>
      <c r="H2342" t="s">
        <v>1500</v>
      </c>
      <c r="I2342" t="s">
        <v>1501</v>
      </c>
      <c r="J2342" t="s">
        <v>165</v>
      </c>
      <c r="K2342" t="s">
        <v>99</v>
      </c>
      <c r="L2342" t="s">
        <v>71</v>
      </c>
      <c r="M2342" t="s">
        <v>44</v>
      </c>
      <c r="N2342" t="s">
        <v>72</v>
      </c>
      <c r="O2342" t="s">
        <v>50</v>
      </c>
      <c r="P2342">
        <v>32</v>
      </c>
      <c r="Q2342" s="2">
        <v>41977</v>
      </c>
      <c r="R2342" s="2"/>
      <c r="S2342">
        <v>40</v>
      </c>
      <c r="T2342" s="3">
        <v>99202</v>
      </c>
      <c r="U2342" s="3">
        <v>8266.8333333333339</v>
      </c>
      <c r="V2342" s="3">
        <v>47.693269230769232</v>
      </c>
      <c r="W2342" s="3">
        <v>0.17</v>
      </c>
      <c r="X2342" s="3">
        <v>1405.3616666666669</v>
      </c>
      <c r="Y2342" vm="2">
        <v>0.21</v>
      </c>
      <c r="Z2342" s="3">
        <v>6530.7983333333341</v>
      </c>
      <c r="AA2342" t="s">
        <v>51</v>
      </c>
      <c r="AB2342">
        <v>1.4280999999999999</v>
      </c>
      <c r="AC2342">
        <v>0.11</v>
      </c>
      <c r="AD2342" s="2" t="s">
        <v>42</v>
      </c>
      <c r="AE2342">
        <v>165</v>
      </c>
      <c r="AH2342">
        <v>20</v>
      </c>
      <c r="AJ2342">
        <v>15</v>
      </c>
      <c r="AK2342" t="s">
        <v>42</v>
      </c>
      <c r="AL2342">
        <f>IF(AND(EE_Data_2023[[#This Row],[Hire Date]]&gt;=EE_Data_2023[[#This Row],[Start of Month]],EE_Data_2023[[#This Row],[Hire Date]]&lt;=EE_Data_2023[[#This Row],[End of Month]]),1,0)</f>
        <v>0</v>
      </c>
      <c r="AM2342">
        <f>IF(AND(EE_Data_2023[[#This Row],[Exit Date]]&gt;=EE_Data_2023[[#This Row],[Start of Month]],EE_Data_2023[[#This Row],[Exit Date]]&lt;=EE_Data_2023[[#This Row],[End of Month]]),1,0)</f>
        <v>0</v>
      </c>
      <c r="AN2342">
        <f>EE_Data_2023[[#This Row],[Leave balance]]*EE_Data_2023[[#This Row],[Hr_Rate]]</f>
        <v>7869.3894230769229</v>
      </c>
    </row>
    <row r="2343" spans="1:40" x14ac:dyDescent="0.3">
      <c r="A2343" s="1" t="s">
        <v>1929</v>
      </c>
      <c r="B2343" s="8">
        <v>44986</v>
      </c>
      <c r="C2343" s="8">
        <v>45016</v>
      </c>
      <c r="D2343">
        <v>2023</v>
      </c>
      <c r="E2343" t="s">
        <v>79</v>
      </c>
      <c r="F2343" t="s">
        <v>80</v>
      </c>
      <c r="G2343" t="s">
        <v>33</v>
      </c>
      <c r="H2343" t="s">
        <v>1502</v>
      </c>
      <c r="I2343" t="s">
        <v>1503</v>
      </c>
      <c r="J2343" t="s">
        <v>63</v>
      </c>
      <c r="K2343" t="s">
        <v>116</v>
      </c>
      <c r="L2343" t="s">
        <v>71</v>
      </c>
      <c r="M2343" t="s">
        <v>80</v>
      </c>
      <c r="N2343" t="s">
        <v>72</v>
      </c>
      <c r="O2343" t="s">
        <v>40</v>
      </c>
      <c r="P2343">
        <v>45</v>
      </c>
      <c r="Q2343" s="2">
        <v>39347</v>
      </c>
      <c r="R2343" s="2"/>
      <c r="S2343">
        <v>24</v>
      </c>
      <c r="T2343" s="3">
        <v>92293</v>
      </c>
      <c r="U2343" s="3">
        <v>7691.083333333333</v>
      </c>
      <c r="V2343" s="3">
        <v>73.952724358974351</v>
      </c>
      <c r="W2343" s="3">
        <v>0.23190000000000002</v>
      </c>
      <c r="X2343" s="3">
        <v>1783.5622250000001</v>
      </c>
      <c r="Y2343" vm="7">
        <v>0.41200000000000003</v>
      </c>
      <c r="Z2343" s="3">
        <v>4522.357</v>
      </c>
      <c r="AA2343" t="s">
        <v>41</v>
      </c>
      <c r="AB2343">
        <v>1</v>
      </c>
      <c r="AC2343">
        <v>0</v>
      </c>
      <c r="AD2343" s="2" t="s">
        <v>42</v>
      </c>
      <c r="AE2343">
        <v>120</v>
      </c>
      <c r="AH2343">
        <v>20</v>
      </c>
      <c r="AK2343" t="s">
        <v>42</v>
      </c>
      <c r="AL2343">
        <f>IF(AND(EE_Data_2023[[#This Row],[Hire Date]]&gt;=EE_Data_2023[[#This Row],[Start of Month]],EE_Data_2023[[#This Row],[Hire Date]]&lt;=EE_Data_2023[[#This Row],[End of Month]]),1,0)</f>
        <v>0</v>
      </c>
      <c r="AM2343">
        <f>IF(AND(EE_Data_2023[[#This Row],[Exit Date]]&gt;=EE_Data_2023[[#This Row],[Start of Month]],EE_Data_2023[[#This Row],[Exit Date]]&lt;=EE_Data_2023[[#This Row],[End of Month]]),1,0)</f>
        <v>0</v>
      </c>
      <c r="AN2343">
        <f>EE_Data_2023[[#This Row],[Leave balance]]*EE_Data_2023[[#This Row],[Hr_Rate]]</f>
        <v>8874.326923076922</v>
      </c>
    </row>
    <row r="2344" spans="1:40" x14ac:dyDescent="0.3">
      <c r="A2344" s="1" t="s">
        <v>1929</v>
      </c>
      <c r="B2344" s="8">
        <v>44986</v>
      </c>
      <c r="C2344" s="8">
        <v>45016</v>
      </c>
      <c r="D2344">
        <v>2023</v>
      </c>
      <c r="E2344" t="s">
        <v>390</v>
      </c>
      <c r="F2344" t="s">
        <v>391</v>
      </c>
      <c r="G2344" t="s">
        <v>33</v>
      </c>
      <c r="H2344" t="s">
        <v>1504</v>
      </c>
      <c r="I2344" t="s">
        <v>1505</v>
      </c>
      <c r="J2344" t="s">
        <v>57</v>
      </c>
      <c r="K2344" t="s">
        <v>37</v>
      </c>
      <c r="L2344" t="s">
        <v>38</v>
      </c>
      <c r="M2344" t="s">
        <v>391</v>
      </c>
      <c r="N2344" t="s">
        <v>72</v>
      </c>
      <c r="O2344" t="s">
        <v>50</v>
      </c>
      <c r="P2344">
        <v>46</v>
      </c>
      <c r="Q2344" s="2">
        <v>42849</v>
      </c>
      <c r="R2344" s="2"/>
      <c r="S2344">
        <v>40</v>
      </c>
      <c r="T2344" s="3">
        <v>77461</v>
      </c>
      <c r="U2344" s="3">
        <v>6455.083333333333</v>
      </c>
      <c r="V2344" s="3">
        <v>37.24086538461539</v>
      </c>
      <c r="W2344" s="3">
        <v>0.1105</v>
      </c>
      <c r="X2344" s="3">
        <v>713.28670833333331</v>
      </c>
      <c r="Y2344" vm="37">
        <v>0.26100000000000001</v>
      </c>
      <c r="Z2344" s="3">
        <v>4770.306583333333</v>
      </c>
      <c r="AA2344" t="s">
        <v>41</v>
      </c>
      <c r="AB2344">
        <v>1</v>
      </c>
      <c r="AC2344">
        <v>0.09</v>
      </c>
      <c r="AD2344" s="2" t="s">
        <v>42</v>
      </c>
      <c r="AE2344">
        <v>205</v>
      </c>
      <c r="AH2344">
        <v>20</v>
      </c>
      <c r="AI2344">
        <v>448.2</v>
      </c>
      <c r="AJ2344">
        <v>24</v>
      </c>
      <c r="AK2344" t="s">
        <v>42</v>
      </c>
      <c r="AL2344">
        <f>IF(AND(EE_Data_2023[[#This Row],[Hire Date]]&gt;=EE_Data_2023[[#This Row],[Start of Month]],EE_Data_2023[[#This Row],[Hire Date]]&lt;=EE_Data_2023[[#This Row],[End of Month]]),1,0)</f>
        <v>0</v>
      </c>
      <c r="AM2344">
        <f>IF(AND(EE_Data_2023[[#This Row],[Exit Date]]&gt;=EE_Data_2023[[#This Row],[Start of Month]],EE_Data_2023[[#This Row],[Exit Date]]&lt;=EE_Data_2023[[#This Row],[End of Month]]),1,0)</f>
        <v>0</v>
      </c>
      <c r="AN2344">
        <f>EE_Data_2023[[#This Row],[Leave balance]]*EE_Data_2023[[#This Row],[Hr_Rate]]</f>
        <v>7634.3774038461552</v>
      </c>
    </row>
    <row r="2345" spans="1:40" x14ac:dyDescent="0.3">
      <c r="A2345" s="1" t="s">
        <v>1929</v>
      </c>
      <c r="B2345" s="8">
        <v>44986</v>
      </c>
      <c r="C2345" s="8">
        <v>45016</v>
      </c>
      <c r="D2345">
        <v>2023</v>
      </c>
      <c r="E2345" t="s">
        <v>79</v>
      </c>
      <c r="F2345" t="s">
        <v>80</v>
      </c>
      <c r="G2345" t="s">
        <v>33</v>
      </c>
      <c r="H2345" t="s">
        <v>1506</v>
      </c>
      <c r="I2345" t="s">
        <v>1507</v>
      </c>
      <c r="J2345" t="s">
        <v>115</v>
      </c>
      <c r="K2345" t="s">
        <v>99</v>
      </c>
      <c r="L2345" t="s">
        <v>108</v>
      </c>
      <c r="M2345" t="s">
        <v>80</v>
      </c>
      <c r="N2345" t="s">
        <v>72</v>
      </c>
      <c r="O2345" t="s">
        <v>50</v>
      </c>
      <c r="P2345">
        <v>40</v>
      </c>
      <c r="Q2345" s="2">
        <v>42622</v>
      </c>
      <c r="R2345" s="2"/>
      <c r="S2345">
        <v>40</v>
      </c>
      <c r="T2345" s="3">
        <v>109680</v>
      </c>
      <c r="U2345" s="3">
        <v>9140</v>
      </c>
      <c r="V2345" s="3">
        <v>52.730769230769226</v>
      </c>
      <c r="W2345" s="3">
        <v>0.23190000000000002</v>
      </c>
      <c r="X2345" s="3">
        <v>2119.5660000000003</v>
      </c>
      <c r="Y2345" vm="7">
        <v>0.41200000000000003</v>
      </c>
      <c r="Z2345" s="3">
        <v>5374.32</v>
      </c>
      <c r="AA2345" t="s">
        <v>41</v>
      </c>
      <c r="AB2345">
        <v>1</v>
      </c>
      <c r="AC2345">
        <v>0</v>
      </c>
      <c r="AD2345" s="2" t="s">
        <v>42</v>
      </c>
      <c r="AE2345">
        <v>126</v>
      </c>
      <c r="AH2345">
        <v>20</v>
      </c>
      <c r="AI2345">
        <v>324</v>
      </c>
      <c r="AJ2345">
        <v>25.5</v>
      </c>
      <c r="AK2345" t="s">
        <v>42</v>
      </c>
      <c r="AL2345">
        <f>IF(AND(EE_Data_2023[[#This Row],[Hire Date]]&gt;=EE_Data_2023[[#This Row],[Start of Month]],EE_Data_2023[[#This Row],[Hire Date]]&lt;=EE_Data_2023[[#This Row],[End of Month]]),1,0)</f>
        <v>0</v>
      </c>
      <c r="AM2345">
        <f>IF(AND(EE_Data_2023[[#This Row],[Exit Date]]&gt;=EE_Data_2023[[#This Row],[Start of Month]],EE_Data_2023[[#This Row],[Exit Date]]&lt;=EE_Data_2023[[#This Row],[End of Month]]),1,0)</f>
        <v>0</v>
      </c>
      <c r="AN2345">
        <f>EE_Data_2023[[#This Row],[Leave balance]]*EE_Data_2023[[#This Row],[Hr_Rate]]</f>
        <v>6644.0769230769229</v>
      </c>
    </row>
    <row r="2346" spans="1:40" x14ac:dyDescent="0.3">
      <c r="A2346" s="1" t="s">
        <v>1929</v>
      </c>
      <c r="B2346" s="8">
        <v>44986</v>
      </c>
      <c r="C2346" s="8">
        <v>45016</v>
      </c>
      <c r="D2346">
        <v>2023</v>
      </c>
      <c r="E2346" t="s">
        <v>303</v>
      </c>
      <c r="F2346" t="s">
        <v>304</v>
      </c>
      <c r="G2346" t="s">
        <v>112</v>
      </c>
      <c r="H2346" t="s">
        <v>435</v>
      </c>
      <c r="I2346" t="s">
        <v>1508</v>
      </c>
      <c r="J2346" t="s">
        <v>47</v>
      </c>
      <c r="K2346" t="s">
        <v>70</v>
      </c>
      <c r="L2346" t="s">
        <v>38</v>
      </c>
      <c r="M2346" t="s">
        <v>304</v>
      </c>
      <c r="N2346" t="s">
        <v>39</v>
      </c>
      <c r="O2346" t="s">
        <v>50</v>
      </c>
      <c r="P2346">
        <v>61</v>
      </c>
      <c r="Q2346" s="2">
        <v>44792</v>
      </c>
      <c r="R2346" s="2">
        <v>45157</v>
      </c>
      <c r="S2346">
        <v>40</v>
      </c>
      <c r="T2346" s="3">
        <v>159567</v>
      </c>
      <c r="U2346" s="3">
        <v>13297.25</v>
      </c>
      <c r="V2346" s="3">
        <v>76.714903846153845</v>
      </c>
      <c r="W2346" s="3">
        <v>7.5999999999999998E-2</v>
      </c>
      <c r="X2346" s="3">
        <v>1010.591</v>
      </c>
      <c r="Y2346" vm="32">
        <v>0.253</v>
      </c>
      <c r="Z2346" s="3">
        <v>9933.0457499999993</v>
      </c>
      <c r="AA2346" t="s">
        <v>307</v>
      </c>
      <c r="AB2346">
        <v>3.7942999999999998</v>
      </c>
      <c r="AC2346">
        <v>0.28000000000000003</v>
      </c>
      <c r="AD2346" s="2" t="s">
        <v>42</v>
      </c>
      <c r="AE2346">
        <v>374</v>
      </c>
      <c r="AH2346">
        <v>20</v>
      </c>
      <c r="AJ2346">
        <v>1.5</v>
      </c>
      <c r="AK2346" t="s">
        <v>42</v>
      </c>
      <c r="AL2346">
        <f>IF(AND(EE_Data_2023[[#This Row],[Hire Date]]&gt;=EE_Data_2023[[#This Row],[Start of Month]],EE_Data_2023[[#This Row],[Hire Date]]&lt;=EE_Data_2023[[#This Row],[End of Month]]),1,0)</f>
        <v>0</v>
      </c>
      <c r="AM2346">
        <f>IF(AND(EE_Data_2023[[#This Row],[Exit Date]]&gt;=EE_Data_2023[[#This Row],[Start of Month]],EE_Data_2023[[#This Row],[Exit Date]]&lt;=EE_Data_2023[[#This Row],[End of Month]]),1,0)</f>
        <v>0</v>
      </c>
      <c r="AN2346">
        <f>EE_Data_2023[[#This Row],[Leave balance]]*EE_Data_2023[[#This Row],[Hr_Rate]]</f>
        <v>28691.374038461538</v>
      </c>
    </row>
    <row r="2347" spans="1:40" x14ac:dyDescent="0.3">
      <c r="A2347" s="1" t="s">
        <v>1929</v>
      </c>
      <c r="B2347" s="8">
        <v>44986</v>
      </c>
      <c r="C2347" s="8">
        <v>45016</v>
      </c>
      <c r="D2347">
        <v>2023</v>
      </c>
      <c r="E2347" t="s">
        <v>415</v>
      </c>
      <c r="F2347" t="s">
        <v>416</v>
      </c>
      <c r="G2347" t="s">
        <v>33</v>
      </c>
      <c r="H2347" t="s">
        <v>1509</v>
      </c>
      <c r="I2347" t="s">
        <v>1510</v>
      </c>
      <c r="J2347" t="s">
        <v>341</v>
      </c>
      <c r="K2347" t="s">
        <v>99</v>
      </c>
      <c r="L2347" t="s">
        <v>49</v>
      </c>
      <c r="M2347" t="s">
        <v>416</v>
      </c>
      <c r="N2347" t="s">
        <v>72</v>
      </c>
      <c r="O2347" t="s">
        <v>40</v>
      </c>
      <c r="P2347">
        <v>54</v>
      </c>
      <c r="Q2347" s="2">
        <v>41237</v>
      </c>
      <c r="R2347" s="2"/>
      <c r="S2347">
        <v>40</v>
      </c>
      <c r="T2347" s="3">
        <v>94407</v>
      </c>
      <c r="U2347" s="3">
        <v>7867.25</v>
      </c>
      <c r="V2347" s="3">
        <v>45.387980769230765</v>
      </c>
      <c r="W2347" s="3">
        <v>0</v>
      </c>
      <c r="X2347" s="3">
        <v>0</v>
      </c>
      <c r="Y2347" vm="38">
        <v>0.23800000000000002</v>
      </c>
      <c r="Z2347" s="3">
        <v>5994.8445000000002</v>
      </c>
      <c r="AA2347" t="s">
        <v>419</v>
      </c>
      <c r="AB2347">
        <v>7.4398</v>
      </c>
      <c r="AC2347">
        <v>0</v>
      </c>
      <c r="AD2347" s="2" t="s">
        <v>42</v>
      </c>
      <c r="AE2347">
        <v>266</v>
      </c>
      <c r="AH2347">
        <v>20</v>
      </c>
      <c r="AJ2347">
        <v>30</v>
      </c>
      <c r="AK2347" t="s">
        <v>42</v>
      </c>
      <c r="AL2347">
        <f>IF(AND(EE_Data_2023[[#This Row],[Hire Date]]&gt;=EE_Data_2023[[#This Row],[Start of Month]],EE_Data_2023[[#This Row],[Hire Date]]&lt;=EE_Data_2023[[#This Row],[End of Month]]),1,0)</f>
        <v>0</v>
      </c>
      <c r="AM2347">
        <f>IF(AND(EE_Data_2023[[#This Row],[Exit Date]]&gt;=EE_Data_2023[[#This Row],[Start of Month]],EE_Data_2023[[#This Row],[Exit Date]]&lt;=EE_Data_2023[[#This Row],[End of Month]]),1,0)</f>
        <v>0</v>
      </c>
      <c r="AN2347">
        <f>EE_Data_2023[[#This Row],[Leave balance]]*EE_Data_2023[[#This Row],[Hr_Rate]]</f>
        <v>12073.202884615384</v>
      </c>
    </row>
    <row r="2348" spans="1:40" x14ac:dyDescent="0.3">
      <c r="A2348" s="1" t="s">
        <v>1929</v>
      </c>
      <c r="B2348" s="8">
        <v>44986</v>
      </c>
      <c r="C2348" s="8">
        <v>45016</v>
      </c>
      <c r="D2348">
        <v>2023</v>
      </c>
      <c r="E2348" t="s">
        <v>200</v>
      </c>
      <c r="F2348" t="s">
        <v>201</v>
      </c>
      <c r="G2348" t="s">
        <v>33</v>
      </c>
      <c r="H2348" t="s">
        <v>1511</v>
      </c>
      <c r="I2348" t="s">
        <v>1512</v>
      </c>
      <c r="J2348" t="s">
        <v>115</v>
      </c>
      <c r="K2348" t="s">
        <v>94</v>
      </c>
      <c r="L2348" t="s">
        <v>71</v>
      </c>
      <c r="M2348" t="s">
        <v>201</v>
      </c>
      <c r="N2348" t="s">
        <v>72</v>
      </c>
      <c r="O2348" t="s">
        <v>40</v>
      </c>
      <c r="P2348">
        <v>62</v>
      </c>
      <c r="Q2348" s="2">
        <v>37484</v>
      </c>
      <c r="R2348" s="2"/>
      <c r="S2348">
        <v>40</v>
      </c>
      <c r="T2348" s="3">
        <v>234594</v>
      </c>
      <c r="U2348" s="3">
        <v>19549.5</v>
      </c>
      <c r="V2348" s="3">
        <v>112.78557692307693</v>
      </c>
      <c r="W2348" s="3">
        <v>0.24809999999999999</v>
      </c>
      <c r="X2348" s="3">
        <v>4850.2309500000001</v>
      </c>
      <c r="Y2348" vm="25">
        <v>0.51900000000000002</v>
      </c>
      <c r="Z2348" s="3">
        <v>9403.3094999999994</v>
      </c>
      <c r="AA2348" t="s">
        <v>41</v>
      </c>
      <c r="AB2348">
        <v>1</v>
      </c>
      <c r="AC2348">
        <v>0.33</v>
      </c>
      <c r="AD2348" s="2" t="s">
        <v>42</v>
      </c>
      <c r="AE2348">
        <v>190</v>
      </c>
      <c r="AH2348">
        <v>20</v>
      </c>
      <c r="AJ2348">
        <v>7.5</v>
      </c>
      <c r="AK2348" t="s">
        <v>42</v>
      </c>
      <c r="AL2348">
        <f>IF(AND(EE_Data_2023[[#This Row],[Hire Date]]&gt;=EE_Data_2023[[#This Row],[Start of Month]],EE_Data_2023[[#This Row],[Hire Date]]&lt;=EE_Data_2023[[#This Row],[End of Month]]),1,0)</f>
        <v>0</v>
      </c>
      <c r="AM2348">
        <f>IF(AND(EE_Data_2023[[#This Row],[Exit Date]]&gt;=EE_Data_2023[[#This Row],[Start of Month]],EE_Data_2023[[#This Row],[Exit Date]]&lt;=EE_Data_2023[[#This Row],[End of Month]]),1,0)</f>
        <v>0</v>
      </c>
      <c r="AN2348">
        <f>EE_Data_2023[[#This Row],[Leave balance]]*EE_Data_2023[[#This Row],[Hr_Rate]]</f>
        <v>21429.259615384617</v>
      </c>
    </row>
    <row r="2349" spans="1:40" x14ac:dyDescent="0.3">
      <c r="A2349" s="1" t="s">
        <v>1929</v>
      </c>
      <c r="B2349" s="8">
        <v>44986</v>
      </c>
      <c r="C2349" s="8">
        <v>45016</v>
      </c>
      <c r="D2349">
        <v>2023</v>
      </c>
      <c r="E2349" t="s">
        <v>59</v>
      </c>
      <c r="F2349" t="s">
        <v>60</v>
      </c>
      <c r="G2349" t="s">
        <v>33</v>
      </c>
      <c r="H2349" t="s">
        <v>1513</v>
      </c>
      <c r="I2349" t="s">
        <v>1514</v>
      </c>
      <c r="J2349" t="s">
        <v>406</v>
      </c>
      <c r="K2349" t="s">
        <v>37</v>
      </c>
      <c r="L2349" t="s">
        <v>49</v>
      </c>
      <c r="M2349" t="s">
        <v>60</v>
      </c>
      <c r="N2349" t="s">
        <v>72</v>
      </c>
      <c r="O2349" t="s">
        <v>40</v>
      </c>
      <c r="P2349">
        <v>48</v>
      </c>
      <c r="Q2349" s="2">
        <v>37298</v>
      </c>
      <c r="R2349" s="2"/>
      <c r="S2349">
        <v>24</v>
      </c>
      <c r="T2349" s="3">
        <v>43080</v>
      </c>
      <c r="U2349" s="3">
        <v>3590</v>
      </c>
      <c r="V2349" s="3">
        <v>34.519230769230766</v>
      </c>
      <c r="W2349" s="3">
        <v>0.22140000000000001</v>
      </c>
      <c r="X2349" s="3">
        <v>794.82600000000002</v>
      </c>
      <c r="Y2349" vm="4">
        <v>0.40799999999999997</v>
      </c>
      <c r="Z2349" s="3">
        <v>2125.2800000000002</v>
      </c>
      <c r="AA2349" t="s">
        <v>64</v>
      </c>
      <c r="AB2349">
        <v>4.6844999999999999</v>
      </c>
      <c r="AC2349">
        <v>0</v>
      </c>
      <c r="AD2349" s="2" t="s">
        <v>42</v>
      </c>
      <c r="AE2349">
        <v>387</v>
      </c>
      <c r="AH2349">
        <v>20</v>
      </c>
      <c r="AI2349">
        <v>514.80000000000007</v>
      </c>
      <c r="AK2349" t="s">
        <v>42</v>
      </c>
      <c r="AL2349">
        <f>IF(AND(EE_Data_2023[[#This Row],[Hire Date]]&gt;=EE_Data_2023[[#This Row],[Start of Month]],EE_Data_2023[[#This Row],[Hire Date]]&lt;=EE_Data_2023[[#This Row],[End of Month]]),1,0)</f>
        <v>0</v>
      </c>
      <c r="AM2349">
        <f>IF(AND(EE_Data_2023[[#This Row],[Exit Date]]&gt;=EE_Data_2023[[#This Row],[Start of Month]],EE_Data_2023[[#This Row],[Exit Date]]&lt;=EE_Data_2023[[#This Row],[End of Month]]),1,0)</f>
        <v>0</v>
      </c>
      <c r="AN2349">
        <f>EE_Data_2023[[#This Row],[Leave balance]]*EE_Data_2023[[#This Row],[Hr_Rate]]</f>
        <v>13358.942307692307</v>
      </c>
    </row>
    <row r="2350" spans="1:40" x14ac:dyDescent="0.3">
      <c r="A2350" s="1" t="s">
        <v>1929</v>
      </c>
      <c r="B2350" s="8">
        <v>44986</v>
      </c>
      <c r="C2350" s="8">
        <v>45016</v>
      </c>
      <c r="D2350">
        <v>2023</v>
      </c>
      <c r="E2350" t="s">
        <v>65</v>
      </c>
      <c r="F2350" t="s">
        <v>66</v>
      </c>
      <c r="G2350" t="s">
        <v>33</v>
      </c>
      <c r="H2350" t="s">
        <v>1515</v>
      </c>
      <c r="I2350" t="s">
        <v>1516</v>
      </c>
      <c r="J2350" t="s">
        <v>93</v>
      </c>
      <c r="K2350" t="s">
        <v>48</v>
      </c>
      <c r="L2350" t="s">
        <v>49</v>
      </c>
      <c r="M2350" t="s">
        <v>66</v>
      </c>
      <c r="N2350" t="s">
        <v>72</v>
      </c>
      <c r="O2350" t="s">
        <v>40</v>
      </c>
      <c r="P2350">
        <v>44</v>
      </c>
      <c r="Q2350" s="2">
        <v>40274</v>
      </c>
      <c r="R2350" s="2"/>
      <c r="S2350">
        <v>24</v>
      </c>
      <c r="T2350" s="3">
        <v>142878</v>
      </c>
      <c r="U2350" s="3">
        <v>11906.5</v>
      </c>
      <c r="V2350" s="3">
        <v>114.48557692307692</v>
      </c>
      <c r="W2350" s="3">
        <v>0.23749999999999999</v>
      </c>
      <c r="X2350" s="3">
        <v>2827.7937499999998</v>
      </c>
      <c r="Y2350" vm="5">
        <v>0.39799999999999996</v>
      </c>
      <c r="Z2350" s="3">
        <v>7167.7130000000006</v>
      </c>
      <c r="AA2350" t="s">
        <v>41</v>
      </c>
      <c r="AB2350">
        <v>1</v>
      </c>
      <c r="AC2350">
        <v>0.12</v>
      </c>
      <c r="AD2350" s="2" t="s">
        <v>42</v>
      </c>
      <c r="AE2350">
        <v>85</v>
      </c>
      <c r="AH2350">
        <v>20</v>
      </c>
      <c r="AK2350" t="s">
        <v>42</v>
      </c>
      <c r="AL2350">
        <f>IF(AND(EE_Data_2023[[#This Row],[Hire Date]]&gt;=EE_Data_2023[[#This Row],[Start of Month]],EE_Data_2023[[#This Row],[Hire Date]]&lt;=EE_Data_2023[[#This Row],[End of Month]]),1,0)</f>
        <v>0</v>
      </c>
      <c r="AM2350">
        <f>IF(AND(EE_Data_2023[[#This Row],[Exit Date]]&gt;=EE_Data_2023[[#This Row],[Start of Month]],EE_Data_2023[[#This Row],[Exit Date]]&lt;=EE_Data_2023[[#This Row],[End of Month]]),1,0)</f>
        <v>0</v>
      </c>
      <c r="AN2350">
        <f>EE_Data_2023[[#This Row],[Leave balance]]*EE_Data_2023[[#This Row],[Hr_Rate]]</f>
        <v>9731.274038461539</v>
      </c>
    </row>
    <row r="2351" spans="1:40" x14ac:dyDescent="0.3">
      <c r="A2351" s="1" t="s">
        <v>1929</v>
      </c>
      <c r="B2351" s="8">
        <v>44986</v>
      </c>
      <c r="C2351" s="8">
        <v>45016</v>
      </c>
      <c r="D2351">
        <v>2023</v>
      </c>
      <c r="E2351" t="s">
        <v>43</v>
      </c>
      <c r="F2351" t="s">
        <v>44</v>
      </c>
      <c r="G2351" t="s">
        <v>1919</v>
      </c>
      <c r="H2351" t="s">
        <v>1517</v>
      </c>
      <c r="I2351" t="s">
        <v>1518</v>
      </c>
      <c r="J2351" t="s">
        <v>47</v>
      </c>
      <c r="K2351" t="s">
        <v>99</v>
      </c>
      <c r="L2351" t="s">
        <v>38</v>
      </c>
      <c r="M2351" t="s">
        <v>44</v>
      </c>
      <c r="N2351" t="s">
        <v>72</v>
      </c>
      <c r="O2351" t="s">
        <v>40</v>
      </c>
      <c r="P2351">
        <v>52</v>
      </c>
      <c r="Q2351" s="2">
        <v>39018</v>
      </c>
      <c r="R2351" s="2"/>
      <c r="S2351">
        <v>40</v>
      </c>
      <c r="T2351" s="3">
        <v>187992</v>
      </c>
      <c r="U2351" s="3">
        <v>15666</v>
      </c>
      <c r="V2351" s="3">
        <v>90.380769230769232</v>
      </c>
      <c r="W2351" s="3">
        <v>0.17</v>
      </c>
      <c r="X2351" s="3">
        <v>2663.2200000000003</v>
      </c>
      <c r="Y2351" vm="2">
        <v>0.21</v>
      </c>
      <c r="Z2351" s="3">
        <v>12376.14</v>
      </c>
      <c r="AA2351" t="s">
        <v>51</v>
      </c>
      <c r="AB2351">
        <v>1.4280999999999999</v>
      </c>
      <c r="AC2351">
        <v>0.28000000000000003</v>
      </c>
      <c r="AD2351" s="2" t="s">
        <v>42</v>
      </c>
      <c r="AE2351">
        <v>285</v>
      </c>
      <c r="AH2351">
        <v>20</v>
      </c>
      <c r="AI2351">
        <v>571.5</v>
      </c>
      <c r="AJ2351">
        <v>6</v>
      </c>
      <c r="AK2351" t="s">
        <v>42</v>
      </c>
      <c r="AL2351">
        <f>IF(AND(EE_Data_2023[[#This Row],[Hire Date]]&gt;=EE_Data_2023[[#This Row],[Start of Month]],EE_Data_2023[[#This Row],[Hire Date]]&lt;=EE_Data_2023[[#This Row],[End of Month]]),1,0)</f>
        <v>0</v>
      </c>
      <c r="AM2351">
        <f>IF(AND(EE_Data_2023[[#This Row],[Exit Date]]&gt;=EE_Data_2023[[#This Row],[Start of Month]],EE_Data_2023[[#This Row],[Exit Date]]&lt;=EE_Data_2023[[#This Row],[End of Month]]),1,0)</f>
        <v>0</v>
      </c>
      <c r="AN2351">
        <f>EE_Data_2023[[#This Row],[Leave balance]]*EE_Data_2023[[#This Row],[Hr_Rate]]</f>
        <v>25758.51923076923</v>
      </c>
    </row>
    <row r="2352" spans="1:40" x14ac:dyDescent="0.3">
      <c r="A2352" s="1" t="s">
        <v>1929</v>
      </c>
      <c r="B2352" s="8">
        <v>44986</v>
      </c>
      <c r="C2352" s="8">
        <v>45016</v>
      </c>
      <c r="D2352">
        <v>2023</v>
      </c>
      <c r="E2352" t="s">
        <v>31</v>
      </c>
      <c r="F2352" t="s">
        <v>32</v>
      </c>
      <c r="G2352" t="s">
        <v>33</v>
      </c>
      <c r="H2352" t="s">
        <v>1519</v>
      </c>
      <c r="I2352" t="s">
        <v>1520</v>
      </c>
      <c r="J2352" t="s">
        <v>115</v>
      </c>
      <c r="K2352" t="s">
        <v>94</v>
      </c>
      <c r="L2352" t="s">
        <v>49</v>
      </c>
      <c r="M2352" t="s">
        <v>32</v>
      </c>
      <c r="N2352" t="s">
        <v>72</v>
      </c>
      <c r="O2352" t="s">
        <v>50</v>
      </c>
      <c r="P2352">
        <v>45</v>
      </c>
      <c r="Q2352" s="2">
        <v>43521</v>
      </c>
      <c r="R2352" s="2"/>
      <c r="S2352">
        <v>24</v>
      </c>
      <c r="T2352" s="3">
        <v>249801</v>
      </c>
      <c r="U2352" s="3">
        <v>20816.75</v>
      </c>
      <c r="V2352" s="3">
        <v>200.16105769230771</v>
      </c>
      <c r="W2352" s="3">
        <v>0.20760000000000001</v>
      </c>
      <c r="X2352" s="3">
        <v>4321.5573000000004</v>
      </c>
      <c r="Y2352" vm="1">
        <v>0.36599999999999999</v>
      </c>
      <c r="Z2352" s="3">
        <v>13197.819500000001</v>
      </c>
      <c r="AA2352" t="s">
        <v>41</v>
      </c>
      <c r="AB2352">
        <v>1</v>
      </c>
      <c r="AC2352">
        <v>0.39</v>
      </c>
      <c r="AD2352" s="2" t="s">
        <v>42</v>
      </c>
      <c r="AE2352">
        <v>196</v>
      </c>
      <c r="AH2352">
        <v>20</v>
      </c>
      <c r="AK2352" t="s">
        <v>42</v>
      </c>
      <c r="AL2352">
        <f>IF(AND(EE_Data_2023[[#This Row],[Hire Date]]&gt;=EE_Data_2023[[#This Row],[Start of Month]],EE_Data_2023[[#This Row],[Hire Date]]&lt;=EE_Data_2023[[#This Row],[End of Month]]),1,0)</f>
        <v>0</v>
      </c>
      <c r="AM2352">
        <f>IF(AND(EE_Data_2023[[#This Row],[Exit Date]]&gt;=EE_Data_2023[[#This Row],[Start of Month]],EE_Data_2023[[#This Row],[Exit Date]]&lt;=EE_Data_2023[[#This Row],[End of Month]]),1,0)</f>
        <v>0</v>
      </c>
      <c r="AN2352">
        <f>EE_Data_2023[[#This Row],[Leave balance]]*EE_Data_2023[[#This Row],[Hr_Rate]]</f>
        <v>39231.567307692312</v>
      </c>
    </row>
    <row r="2353" spans="1:40" x14ac:dyDescent="0.3">
      <c r="A2353" s="1" t="s">
        <v>1929</v>
      </c>
      <c r="B2353" s="8">
        <v>44986</v>
      </c>
      <c r="C2353" s="8">
        <v>45016</v>
      </c>
      <c r="D2353">
        <v>2023</v>
      </c>
      <c r="E2353" t="s">
        <v>322</v>
      </c>
      <c r="F2353" t="s">
        <v>323</v>
      </c>
      <c r="G2353" t="s">
        <v>1919</v>
      </c>
      <c r="H2353" t="s">
        <v>1521</v>
      </c>
      <c r="I2353" t="s">
        <v>1522</v>
      </c>
      <c r="J2353" t="s">
        <v>547</v>
      </c>
      <c r="K2353" t="s">
        <v>37</v>
      </c>
      <c r="L2353" t="s">
        <v>71</v>
      </c>
      <c r="M2353" t="s">
        <v>323</v>
      </c>
      <c r="N2353" t="s">
        <v>72</v>
      </c>
      <c r="O2353" t="s">
        <v>40</v>
      </c>
      <c r="P2353">
        <v>39</v>
      </c>
      <c r="Q2353" s="2">
        <v>42664</v>
      </c>
      <c r="R2353" s="2"/>
      <c r="S2353">
        <v>40</v>
      </c>
      <c r="T2353" s="3">
        <v>84297</v>
      </c>
      <c r="U2353" s="3">
        <v>7024.75</v>
      </c>
      <c r="V2353" s="3">
        <v>40.527403846153845</v>
      </c>
      <c r="W2353" s="3">
        <v>0.15490000000000001</v>
      </c>
      <c r="X2353" s="3">
        <v>1088.133775</v>
      </c>
      <c r="Y2353" vm="33">
        <v>0.46700000000000003</v>
      </c>
      <c r="Z2353" s="3">
        <v>3744.19175</v>
      </c>
      <c r="AA2353" t="s">
        <v>326</v>
      </c>
      <c r="AB2353">
        <v>143.86000000000001</v>
      </c>
      <c r="AC2353">
        <v>0</v>
      </c>
      <c r="AD2353" s="2" t="s">
        <v>42</v>
      </c>
      <c r="AE2353">
        <v>276</v>
      </c>
      <c r="AH2353">
        <v>20</v>
      </c>
      <c r="AJ2353">
        <v>7.5</v>
      </c>
      <c r="AK2353" t="s">
        <v>42</v>
      </c>
      <c r="AL2353">
        <f>IF(AND(EE_Data_2023[[#This Row],[Hire Date]]&gt;=EE_Data_2023[[#This Row],[Start of Month]],EE_Data_2023[[#This Row],[Hire Date]]&lt;=EE_Data_2023[[#This Row],[End of Month]]),1,0)</f>
        <v>0</v>
      </c>
      <c r="AM2353">
        <f>IF(AND(EE_Data_2023[[#This Row],[Exit Date]]&gt;=EE_Data_2023[[#This Row],[Start of Month]],EE_Data_2023[[#This Row],[Exit Date]]&lt;=EE_Data_2023[[#This Row],[End of Month]]),1,0)</f>
        <v>0</v>
      </c>
      <c r="AN2353">
        <f>EE_Data_2023[[#This Row],[Leave balance]]*EE_Data_2023[[#This Row],[Hr_Rate]]</f>
        <v>11185.563461538461</v>
      </c>
    </row>
    <row r="2354" spans="1:40" x14ac:dyDescent="0.3">
      <c r="A2354" s="1" t="s">
        <v>1929</v>
      </c>
      <c r="B2354" s="8">
        <v>44986</v>
      </c>
      <c r="C2354" s="8">
        <v>45016</v>
      </c>
      <c r="D2354">
        <v>2023</v>
      </c>
      <c r="E2354" t="s">
        <v>180</v>
      </c>
      <c r="F2354" t="s">
        <v>181</v>
      </c>
      <c r="G2354" t="s">
        <v>33</v>
      </c>
      <c r="H2354" t="s">
        <v>260</v>
      </c>
      <c r="I2354" t="s">
        <v>1523</v>
      </c>
      <c r="J2354" t="s">
        <v>115</v>
      </c>
      <c r="K2354" t="s">
        <v>83</v>
      </c>
      <c r="L2354" t="s">
        <v>49</v>
      </c>
      <c r="M2354" t="s">
        <v>181</v>
      </c>
      <c r="N2354" t="s">
        <v>72</v>
      </c>
      <c r="O2354" t="s">
        <v>40</v>
      </c>
      <c r="P2354">
        <v>41</v>
      </c>
      <c r="Q2354" s="2">
        <v>41503</v>
      </c>
      <c r="R2354" s="2"/>
      <c r="S2354">
        <v>24</v>
      </c>
      <c r="T2354" s="3">
        <v>235619</v>
      </c>
      <c r="U2354" s="3">
        <v>19634.916666666668</v>
      </c>
      <c r="V2354" s="3">
        <v>188.79727564102564</v>
      </c>
      <c r="W2354" s="3">
        <v>0.31420000000000003</v>
      </c>
      <c r="X2354" s="3">
        <v>6169.2908166666675</v>
      </c>
      <c r="Y2354" vm="22">
        <v>0.49099999999999999</v>
      </c>
      <c r="Z2354" s="3">
        <v>9994.1725833333348</v>
      </c>
      <c r="AA2354" t="s">
        <v>184</v>
      </c>
      <c r="AB2354">
        <v>11.300800000000001</v>
      </c>
      <c r="AC2354">
        <v>0.3</v>
      </c>
      <c r="AD2354" s="2" t="s">
        <v>42</v>
      </c>
      <c r="AE2354">
        <v>151</v>
      </c>
      <c r="AH2354">
        <v>20</v>
      </c>
      <c r="AI2354">
        <v>218.70000000000002</v>
      </c>
      <c r="AK2354" t="s">
        <v>42</v>
      </c>
      <c r="AL2354">
        <f>IF(AND(EE_Data_2023[[#This Row],[Hire Date]]&gt;=EE_Data_2023[[#This Row],[Start of Month]],EE_Data_2023[[#This Row],[Hire Date]]&lt;=EE_Data_2023[[#This Row],[End of Month]]),1,0)</f>
        <v>0</v>
      </c>
      <c r="AM2354">
        <f>IF(AND(EE_Data_2023[[#This Row],[Exit Date]]&gt;=EE_Data_2023[[#This Row],[Start of Month]],EE_Data_2023[[#This Row],[Exit Date]]&lt;=EE_Data_2023[[#This Row],[End of Month]]),1,0)</f>
        <v>0</v>
      </c>
      <c r="AN2354">
        <f>EE_Data_2023[[#This Row],[Leave balance]]*EE_Data_2023[[#This Row],[Hr_Rate]]</f>
        <v>28508.388621794871</v>
      </c>
    </row>
    <row r="2355" spans="1:40" x14ac:dyDescent="0.3">
      <c r="A2355" s="1" t="s">
        <v>1929</v>
      </c>
      <c r="B2355" s="8">
        <v>44986</v>
      </c>
      <c r="C2355" s="8">
        <v>45016</v>
      </c>
      <c r="D2355">
        <v>2023</v>
      </c>
      <c r="E2355" t="s">
        <v>139</v>
      </c>
      <c r="F2355" t="s">
        <v>140</v>
      </c>
      <c r="G2355" t="s">
        <v>33</v>
      </c>
      <c r="H2355" t="s">
        <v>1524</v>
      </c>
      <c r="I2355" t="s">
        <v>1525</v>
      </c>
      <c r="J2355" t="s">
        <v>47</v>
      </c>
      <c r="K2355" t="s">
        <v>99</v>
      </c>
      <c r="L2355" t="s">
        <v>49</v>
      </c>
      <c r="M2355" t="s">
        <v>140</v>
      </c>
      <c r="N2355" t="s">
        <v>39</v>
      </c>
      <c r="O2355" t="s">
        <v>40</v>
      </c>
      <c r="P2355">
        <v>40</v>
      </c>
      <c r="Q2355" s="2">
        <v>43868</v>
      </c>
      <c r="R2355" s="2">
        <v>44963</v>
      </c>
      <c r="S2355">
        <v>24</v>
      </c>
      <c r="T2355" s="3">
        <v>187187</v>
      </c>
      <c r="U2355" s="3">
        <v>15598.916666666666</v>
      </c>
      <c r="V2355" s="3">
        <v>149.98958333333334</v>
      </c>
      <c r="W2355" s="3">
        <v>0.19879999999999998</v>
      </c>
      <c r="X2355" s="3">
        <v>3101.0646333333329</v>
      </c>
      <c r="Y2355" vm="16">
        <v>0.48799999999999999</v>
      </c>
      <c r="Z2355" s="3">
        <v>7986.6453333333329</v>
      </c>
      <c r="AA2355" t="s">
        <v>41</v>
      </c>
      <c r="AB2355">
        <v>1</v>
      </c>
      <c r="AC2355">
        <v>0.18</v>
      </c>
      <c r="AD2355" s="2" t="s">
        <v>42</v>
      </c>
      <c r="AE2355">
        <v>342</v>
      </c>
      <c r="AH2355">
        <v>20</v>
      </c>
      <c r="AK2355" t="s">
        <v>1810</v>
      </c>
      <c r="AL2355">
        <f>IF(AND(EE_Data_2023[[#This Row],[Hire Date]]&gt;=EE_Data_2023[[#This Row],[Start of Month]],EE_Data_2023[[#This Row],[Hire Date]]&lt;=EE_Data_2023[[#This Row],[End of Month]]),1,0)</f>
        <v>0</v>
      </c>
      <c r="AM2355">
        <f>IF(AND(EE_Data_2023[[#This Row],[Exit Date]]&gt;=EE_Data_2023[[#This Row],[Start of Month]],EE_Data_2023[[#This Row],[Exit Date]]&lt;=EE_Data_2023[[#This Row],[End of Month]]),1,0)</f>
        <v>0</v>
      </c>
      <c r="AN2355">
        <f>EE_Data_2023[[#This Row],[Leave balance]]*EE_Data_2023[[#This Row],[Hr_Rate]]</f>
        <v>51296.4375</v>
      </c>
    </row>
    <row r="2356" spans="1:40" x14ac:dyDescent="0.3">
      <c r="A2356" s="1" t="s">
        <v>1929</v>
      </c>
      <c r="B2356" s="8">
        <v>44986</v>
      </c>
      <c r="C2356" s="8">
        <v>45016</v>
      </c>
      <c r="D2356">
        <v>2023</v>
      </c>
      <c r="E2356" t="s">
        <v>43</v>
      </c>
      <c r="F2356" t="s">
        <v>44</v>
      </c>
      <c r="G2356" t="s">
        <v>1919</v>
      </c>
      <c r="H2356" t="s">
        <v>1526</v>
      </c>
      <c r="I2356" t="s">
        <v>1527</v>
      </c>
      <c r="J2356" t="s">
        <v>63</v>
      </c>
      <c r="K2356" t="s">
        <v>83</v>
      </c>
      <c r="L2356" t="s">
        <v>49</v>
      </c>
      <c r="M2356" t="s">
        <v>44</v>
      </c>
      <c r="N2356" t="s">
        <v>72</v>
      </c>
      <c r="O2356" t="s">
        <v>40</v>
      </c>
      <c r="P2356">
        <v>54</v>
      </c>
      <c r="Q2356" s="2">
        <v>42494</v>
      </c>
      <c r="R2356" s="2"/>
      <c r="S2356">
        <v>40</v>
      </c>
      <c r="T2356" s="3">
        <v>93668</v>
      </c>
      <c r="U2356" s="3">
        <v>7805.666666666667</v>
      </c>
      <c r="V2356" s="3">
        <v>45.032692307692308</v>
      </c>
      <c r="W2356" s="3">
        <v>0.17</v>
      </c>
      <c r="X2356" s="3">
        <v>1326.9633333333334</v>
      </c>
      <c r="Y2356" vm="2">
        <v>0.21</v>
      </c>
      <c r="Z2356" s="3">
        <v>6166.4766666666674</v>
      </c>
      <c r="AA2356" t="s">
        <v>51</v>
      </c>
      <c r="AB2356">
        <v>1.4280999999999999</v>
      </c>
      <c r="AC2356">
        <v>0</v>
      </c>
      <c r="AD2356" s="2" t="s">
        <v>42</v>
      </c>
      <c r="AE2356">
        <v>27</v>
      </c>
      <c r="AH2356">
        <v>20</v>
      </c>
      <c r="AI2356">
        <v>216</v>
      </c>
      <c r="AJ2356">
        <v>24</v>
      </c>
      <c r="AK2356" t="s">
        <v>42</v>
      </c>
      <c r="AL2356">
        <f>IF(AND(EE_Data_2023[[#This Row],[Hire Date]]&gt;=EE_Data_2023[[#This Row],[Start of Month]],EE_Data_2023[[#This Row],[Hire Date]]&lt;=EE_Data_2023[[#This Row],[End of Month]]),1,0)</f>
        <v>0</v>
      </c>
      <c r="AM2356">
        <f>IF(AND(EE_Data_2023[[#This Row],[Exit Date]]&gt;=EE_Data_2023[[#This Row],[Start of Month]],EE_Data_2023[[#This Row],[Exit Date]]&lt;=EE_Data_2023[[#This Row],[End of Month]]),1,0)</f>
        <v>0</v>
      </c>
      <c r="AN2356">
        <f>EE_Data_2023[[#This Row],[Leave balance]]*EE_Data_2023[[#This Row],[Hr_Rate]]</f>
        <v>1215.8826923076924</v>
      </c>
    </row>
    <row r="2357" spans="1:40" x14ac:dyDescent="0.3">
      <c r="A2357" s="1" t="s">
        <v>1929</v>
      </c>
      <c r="B2357" s="8">
        <v>44986</v>
      </c>
      <c r="C2357" s="8">
        <v>45016</v>
      </c>
      <c r="D2357">
        <v>2023</v>
      </c>
      <c r="E2357" t="s">
        <v>920</v>
      </c>
      <c r="F2357" t="s">
        <v>921</v>
      </c>
      <c r="G2357" t="s">
        <v>33</v>
      </c>
      <c r="H2357" t="s">
        <v>1528</v>
      </c>
      <c r="I2357" t="s">
        <v>1529</v>
      </c>
      <c r="J2357" t="s">
        <v>367</v>
      </c>
      <c r="K2357" t="s">
        <v>37</v>
      </c>
      <c r="L2357" t="s">
        <v>71</v>
      </c>
      <c r="M2357" t="s">
        <v>921</v>
      </c>
      <c r="N2357" t="s">
        <v>72</v>
      </c>
      <c r="O2357" t="s">
        <v>40</v>
      </c>
      <c r="P2357">
        <v>57</v>
      </c>
      <c r="Q2357" s="2">
        <v>37798</v>
      </c>
      <c r="R2357" s="2"/>
      <c r="S2357">
        <v>32</v>
      </c>
      <c r="T2357" s="3">
        <v>63318</v>
      </c>
      <c r="U2357" s="3">
        <v>5276.5</v>
      </c>
      <c r="V2357" s="3">
        <v>38.051682692307693</v>
      </c>
      <c r="W2357" s="3">
        <v>0.3</v>
      </c>
      <c r="X2357" s="3">
        <v>1582.95</v>
      </c>
      <c r="Y2357" vm="43">
        <v>0.59099999999999997</v>
      </c>
      <c r="Z2357" s="3">
        <v>2158.0885000000003</v>
      </c>
      <c r="AA2357" t="s">
        <v>41</v>
      </c>
      <c r="AB2357">
        <v>1</v>
      </c>
      <c r="AC2357">
        <v>0</v>
      </c>
      <c r="AD2357" s="2" t="s">
        <v>42</v>
      </c>
      <c r="AE2357">
        <v>219</v>
      </c>
      <c r="AH2357">
        <v>20</v>
      </c>
      <c r="AK2357" t="s">
        <v>42</v>
      </c>
      <c r="AL2357">
        <f>IF(AND(EE_Data_2023[[#This Row],[Hire Date]]&gt;=EE_Data_2023[[#This Row],[Start of Month]],EE_Data_2023[[#This Row],[Hire Date]]&lt;=EE_Data_2023[[#This Row],[End of Month]]),1,0)</f>
        <v>0</v>
      </c>
      <c r="AM2357">
        <f>IF(AND(EE_Data_2023[[#This Row],[Exit Date]]&gt;=EE_Data_2023[[#This Row],[Start of Month]],EE_Data_2023[[#This Row],[Exit Date]]&lt;=EE_Data_2023[[#This Row],[End of Month]]),1,0)</f>
        <v>0</v>
      </c>
      <c r="AN2357">
        <f>EE_Data_2023[[#This Row],[Leave balance]]*EE_Data_2023[[#This Row],[Hr_Rate]]</f>
        <v>8333.3185096153848</v>
      </c>
    </row>
    <row r="2358" spans="1:40" x14ac:dyDescent="0.3">
      <c r="A2358" s="1" t="s">
        <v>1929</v>
      </c>
      <c r="B2358" s="8">
        <v>44986</v>
      </c>
      <c r="C2358" s="8">
        <v>45016</v>
      </c>
      <c r="D2358">
        <v>2023</v>
      </c>
      <c r="E2358" t="s">
        <v>721</v>
      </c>
      <c r="F2358" t="s">
        <v>722</v>
      </c>
      <c r="G2358" t="s">
        <v>54</v>
      </c>
      <c r="H2358" t="s">
        <v>1530</v>
      </c>
      <c r="I2358" t="s">
        <v>1531</v>
      </c>
      <c r="J2358" t="s">
        <v>63</v>
      </c>
      <c r="K2358" t="s">
        <v>116</v>
      </c>
      <c r="L2358" t="s">
        <v>38</v>
      </c>
      <c r="M2358" t="s">
        <v>722</v>
      </c>
      <c r="N2358" t="s">
        <v>72</v>
      </c>
      <c r="O2358" t="s">
        <v>40</v>
      </c>
      <c r="P2358">
        <v>63</v>
      </c>
      <c r="Q2358" s="2">
        <v>42778</v>
      </c>
      <c r="R2358" s="2"/>
      <c r="S2358">
        <v>40</v>
      </c>
      <c r="T2358" s="3">
        <v>77629</v>
      </c>
      <c r="U2358" s="3">
        <v>6469.083333333333</v>
      </c>
      <c r="V2358" s="3">
        <v>37.32163461538461</v>
      </c>
      <c r="W2358" s="3">
        <v>0.1</v>
      </c>
      <c r="X2358" s="3">
        <v>646.9083333333333</v>
      </c>
      <c r="Y2358" vm="42">
        <v>0.34799999999999998</v>
      </c>
      <c r="Z2358" s="3">
        <v>4217.842333333334</v>
      </c>
      <c r="AA2358" t="s">
        <v>725</v>
      </c>
      <c r="AB2358">
        <v>486.12</v>
      </c>
      <c r="AC2358">
        <v>0</v>
      </c>
      <c r="AD2358" s="2" t="s">
        <v>42</v>
      </c>
      <c r="AE2358">
        <v>93</v>
      </c>
      <c r="AH2358">
        <v>20</v>
      </c>
      <c r="AJ2358">
        <v>4.5</v>
      </c>
      <c r="AK2358" t="s">
        <v>42</v>
      </c>
      <c r="AL2358">
        <f>IF(AND(EE_Data_2023[[#This Row],[Hire Date]]&gt;=EE_Data_2023[[#This Row],[Start of Month]],EE_Data_2023[[#This Row],[Hire Date]]&lt;=EE_Data_2023[[#This Row],[End of Month]]),1,0)</f>
        <v>0</v>
      </c>
      <c r="AM2358">
        <f>IF(AND(EE_Data_2023[[#This Row],[Exit Date]]&gt;=EE_Data_2023[[#This Row],[Start of Month]],EE_Data_2023[[#This Row],[Exit Date]]&lt;=EE_Data_2023[[#This Row],[End of Month]]),1,0)</f>
        <v>0</v>
      </c>
      <c r="AN2358">
        <f>EE_Data_2023[[#This Row],[Leave balance]]*EE_Data_2023[[#This Row],[Hr_Rate]]</f>
        <v>3470.9120192307687</v>
      </c>
    </row>
    <row r="2359" spans="1:40" x14ac:dyDescent="0.3">
      <c r="A2359" s="1" t="s">
        <v>1929</v>
      </c>
      <c r="B2359" s="8">
        <v>44986</v>
      </c>
      <c r="C2359" s="8">
        <v>45016</v>
      </c>
      <c r="D2359">
        <v>2023</v>
      </c>
      <c r="E2359" t="s">
        <v>262</v>
      </c>
      <c r="F2359" t="s">
        <v>263</v>
      </c>
      <c r="G2359" t="s">
        <v>33</v>
      </c>
      <c r="H2359" t="s">
        <v>1532</v>
      </c>
      <c r="I2359" t="s">
        <v>1533</v>
      </c>
      <c r="J2359" t="s">
        <v>93</v>
      </c>
      <c r="K2359" t="s">
        <v>94</v>
      </c>
      <c r="L2359" t="s">
        <v>38</v>
      </c>
      <c r="M2359" t="s">
        <v>263</v>
      </c>
      <c r="N2359" t="s">
        <v>72</v>
      </c>
      <c r="O2359" t="s">
        <v>40</v>
      </c>
      <c r="P2359">
        <v>62</v>
      </c>
      <c r="Q2359" s="2">
        <v>43061</v>
      </c>
      <c r="R2359" s="2"/>
      <c r="S2359">
        <v>40</v>
      </c>
      <c r="T2359" s="3">
        <v>138808</v>
      </c>
      <c r="U2359" s="3">
        <v>11567.333333333334</v>
      </c>
      <c r="V2359" s="3">
        <v>66.734615384615381</v>
      </c>
      <c r="W2359" s="3">
        <v>0.22</v>
      </c>
      <c r="X2359" s="3">
        <v>2544.8133333333335</v>
      </c>
      <c r="Y2359" vm="28">
        <v>0.45200000000000001</v>
      </c>
      <c r="Z2359" s="3">
        <v>6338.8986666666669</v>
      </c>
      <c r="AA2359" t="s">
        <v>267</v>
      </c>
      <c r="AB2359">
        <v>39.026600000000002</v>
      </c>
      <c r="AC2359">
        <v>0.15</v>
      </c>
      <c r="AD2359" s="2" t="s">
        <v>42</v>
      </c>
      <c r="AE2359">
        <v>345</v>
      </c>
      <c r="AH2359">
        <v>20</v>
      </c>
      <c r="AJ2359">
        <v>21</v>
      </c>
      <c r="AK2359" t="s">
        <v>42</v>
      </c>
      <c r="AL2359">
        <f>IF(AND(EE_Data_2023[[#This Row],[Hire Date]]&gt;=EE_Data_2023[[#This Row],[Start of Month]],EE_Data_2023[[#This Row],[Hire Date]]&lt;=EE_Data_2023[[#This Row],[End of Month]]),1,0)</f>
        <v>0</v>
      </c>
      <c r="AM2359">
        <f>IF(AND(EE_Data_2023[[#This Row],[Exit Date]]&gt;=EE_Data_2023[[#This Row],[Start of Month]],EE_Data_2023[[#This Row],[Exit Date]]&lt;=EE_Data_2023[[#This Row],[End of Month]]),1,0)</f>
        <v>0</v>
      </c>
      <c r="AN2359">
        <f>EE_Data_2023[[#This Row],[Leave balance]]*EE_Data_2023[[#This Row],[Hr_Rate]]</f>
        <v>23023.442307692305</v>
      </c>
    </row>
    <row r="2360" spans="1:40" x14ac:dyDescent="0.3">
      <c r="A2360" s="1" t="s">
        <v>1929</v>
      </c>
      <c r="B2360" s="8">
        <v>44986</v>
      </c>
      <c r="C2360" s="8">
        <v>45016</v>
      </c>
      <c r="D2360">
        <v>2023</v>
      </c>
      <c r="E2360" t="s">
        <v>31</v>
      </c>
      <c r="F2360" t="s">
        <v>32</v>
      </c>
      <c r="G2360" t="s">
        <v>33</v>
      </c>
      <c r="H2360" t="s">
        <v>1534</v>
      </c>
      <c r="I2360" t="s">
        <v>1535</v>
      </c>
      <c r="J2360" t="s">
        <v>187</v>
      </c>
      <c r="K2360" t="s">
        <v>37</v>
      </c>
      <c r="L2360" t="s">
        <v>108</v>
      </c>
      <c r="M2360" t="s">
        <v>32</v>
      </c>
      <c r="N2360" t="s">
        <v>72</v>
      </c>
      <c r="O2360" t="s">
        <v>50</v>
      </c>
      <c r="P2360">
        <v>49</v>
      </c>
      <c r="Q2360" s="2">
        <v>41703</v>
      </c>
      <c r="R2360" s="2"/>
      <c r="S2360">
        <v>40</v>
      </c>
      <c r="T2360" s="3">
        <v>88777</v>
      </c>
      <c r="U2360" s="3">
        <v>7398.083333333333</v>
      </c>
      <c r="V2360" s="3">
        <v>42.681249999999999</v>
      </c>
      <c r="W2360" s="3">
        <v>0.20760000000000001</v>
      </c>
      <c r="X2360" s="3">
        <v>1535.8421000000001</v>
      </c>
      <c r="Y2360" vm="1">
        <v>0.36599999999999999</v>
      </c>
      <c r="Z2360" s="3">
        <v>4690.3848333333335</v>
      </c>
      <c r="AA2360" t="s">
        <v>41</v>
      </c>
      <c r="AB2360">
        <v>1</v>
      </c>
      <c r="AC2360">
        <v>0</v>
      </c>
      <c r="AD2360" s="2" t="s">
        <v>42</v>
      </c>
      <c r="AE2360">
        <v>384</v>
      </c>
      <c r="AH2360">
        <v>20</v>
      </c>
      <c r="AJ2360">
        <v>13.5</v>
      </c>
      <c r="AK2360" t="s">
        <v>42</v>
      </c>
      <c r="AL2360">
        <f>IF(AND(EE_Data_2023[[#This Row],[Hire Date]]&gt;=EE_Data_2023[[#This Row],[Start of Month]],EE_Data_2023[[#This Row],[Hire Date]]&lt;=EE_Data_2023[[#This Row],[End of Month]]),1,0)</f>
        <v>0</v>
      </c>
      <c r="AM2360">
        <f>IF(AND(EE_Data_2023[[#This Row],[Exit Date]]&gt;=EE_Data_2023[[#This Row],[Start of Month]],EE_Data_2023[[#This Row],[Exit Date]]&lt;=EE_Data_2023[[#This Row],[End of Month]]),1,0)</f>
        <v>0</v>
      </c>
      <c r="AN2360">
        <f>EE_Data_2023[[#This Row],[Leave balance]]*EE_Data_2023[[#This Row],[Hr_Rate]]</f>
        <v>16389.599999999999</v>
      </c>
    </row>
    <row r="2361" spans="1:40" x14ac:dyDescent="0.3">
      <c r="A2361" s="1" t="s">
        <v>1929</v>
      </c>
      <c r="B2361" s="8">
        <v>44986</v>
      </c>
      <c r="C2361" s="8">
        <v>45016</v>
      </c>
      <c r="D2361">
        <v>2023</v>
      </c>
      <c r="E2361" t="s">
        <v>351</v>
      </c>
      <c r="F2361" t="s">
        <v>352</v>
      </c>
      <c r="G2361" t="s">
        <v>54</v>
      </c>
      <c r="H2361" t="s">
        <v>1536</v>
      </c>
      <c r="I2361" t="s">
        <v>1537</v>
      </c>
      <c r="J2361" t="s">
        <v>47</v>
      </c>
      <c r="K2361" t="s">
        <v>83</v>
      </c>
      <c r="L2361" t="s">
        <v>71</v>
      </c>
      <c r="M2361" t="s">
        <v>352</v>
      </c>
      <c r="N2361" t="s">
        <v>72</v>
      </c>
      <c r="O2361" t="s">
        <v>50</v>
      </c>
      <c r="P2361">
        <v>60</v>
      </c>
      <c r="Q2361" s="2">
        <v>38121</v>
      </c>
      <c r="R2361" s="2"/>
      <c r="S2361">
        <v>40</v>
      </c>
      <c r="T2361" s="3">
        <v>186378</v>
      </c>
      <c r="U2361" s="3">
        <v>15531.5</v>
      </c>
      <c r="V2361" s="3">
        <v>89.604807692307688</v>
      </c>
      <c r="W2361" s="3">
        <v>0.13</v>
      </c>
      <c r="X2361" s="3">
        <v>2019.095</v>
      </c>
      <c r="Y2361" vm="14">
        <v>0.55399999999999994</v>
      </c>
      <c r="Z2361" s="3">
        <v>6927.0490000000009</v>
      </c>
      <c r="AA2361" t="s">
        <v>355</v>
      </c>
      <c r="AB2361">
        <v>12.6816</v>
      </c>
      <c r="AC2361">
        <v>0.26</v>
      </c>
      <c r="AD2361" s="2" t="s">
        <v>42</v>
      </c>
      <c r="AE2361">
        <v>67</v>
      </c>
      <c r="AH2361">
        <v>20</v>
      </c>
      <c r="AJ2361">
        <v>6</v>
      </c>
      <c r="AK2361" t="s">
        <v>42</v>
      </c>
      <c r="AL2361">
        <f>IF(AND(EE_Data_2023[[#This Row],[Hire Date]]&gt;=EE_Data_2023[[#This Row],[Start of Month]],EE_Data_2023[[#This Row],[Hire Date]]&lt;=EE_Data_2023[[#This Row],[End of Month]]),1,0)</f>
        <v>0</v>
      </c>
      <c r="AM2361">
        <f>IF(AND(EE_Data_2023[[#This Row],[Exit Date]]&gt;=EE_Data_2023[[#This Row],[Start of Month]],EE_Data_2023[[#This Row],[Exit Date]]&lt;=EE_Data_2023[[#This Row],[End of Month]]),1,0)</f>
        <v>0</v>
      </c>
      <c r="AN2361">
        <f>EE_Data_2023[[#This Row],[Leave balance]]*EE_Data_2023[[#This Row],[Hr_Rate]]</f>
        <v>6003.5221153846151</v>
      </c>
    </row>
    <row r="2362" spans="1:40" x14ac:dyDescent="0.3">
      <c r="A2362" s="1" t="s">
        <v>1929</v>
      </c>
      <c r="B2362" s="8">
        <v>44986</v>
      </c>
      <c r="C2362" s="8">
        <v>45016</v>
      </c>
      <c r="D2362">
        <v>2023</v>
      </c>
      <c r="E2362" t="s">
        <v>920</v>
      </c>
      <c r="F2362" t="s">
        <v>921</v>
      </c>
      <c r="G2362" t="s">
        <v>33</v>
      </c>
      <c r="H2362" t="s">
        <v>1538</v>
      </c>
      <c r="I2362" t="s">
        <v>1539</v>
      </c>
      <c r="J2362" t="s">
        <v>158</v>
      </c>
      <c r="K2362" t="s">
        <v>99</v>
      </c>
      <c r="L2362" t="s">
        <v>108</v>
      </c>
      <c r="M2362" t="s">
        <v>921</v>
      </c>
      <c r="N2362" t="s">
        <v>72</v>
      </c>
      <c r="O2362" t="s">
        <v>50</v>
      </c>
      <c r="P2362">
        <v>45</v>
      </c>
      <c r="Q2362" s="2">
        <v>42117</v>
      </c>
      <c r="R2362" s="2"/>
      <c r="S2362">
        <v>24</v>
      </c>
      <c r="T2362" s="3">
        <v>60017</v>
      </c>
      <c r="U2362" s="3">
        <v>5001.416666666667</v>
      </c>
      <c r="V2362" s="3">
        <v>48.090544871794869</v>
      </c>
      <c r="W2362" s="3">
        <v>0.3</v>
      </c>
      <c r="X2362" s="3">
        <v>1500.425</v>
      </c>
      <c r="Y2362" vm="43">
        <v>0.59099999999999997</v>
      </c>
      <c r="Z2362" s="3">
        <v>2045.5794166666669</v>
      </c>
      <c r="AA2362" t="s">
        <v>41</v>
      </c>
      <c r="AB2362">
        <v>1</v>
      </c>
      <c r="AC2362">
        <v>0</v>
      </c>
      <c r="AD2362" s="2" t="s">
        <v>42</v>
      </c>
      <c r="AE2362">
        <v>114</v>
      </c>
      <c r="AH2362">
        <v>20</v>
      </c>
      <c r="AI2362">
        <v>218.70000000000002</v>
      </c>
      <c r="AK2362" t="s">
        <v>42</v>
      </c>
      <c r="AL2362">
        <f>IF(AND(EE_Data_2023[[#This Row],[Hire Date]]&gt;=EE_Data_2023[[#This Row],[Start of Month]],EE_Data_2023[[#This Row],[Hire Date]]&lt;=EE_Data_2023[[#This Row],[End of Month]]),1,0)</f>
        <v>0</v>
      </c>
      <c r="AM2362">
        <f>IF(AND(EE_Data_2023[[#This Row],[Exit Date]]&gt;=EE_Data_2023[[#This Row],[Start of Month]],EE_Data_2023[[#This Row],[Exit Date]]&lt;=EE_Data_2023[[#This Row],[End of Month]]),1,0)</f>
        <v>0</v>
      </c>
      <c r="AN2362">
        <f>EE_Data_2023[[#This Row],[Leave balance]]*EE_Data_2023[[#This Row],[Hr_Rate]]</f>
        <v>5482.3221153846152</v>
      </c>
    </row>
    <row r="2363" spans="1:40" x14ac:dyDescent="0.3">
      <c r="A2363" s="1" t="s">
        <v>1929</v>
      </c>
      <c r="B2363" s="8">
        <v>44986</v>
      </c>
      <c r="C2363" s="8">
        <v>45016</v>
      </c>
      <c r="D2363">
        <v>2023</v>
      </c>
      <c r="E2363" t="s">
        <v>193</v>
      </c>
      <c r="F2363" t="s">
        <v>194</v>
      </c>
      <c r="G2363" t="s">
        <v>33</v>
      </c>
      <c r="H2363" t="s">
        <v>1540</v>
      </c>
      <c r="I2363" t="s">
        <v>1541</v>
      </c>
      <c r="J2363" t="s">
        <v>93</v>
      </c>
      <c r="K2363" t="s">
        <v>70</v>
      </c>
      <c r="L2363" t="s">
        <v>49</v>
      </c>
      <c r="M2363" t="s">
        <v>194</v>
      </c>
      <c r="N2363" t="s">
        <v>72</v>
      </c>
      <c r="O2363" t="s">
        <v>50</v>
      </c>
      <c r="P2363">
        <v>45</v>
      </c>
      <c r="Q2363" s="2">
        <v>43305</v>
      </c>
      <c r="R2363" s="2"/>
      <c r="S2363">
        <v>40</v>
      </c>
      <c r="T2363" s="3">
        <v>148991</v>
      </c>
      <c r="U2363" s="3">
        <v>12415.916666666666</v>
      </c>
      <c r="V2363" s="3">
        <v>71.63028846153847</v>
      </c>
      <c r="W2363" s="3">
        <v>6.3500000000000001E-2</v>
      </c>
      <c r="X2363" s="3">
        <v>788.41070833333333</v>
      </c>
      <c r="Y2363" vm="24">
        <v>0.31900000000000001</v>
      </c>
      <c r="Z2363" s="3">
        <v>8455.2392499999987</v>
      </c>
      <c r="AA2363" t="s">
        <v>197</v>
      </c>
      <c r="AB2363">
        <v>149.69999999999999</v>
      </c>
      <c r="AC2363">
        <v>0.12</v>
      </c>
      <c r="AD2363" s="2" t="s">
        <v>42</v>
      </c>
      <c r="AE2363">
        <v>301</v>
      </c>
      <c r="AH2363">
        <v>20</v>
      </c>
      <c r="AJ2363">
        <v>25.5</v>
      </c>
      <c r="AK2363" t="s">
        <v>42</v>
      </c>
      <c r="AL2363">
        <f>IF(AND(EE_Data_2023[[#This Row],[Hire Date]]&gt;=EE_Data_2023[[#This Row],[Start of Month]],EE_Data_2023[[#This Row],[Hire Date]]&lt;=EE_Data_2023[[#This Row],[End of Month]]),1,0)</f>
        <v>0</v>
      </c>
      <c r="AM2363">
        <f>IF(AND(EE_Data_2023[[#This Row],[Exit Date]]&gt;=EE_Data_2023[[#This Row],[Start of Month]],EE_Data_2023[[#This Row],[Exit Date]]&lt;=EE_Data_2023[[#This Row],[End of Month]]),1,0)</f>
        <v>0</v>
      </c>
      <c r="AN2363">
        <f>EE_Data_2023[[#This Row],[Leave balance]]*EE_Data_2023[[#This Row],[Hr_Rate]]</f>
        <v>21560.716826923079</v>
      </c>
    </row>
    <row r="2364" spans="1:40" x14ac:dyDescent="0.3">
      <c r="A2364" s="1" t="s">
        <v>1929</v>
      </c>
      <c r="B2364" s="8">
        <v>44986</v>
      </c>
      <c r="C2364" s="8">
        <v>45016</v>
      </c>
      <c r="D2364">
        <v>2023</v>
      </c>
      <c r="E2364" t="s">
        <v>390</v>
      </c>
      <c r="F2364" t="s">
        <v>391</v>
      </c>
      <c r="G2364" t="s">
        <v>33</v>
      </c>
      <c r="H2364" t="s">
        <v>1542</v>
      </c>
      <c r="I2364" t="s">
        <v>1543</v>
      </c>
      <c r="J2364" t="s">
        <v>237</v>
      </c>
      <c r="K2364" t="s">
        <v>99</v>
      </c>
      <c r="L2364" t="s">
        <v>49</v>
      </c>
      <c r="M2364" t="s">
        <v>391</v>
      </c>
      <c r="N2364" t="s">
        <v>72</v>
      </c>
      <c r="O2364" t="s">
        <v>50</v>
      </c>
      <c r="P2364">
        <v>52</v>
      </c>
      <c r="Q2364" s="2">
        <v>39532</v>
      </c>
      <c r="R2364" s="2"/>
      <c r="S2364">
        <v>40</v>
      </c>
      <c r="T2364" s="3">
        <v>97398</v>
      </c>
      <c r="U2364" s="3">
        <v>8116.5</v>
      </c>
      <c r="V2364" s="3">
        <v>46.825961538461534</v>
      </c>
      <c r="W2364" s="3">
        <v>0.1105</v>
      </c>
      <c r="X2364" s="3">
        <v>896.87324999999998</v>
      </c>
      <c r="Y2364" vm="37">
        <v>0.26100000000000001</v>
      </c>
      <c r="Z2364" s="3">
        <v>5998.0934999999999</v>
      </c>
      <c r="AA2364" t="s">
        <v>41</v>
      </c>
      <c r="AB2364">
        <v>1</v>
      </c>
      <c r="AC2364">
        <v>0</v>
      </c>
      <c r="AD2364" s="2" t="s">
        <v>42</v>
      </c>
      <c r="AE2364">
        <v>190</v>
      </c>
      <c r="AH2364">
        <v>20</v>
      </c>
      <c r="AJ2364">
        <v>28.5</v>
      </c>
      <c r="AK2364" t="s">
        <v>42</v>
      </c>
      <c r="AL2364">
        <f>IF(AND(EE_Data_2023[[#This Row],[Hire Date]]&gt;=EE_Data_2023[[#This Row],[Start of Month]],EE_Data_2023[[#This Row],[Hire Date]]&lt;=EE_Data_2023[[#This Row],[End of Month]]),1,0)</f>
        <v>0</v>
      </c>
      <c r="AM2364">
        <f>IF(AND(EE_Data_2023[[#This Row],[Exit Date]]&gt;=EE_Data_2023[[#This Row],[Start of Month]],EE_Data_2023[[#This Row],[Exit Date]]&lt;=EE_Data_2023[[#This Row],[End of Month]]),1,0)</f>
        <v>0</v>
      </c>
      <c r="AN2364">
        <f>EE_Data_2023[[#This Row],[Leave balance]]*EE_Data_2023[[#This Row],[Hr_Rate]]</f>
        <v>8896.9326923076915</v>
      </c>
    </row>
    <row r="2365" spans="1:40" x14ac:dyDescent="0.3">
      <c r="A2365" s="1" t="s">
        <v>1929</v>
      </c>
      <c r="B2365" s="8">
        <v>44986</v>
      </c>
      <c r="C2365" s="8">
        <v>45016</v>
      </c>
      <c r="D2365">
        <v>2023</v>
      </c>
      <c r="E2365" t="s">
        <v>73</v>
      </c>
      <c r="F2365" t="s">
        <v>74</v>
      </c>
      <c r="G2365" t="s">
        <v>1916</v>
      </c>
      <c r="H2365" t="s">
        <v>1544</v>
      </c>
      <c r="I2365" t="s">
        <v>1545</v>
      </c>
      <c r="J2365" t="s">
        <v>321</v>
      </c>
      <c r="K2365" t="s">
        <v>94</v>
      </c>
      <c r="L2365" t="s">
        <v>38</v>
      </c>
      <c r="M2365" t="s">
        <v>74</v>
      </c>
      <c r="N2365" t="s">
        <v>72</v>
      </c>
      <c r="O2365" t="s">
        <v>50</v>
      </c>
      <c r="P2365">
        <v>63</v>
      </c>
      <c r="Q2365" s="2">
        <v>39204</v>
      </c>
      <c r="R2365" s="2"/>
      <c r="S2365">
        <v>24</v>
      </c>
      <c r="T2365" s="3">
        <v>72805</v>
      </c>
      <c r="U2365" s="3">
        <v>6067.083333333333</v>
      </c>
      <c r="V2365" s="3">
        <v>58.337339743589745</v>
      </c>
      <c r="W2365" s="3">
        <v>0.28999999999999998</v>
      </c>
      <c r="X2365" s="3">
        <v>1759.4541666666664</v>
      </c>
      <c r="Y2365" vm="6">
        <v>0.65099999999999991</v>
      </c>
      <c r="Z2365" s="3">
        <v>2117.4120833333336</v>
      </c>
      <c r="AA2365" t="s">
        <v>78</v>
      </c>
      <c r="AB2365">
        <v>5.4378000000000002</v>
      </c>
      <c r="AC2365">
        <v>0</v>
      </c>
      <c r="AD2365" s="2" t="s">
        <v>42</v>
      </c>
      <c r="AE2365">
        <v>259</v>
      </c>
      <c r="AH2365">
        <v>20</v>
      </c>
      <c r="AK2365" t="s">
        <v>42</v>
      </c>
      <c r="AL2365">
        <f>IF(AND(EE_Data_2023[[#This Row],[Hire Date]]&gt;=EE_Data_2023[[#This Row],[Start of Month]],EE_Data_2023[[#This Row],[Hire Date]]&lt;=EE_Data_2023[[#This Row],[End of Month]]),1,0)</f>
        <v>0</v>
      </c>
      <c r="AM2365">
        <f>IF(AND(EE_Data_2023[[#This Row],[Exit Date]]&gt;=EE_Data_2023[[#This Row],[Start of Month]],EE_Data_2023[[#This Row],[Exit Date]]&lt;=EE_Data_2023[[#This Row],[End of Month]]),1,0)</f>
        <v>0</v>
      </c>
      <c r="AN2365">
        <f>EE_Data_2023[[#This Row],[Leave balance]]*EE_Data_2023[[#This Row],[Hr_Rate]]</f>
        <v>15109.370993589744</v>
      </c>
    </row>
    <row r="2366" spans="1:40" x14ac:dyDescent="0.3">
      <c r="A2366" s="1" t="s">
        <v>1929</v>
      </c>
      <c r="B2366" s="8">
        <v>44986</v>
      </c>
      <c r="C2366" s="8">
        <v>45016</v>
      </c>
      <c r="D2366">
        <v>2023</v>
      </c>
      <c r="E2366" t="s">
        <v>346</v>
      </c>
      <c r="F2366" t="s">
        <v>347</v>
      </c>
      <c r="G2366" t="s">
        <v>54</v>
      </c>
      <c r="H2366" t="s">
        <v>1546</v>
      </c>
      <c r="I2366" t="s">
        <v>1547</v>
      </c>
      <c r="J2366" t="s">
        <v>362</v>
      </c>
      <c r="K2366" t="s">
        <v>70</v>
      </c>
      <c r="L2366" t="s">
        <v>108</v>
      </c>
      <c r="M2366" t="s">
        <v>347</v>
      </c>
      <c r="N2366" t="s">
        <v>39</v>
      </c>
      <c r="O2366" t="s">
        <v>50</v>
      </c>
      <c r="P2366">
        <v>46</v>
      </c>
      <c r="Q2366" s="2">
        <v>44213</v>
      </c>
      <c r="R2366" s="2">
        <v>44943</v>
      </c>
      <c r="S2366">
        <v>40</v>
      </c>
      <c r="T2366" s="3">
        <v>72131</v>
      </c>
      <c r="U2366" s="3">
        <v>6010.916666666667</v>
      </c>
      <c r="V2366" s="3">
        <v>34.67836538461539</v>
      </c>
      <c r="W2366" s="3">
        <v>0.2109</v>
      </c>
      <c r="X2366" s="3">
        <v>1267.7023250000002</v>
      </c>
      <c r="Y2366" vm="34">
        <v>0.45799999999999996</v>
      </c>
      <c r="Z2366" s="3">
        <v>3257.9168333333337</v>
      </c>
      <c r="AA2366" t="s">
        <v>350</v>
      </c>
      <c r="AB2366">
        <v>11.0573</v>
      </c>
      <c r="AC2366">
        <v>0</v>
      </c>
      <c r="AD2366" s="2" t="s">
        <v>42</v>
      </c>
      <c r="AE2366">
        <v>278</v>
      </c>
      <c r="AH2366">
        <v>20</v>
      </c>
      <c r="AJ2366">
        <v>10.5</v>
      </c>
      <c r="AK2366" t="s">
        <v>1810</v>
      </c>
      <c r="AL2366">
        <f>IF(AND(EE_Data_2023[[#This Row],[Hire Date]]&gt;=EE_Data_2023[[#This Row],[Start of Month]],EE_Data_2023[[#This Row],[Hire Date]]&lt;=EE_Data_2023[[#This Row],[End of Month]]),1,0)</f>
        <v>0</v>
      </c>
      <c r="AM2366">
        <f>IF(AND(EE_Data_2023[[#This Row],[Exit Date]]&gt;=EE_Data_2023[[#This Row],[Start of Month]],EE_Data_2023[[#This Row],[Exit Date]]&lt;=EE_Data_2023[[#This Row],[End of Month]]),1,0)</f>
        <v>0</v>
      </c>
      <c r="AN2366">
        <f>EE_Data_2023[[#This Row],[Leave balance]]*EE_Data_2023[[#This Row],[Hr_Rate]]</f>
        <v>9640.5855769230784</v>
      </c>
    </row>
    <row r="2367" spans="1:40" x14ac:dyDescent="0.3">
      <c r="A2367" s="1" t="s">
        <v>1929</v>
      </c>
      <c r="B2367" s="8">
        <v>44986</v>
      </c>
      <c r="C2367" s="8">
        <v>45016</v>
      </c>
      <c r="D2367">
        <v>2023</v>
      </c>
      <c r="E2367" t="s">
        <v>59</v>
      </c>
      <c r="F2367" t="s">
        <v>60</v>
      </c>
      <c r="G2367" t="s">
        <v>33</v>
      </c>
      <c r="H2367" t="s">
        <v>1548</v>
      </c>
      <c r="I2367" t="s">
        <v>1549</v>
      </c>
      <c r="J2367" t="s">
        <v>77</v>
      </c>
      <c r="K2367" t="s">
        <v>94</v>
      </c>
      <c r="L2367" t="s">
        <v>38</v>
      </c>
      <c r="M2367" t="s">
        <v>60</v>
      </c>
      <c r="N2367" t="s">
        <v>72</v>
      </c>
      <c r="O2367" t="s">
        <v>40</v>
      </c>
      <c r="P2367">
        <v>64</v>
      </c>
      <c r="Q2367" s="2">
        <v>44556</v>
      </c>
      <c r="R2367" s="2"/>
      <c r="S2367">
        <v>24</v>
      </c>
      <c r="T2367" s="3">
        <v>104668</v>
      </c>
      <c r="U2367" s="3">
        <v>8722.3333333333339</v>
      </c>
      <c r="V2367" s="3">
        <v>83.868589743589737</v>
      </c>
      <c r="W2367" s="3">
        <v>0.22140000000000001</v>
      </c>
      <c r="X2367" s="3">
        <v>1931.1246000000003</v>
      </c>
      <c r="Y2367" vm="4">
        <v>0.40799999999999997</v>
      </c>
      <c r="Z2367" s="3">
        <v>5163.6213333333344</v>
      </c>
      <c r="AA2367" t="s">
        <v>64</v>
      </c>
      <c r="AB2367">
        <v>4.6844999999999999</v>
      </c>
      <c r="AC2367">
        <v>0.08</v>
      </c>
      <c r="AD2367" s="2" t="s">
        <v>42</v>
      </c>
      <c r="AE2367">
        <v>100</v>
      </c>
      <c r="AH2367">
        <v>20</v>
      </c>
      <c r="AK2367" t="s">
        <v>42</v>
      </c>
      <c r="AL2367">
        <f>IF(AND(EE_Data_2023[[#This Row],[Hire Date]]&gt;=EE_Data_2023[[#This Row],[Start of Month]],EE_Data_2023[[#This Row],[Hire Date]]&lt;=EE_Data_2023[[#This Row],[End of Month]]),1,0)</f>
        <v>0</v>
      </c>
      <c r="AM2367">
        <f>IF(AND(EE_Data_2023[[#This Row],[Exit Date]]&gt;=EE_Data_2023[[#This Row],[Start of Month]],EE_Data_2023[[#This Row],[Exit Date]]&lt;=EE_Data_2023[[#This Row],[End of Month]]),1,0)</f>
        <v>0</v>
      </c>
      <c r="AN2367">
        <f>EE_Data_2023[[#This Row],[Leave balance]]*EE_Data_2023[[#This Row],[Hr_Rate]]</f>
        <v>8386.8589743589746</v>
      </c>
    </row>
    <row r="2368" spans="1:40" x14ac:dyDescent="0.3">
      <c r="A2368" s="1" t="s">
        <v>1929</v>
      </c>
      <c r="B2368" s="8">
        <v>44986</v>
      </c>
      <c r="C2368" s="8">
        <v>45016</v>
      </c>
      <c r="D2368">
        <v>2023</v>
      </c>
      <c r="E2368" t="s">
        <v>180</v>
      </c>
      <c r="F2368" t="s">
        <v>181</v>
      </c>
      <c r="G2368" t="s">
        <v>33</v>
      </c>
      <c r="H2368" t="s">
        <v>1550</v>
      </c>
      <c r="I2368" t="s">
        <v>1551</v>
      </c>
      <c r="J2368" t="s">
        <v>63</v>
      </c>
      <c r="K2368" t="s">
        <v>70</v>
      </c>
      <c r="L2368" t="s">
        <v>38</v>
      </c>
      <c r="M2368" t="s">
        <v>181</v>
      </c>
      <c r="N2368" t="s">
        <v>72</v>
      </c>
      <c r="O2368" t="s">
        <v>50</v>
      </c>
      <c r="P2368">
        <v>53</v>
      </c>
      <c r="Q2368" s="2">
        <v>42952</v>
      </c>
      <c r="R2368" s="2"/>
      <c r="S2368">
        <v>24</v>
      </c>
      <c r="T2368" s="3">
        <v>89769</v>
      </c>
      <c r="U2368" s="3">
        <v>7480.75</v>
      </c>
      <c r="V2368" s="3">
        <v>71.930288461538467</v>
      </c>
      <c r="W2368" s="3">
        <v>0.31420000000000003</v>
      </c>
      <c r="X2368" s="3">
        <v>2350.4516500000004</v>
      </c>
      <c r="Y2368" vm="22">
        <v>0.49099999999999999</v>
      </c>
      <c r="Z2368" s="3">
        <v>3807.7017500000002</v>
      </c>
      <c r="AA2368" t="s">
        <v>184</v>
      </c>
      <c r="AB2368">
        <v>11.300800000000001</v>
      </c>
      <c r="AC2368">
        <v>0</v>
      </c>
      <c r="AD2368" s="2" t="s">
        <v>42</v>
      </c>
      <c r="AE2368">
        <v>367</v>
      </c>
      <c r="AH2368">
        <v>20</v>
      </c>
      <c r="AK2368" t="s">
        <v>42</v>
      </c>
      <c r="AL2368">
        <f>IF(AND(EE_Data_2023[[#This Row],[Hire Date]]&gt;=EE_Data_2023[[#This Row],[Start of Month]],EE_Data_2023[[#This Row],[Hire Date]]&lt;=EE_Data_2023[[#This Row],[End of Month]]),1,0)</f>
        <v>0</v>
      </c>
      <c r="AM2368">
        <f>IF(AND(EE_Data_2023[[#This Row],[Exit Date]]&gt;=EE_Data_2023[[#This Row],[Start of Month]],EE_Data_2023[[#This Row],[Exit Date]]&lt;=EE_Data_2023[[#This Row],[End of Month]]),1,0)</f>
        <v>0</v>
      </c>
      <c r="AN2368">
        <f>EE_Data_2023[[#This Row],[Leave balance]]*EE_Data_2023[[#This Row],[Hr_Rate]]</f>
        <v>26398.415865384617</v>
      </c>
    </row>
    <row r="2369" spans="1:40" x14ac:dyDescent="0.3">
      <c r="A2369" s="1" t="s">
        <v>1929</v>
      </c>
      <c r="B2369" s="8">
        <v>44986</v>
      </c>
      <c r="C2369" s="8">
        <v>45016</v>
      </c>
      <c r="D2369">
        <v>2023</v>
      </c>
      <c r="E2369" t="s">
        <v>278</v>
      </c>
      <c r="F2369" t="s">
        <v>279</v>
      </c>
      <c r="G2369" t="s">
        <v>33</v>
      </c>
      <c r="H2369" t="s">
        <v>1552</v>
      </c>
      <c r="I2369" t="s">
        <v>1553</v>
      </c>
      <c r="J2369" t="s">
        <v>77</v>
      </c>
      <c r="K2369" t="s">
        <v>70</v>
      </c>
      <c r="L2369" t="s">
        <v>71</v>
      </c>
      <c r="M2369" t="s">
        <v>279</v>
      </c>
      <c r="N2369" t="s">
        <v>72</v>
      </c>
      <c r="O2369" t="s">
        <v>50</v>
      </c>
      <c r="P2369">
        <v>27</v>
      </c>
      <c r="Q2369" s="2">
        <v>43358</v>
      </c>
      <c r="R2369" s="2"/>
      <c r="S2369">
        <v>24</v>
      </c>
      <c r="T2369" s="3">
        <v>127616</v>
      </c>
      <c r="U2369" s="3">
        <v>10634.666666666666</v>
      </c>
      <c r="V2369" s="3">
        <v>102.25641025641026</v>
      </c>
      <c r="W2369" s="3">
        <v>0.13800000000000001</v>
      </c>
      <c r="X2369" s="3">
        <v>1467.5840000000001</v>
      </c>
      <c r="Y2369" vm="29">
        <v>0.30599999999999999</v>
      </c>
      <c r="Z2369" s="3">
        <v>7380.4586666666664</v>
      </c>
      <c r="AA2369" t="s">
        <v>282</v>
      </c>
      <c r="AB2369">
        <v>0.88870000000000005</v>
      </c>
      <c r="AC2369">
        <v>7.0000000000000007E-2</v>
      </c>
      <c r="AD2369" s="2" t="s">
        <v>42</v>
      </c>
      <c r="AE2369">
        <v>317</v>
      </c>
      <c r="AH2369">
        <v>20</v>
      </c>
      <c r="AK2369" t="s">
        <v>42</v>
      </c>
      <c r="AL2369">
        <f>IF(AND(EE_Data_2023[[#This Row],[Hire Date]]&gt;=EE_Data_2023[[#This Row],[Start of Month]],EE_Data_2023[[#This Row],[Hire Date]]&lt;=EE_Data_2023[[#This Row],[End of Month]]),1,0)</f>
        <v>0</v>
      </c>
      <c r="AM2369">
        <f>IF(AND(EE_Data_2023[[#This Row],[Exit Date]]&gt;=EE_Data_2023[[#This Row],[Start of Month]],EE_Data_2023[[#This Row],[Exit Date]]&lt;=EE_Data_2023[[#This Row],[End of Month]]),1,0)</f>
        <v>0</v>
      </c>
      <c r="AN2369">
        <f>EE_Data_2023[[#This Row],[Leave balance]]*EE_Data_2023[[#This Row],[Hr_Rate]]</f>
        <v>32415.282051282054</v>
      </c>
    </row>
    <row r="2370" spans="1:40" x14ac:dyDescent="0.3">
      <c r="A2370" s="1" t="s">
        <v>1929</v>
      </c>
      <c r="B2370" s="8">
        <v>44986</v>
      </c>
      <c r="C2370" s="8">
        <v>45016</v>
      </c>
      <c r="D2370">
        <v>2023</v>
      </c>
      <c r="E2370" t="s">
        <v>1554</v>
      </c>
      <c r="F2370" t="s">
        <v>1555</v>
      </c>
      <c r="G2370" t="s">
        <v>33</v>
      </c>
      <c r="H2370" t="s">
        <v>1340</v>
      </c>
      <c r="I2370" t="s">
        <v>1556</v>
      </c>
      <c r="J2370" t="s">
        <v>77</v>
      </c>
      <c r="K2370" t="s">
        <v>94</v>
      </c>
      <c r="L2370" t="s">
        <v>71</v>
      </c>
      <c r="M2370" t="s">
        <v>1555</v>
      </c>
      <c r="N2370" t="s">
        <v>72</v>
      </c>
      <c r="O2370" t="s">
        <v>40</v>
      </c>
      <c r="P2370">
        <v>45</v>
      </c>
      <c r="Q2370" s="2">
        <v>41099</v>
      </c>
      <c r="R2370" s="2"/>
      <c r="S2370">
        <v>32</v>
      </c>
      <c r="T2370" s="3">
        <v>109883</v>
      </c>
      <c r="U2370" s="3">
        <v>9156.9166666666661</v>
      </c>
      <c r="V2370" s="3">
        <v>66.035456730769226</v>
      </c>
      <c r="W2370" s="3">
        <v>0.06</v>
      </c>
      <c r="X2370" s="3">
        <v>549.41499999999996</v>
      </c>
      <c r="Y2370" vm="45">
        <v>0.28800000000000003</v>
      </c>
      <c r="Z2370" s="3">
        <v>6519.7246666666661</v>
      </c>
      <c r="AA2370" t="s">
        <v>1557</v>
      </c>
      <c r="AB2370">
        <v>0.99060000000000004</v>
      </c>
      <c r="AC2370">
        <v>7.0000000000000007E-2</v>
      </c>
      <c r="AD2370" s="2" t="s">
        <v>42</v>
      </c>
      <c r="AE2370">
        <v>106</v>
      </c>
      <c r="AH2370">
        <v>20</v>
      </c>
      <c r="AK2370" t="s">
        <v>42</v>
      </c>
      <c r="AL2370">
        <f>IF(AND(EE_Data_2023[[#This Row],[Hire Date]]&gt;=EE_Data_2023[[#This Row],[Start of Month]],EE_Data_2023[[#This Row],[Hire Date]]&lt;=EE_Data_2023[[#This Row],[End of Month]]),1,0)</f>
        <v>0</v>
      </c>
      <c r="AM2370">
        <f>IF(AND(EE_Data_2023[[#This Row],[Exit Date]]&gt;=EE_Data_2023[[#This Row],[Start of Month]],EE_Data_2023[[#This Row],[Exit Date]]&lt;=EE_Data_2023[[#This Row],[End of Month]]),1,0)</f>
        <v>0</v>
      </c>
      <c r="AN2370">
        <f>EE_Data_2023[[#This Row],[Leave balance]]*EE_Data_2023[[#This Row],[Hr_Rate]]</f>
        <v>6999.7584134615381</v>
      </c>
    </row>
    <row r="2371" spans="1:40" x14ac:dyDescent="0.3">
      <c r="A2371" s="1" t="s">
        <v>1929</v>
      </c>
      <c r="B2371" s="8">
        <v>44986</v>
      </c>
      <c r="C2371" s="8">
        <v>45016</v>
      </c>
      <c r="D2371">
        <v>2023</v>
      </c>
      <c r="E2371" t="s">
        <v>123</v>
      </c>
      <c r="F2371" t="s">
        <v>124</v>
      </c>
      <c r="G2371" t="s">
        <v>33</v>
      </c>
      <c r="H2371" t="s">
        <v>1558</v>
      </c>
      <c r="I2371" t="s">
        <v>1559</v>
      </c>
      <c r="J2371" t="s">
        <v>247</v>
      </c>
      <c r="K2371" t="s">
        <v>94</v>
      </c>
      <c r="L2371" t="s">
        <v>38</v>
      </c>
      <c r="M2371" t="s">
        <v>124</v>
      </c>
      <c r="N2371" t="s">
        <v>72</v>
      </c>
      <c r="O2371" t="s">
        <v>50</v>
      </c>
      <c r="P2371">
        <v>25</v>
      </c>
      <c r="Q2371" s="2">
        <v>44270</v>
      </c>
      <c r="R2371" s="2"/>
      <c r="S2371">
        <v>24</v>
      </c>
      <c r="T2371" s="3">
        <v>47974</v>
      </c>
      <c r="U2371" s="3">
        <v>3997.8333333333335</v>
      </c>
      <c r="V2371" s="3">
        <v>38.440705128205131</v>
      </c>
      <c r="W2371" s="3">
        <v>2.2499999999999999E-2</v>
      </c>
      <c r="X2371" s="3">
        <v>89.951250000000002</v>
      </c>
      <c r="Y2371" vm="13">
        <v>0.2</v>
      </c>
      <c r="Z2371" s="3">
        <v>3198.2666666666669</v>
      </c>
      <c r="AA2371" t="s">
        <v>127</v>
      </c>
      <c r="AB2371">
        <v>4.9107000000000003</v>
      </c>
      <c r="AC2371">
        <v>0</v>
      </c>
      <c r="AD2371" s="2" t="s">
        <v>42</v>
      </c>
      <c r="AE2371">
        <v>192</v>
      </c>
      <c r="AH2371">
        <v>20</v>
      </c>
      <c r="AI2371">
        <v>400.5</v>
      </c>
      <c r="AK2371" t="s">
        <v>42</v>
      </c>
      <c r="AL2371">
        <f>IF(AND(EE_Data_2023[[#This Row],[Hire Date]]&gt;=EE_Data_2023[[#This Row],[Start of Month]],EE_Data_2023[[#This Row],[Hire Date]]&lt;=EE_Data_2023[[#This Row],[End of Month]]),1,0)</f>
        <v>0</v>
      </c>
      <c r="AM2371">
        <f>IF(AND(EE_Data_2023[[#This Row],[Exit Date]]&gt;=EE_Data_2023[[#This Row],[Start of Month]],EE_Data_2023[[#This Row],[Exit Date]]&lt;=EE_Data_2023[[#This Row],[End of Month]]),1,0)</f>
        <v>0</v>
      </c>
      <c r="AN2371">
        <f>EE_Data_2023[[#This Row],[Leave balance]]*EE_Data_2023[[#This Row],[Hr_Rate]]</f>
        <v>7380.6153846153848</v>
      </c>
    </row>
    <row r="2372" spans="1:40" x14ac:dyDescent="0.3">
      <c r="A2372" s="1" t="s">
        <v>1929</v>
      </c>
      <c r="B2372" s="8">
        <v>44986</v>
      </c>
      <c r="C2372" s="8">
        <v>45016</v>
      </c>
      <c r="D2372">
        <v>2023</v>
      </c>
      <c r="E2372" t="s">
        <v>390</v>
      </c>
      <c r="F2372" t="s">
        <v>391</v>
      </c>
      <c r="G2372" t="s">
        <v>33</v>
      </c>
      <c r="H2372" t="s">
        <v>1560</v>
      </c>
      <c r="I2372" t="s">
        <v>1561</v>
      </c>
      <c r="J2372" t="s">
        <v>93</v>
      </c>
      <c r="K2372" t="s">
        <v>37</v>
      </c>
      <c r="L2372" t="s">
        <v>49</v>
      </c>
      <c r="M2372" t="s">
        <v>391</v>
      </c>
      <c r="N2372" t="s">
        <v>72</v>
      </c>
      <c r="O2372" t="s">
        <v>50</v>
      </c>
      <c r="P2372">
        <v>43</v>
      </c>
      <c r="Q2372" s="2">
        <v>42090</v>
      </c>
      <c r="R2372" s="2"/>
      <c r="S2372">
        <v>24</v>
      </c>
      <c r="T2372" s="3">
        <v>120321</v>
      </c>
      <c r="U2372" s="3">
        <v>10026.75</v>
      </c>
      <c r="V2372" s="3">
        <v>96.411057692307693</v>
      </c>
      <c r="W2372" s="3">
        <v>0.1105</v>
      </c>
      <c r="X2372" s="3">
        <v>1107.9558750000001</v>
      </c>
      <c r="Y2372" vm="37">
        <v>0.26100000000000001</v>
      </c>
      <c r="Z2372" s="3">
        <v>7409.7682500000001</v>
      </c>
      <c r="AA2372" t="s">
        <v>41</v>
      </c>
      <c r="AB2372">
        <v>1</v>
      </c>
      <c r="AC2372">
        <v>0.12</v>
      </c>
      <c r="AD2372" s="2" t="s">
        <v>42</v>
      </c>
      <c r="AE2372">
        <v>116</v>
      </c>
      <c r="AH2372">
        <v>20</v>
      </c>
      <c r="AK2372" t="s">
        <v>42</v>
      </c>
      <c r="AL2372">
        <f>IF(AND(EE_Data_2023[[#This Row],[Hire Date]]&gt;=EE_Data_2023[[#This Row],[Start of Month]],EE_Data_2023[[#This Row],[Hire Date]]&lt;=EE_Data_2023[[#This Row],[End of Month]]),1,0)</f>
        <v>0</v>
      </c>
      <c r="AM2372">
        <f>IF(AND(EE_Data_2023[[#This Row],[Exit Date]]&gt;=EE_Data_2023[[#This Row],[Start of Month]],EE_Data_2023[[#This Row],[Exit Date]]&lt;=EE_Data_2023[[#This Row],[End of Month]]),1,0)</f>
        <v>0</v>
      </c>
      <c r="AN2372">
        <f>EE_Data_2023[[#This Row],[Leave balance]]*EE_Data_2023[[#This Row],[Hr_Rate]]</f>
        <v>11183.682692307693</v>
      </c>
    </row>
    <row r="2373" spans="1:40" x14ac:dyDescent="0.3">
      <c r="A2373" s="1" t="s">
        <v>1929</v>
      </c>
      <c r="B2373" s="8">
        <v>44986</v>
      </c>
      <c r="C2373" s="8">
        <v>45016</v>
      </c>
      <c r="D2373">
        <v>2023</v>
      </c>
      <c r="E2373" t="s">
        <v>79</v>
      </c>
      <c r="F2373" t="s">
        <v>80</v>
      </c>
      <c r="G2373" t="s">
        <v>33</v>
      </c>
      <c r="H2373" t="s">
        <v>1562</v>
      </c>
      <c r="I2373" t="s">
        <v>1563</v>
      </c>
      <c r="J2373" t="s">
        <v>171</v>
      </c>
      <c r="K2373" t="s">
        <v>37</v>
      </c>
      <c r="L2373" t="s">
        <v>38</v>
      </c>
      <c r="M2373" t="s">
        <v>80</v>
      </c>
      <c r="N2373" t="s">
        <v>72</v>
      </c>
      <c r="O2373" t="s">
        <v>50</v>
      </c>
      <c r="P2373">
        <v>61</v>
      </c>
      <c r="Q2373" s="2">
        <v>41861</v>
      </c>
      <c r="R2373" s="2"/>
      <c r="S2373">
        <v>32</v>
      </c>
      <c r="T2373" s="3">
        <v>57446</v>
      </c>
      <c r="U2373" s="3">
        <v>4787.166666666667</v>
      </c>
      <c r="V2373" s="3">
        <v>34.52283653846154</v>
      </c>
      <c r="W2373" s="3">
        <v>0.23190000000000002</v>
      </c>
      <c r="X2373" s="3">
        <v>1110.1439500000001</v>
      </c>
      <c r="Y2373" vm="7">
        <v>0.41200000000000003</v>
      </c>
      <c r="Z2373" s="3">
        <v>2814.8540000000003</v>
      </c>
      <c r="AA2373" t="s">
        <v>41</v>
      </c>
      <c r="AB2373">
        <v>1</v>
      </c>
      <c r="AC2373">
        <v>0</v>
      </c>
      <c r="AD2373" s="2" t="s">
        <v>42</v>
      </c>
      <c r="AE2373">
        <v>200</v>
      </c>
      <c r="AH2373">
        <v>20</v>
      </c>
      <c r="AI2373">
        <v>330.3</v>
      </c>
      <c r="AK2373" t="s">
        <v>42</v>
      </c>
      <c r="AL2373">
        <f>IF(AND(EE_Data_2023[[#This Row],[Hire Date]]&gt;=EE_Data_2023[[#This Row],[Start of Month]],EE_Data_2023[[#This Row],[Hire Date]]&lt;=EE_Data_2023[[#This Row],[End of Month]]),1,0)</f>
        <v>0</v>
      </c>
      <c r="AM2373">
        <f>IF(AND(EE_Data_2023[[#This Row],[Exit Date]]&gt;=EE_Data_2023[[#This Row],[Start of Month]],EE_Data_2023[[#This Row],[Exit Date]]&lt;=EE_Data_2023[[#This Row],[End of Month]]),1,0)</f>
        <v>0</v>
      </c>
      <c r="AN2373">
        <f>EE_Data_2023[[#This Row],[Leave balance]]*EE_Data_2023[[#This Row],[Hr_Rate]]</f>
        <v>6904.5673076923076</v>
      </c>
    </row>
    <row r="2374" spans="1:40" x14ac:dyDescent="0.3">
      <c r="A2374" s="1" t="s">
        <v>1929</v>
      </c>
      <c r="B2374" s="8">
        <v>44986</v>
      </c>
      <c r="C2374" s="8">
        <v>45016</v>
      </c>
      <c r="D2374">
        <v>2023</v>
      </c>
      <c r="E2374" t="s">
        <v>1035</v>
      </c>
      <c r="F2374" t="s">
        <v>1036</v>
      </c>
      <c r="G2374" t="s">
        <v>1918</v>
      </c>
      <c r="H2374" t="s">
        <v>1564</v>
      </c>
      <c r="I2374" t="s">
        <v>1565</v>
      </c>
      <c r="J2374" t="s">
        <v>47</v>
      </c>
      <c r="K2374" t="s">
        <v>83</v>
      </c>
      <c r="L2374" t="s">
        <v>108</v>
      </c>
      <c r="M2374" t="s">
        <v>135</v>
      </c>
      <c r="N2374" t="s">
        <v>72</v>
      </c>
      <c r="O2374" t="s">
        <v>50</v>
      </c>
      <c r="P2374">
        <v>42</v>
      </c>
      <c r="Q2374" s="2">
        <v>39968</v>
      </c>
      <c r="R2374" s="2"/>
      <c r="S2374">
        <v>40</v>
      </c>
      <c r="T2374" s="3">
        <v>174099</v>
      </c>
      <c r="U2374" s="3">
        <v>14508.25</v>
      </c>
      <c r="V2374" s="3">
        <v>83.701442307692304</v>
      </c>
      <c r="W2374" s="3">
        <v>0.25</v>
      </c>
      <c r="X2374" s="3">
        <v>3627.0625</v>
      </c>
      <c r="Y2374" vm="15">
        <v>0.34600000000000003</v>
      </c>
      <c r="Z2374" s="3">
        <v>9488.3954999999987</v>
      </c>
      <c r="AA2374" t="s">
        <v>138</v>
      </c>
      <c r="AB2374">
        <v>1.7225999999999999</v>
      </c>
      <c r="AC2374">
        <v>0.26</v>
      </c>
      <c r="AD2374" s="2" t="s">
        <v>42</v>
      </c>
      <c r="AE2374">
        <v>213</v>
      </c>
      <c r="AH2374">
        <v>20</v>
      </c>
      <c r="AJ2374">
        <v>30</v>
      </c>
      <c r="AK2374" t="s">
        <v>42</v>
      </c>
      <c r="AL2374">
        <f>IF(AND(EE_Data_2023[[#This Row],[Hire Date]]&gt;=EE_Data_2023[[#This Row],[Start of Month]],EE_Data_2023[[#This Row],[Hire Date]]&lt;=EE_Data_2023[[#This Row],[End of Month]]),1,0)</f>
        <v>0</v>
      </c>
      <c r="AM2374">
        <f>IF(AND(EE_Data_2023[[#This Row],[Exit Date]]&gt;=EE_Data_2023[[#This Row],[Start of Month]],EE_Data_2023[[#This Row],[Exit Date]]&lt;=EE_Data_2023[[#This Row],[End of Month]]),1,0)</f>
        <v>0</v>
      </c>
      <c r="AN2374">
        <f>EE_Data_2023[[#This Row],[Leave balance]]*EE_Data_2023[[#This Row],[Hr_Rate]]</f>
        <v>17828.407211538462</v>
      </c>
    </row>
    <row r="2375" spans="1:40" x14ac:dyDescent="0.3">
      <c r="A2375" s="1" t="s">
        <v>1929</v>
      </c>
      <c r="B2375" s="8">
        <v>44986</v>
      </c>
      <c r="C2375" s="8">
        <v>45016</v>
      </c>
      <c r="D2375">
        <v>2023</v>
      </c>
      <c r="E2375" t="s">
        <v>502</v>
      </c>
      <c r="F2375" t="s">
        <v>120</v>
      </c>
      <c r="G2375" t="s">
        <v>1917</v>
      </c>
      <c r="H2375" t="s">
        <v>1566</v>
      </c>
      <c r="I2375" t="s">
        <v>1567</v>
      </c>
      <c r="J2375" t="s">
        <v>93</v>
      </c>
      <c r="K2375" t="s">
        <v>48</v>
      </c>
      <c r="L2375" t="s">
        <v>38</v>
      </c>
      <c r="M2375" t="s">
        <v>120</v>
      </c>
      <c r="N2375" t="s">
        <v>72</v>
      </c>
      <c r="O2375" t="s">
        <v>40</v>
      </c>
      <c r="P2375">
        <v>63</v>
      </c>
      <c r="Q2375" s="2">
        <v>37295</v>
      </c>
      <c r="R2375" s="2"/>
      <c r="S2375">
        <v>24</v>
      </c>
      <c r="T2375" s="3">
        <v>128703</v>
      </c>
      <c r="U2375" s="3">
        <v>10725.25</v>
      </c>
      <c r="V2375" s="3">
        <v>103.12740384615385</v>
      </c>
      <c r="W2375" s="3">
        <v>7.6499999999999999E-2</v>
      </c>
      <c r="X2375" s="3">
        <v>820.48162500000001</v>
      </c>
      <c r="Y2375" vm="1">
        <v>0.36599999999999999</v>
      </c>
      <c r="Z2375" s="3">
        <v>6799.8085000000001</v>
      </c>
      <c r="AA2375" t="s">
        <v>505</v>
      </c>
      <c r="AB2375">
        <v>1.0568</v>
      </c>
      <c r="AC2375">
        <v>0.13</v>
      </c>
      <c r="AD2375" s="2" t="s">
        <v>42</v>
      </c>
      <c r="AE2375">
        <v>335</v>
      </c>
      <c r="AH2375">
        <v>20</v>
      </c>
      <c r="AK2375" t="s">
        <v>42</v>
      </c>
      <c r="AL2375">
        <f>IF(AND(EE_Data_2023[[#This Row],[Hire Date]]&gt;=EE_Data_2023[[#This Row],[Start of Month]],EE_Data_2023[[#This Row],[Hire Date]]&lt;=EE_Data_2023[[#This Row],[End of Month]]),1,0)</f>
        <v>0</v>
      </c>
      <c r="AM2375">
        <f>IF(AND(EE_Data_2023[[#This Row],[Exit Date]]&gt;=EE_Data_2023[[#This Row],[Start of Month]],EE_Data_2023[[#This Row],[Exit Date]]&lt;=EE_Data_2023[[#This Row],[End of Month]]),1,0)</f>
        <v>0</v>
      </c>
      <c r="AN2375">
        <f>EE_Data_2023[[#This Row],[Leave balance]]*EE_Data_2023[[#This Row],[Hr_Rate]]</f>
        <v>34547.680288461539</v>
      </c>
    </row>
    <row r="2376" spans="1:40" x14ac:dyDescent="0.3">
      <c r="A2376" s="1" t="s">
        <v>1929</v>
      </c>
      <c r="B2376" s="8">
        <v>44986</v>
      </c>
      <c r="C2376" s="8">
        <v>45016</v>
      </c>
      <c r="D2376">
        <v>2023</v>
      </c>
      <c r="E2376" t="s">
        <v>502</v>
      </c>
      <c r="F2376" t="s">
        <v>120</v>
      </c>
      <c r="G2376" t="s">
        <v>1917</v>
      </c>
      <c r="H2376" t="s">
        <v>1568</v>
      </c>
      <c r="I2376" t="s">
        <v>1569</v>
      </c>
      <c r="J2376" t="s">
        <v>237</v>
      </c>
      <c r="K2376" t="s">
        <v>99</v>
      </c>
      <c r="L2376" t="s">
        <v>71</v>
      </c>
      <c r="M2376" t="s">
        <v>120</v>
      </c>
      <c r="N2376" t="s">
        <v>72</v>
      </c>
      <c r="O2376" t="s">
        <v>50</v>
      </c>
      <c r="P2376">
        <v>32</v>
      </c>
      <c r="Q2376" s="2">
        <v>42317</v>
      </c>
      <c r="R2376" s="2"/>
      <c r="S2376">
        <v>24</v>
      </c>
      <c r="T2376" s="3">
        <v>65247</v>
      </c>
      <c r="U2376" s="3">
        <v>5437.25</v>
      </c>
      <c r="V2376" s="3">
        <v>52.28125</v>
      </c>
      <c r="W2376" s="3">
        <v>7.6499999999999999E-2</v>
      </c>
      <c r="X2376" s="3">
        <v>415.94962499999997</v>
      </c>
      <c r="Y2376" vm="1">
        <v>0.36599999999999999</v>
      </c>
      <c r="Z2376" s="3">
        <v>3447.2165</v>
      </c>
      <c r="AA2376" t="s">
        <v>505</v>
      </c>
      <c r="AB2376">
        <v>1.0568</v>
      </c>
      <c r="AC2376">
        <v>0</v>
      </c>
      <c r="AD2376" s="2" t="s">
        <v>42</v>
      </c>
      <c r="AE2376">
        <v>338</v>
      </c>
      <c r="AH2376">
        <v>20</v>
      </c>
      <c r="AK2376" t="s">
        <v>42</v>
      </c>
      <c r="AL2376">
        <f>IF(AND(EE_Data_2023[[#This Row],[Hire Date]]&gt;=EE_Data_2023[[#This Row],[Start of Month]],EE_Data_2023[[#This Row],[Hire Date]]&lt;=EE_Data_2023[[#This Row],[End of Month]]),1,0)</f>
        <v>0</v>
      </c>
      <c r="AM2376">
        <f>IF(AND(EE_Data_2023[[#This Row],[Exit Date]]&gt;=EE_Data_2023[[#This Row],[Start of Month]],EE_Data_2023[[#This Row],[Exit Date]]&lt;=EE_Data_2023[[#This Row],[End of Month]]),1,0)</f>
        <v>0</v>
      </c>
      <c r="AN2376">
        <f>EE_Data_2023[[#This Row],[Leave balance]]*EE_Data_2023[[#This Row],[Hr_Rate]]</f>
        <v>17671.0625</v>
      </c>
    </row>
    <row r="2377" spans="1:40" x14ac:dyDescent="0.3">
      <c r="A2377" s="1" t="s">
        <v>1929</v>
      </c>
      <c r="B2377" s="8">
        <v>44986</v>
      </c>
      <c r="C2377" s="8">
        <v>45016</v>
      </c>
      <c r="D2377">
        <v>2023</v>
      </c>
      <c r="E2377" t="s">
        <v>128</v>
      </c>
      <c r="F2377" t="s">
        <v>129</v>
      </c>
      <c r="G2377" t="s">
        <v>33</v>
      </c>
      <c r="H2377" t="s">
        <v>1570</v>
      </c>
      <c r="I2377" t="s">
        <v>1571</v>
      </c>
      <c r="J2377" t="s">
        <v>158</v>
      </c>
      <c r="K2377" t="s">
        <v>99</v>
      </c>
      <c r="L2377" t="s">
        <v>108</v>
      </c>
      <c r="M2377" t="s">
        <v>129</v>
      </c>
      <c r="N2377" t="s">
        <v>72</v>
      </c>
      <c r="O2377" t="s">
        <v>40</v>
      </c>
      <c r="P2377">
        <v>27</v>
      </c>
      <c r="Q2377" s="2">
        <v>43371</v>
      </c>
      <c r="R2377" s="2"/>
      <c r="S2377">
        <v>24</v>
      </c>
      <c r="T2377" s="3">
        <v>64247</v>
      </c>
      <c r="U2377" s="3">
        <v>5353.916666666667</v>
      </c>
      <c r="V2377" s="3">
        <v>51.479967948717949</v>
      </c>
      <c r="W2377" s="3">
        <v>0.27500000000000002</v>
      </c>
      <c r="X2377" s="3">
        <v>1472.3270833333336</v>
      </c>
      <c r="Y2377" vm="14">
        <v>0.55399999999999994</v>
      </c>
      <c r="Z2377" s="3">
        <v>2387.846833333334</v>
      </c>
      <c r="AA2377" t="s">
        <v>41</v>
      </c>
      <c r="AB2377">
        <v>1</v>
      </c>
      <c r="AC2377">
        <v>0</v>
      </c>
      <c r="AD2377" s="2" t="s">
        <v>42</v>
      </c>
      <c r="AE2377">
        <v>264</v>
      </c>
      <c r="AH2377">
        <v>20</v>
      </c>
      <c r="AK2377" t="s">
        <v>42</v>
      </c>
      <c r="AL2377">
        <f>IF(AND(EE_Data_2023[[#This Row],[Hire Date]]&gt;=EE_Data_2023[[#This Row],[Start of Month]],EE_Data_2023[[#This Row],[Hire Date]]&lt;=EE_Data_2023[[#This Row],[End of Month]]),1,0)</f>
        <v>0</v>
      </c>
      <c r="AM2377">
        <f>IF(AND(EE_Data_2023[[#This Row],[Exit Date]]&gt;=EE_Data_2023[[#This Row],[Start of Month]],EE_Data_2023[[#This Row],[Exit Date]]&lt;=EE_Data_2023[[#This Row],[End of Month]]),1,0)</f>
        <v>0</v>
      </c>
      <c r="AN2377">
        <f>EE_Data_2023[[#This Row],[Leave balance]]*EE_Data_2023[[#This Row],[Hr_Rate]]</f>
        <v>13590.711538461539</v>
      </c>
    </row>
    <row r="2378" spans="1:40" x14ac:dyDescent="0.3">
      <c r="A2378" s="1" t="s">
        <v>1929</v>
      </c>
      <c r="B2378" s="8">
        <v>44986</v>
      </c>
      <c r="C2378" s="8">
        <v>45016</v>
      </c>
      <c r="D2378">
        <v>2023</v>
      </c>
      <c r="E2378" t="s">
        <v>920</v>
      </c>
      <c r="F2378" t="s">
        <v>921</v>
      </c>
      <c r="G2378" t="s">
        <v>33</v>
      </c>
      <c r="H2378" t="s">
        <v>1572</v>
      </c>
      <c r="I2378" t="s">
        <v>1573</v>
      </c>
      <c r="J2378" t="s">
        <v>77</v>
      </c>
      <c r="K2378" t="s">
        <v>94</v>
      </c>
      <c r="L2378" t="s">
        <v>108</v>
      </c>
      <c r="M2378" t="s">
        <v>921</v>
      </c>
      <c r="N2378" t="s">
        <v>72</v>
      </c>
      <c r="O2378" t="s">
        <v>50</v>
      </c>
      <c r="P2378">
        <v>33</v>
      </c>
      <c r="Q2378" s="2">
        <v>41071</v>
      </c>
      <c r="R2378" s="2"/>
      <c r="S2378">
        <v>40</v>
      </c>
      <c r="T2378" s="3">
        <v>118253</v>
      </c>
      <c r="U2378" s="3">
        <v>9854.4166666666661</v>
      </c>
      <c r="V2378" s="3">
        <v>56.852403846153848</v>
      </c>
      <c r="W2378" s="3">
        <v>0.3</v>
      </c>
      <c r="X2378" s="3">
        <v>2956.3249999999998</v>
      </c>
      <c r="Y2378" vm="43">
        <v>0.59099999999999997</v>
      </c>
      <c r="Z2378" s="3">
        <v>4030.4564166666669</v>
      </c>
      <c r="AA2378" t="s">
        <v>41</v>
      </c>
      <c r="AB2378">
        <v>1</v>
      </c>
      <c r="AC2378">
        <v>0.08</v>
      </c>
      <c r="AD2378" s="2" t="s">
        <v>42</v>
      </c>
      <c r="AE2378">
        <v>272</v>
      </c>
      <c r="AH2378">
        <v>20</v>
      </c>
      <c r="AJ2378">
        <v>19.5</v>
      </c>
      <c r="AK2378" t="s">
        <v>42</v>
      </c>
      <c r="AL2378">
        <f>IF(AND(EE_Data_2023[[#This Row],[Hire Date]]&gt;=EE_Data_2023[[#This Row],[Start of Month]],EE_Data_2023[[#This Row],[Hire Date]]&lt;=EE_Data_2023[[#This Row],[End of Month]]),1,0)</f>
        <v>0</v>
      </c>
      <c r="AM2378">
        <f>IF(AND(EE_Data_2023[[#This Row],[Exit Date]]&gt;=EE_Data_2023[[#This Row],[Start of Month]],EE_Data_2023[[#This Row],[Exit Date]]&lt;=EE_Data_2023[[#This Row],[End of Month]]),1,0)</f>
        <v>0</v>
      </c>
      <c r="AN2378">
        <f>EE_Data_2023[[#This Row],[Leave balance]]*EE_Data_2023[[#This Row],[Hr_Rate]]</f>
        <v>15463.853846153846</v>
      </c>
    </row>
    <row r="2379" spans="1:40" x14ac:dyDescent="0.3">
      <c r="A2379" s="1" t="s">
        <v>1929</v>
      </c>
      <c r="B2379" s="8">
        <v>44986</v>
      </c>
      <c r="C2379" s="8">
        <v>45016</v>
      </c>
      <c r="D2379">
        <v>2023</v>
      </c>
      <c r="E2379" t="s">
        <v>322</v>
      </c>
      <c r="F2379" t="s">
        <v>323</v>
      </c>
      <c r="G2379" t="s">
        <v>1919</v>
      </c>
      <c r="H2379" t="s">
        <v>1574</v>
      </c>
      <c r="I2379" t="s">
        <v>1575</v>
      </c>
      <c r="J2379" t="s">
        <v>115</v>
      </c>
      <c r="K2379" t="s">
        <v>99</v>
      </c>
      <c r="L2379" t="s">
        <v>38</v>
      </c>
      <c r="M2379" t="s">
        <v>323</v>
      </c>
      <c r="N2379" t="s">
        <v>72</v>
      </c>
      <c r="O2379" t="s">
        <v>50</v>
      </c>
      <c r="P2379">
        <v>45</v>
      </c>
      <c r="Q2379" s="2">
        <v>38057</v>
      </c>
      <c r="R2379" s="2"/>
      <c r="S2379">
        <v>40</v>
      </c>
      <c r="T2379" s="3">
        <v>109422</v>
      </c>
      <c r="U2379" s="3">
        <v>9118.5</v>
      </c>
      <c r="V2379" s="3">
        <v>52.606730769230772</v>
      </c>
      <c r="W2379" s="3">
        <v>0.15490000000000001</v>
      </c>
      <c r="X2379" s="3">
        <v>1412.4556500000001</v>
      </c>
      <c r="Y2379" vm="33">
        <v>0.46700000000000003</v>
      </c>
      <c r="Z2379" s="3">
        <v>4860.1605</v>
      </c>
      <c r="AA2379" t="s">
        <v>326</v>
      </c>
      <c r="AB2379">
        <v>143.86000000000001</v>
      </c>
      <c r="AC2379">
        <v>0</v>
      </c>
      <c r="AD2379" s="2" t="s">
        <v>42</v>
      </c>
      <c r="AE2379">
        <v>209</v>
      </c>
      <c r="AH2379">
        <v>20</v>
      </c>
      <c r="AJ2379">
        <v>3</v>
      </c>
      <c r="AK2379" t="s">
        <v>42</v>
      </c>
      <c r="AL2379">
        <f>IF(AND(EE_Data_2023[[#This Row],[Hire Date]]&gt;=EE_Data_2023[[#This Row],[Start of Month]],EE_Data_2023[[#This Row],[Hire Date]]&lt;=EE_Data_2023[[#This Row],[End of Month]]),1,0)</f>
        <v>0</v>
      </c>
      <c r="AM2379">
        <f>IF(AND(EE_Data_2023[[#This Row],[Exit Date]]&gt;=EE_Data_2023[[#This Row],[Start of Month]],EE_Data_2023[[#This Row],[Exit Date]]&lt;=EE_Data_2023[[#This Row],[End of Month]]),1,0)</f>
        <v>0</v>
      </c>
      <c r="AN2379">
        <f>EE_Data_2023[[#This Row],[Leave balance]]*EE_Data_2023[[#This Row],[Hr_Rate]]</f>
        <v>10994.806730769231</v>
      </c>
    </row>
    <row r="2380" spans="1:40" x14ac:dyDescent="0.3">
      <c r="A2380" s="1" t="s">
        <v>1929</v>
      </c>
      <c r="B2380" s="8">
        <v>44986</v>
      </c>
      <c r="C2380" s="8">
        <v>45016</v>
      </c>
      <c r="D2380">
        <v>2023</v>
      </c>
      <c r="E2380" t="s">
        <v>172</v>
      </c>
      <c r="F2380" t="s">
        <v>132</v>
      </c>
      <c r="G2380" t="s">
        <v>33</v>
      </c>
      <c r="H2380" t="s">
        <v>1576</v>
      </c>
      <c r="I2380" t="s">
        <v>1577</v>
      </c>
      <c r="J2380" t="s">
        <v>77</v>
      </c>
      <c r="K2380" t="s">
        <v>94</v>
      </c>
      <c r="L2380" t="s">
        <v>71</v>
      </c>
      <c r="M2380" t="s">
        <v>132</v>
      </c>
      <c r="N2380" t="s">
        <v>72</v>
      </c>
      <c r="O2380" t="s">
        <v>40</v>
      </c>
      <c r="P2380">
        <v>41</v>
      </c>
      <c r="Q2380" s="2">
        <v>43502</v>
      </c>
      <c r="R2380" s="2"/>
      <c r="S2380">
        <v>24</v>
      </c>
      <c r="T2380" s="3">
        <v>126950</v>
      </c>
      <c r="U2380" s="3">
        <v>10579.166666666666</v>
      </c>
      <c r="V2380" s="3">
        <v>101.72275641025641</v>
      </c>
      <c r="W2380" s="3">
        <v>0.45</v>
      </c>
      <c r="X2380" s="3">
        <v>4760.625</v>
      </c>
      <c r="Y2380" vm="21">
        <v>0.60699999999999998</v>
      </c>
      <c r="Z2380" s="3">
        <v>4157.6125000000002</v>
      </c>
      <c r="AA2380" t="s">
        <v>41</v>
      </c>
      <c r="AB2380">
        <v>1</v>
      </c>
      <c r="AC2380">
        <v>0.1</v>
      </c>
      <c r="AD2380" s="2" t="s">
        <v>42</v>
      </c>
      <c r="AE2380">
        <v>203</v>
      </c>
      <c r="AH2380">
        <v>20</v>
      </c>
      <c r="AI2380">
        <v>576.9</v>
      </c>
      <c r="AK2380" t="s">
        <v>42</v>
      </c>
      <c r="AL2380">
        <f>IF(AND(EE_Data_2023[[#This Row],[Hire Date]]&gt;=EE_Data_2023[[#This Row],[Start of Month]],EE_Data_2023[[#This Row],[Hire Date]]&lt;=EE_Data_2023[[#This Row],[End of Month]]),1,0)</f>
        <v>0</v>
      </c>
      <c r="AM2380">
        <f>IF(AND(EE_Data_2023[[#This Row],[Exit Date]]&gt;=EE_Data_2023[[#This Row],[Start of Month]],EE_Data_2023[[#This Row],[Exit Date]]&lt;=EE_Data_2023[[#This Row],[End of Month]]),1,0)</f>
        <v>0</v>
      </c>
      <c r="AN2380">
        <f>EE_Data_2023[[#This Row],[Leave balance]]*EE_Data_2023[[#This Row],[Hr_Rate]]</f>
        <v>20649.719551282051</v>
      </c>
    </row>
    <row r="2381" spans="1:40" x14ac:dyDescent="0.3">
      <c r="A2381" s="1" t="s">
        <v>1929</v>
      </c>
      <c r="B2381" s="8">
        <v>44986</v>
      </c>
      <c r="C2381" s="8">
        <v>45016</v>
      </c>
      <c r="D2381">
        <v>2023</v>
      </c>
      <c r="E2381" t="s">
        <v>238</v>
      </c>
      <c r="F2381" t="s">
        <v>239</v>
      </c>
      <c r="G2381" t="s">
        <v>33</v>
      </c>
      <c r="H2381" t="s">
        <v>1578</v>
      </c>
      <c r="I2381" t="s">
        <v>1579</v>
      </c>
      <c r="J2381" t="s">
        <v>187</v>
      </c>
      <c r="K2381" t="s">
        <v>37</v>
      </c>
      <c r="L2381" t="s">
        <v>38</v>
      </c>
      <c r="M2381" t="s">
        <v>239</v>
      </c>
      <c r="N2381" t="s">
        <v>72</v>
      </c>
      <c r="O2381" t="s">
        <v>50</v>
      </c>
      <c r="P2381">
        <v>36</v>
      </c>
      <c r="Q2381" s="2">
        <v>41964</v>
      </c>
      <c r="R2381" s="2"/>
      <c r="S2381">
        <v>32</v>
      </c>
      <c r="T2381" s="3">
        <v>97500</v>
      </c>
      <c r="U2381" s="3">
        <v>8125</v>
      </c>
      <c r="V2381" s="3">
        <v>58.59375</v>
      </c>
      <c r="W2381" s="3">
        <v>0.16500000000000001</v>
      </c>
      <c r="X2381" s="3">
        <v>1340.625</v>
      </c>
      <c r="Y2381" vm="27">
        <v>0.20499999999999999</v>
      </c>
      <c r="Z2381" s="3">
        <v>6459.375</v>
      </c>
      <c r="AA2381" t="s">
        <v>41</v>
      </c>
      <c r="AB2381">
        <v>1</v>
      </c>
      <c r="AC2381">
        <v>0</v>
      </c>
      <c r="AD2381" s="2" t="s">
        <v>42</v>
      </c>
      <c r="AE2381">
        <v>61</v>
      </c>
      <c r="AH2381">
        <v>20</v>
      </c>
      <c r="AK2381" t="s">
        <v>42</v>
      </c>
      <c r="AL2381">
        <f>IF(AND(EE_Data_2023[[#This Row],[Hire Date]]&gt;=EE_Data_2023[[#This Row],[Start of Month]],EE_Data_2023[[#This Row],[Hire Date]]&lt;=EE_Data_2023[[#This Row],[End of Month]]),1,0)</f>
        <v>0</v>
      </c>
      <c r="AM2381">
        <f>IF(AND(EE_Data_2023[[#This Row],[Exit Date]]&gt;=EE_Data_2023[[#This Row],[Start of Month]],EE_Data_2023[[#This Row],[Exit Date]]&lt;=EE_Data_2023[[#This Row],[End of Month]]),1,0)</f>
        <v>0</v>
      </c>
      <c r="AN2381">
        <f>EE_Data_2023[[#This Row],[Leave balance]]*EE_Data_2023[[#This Row],[Hr_Rate]]</f>
        <v>3574.21875</v>
      </c>
    </row>
    <row r="2382" spans="1:40" x14ac:dyDescent="0.3">
      <c r="A2382" s="1" t="s">
        <v>1929</v>
      </c>
      <c r="B2382" s="8">
        <v>44986</v>
      </c>
      <c r="C2382" s="8">
        <v>45016</v>
      </c>
      <c r="D2382">
        <v>2023</v>
      </c>
      <c r="E2382" t="s">
        <v>79</v>
      </c>
      <c r="F2382" t="s">
        <v>80</v>
      </c>
      <c r="G2382" t="s">
        <v>33</v>
      </c>
      <c r="H2382" t="s">
        <v>1580</v>
      </c>
      <c r="I2382" t="s">
        <v>1581</v>
      </c>
      <c r="J2382" t="s">
        <v>171</v>
      </c>
      <c r="K2382" t="s">
        <v>37</v>
      </c>
      <c r="L2382" t="s">
        <v>38</v>
      </c>
      <c r="M2382" t="s">
        <v>80</v>
      </c>
      <c r="N2382" t="s">
        <v>39</v>
      </c>
      <c r="O2382" t="s">
        <v>40</v>
      </c>
      <c r="P2382">
        <v>25</v>
      </c>
      <c r="Q2382" s="2">
        <v>44213</v>
      </c>
      <c r="R2382" s="2">
        <v>44943</v>
      </c>
      <c r="S2382">
        <v>40</v>
      </c>
      <c r="T2382" s="3">
        <v>41844</v>
      </c>
      <c r="U2382" s="3">
        <v>3487</v>
      </c>
      <c r="V2382" s="3">
        <v>20.117307692307694</v>
      </c>
      <c r="W2382" s="3">
        <v>0.23190000000000002</v>
      </c>
      <c r="X2382" s="3">
        <v>808.63530000000003</v>
      </c>
      <c r="Y2382" vm="7">
        <v>0.41200000000000003</v>
      </c>
      <c r="Z2382" s="3">
        <v>2050.3559999999998</v>
      </c>
      <c r="AA2382" t="s">
        <v>41</v>
      </c>
      <c r="AB2382">
        <v>1</v>
      </c>
      <c r="AC2382">
        <v>0</v>
      </c>
      <c r="AD2382" s="2" t="s">
        <v>42</v>
      </c>
      <c r="AE2382">
        <v>398</v>
      </c>
      <c r="AH2382">
        <v>20</v>
      </c>
      <c r="AK2382" t="s">
        <v>1810</v>
      </c>
      <c r="AL2382">
        <f>IF(AND(EE_Data_2023[[#This Row],[Hire Date]]&gt;=EE_Data_2023[[#This Row],[Start of Month]],EE_Data_2023[[#This Row],[Hire Date]]&lt;=EE_Data_2023[[#This Row],[End of Month]]),1,0)</f>
        <v>0</v>
      </c>
      <c r="AM2382">
        <f>IF(AND(EE_Data_2023[[#This Row],[Exit Date]]&gt;=EE_Data_2023[[#This Row],[Start of Month]],EE_Data_2023[[#This Row],[Exit Date]]&lt;=EE_Data_2023[[#This Row],[End of Month]]),1,0)</f>
        <v>0</v>
      </c>
      <c r="AN2382">
        <f>EE_Data_2023[[#This Row],[Leave balance]]*EE_Data_2023[[#This Row],[Hr_Rate]]</f>
        <v>8006.6884615384624</v>
      </c>
    </row>
    <row r="2383" spans="1:40" x14ac:dyDescent="0.3">
      <c r="A2383" s="1" t="s">
        <v>1929</v>
      </c>
      <c r="B2383" s="8">
        <v>44986</v>
      </c>
      <c r="C2383" s="8">
        <v>45016</v>
      </c>
      <c r="D2383">
        <v>2023</v>
      </c>
      <c r="E2383" t="s">
        <v>128</v>
      </c>
      <c r="F2383" t="s">
        <v>129</v>
      </c>
      <c r="G2383" t="s">
        <v>33</v>
      </c>
      <c r="H2383" t="s">
        <v>1582</v>
      </c>
      <c r="I2383" t="s">
        <v>1583</v>
      </c>
      <c r="J2383" t="s">
        <v>177</v>
      </c>
      <c r="K2383" t="s">
        <v>83</v>
      </c>
      <c r="L2383" t="s">
        <v>108</v>
      </c>
      <c r="M2383" t="s">
        <v>129</v>
      </c>
      <c r="N2383" t="s">
        <v>72</v>
      </c>
      <c r="O2383" t="s">
        <v>40</v>
      </c>
      <c r="P2383">
        <v>43</v>
      </c>
      <c r="Q2383" s="2">
        <v>41680</v>
      </c>
      <c r="R2383" s="2"/>
      <c r="S2383">
        <v>40</v>
      </c>
      <c r="T2383" s="3">
        <v>58875</v>
      </c>
      <c r="U2383" s="3">
        <v>4906.25</v>
      </c>
      <c r="V2383" s="3">
        <v>28.305288461538463</v>
      </c>
      <c r="W2383" s="3">
        <v>0.27500000000000002</v>
      </c>
      <c r="X2383" s="3">
        <v>1349.21875</v>
      </c>
      <c r="Y2383" vm="14">
        <v>0.55399999999999994</v>
      </c>
      <c r="Z2383" s="3">
        <v>2188.1875000000005</v>
      </c>
      <c r="AA2383" t="s">
        <v>41</v>
      </c>
      <c r="AB2383">
        <v>1</v>
      </c>
      <c r="AC2383">
        <v>0</v>
      </c>
      <c r="AD2383" s="2" t="s">
        <v>42</v>
      </c>
      <c r="AE2383">
        <v>179</v>
      </c>
      <c r="AH2383">
        <v>20</v>
      </c>
      <c r="AK2383" t="s">
        <v>42</v>
      </c>
      <c r="AL2383">
        <f>IF(AND(EE_Data_2023[[#This Row],[Hire Date]]&gt;=EE_Data_2023[[#This Row],[Start of Month]],EE_Data_2023[[#This Row],[Hire Date]]&lt;=EE_Data_2023[[#This Row],[End of Month]]),1,0)</f>
        <v>0</v>
      </c>
      <c r="AM2383">
        <f>IF(AND(EE_Data_2023[[#This Row],[Exit Date]]&gt;=EE_Data_2023[[#This Row],[Start of Month]],EE_Data_2023[[#This Row],[Exit Date]]&lt;=EE_Data_2023[[#This Row],[End of Month]]),1,0)</f>
        <v>0</v>
      </c>
      <c r="AN2383">
        <f>EE_Data_2023[[#This Row],[Leave balance]]*EE_Data_2023[[#This Row],[Hr_Rate]]</f>
        <v>5066.6466346153848</v>
      </c>
    </row>
    <row r="2384" spans="1:40" x14ac:dyDescent="0.3">
      <c r="A2384" s="1" t="s">
        <v>1929</v>
      </c>
      <c r="B2384" s="8">
        <v>44986</v>
      </c>
      <c r="C2384" s="8">
        <v>45016</v>
      </c>
      <c r="D2384">
        <v>2023</v>
      </c>
      <c r="E2384" t="s">
        <v>188</v>
      </c>
      <c r="F2384" t="s">
        <v>189</v>
      </c>
      <c r="G2384" t="s">
        <v>33</v>
      </c>
      <c r="H2384" t="s">
        <v>1584</v>
      </c>
      <c r="I2384" t="s">
        <v>1276</v>
      </c>
      <c r="J2384" t="s">
        <v>362</v>
      </c>
      <c r="K2384" t="s">
        <v>70</v>
      </c>
      <c r="L2384" t="s">
        <v>49</v>
      </c>
      <c r="M2384" t="s">
        <v>189</v>
      </c>
      <c r="N2384" t="s">
        <v>39</v>
      </c>
      <c r="O2384" t="s">
        <v>50</v>
      </c>
      <c r="P2384">
        <v>60</v>
      </c>
      <c r="Q2384" s="2">
        <v>44772</v>
      </c>
      <c r="R2384" s="2">
        <v>45137</v>
      </c>
      <c r="S2384">
        <v>32</v>
      </c>
      <c r="T2384" s="3">
        <v>71677</v>
      </c>
      <c r="U2384" s="3">
        <v>5973.083333333333</v>
      </c>
      <c r="V2384" s="3">
        <v>43.075120192307693</v>
      </c>
      <c r="W2384" s="3">
        <v>0.14099999999999999</v>
      </c>
      <c r="X2384" s="3">
        <v>842.20474999999988</v>
      </c>
      <c r="Y2384" vm="23">
        <v>0.36200000000000004</v>
      </c>
      <c r="Z2384" s="3">
        <v>3810.827166666666</v>
      </c>
      <c r="AA2384" t="s">
        <v>192</v>
      </c>
      <c r="AB2384">
        <v>11.2597</v>
      </c>
      <c r="AC2384">
        <v>0</v>
      </c>
      <c r="AD2384" s="2" t="s">
        <v>42</v>
      </c>
      <c r="AE2384">
        <v>254</v>
      </c>
      <c r="AH2384">
        <v>20</v>
      </c>
      <c r="AI2384">
        <v>328.5</v>
      </c>
      <c r="AK2384" t="s">
        <v>42</v>
      </c>
      <c r="AL2384">
        <f>IF(AND(EE_Data_2023[[#This Row],[Hire Date]]&gt;=EE_Data_2023[[#This Row],[Start of Month]],EE_Data_2023[[#This Row],[Hire Date]]&lt;=EE_Data_2023[[#This Row],[End of Month]]),1,0)</f>
        <v>0</v>
      </c>
      <c r="AM2384">
        <f>IF(AND(EE_Data_2023[[#This Row],[Exit Date]]&gt;=EE_Data_2023[[#This Row],[Start of Month]],EE_Data_2023[[#This Row],[Exit Date]]&lt;=EE_Data_2023[[#This Row],[End of Month]]),1,0)</f>
        <v>0</v>
      </c>
      <c r="AN2384">
        <f>EE_Data_2023[[#This Row],[Leave balance]]*EE_Data_2023[[#This Row],[Hr_Rate]]</f>
        <v>10941.080528846154</v>
      </c>
    </row>
    <row r="2385" spans="1:40" x14ac:dyDescent="0.3">
      <c r="A2385" s="1" t="s">
        <v>1929</v>
      </c>
      <c r="B2385" s="8">
        <v>44986</v>
      </c>
      <c r="C2385" s="8">
        <v>45016</v>
      </c>
      <c r="D2385">
        <v>2023</v>
      </c>
      <c r="E2385" t="s">
        <v>385</v>
      </c>
      <c r="F2385" t="s">
        <v>386</v>
      </c>
      <c r="G2385" t="s">
        <v>33</v>
      </c>
      <c r="H2385" t="s">
        <v>1585</v>
      </c>
      <c r="I2385" t="s">
        <v>1586</v>
      </c>
      <c r="J2385" t="s">
        <v>171</v>
      </c>
      <c r="K2385" t="s">
        <v>37</v>
      </c>
      <c r="L2385" t="s">
        <v>49</v>
      </c>
      <c r="M2385" t="s">
        <v>386</v>
      </c>
      <c r="N2385" t="s">
        <v>72</v>
      </c>
      <c r="O2385" t="s">
        <v>40</v>
      </c>
      <c r="P2385">
        <v>61</v>
      </c>
      <c r="Q2385" s="2">
        <v>36793</v>
      </c>
      <c r="R2385" s="2"/>
      <c r="S2385">
        <v>32</v>
      </c>
      <c r="T2385" s="3">
        <v>40063</v>
      </c>
      <c r="U2385" s="3">
        <v>3338.5833333333335</v>
      </c>
      <c r="V2385" s="3">
        <v>24.076322115384617</v>
      </c>
      <c r="W2385" s="3">
        <v>0.19020000000000001</v>
      </c>
      <c r="X2385" s="3">
        <v>634.99855000000002</v>
      </c>
      <c r="Y2385" vm="36">
        <v>0.28300000000000003</v>
      </c>
      <c r="Z2385" s="3">
        <v>2393.7642500000002</v>
      </c>
      <c r="AA2385" t="s">
        <v>389</v>
      </c>
      <c r="AB2385">
        <v>1.9574</v>
      </c>
      <c r="AC2385">
        <v>0</v>
      </c>
      <c r="AD2385" s="2" t="s">
        <v>42</v>
      </c>
      <c r="AE2385">
        <v>25</v>
      </c>
      <c r="AH2385">
        <v>20</v>
      </c>
      <c r="AK2385" t="s">
        <v>42</v>
      </c>
      <c r="AL2385">
        <f>IF(AND(EE_Data_2023[[#This Row],[Hire Date]]&gt;=EE_Data_2023[[#This Row],[Start of Month]],EE_Data_2023[[#This Row],[Hire Date]]&lt;=EE_Data_2023[[#This Row],[End of Month]]),1,0)</f>
        <v>0</v>
      </c>
      <c r="AM2385">
        <f>IF(AND(EE_Data_2023[[#This Row],[Exit Date]]&gt;=EE_Data_2023[[#This Row],[Start of Month]],EE_Data_2023[[#This Row],[Exit Date]]&lt;=EE_Data_2023[[#This Row],[End of Month]]),1,0)</f>
        <v>0</v>
      </c>
      <c r="AN2385">
        <f>EE_Data_2023[[#This Row],[Leave balance]]*EE_Data_2023[[#This Row],[Hr_Rate]]</f>
        <v>601.90805288461547</v>
      </c>
    </row>
    <row r="2386" spans="1:40" x14ac:dyDescent="0.3">
      <c r="A2386" s="1" t="s">
        <v>1929</v>
      </c>
      <c r="B2386" s="8">
        <v>44986</v>
      </c>
      <c r="C2386" s="8">
        <v>45016</v>
      </c>
      <c r="D2386">
        <v>2023</v>
      </c>
      <c r="E2386" t="s">
        <v>110</v>
      </c>
      <c r="F2386" t="s">
        <v>111</v>
      </c>
      <c r="G2386" t="s">
        <v>112</v>
      </c>
      <c r="H2386" t="s">
        <v>1587</v>
      </c>
      <c r="I2386" t="s">
        <v>1588</v>
      </c>
      <c r="J2386" t="s">
        <v>171</v>
      </c>
      <c r="K2386" t="s">
        <v>37</v>
      </c>
      <c r="L2386" t="s">
        <v>38</v>
      </c>
      <c r="M2386" t="s">
        <v>111</v>
      </c>
      <c r="N2386" t="s">
        <v>72</v>
      </c>
      <c r="O2386" t="s">
        <v>50</v>
      </c>
      <c r="P2386">
        <v>55</v>
      </c>
      <c r="Q2386" s="2">
        <v>38107</v>
      </c>
      <c r="R2386" s="2"/>
      <c r="S2386">
        <v>40</v>
      </c>
      <c r="T2386" s="3">
        <v>40124</v>
      </c>
      <c r="U2386" s="3">
        <v>3343.6666666666665</v>
      </c>
      <c r="V2386" s="3">
        <v>19.290384615384617</v>
      </c>
      <c r="W2386" s="3">
        <v>0</v>
      </c>
      <c r="X2386" s="3">
        <v>0</v>
      </c>
      <c r="Y2386" vm="12">
        <v>0.113</v>
      </c>
      <c r="Z2386" s="3">
        <v>2965.8323333333333</v>
      </c>
      <c r="AA2386" t="s">
        <v>117</v>
      </c>
      <c r="AB2386">
        <v>3.8468</v>
      </c>
      <c r="AC2386">
        <v>0</v>
      </c>
      <c r="AD2386" s="2" t="s">
        <v>42</v>
      </c>
      <c r="AE2386">
        <v>43</v>
      </c>
      <c r="AH2386">
        <v>20</v>
      </c>
      <c r="AJ2386">
        <v>12</v>
      </c>
      <c r="AK2386" t="s">
        <v>42</v>
      </c>
      <c r="AL2386">
        <f>IF(AND(EE_Data_2023[[#This Row],[Hire Date]]&gt;=EE_Data_2023[[#This Row],[Start of Month]],EE_Data_2023[[#This Row],[Hire Date]]&lt;=EE_Data_2023[[#This Row],[End of Month]]),1,0)</f>
        <v>0</v>
      </c>
      <c r="AM2386">
        <f>IF(AND(EE_Data_2023[[#This Row],[Exit Date]]&gt;=EE_Data_2023[[#This Row],[Start of Month]],EE_Data_2023[[#This Row],[Exit Date]]&lt;=EE_Data_2023[[#This Row],[End of Month]]),1,0)</f>
        <v>0</v>
      </c>
      <c r="AN2386">
        <f>EE_Data_2023[[#This Row],[Leave balance]]*EE_Data_2023[[#This Row],[Hr_Rate]]</f>
        <v>829.48653846153854</v>
      </c>
    </row>
    <row r="2387" spans="1:40" x14ac:dyDescent="0.3">
      <c r="A2387" s="1" t="s">
        <v>1929</v>
      </c>
      <c r="B2387" s="8">
        <v>44986</v>
      </c>
      <c r="C2387" s="8">
        <v>45016</v>
      </c>
      <c r="D2387">
        <v>2023</v>
      </c>
      <c r="E2387" t="s">
        <v>920</v>
      </c>
      <c r="F2387" t="s">
        <v>921</v>
      </c>
      <c r="G2387" t="s">
        <v>33</v>
      </c>
      <c r="H2387" t="s">
        <v>1589</v>
      </c>
      <c r="I2387" t="s">
        <v>1590</v>
      </c>
      <c r="J2387" t="s">
        <v>367</v>
      </c>
      <c r="K2387" t="s">
        <v>37</v>
      </c>
      <c r="L2387" t="s">
        <v>71</v>
      </c>
      <c r="M2387" t="s">
        <v>921</v>
      </c>
      <c r="N2387" t="s">
        <v>39</v>
      </c>
      <c r="O2387" t="s">
        <v>40</v>
      </c>
      <c r="P2387">
        <v>54</v>
      </c>
      <c r="Q2387" s="2">
        <v>44727</v>
      </c>
      <c r="R2387" s="2">
        <v>45092</v>
      </c>
      <c r="S2387">
        <v>32</v>
      </c>
      <c r="T2387" s="3">
        <v>95239</v>
      </c>
      <c r="U2387" s="3">
        <v>7936.583333333333</v>
      </c>
      <c r="V2387" s="3">
        <v>57.23497596153846</v>
      </c>
      <c r="W2387" s="3">
        <v>0.3</v>
      </c>
      <c r="X2387" s="3">
        <v>2380.9749999999999</v>
      </c>
      <c r="Y2387" vm="43">
        <v>0.59099999999999997</v>
      </c>
      <c r="Z2387" s="3">
        <v>3246.0625833333334</v>
      </c>
      <c r="AA2387" t="s">
        <v>41</v>
      </c>
      <c r="AB2387">
        <v>1</v>
      </c>
      <c r="AC2387">
        <v>0</v>
      </c>
      <c r="AD2387" s="2" t="s">
        <v>42</v>
      </c>
      <c r="AE2387">
        <v>354</v>
      </c>
      <c r="AH2387">
        <v>20</v>
      </c>
      <c r="AK2387" t="s">
        <v>42</v>
      </c>
      <c r="AL2387">
        <f>IF(AND(EE_Data_2023[[#This Row],[Hire Date]]&gt;=EE_Data_2023[[#This Row],[Start of Month]],EE_Data_2023[[#This Row],[Hire Date]]&lt;=EE_Data_2023[[#This Row],[End of Month]]),1,0)</f>
        <v>0</v>
      </c>
      <c r="AM2387">
        <f>IF(AND(EE_Data_2023[[#This Row],[Exit Date]]&gt;=EE_Data_2023[[#This Row],[Start of Month]],EE_Data_2023[[#This Row],[Exit Date]]&lt;=EE_Data_2023[[#This Row],[End of Month]]),1,0)</f>
        <v>0</v>
      </c>
      <c r="AN2387">
        <f>EE_Data_2023[[#This Row],[Leave balance]]*EE_Data_2023[[#This Row],[Hr_Rate]]</f>
        <v>20261.181490384613</v>
      </c>
    </row>
    <row r="2388" spans="1:40" x14ac:dyDescent="0.3">
      <c r="A2388" s="1" t="s">
        <v>1929</v>
      </c>
      <c r="B2388" s="8">
        <v>44986</v>
      </c>
      <c r="C2388" s="8">
        <v>45016</v>
      </c>
      <c r="D2388">
        <v>2023</v>
      </c>
      <c r="E2388" t="s">
        <v>346</v>
      </c>
      <c r="F2388" t="s">
        <v>347</v>
      </c>
      <c r="G2388" t="s">
        <v>54</v>
      </c>
      <c r="H2388" t="s">
        <v>1591</v>
      </c>
      <c r="I2388" t="s">
        <v>1346</v>
      </c>
      <c r="J2388" t="s">
        <v>341</v>
      </c>
      <c r="K2388" t="s">
        <v>99</v>
      </c>
      <c r="L2388" t="s">
        <v>38</v>
      </c>
      <c r="M2388" t="s">
        <v>347</v>
      </c>
      <c r="N2388" t="s">
        <v>72</v>
      </c>
      <c r="O2388" t="s">
        <v>50</v>
      </c>
      <c r="P2388">
        <v>29</v>
      </c>
      <c r="Q2388" s="2">
        <v>43778</v>
      </c>
      <c r="R2388" s="2"/>
      <c r="S2388">
        <v>40</v>
      </c>
      <c r="T2388" s="3">
        <v>75012</v>
      </c>
      <c r="U2388" s="3">
        <v>6251</v>
      </c>
      <c r="V2388" s="3">
        <v>36.063461538461539</v>
      </c>
      <c r="W2388" s="3">
        <v>0.2109</v>
      </c>
      <c r="X2388" s="3">
        <v>1318.3359</v>
      </c>
      <c r="Y2388" vm="34">
        <v>0.45799999999999996</v>
      </c>
      <c r="Z2388" s="3">
        <v>3388.0420000000004</v>
      </c>
      <c r="AA2388" t="s">
        <v>350</v>
      </c>
      <c r="AB2388">
        <v>11.0573</v>
      </c>
      <c r="AC2388">
        <v>0</v>
      </c>
      <c r="AD2388" s="2" t="s">
        <v>42</v>
      </c>
      <c r="AE2388">
        <v>66</v>
      </c>
      <c r="AH2388">
        <v>20</v>
      </c>
      <c r="AJ2388">
        <v>27</v>
      </c>
      <c r="AK2388" t="s">
        <v>42</v>
      </c>
      <c r="AL2388">
        <f>IF(AND(EE_Data_2023[[#This Row],[Hire Date]]&gt;=EE_Data_2023[[#This Row],[Start of Month]],EE_Data_2023[[#This Row],[Hire Date]]&lt;=EE_Data_2023[[#This Row],[End of Month]]),1,0)</f>
        <v>0</v>
      </c>
      <c r="AM2388">
        <f>IF(AND(EE_Data_2023[[#This Row],[Exit Date]]&gt;=EE_Data_2023[[#This Row],[Start of Month]],EE_Data_2023[[#This Row],[Exit Date]]&lt;=EE_Data_2023[[#This Row],[End of Month]]),1,0)</f>
        <v>0</v>
      </c>
      <c r="AN2388">
        <f>EE_Data_2023[[#This Row],[Leave balance]]*EE_Data_2023[[#This Row],[Hr_Rate]]</f>
        <v>2380.1884615384615</v>
      </c>
    </row>
    <row r="2389" spans="1:40" x14ac:dyDescent="0.3">
      <c r="A2389" s="1" t="s">
        <v>1929</v>
      </c>
      <c r="B2389" s="8">
        <v>44986</v>
      </c>
      <c r="C2389" s="8">
        <v>45016</v>
      </c>
      <c r="D2389">
        <v>2023</v>
      </c>
      <c r="E2389" t="s">
        <v>79</v>
      </c>
      <c r="F2389" t="s">
        <v>80</v>
      </c>
      <c r="G2389" t="s">
        <v>33</v>
      </c>
      <c r="H2389" t="s">
        <v>1592</v>
      </c>
      <c r="I2389" t="s">
        <v>1593</v>
      </c>
      <c r="J2389" t="s">
        <v>310</v>
      </c>
      <c r="K2389" t="s">
        <v>37</v>
      </c>
      <c r="L2389" t="s">
        <v>38</v>
      </c>
      <c r="M2389" t="s">
        <v>80</v>
      </c>
      <c r="N2389" t="s">
        <v>72</v>
      </c>
      <c r="O2389" t="s">
        <v>50</v>
      </c>
      <c r="P2389">
        <v>33</v>
      </c>
      <c r="Q2389" s="2">
        <v>41819</v>
      </c>
      <c r="R2389" s="2"/>
      <c r="S2389">
        <v>32</v>
      </c>
      <c r="T2389" s="3">
        <v>96366</v>
      </c>
      <c r="U2389" s="3">
        <v>8030.5</v>
      </c>
      <c r="V2389" s="3">
        <v>57.912259615384613</v>
      </c>
      <c r="W2389" s="3">
        <v>0.23190000000000002</v>
      </c>
      <c r="X2389" s="3">
        <v>1862.2729500000003</v>
      </c>
      <c r="Y2389" vm="7">
        <v>0.41200000000000003</v>
      </c>
      <c r="Z2389" s="3">
        <v>4721.9339999999993</v>
      </c>
      <c r="AA2389" t="s">
        <v>41</v>
      </c>
      <c r="AB2389">
        <v>1</v>
      </c>
      <c r="AC2389">
        <v>0</v>
      </c>
      <c r="AD2389" s="2" t="s">
        <v>42</v>
      </c>
      <c r="AE2389">
        <v>275</v>
      </c>
      <c r="AH2389">
        <v>20</v>
      </c>
      <c r="AK2389" t="s">
        <v>42</v>
      </c>
      <c r="AL2389">
        <f>IF(AND(EE_Data_2023[[#This Row],[Hire Date]]&gt;=EE_Data_2023[[#This Row],[Start of Month]],EE_Data_2023[[#This Row],[Hire Date]]&lt;=EE_Data_2023[[#This Row],[End of Month]]),1,0)</f>
        <v>0</v>
      </c>
      <c r="AM2389">
        <f>IF(AND(EE_Data_2023[[#This Row],[Exit Date]]&gt;=EE_Data_2023[[#This Row],[Start of Month]],EE_Data_2023[[#This Row],[Exit Date]]&lt;=EE_Data_2023[[#This Row],[End of Month]]),1,0)</f>
        <v>0</v>
      </c>
      <c r="AN2389">
        <f>EE_Data_2023[[#This Row],[Leave balance]]*EE_Data_2023[[#This Row],[Hr_Rate]]</f>
        <v>15925.87139423077</v>
      </c>
    </row>
    <row r="2390" spans="1:40" x14ac:dyDescent="0.3">
      <c r="A2390" s="1" t="s">
        <v>1929</v>
      </c>
      <c r="B2390" s="8">
        <v>44986</v>
      </c>
      <c r="C2390" s="8">
        <v>45016</v>
      </c>
      <c r="D2390">
        <v>2023</v>
      </c>
      <c r="E2390" t="s">
        <v>721</v>
      </c>
      <c r="F2390" t="s">
        <v>722</v>
      </c>
      <c r="G2390" t="s">
        <v>54</v>
      </c>
      <c r="H2390" t="s">
        <v>1594</v>
      </c>
      <c r="I2390" t="s">
        <v>1595</v>
      </c>
      <c r="J2390" t="s">
        <v>145</v>
      </c>
      <c r="K2390" t="s">
        <v>116</v>
      </c>
      <c r="L2390" t="s">
        <v>71</v>
      </c>
      <c r="M2390" t="s">
        <v>722</v>
      </c>
      <c r="N2390" t="s">
        <v>72</v>
      </c>
      <c r="O2390" t="s">
        <v>50</v>
      </c>
      <c r="P2390">
        <v>39</v>
      </c>
      <c r="Q2390" s="2">
        <v>41849</v>
      </c>
      <c r="R2390" s="2"/>
      <c r="S2390">
        <v>40</v>
      </c>
      <c r="T2390" s="3">
        <v>40897</v>
      </c>
      <c r="U2390" s="3">
        <v>3408.0833333333335</v>
      </c>
      <c r="V2390" s="3">
        <v>19.662019230769232</v>
      </c>
      <c r="W2390" s="3">
        <v>0.1</v>
      </c>
      <c r="X2390" s="3">
        <v>340.80833333333339</v>
      </c>
      <c r="Y2390" vm="42">
        <v>0.34799999999999998</v>
      </c>
      <c r="Z2390" s="3">
        <v>2222.0703333333336</v>
      </c>
      <c r="AA2390" t="s">
        <v>725</v>
      </c>
      <c r="AB2390">
        <v>486.12</v>
      </c>
      <c r="AC2390">
        <v>0</v>
      </c>
      <c r="AD2390" s="2" t="s">
        <v>42</v>
      </c>
      <c r="AE2390">
        <v>39</v>
      </c>
      <c r="AF2390">
        <v>1</v>
      </c>
      <c r="AG2390" t="s">
        <v>1811</v>
      </c>
      <c r="AH2390">
        <v>20</v>
      </c>
      <c r="AJ2390">
        <v>7.5</v>
      </c>
      <c r="AK2390" t="s">
        <v>42</v>
      </c>
      <c r="AL2390">
        <f>IF(AND(EE_Data_2023[[#This Row],[Hire Date]]&gt;=EE_Data_2023[[#This Row],[Start of Month]],EE_Data_2023[[#This Row],[Hire Date]]&lt;=EE_Data_2023[[#This Row],[End of Month]]),1,0)</f>
        <v>0</v>
      </c>
      <c r="AM2390">
        <f>IF(AND(EE_Data_2023[[#This Row],[Exit Date]]&gt;=EE_Data_2023[[#This Row],[Start of Month]],EE_Data_2023[[#This Row],[Exit Date]]&lt;=EE_Data_2023[[#This Row],[End of Month]]),1,0)</f>
        <v>0</v>
      </c>
      <c r="AN2390">
        <f>EE_Data_2023[[#This Row],[Leave balance]]*EE_Data_2023[[#This Row],[Hr_Rate]]</f>
        <v>766.81875000000002</v>
      </c>
    </row>
    <row r="2391" spans="1:40" x14ac:dyDescent="0.3">
      <c r="A2391" s="1" t="s">
        <v>1929</v>
      </c>
      <c r="B2391" s="8">
        <v>44986</v>
      </c>
      <c r="C2391" s="8">
        <v>45016</v>
      </c>
      <c r="D2391">
        <v>2023</v>
      </c>
      <c r="E2391" t="s">
        <v>322</v>
      </c>
      <c r="F2391" t="s">
        <v>323</v>
      </c>
      <c r="G2391" t="s">
        <v>1919</v>
      </c>
      <c r="H2391" t="s">
        <v>1596</v>
      </c>
      <c r="I2391" t="s">
        <v>1597</v>
      </c>
      <c r="J2391" t="s">
        <v>77</v>
      </c>
      <c r="K2391" t="s">
        <v>48</v>
      </c>
      <c r="L2391" t="s">
        <v>108</v>
      </c>
      <c r="M2391" t="s">
        <v>323</v>
      </c>
      <c r="N2391" t="s">
        <v>72</v>
      </c>
      <c r="O2391" t="s">
        <v>50</v>
      </c>
      <c r="P2391">
        <v>37</v>
      </c>
      <c r="Q2391" s="2">
        <v>42605</v>
      </c>
      <c r="R2391" s="2"/>
      <c r="S2391">
        <v>40</v>
      </c>
      <c r="T2391" s="3">
        <v>124928</v>
      </c>
      <c r="U2391" s="3">
        <v>10410.666666666666</v>
      </c>
      <c r="V2391" s="3">
        <v>60.061538461538461</v>
      </c>
      <c r="W2391" s="3">
        <v>0.15490000000000001</v>
      </c>
      <c r="X2391" s="3">
        <v>1612.6122666666668</v>
      </c>
      <c r="Y2391" vm="33">
        <v>0.46700000000000003</v>
      </c>
      <c r="Z2391" s="3">
        <v>5548.8853333333327</v>
      </c>
      <c r="AA2391" t="s">
        <v>326</v>
      </c>
      <c r="AB2391">
        <v>143.86000000000001</v>
      </c>
      <c r="AC2391">
        <v>0.06</v>
      </c>
      <c r="AD2391" s="2" t="s">
        <v>42</v>
      </c>
      <c r="AE2391">
        <v>389</v>
      </c>
      <c r="AH2391">
        <v>20</v>
      </c>
      <c r="AJ2391">
        <v>7.5</v>
      </c>
      <c r="AK2391" t="s">
        <v>42</v>
      </c>
      <c r="AL2391">
        <f>IF(AND(EE_Data_2023[[#This Row],[Hire Date]]&gt;=EE_Data_2023[[#This Row],[Start of Month]],EE_Data_2023[[#This Row],[Hire Date]]&lt;=EE_Data_2023[[#This Row],[End of Month]]),1,0)</f>
        <v>0</v>
      </c>
      <c r="AM2391">
        <f>IF(AND(EE_Data_2023[[#This Row],[Exit Date]]&gt;=EE_Data_2023[[#This Row],[Start of Month]],EE_Data_2023[[#This Row],[Exit Date]]&lt;=EE_Data_2023[[#This Row],[End of Month]]),1,0)</f>
        <v>0</v>
      </c>
      <c r="AN2391">
        <f>EE_Data_2023[[#This Row],[Leave balance]]*EE_Data_2023[[#This Row],[Hr_Rate]]</f>
        <v>23363.938461538462</v>
      </c>
    </row>
    <row r="2392" spans="1:40" x14ac:dyDescent="0.3">
      <c r="A2392" s="1" t="s">
        <v>1929</v>
      </c>
      <c r="B2392" s="8">
        <v>44986</v>
      </c>
      <c r="C2392" s="8">
        <v>45016</v>
      </c>
      <c r="D2392">
        <v>2023</v>
      </c>
      <c r="E2392" t="s">
        <v>59</v>
      </c>
      <c r="F2392" t="s">
        <v>60</v>
      </c>
      <c r="G2392" t="s">
        <v>33</v>
      </c>
      <c r="H2392" t="s">
        <v>1598</v>
      </c>
      <c r="I2392" t="s">
        <v>1599</v>
      </c>
      <c r="J2392" t="s">
        <v>77</v>
      </c>
      <c r="K2392" t="s">
        <v>48</v>
      </c>
      <c r="L2392" t="s">
        <v>49</v>
      </c>
      <c r="M2392" t="s">
        <v>60</v>
      </c>
      <c r="N2392" t="s">
        <v>72</v>
      </c>
      <c r="O2392" t="s">
        <v>50</v>
      </c>
      <c r="P2392">
        <v>51</v>
      </c>
      <c r="Q2392" s="2">
        <v>41439</v>
      </c>
      <c r="R2392" s="2"/>
      <c r="S2392">
        <v>24</v>
      </c>
      <c r="T2392" s="3">
        <v>108221</v>
      </c>
      <c r="U2392" s="3">
        <v>9018.4166666666661</v>
      </c>
      <c r="V2392" s="3">
        <v>86.715544871794876</v>
      </c>
      <c r="W2392" s="3">
        <v>0.22140000000000001</v>
      </c>
      <c r="X2392" s="3">
        <v>1996.6774499999999</v>
      </c>
      <c r="Y2392" vm="4">
        <v>0.40799999999999997</v>
      </c>
      <c r="Z2392" s="3">
        <v>5338.9026666666668</v>
      </c>
      <c r="AA2392" t="s">
        <v>64</v>
      </c>
      <c r="AB2392">
        <v>4.6844999999999999</v>
      </c>
      <c r="AC2392">
        <v>0.05</v>
      </c>
      <c r="AD2392" s="2" t="s">
        <v>42</v>
      </c>
      <c r="AE2392">
        <v>151</v>
      </c>
      <c r="AH2392">
        <v>20</v>
      </c>
      <c r="AK2392" t="s">
        <v>42</v>
      </c>
      <c r="AL2392">
        <f>IF(AND(EE_Data_2023[[#This Row],[Hire Date]]&gt;=EE_Data_2023[[#This Row],[Start of Month]],EE_Data_2023[[#This Row],[Hire Date]]&lt;=EE_Data_2023[[#This Row],[End of Month]]),1,0)</f>
        <v>0</v>
      </c>
      <c r="AM2392">
        <f>IF(AND(EE_Data_2023[[#This Row],[Exit Date]]&gt;=EE_Data_2023[[#This Row],[Start of Month]],EE_Data_2023[[#This Row],[Exit Date]]&lt;=EE_Data_2023[[#This Row],[End of Month]]),1,0)</f>
        <v>0</v>
      </c>
      <c r="AN2392">
        <f>EE_Data_2023[[#This Row],[Leave balance]]*EE_Data_2023[[#This Row],[Hr_Rate]]</f>
        <v>13094.047275641025</v>
      </c>
    </row>
    <row r="2393" spans="1:40" x14ac:dyDescent="0.3">
      <c r="A2393" s="1" t="s">
        <v>1929</v>
      </c>
      <c r="B2393" s="8">
        <v>44986</v>
      </c>
      <c r="C2393" s="8">
        <v>45016</v>
      </c>
      <c r="D2393">
        <v>2023</v>
      </c>
      <c r="E2393" t="s">
        <v>110</v>
      </c>
      <c r="F2393" t="s">
        <v>111</v>
      </c>
      <c r="G2393" t="s">
        <v>112</v>
      </c>
      <c r="H2393" t="s">
        <v>587</v>
      </c>
      <c r="I2393" t="s">
        <v>1600</v>
      </c>
      <c r="J2393" t="s">
        <v>321</v>
      </c>
      <c r="K2393" t="s">
        <v>94</v>
      </c>
      <c r="L2393" t="s">
        <v>71</v>
      </c>
      <c r="M2393" t="s">
        <v>111</v>
      </c>
      <c r="N2393" t="s">
        <v>72</v>
      </c>
      <c r="O2393" t="s">
        <v>40</v>
      </c>
      <c r="P2393">
        <v>46</v>
      </c>
      <c r="Q2393" s="2">
        <v>39133</v>
      </c>
      <c r="R2393" s="2"/>
      <c r="S2393">
        <v>40</v>
      </c>
      <c r="T2393" s="3">
        <v>75579</v>
      </c>
      <c r="U2393" s="3">
        <v>6298.25</v>
      </c>
      <c r="V2393" s="3">
        <v>36.336057692307691</v>
      </c>
      <c r="W2393" s="3">
        <v>0</v>
      </c>
      <c r="X2393" s="3">
        <v>0</v>
      </c>
      <c r="Y2393" vm="12">
        <v>0.113</v>
      </c>
      <c r="Z2393" s="3">
        <v>5586.5477499999997</v>
      </c>
      <c r="AA2393" t="s">
        <v>117</v>
      </c>
      <c r="AB2393">
        <v>3.8468</v>
      </c>
      <c r="AC2393">
        <v>0</v>
      </c>
      <c r="AD2393" s="2" t="s">
        <v>42</v>
      </c>
      <c r="AE2393">
        <v>284</v>
      </c>
      <c r="AH2393">
        <v>20</v>
      </c>
      <c r="AJ2393">
        <v>1.5</v>
      </c>
      <c r="AK2393" t="s">
        <v>42</v>
      </c>
      <c r="AL2393">
        <f>IF(AND(EE_Data_2023[[#This Row],[Hire Date]]&gt;=EE_Data_2023[[#This Row],[Start of Month]],EE_Data_2023[[#This Row],[Hire Date]]&lt;=EE_Data_2023[[#This Row],[End of Month]]),1,0)</f>
        <v>0</v>
      </c>
      <c r="AM2393">
        <f>IF(AND(EE_Data_2023[[#This Row],[Exit Date]]&gt;=EE_Data_2023[[#This Row],[Start of Month]],EE_Data_2023[[#This Row],[Exit Date]]&lt;=EE_Data_2023[[#This Row],[End of Month]]),1,0)</f>
        <v>0</v>
      </c>
      <c r="AN2393">
        <f>EE_Data_2023[[#This Row],[Leave balance]]*EE_Data_2023[[#This Row],[Hr_Rate]]</f>
        <v>10319.440384615384</v>
      </c>
    </row>
    <row r="2394" spans="1:40" x14ac:dyDescent="0.3">
      <c r="A2394" s="1" t="s">
        <v>1929</v>
      </c>
      <c r="B2394" s="8">
        <v>44986</v>
      </c>
      <c r="C2394" s="8">
        <v>45016</v>
      </c>
      <c r="D2394">
        <v>2023</v>
      </c>
      <c r="E2394" t="s">
        <v>79</v>
      </c>
      <c r="F2394" t="s">
        <v>80</v>
      </c>
      <c r="G2394" t="s">
        <v>33</v>
      </c>
      <c r="H2394" t="s">
        <v>1601</v>
      </c>
      <c r="I2394" t="s">
        <v>1602</v>
      </c>
      <c r="J2394" t="s">
        <v>93</v>
      </c>
      <c r="K2394" t="s">
        <v>94</v>
      </c>
      <c r="L2394" t="s">
        <v>38</v>
      </c>
      <c r="M2394" t="s">
        <v>80</v>
      </c>
      <c r="N2394" t="s">
        <v>72</v>
      </c>
      <c r="O2394" t="s">
        <v>40</v>
      </c>
      <c r="P2394">
        <v>41</v>
      </c>
      <c r="Q2394" s="2">
        <v>42365</v>
      </c>
      <c r="R2394" s="2"/>
      <c r="S2394">
        <v>32</v>
      </c>
      <c r="T2394" s="3">
        <v>129903</v>
      </c>
      <c r="U2394" s="3">
        <v>10825.25</v>
      </c>
      <c r="V2394" s="3">
        <v>78.066706730769226</v>
      </c>
      <c r="W2394" s="3">
        <v>0.23190000000000002</v>
      </c>
      <c r="X2394" s="3">
        <v>2510.3754750000003</v>
      </c>
      <c r="Y2394" vm="7">
        <v>0.41200000000000003</v>
      </c>
      <c r="Z2394" s="3">
        <v>6365.2469999999994</v>
      </c>
      <c r="AA2394" t="s">
        <v>41</v>
      </c>
      <c r="AB2394">
        <v>1</v>
      </c>
      <c r="AC2394">
        <v>0.13</v>
      </c>
      <c r="AD2394" s="2" t="s">
        <v>42</v>
      </c>
      <c r="AE2394">
        <v>41</v>
      </c>
      <c r="AH2394">
        <v>20</v>
      </c>
      <c r="AK2394" t="s">
        <v>42</v>
      </c>
      <c r="AL2394">
        <f>IF(AND(EE_Data_2023[[#This Row],[Hire Date]]&gt;=EE_Data_2023[[#This Row],[Start of Month]],EE_Data_2023[[#This Row],[Hire Date]]&lt;=EE_Data_2023[[#This Row],[End of Month]]),1,0)</f>
        <v>0</v>
      </c>
      <c r="AM2394">
        <f>IF(AND(EE_Data_2023[[#This Row],[Exit Date]]&gt;=EE_Data_2023[[#This Row],[Start of Month]],EE_Data_2023[[#This Row],[Exit Date]]&lt;=EE_Data_2023[[#This Row],[End of Month]]),1,0)</f>
        <v>0</v>
      </c>
      <c r="AN2394">
        <f>EE_Data_2023[[#This Row],[Leave balance]]*EE_Data_2023[[#This Row],[Hr_Rate]]</f>
        <v>3200.7349759615381</v>
      </c>
    </row>
    <row r="2395" spans="1:40" x14ac:dyDescent="0.3">
      <c r="A2395" s="1" t="s">
        <v>1929</v>
      </c>
      <c r="B2395" s="8">
        <v>44986</v>
      </c>
      <c r="C2395" s="8">
        <v>45016</v>
      </c>
      <c r="D2395">
        <v>2023</v>
      </c>
      <c r="E2395" t="s">
        <v>110</v>
      </c>
      <c r="F2395" t="s">
        <v>111</v>
      </c>
      <c r="G2395" t="s">
        <v>112</v>
      </c>
      <c r="H2395" t="s">
        <v>1603</v>
      </c>
      <c r="I2395" t="s">
        <v>1604</v>
      </c>
      <c r="J2395" t="s">
        <v>47</v>
      </c>
      <c r="K2395" t="s">
        <v>48</v>
      </c>
      <c r="L2395" t="s">
        <v>108</v>
      </c>
      <c r="M2395" t="s">
        <v>111</v>
      </c>
      <c r="N2395" t="s">
        <v>72</v>
      </c>
      <c r="O2395" t="s">
        <v>50</v>
      </c>
      <c r="P2395">
        <v>25</v>
      </c>
      <c r="Q2395" s="2">
        <v>44303</v>
      </c>
      <c r="R2395" s="2"/>
      <c r="S2395">
        <v>40</v>
      </c>
      <c r="T2395" s="3">
        <v>186870</v>
      </c>
      <c r="U2395" s="3">
        <v>15572.5</v>
      </c>
      <c r="V2395" s="3">
        <v>89.84134615384616</v>
      </c>
      <c r="W2395" s="3">
        <v>0</v>
      </c>
      <c r="X2395" s="3">
        <v>0</v>
      </c>
      <c r="Y2395" vm="12">
        <v>0.113</v>
      </c>
      <c r="Z2395" s="3">
        <v>13812.807499999999</v>
      </c>
      <c r="AA2395" t="s">
        <v>117</v>
      </c>
      <c r="AB2395">
        <v>3.8468</v>
      </c>
      <c r="AC2395">
        <v>0.2</v>
      </c>
      <c r="AD2395" s="2" t="s">
        <v>42</v>
      </c>
      <c r="AE2395">
        <v>103</v>
      </c>
      <c r="AH2395">
        <v>20</v>
      </c>
      <c r="AJ2395">
        <v>21</v>
      </c>
      <c r="AK2395" t="s">
        <v>42</v>
      </c>
      <c r="AL2395">
        <f>IF(AND(EE_Data_2023[[#This Row],[Hire Date]]&gt;=EE_Data_2023[[#This Row],[Start of Month]],EE_Data_2023[[#This Row],[Hire Date]]&lt;=EE_Data_2023[[#This Row],[End of Month]]),1,0)</f>
        <v>0</v>
      </c>
      <c r="AM2395">
        <f>IF(AND(EE_Data_2023[[#This Row],[Exit Date]]&gt;=EE_Data_2023[[#This Row],[Start of Month]],EE_Data_2023[[#This Row],[Exit Date]]&lt;=EE_Data_2023[[#This Row],[End of Month]]),1,0)</f>
        <v>0</v>
      </c>
      <c r="AN2395">
        <f>EE_Data_2023[[#This Row],[Leave balance]]*EE_Data_2023[[#This Row],[Hr_Rate]]</f>
        <v>9253.6586538461543</v>
      </c>
    </row>
    <row r="2396" spans="1:40" x14ac:dyDescent="0.3">
      <c r="A2396" s="1" t="s">
        <v>1929</v>
      </c>
      <c r="B2396" s="8">
        <v>44986</v>
      </c>
      <c r="C2396" s="8">
        <v>45016</v>
      </c>
      <c r="D2396">
        <v>2023</v>
      </c>
      <c r="E2396" t="s">
        <v>1554</v>
      </c>
      <c r="F2396" t="s">
        <v>1555</v>
      </c>
      <c r="G2396" t="s">
        <v>33</v>
      </c>
      <c r="H2396" t="s">
        <v>1605</v>
      </c>
      <c r="I2396" t="s">
        <v>1606</v>
      </c>
      <c r="J2396" t="s">
        <v>177</v>
      </c>
      <c r="K2396" t="s">
        <v>70</v>
      </c>
      <c r="L2396" t="s">
        <v>108</v>
      </c>
      <c r="M2396" t="s">
        <v>1555</v>
      </c>
      <c r="N2396" t="s">
        <v>72</v>
      </c>
      <c r="O2396" t="s">
        <v>40</v>
      </c>
      <c r="P2396">
        <v>37</v>
      </c>
      <c r="Q2396" s="2">
        <v>40291</v>
      </c>
      <c r="R2396" s="2"/>
      <c r="S2396">
        <v>32</v>
      </c>
      <c r="T2396" s="3">
        <v>57531</v>
      </c>
      <c r="U2396" s="3">
        <v>4794.25</v>
      </c>
      <c r="V2396" s="3">
        <v>34.573918269230766</v>
      </c>
      <c r="W2396" s="3">
        <v>0.06</v>
      </c>
      <c r="X2396" s="3">
        <v>287.65499999999997</v>
      </c>
      <c r="Y2396" vm="45">
        <v>0.28800000000000003</v>
      </c>
      <c r="Z2396" s="3">
        <v>3413.5059999999999</v>
      </c>
      <c r="AA2396" t="s">
        <v>1557</v>
      </c>
      <c r="AB2396">
        <v>0.99060000000000004</v>
      </c>
      <c r="AC2396">
        <v>0</v>
      </c>
      <c r="AD2396" s="2" t="s">
        <v>42</v>
      </c>
      <c r="AE2396">
        <v>93</v>
      </c>
      <c r="AH2396">
        <v>20</v>
      </c>
      <c r="AK2396" t="s">
        <v>42</v>
      </c>
      <c r="AL2396">
        <f>IF(AND(EE_Data_2023[[#This Row],[Hire Date]]&gt;=EE_Data_2023[[#This Row],[Start of Month]],EE_Data_2023[[#This Row],[Hire Date]]&lt;=EE_Data_2023[[#This Row],[End of Month]]),1,0)</f>
        <v>0</v>
      </c>
      <c r="AM2396">
        <f>IF(AND(EE_Data_2023[[#This Row],[Exit Date]]&gt;=EE_Data_2023[[#This Row],[Start of Month]],EE_Data_2023[[#This Row],[Exit Date]]&lt;=EE_Data_2023[[#This Row],[End of Month]]),1,0)</f>
        <v>0</v>
      </c>
      <c r="AN2396">
        <f>EE_Data_2023[[#This Row],[Leave balance]]*EE_Data_2023[[#This Row],[Hr_Rate]]</f>
        <v>3215.3743990384614</v>
      </c>
    </row>
    <row r="2397" spans="1:40" x14ac:dyDescent="0.3">
      <c r="A2397" s="1" t="s">
        <v>1929</v>
      </c>
      <c r="B2397" s="8">
        <v>44986</v>
      </c>
      <c r="C2397" s="8">
        <v>45016</v>
      </c>
      <c r="D2397">
        <v>2023</v>
      </c>
      <c r="E2397" t="s">
        <v>59</v>
      </c>
      <c r="F2397" t="s">
        <v>60</v>
      </c>
      <c r="G2397" t="s">
        <v>33</v>
      </c>
      <c r="H2397" t="s">
        <v>1607</v>
      </c>
      <c r="I2397" t="s">
        <v>1608</v>
      </c>
      <c r="J2397" t="s">
        <v>145</v>
      </c>
      <c r="K2397" t="s">
        <v>48</v>
      </c>
      <c r="L2397" t="s">
        <v>108</v>
      </c>
      <c r="M2397" t="s">
        <v>60</v>
      </c>
      <c r="N2397" t="s">
        <v>72</v>
      </c>
      <c r="O2397" t="s">
        <v>40</v>
      </c>
      <c r="P2397">
        <v>46</v>
      </c>
      <c r="Q2397" s="2">
        <v>40657</v>
      </c>
      <c r="R2397" s="2"/>
      <c r="S2397">
        <v>24</v>
      </c>
      <c r="T2397" s="3">
        <v>55894</v>
      </c>
      <c r="U2397" s="3">
        <v>4657.833333333333</v>
      </c>
      <c r="V2397" s="3">
        <v>44.786858974358978</v>
      </c>
      <c r="W2397" s="3">
        <v>0.22140000000000001</v>
      </c>
      <c r="X2397" s="3">
        <v>1031.2443000000001</v>
      </c>
      <c r="Y2397" vm="4">
        <v>0.40799999999999997</v>
      </c>
      <c r="Z2397" s="3">
        <v>2757.4373333333333</v>
      </c>
      <c r="AA2397" t="s">
        <v>64</v>
      </c>
      <c r="AB2397">
        <v>4.6844999999999999</v>
      </c>
      <c r="AC2397">
        <v>0</v>
      </c>
      <c r="AD2397" s="2" t="s">
        <v>42</v>
      </c>
      <c r="AE2397">
        <v>397</v>
      </c>
      <c r="AH2397">
        <v>20</v>
      </c>
      <c r="AK2397" t="s">
        <v>42</v>
      </c>
      <c r="AL2397">
        <f>IF(AND(EE_Data_2023[[#This Row],[Hire Date]]&gt;=EE_Data_2023[[#This Row],[Start of Month]],EE_Data_2023[[#This Row],[Hire Date]]&lt;=EE_Data_2023[[#This Row],[End of Month]]),1,0)</f>
        <v>0</v>
      </c>
      <c r="AM2397">
        <f>IF(AND(EE_Data_2023[[#This Row],[Exit Date]]&gt;=EE_Data_2023[[#This Row],[Start of Month]],EE_Data_2023[[#This Row],[Exit Date]]&lt;=EE_Data_2023[[#This Row],[End of Month]]),1,0)</f>
        <v>0</v>
      </c>
      <c r="AN2397">
        <f>EE_Data_2023[[#This Row],[Leave balance]]*EE_Data_2023[[#This Row],[Hr_Rate]]</f>
        <v>17780.383012820515</v>
      </c>
    </row>
    <row r="2398" spans="1:40" x14ac:dyDescent="0.3">
      <c r="A2398" s="1" t="s">
        <v>1929</v>
      </c>
      <c r="B2398" s="8">
        <v>44986</v>
      </c>
      <c r="C2398" s="8">
        <v>45016</v>
      </c>
      <c r="D2398">
        <v>2023</v>
      </c>
      <c r="E2398" t="s">
        <v>188</v>
      </c>
      <c r="F2398" t="s">
        <v>189</v>
      </c>
      <c r="G2398" t="s">
        <v>33</v>
      </c>
      <c r="H2398" t="s">
        <v>1609</v>
      </c>
      <c r="I2398" t="s">
        <v>1610</v>
      </c>
      <c r="J2398" t="s">
        <v>237</v>
      </c>
      <c r="K2398" t="s">
        <v>99</v>
      </c>
      <c r="L2398" t="s">
        <v>38</v>
      </c>
      <c r="M2398" t="s">
        <v>189</v>
      </c>
      <c r="N2398" t="s">
        <v>72</v>
      </c>
      <c r="O2398" t="s">
        <v>50</v>
      </c>
      <c r="P2398">
        <v>42</v>
      </c>
      <c r="Q2398" s="2">
        <v>41026</v>
      </c>
      <c r="R2398" s="2"/>
      <c r="S2398">
        <v>32</v>
      </c>
      <c r="T2398" s="3">
        <v>72903</v>
      </c>
      <c r="U2398" s="3">
        <v>6075.25</v>
      </c>
      <c r="V2398" s="3">
        <v>43.81189903846154</v>
      </c>
      <c r="W2398" s="3">
        <v>0.14099999999999999</v>
      </c>
      <c r="X2398" s="3">
        <v>856.61024999999995</v>
      </c>
      <c r="Y2398" vm="23">
        <v>0.36200000000000004</v>
      </c>
      <c r="Z2398" s="3">
        <v>3876.0094999999997</v>
      </c>
      <c r="AA2398" t="s">
        <v>192</v>
      </c>
      <c r="AB2398">
        <v>11.2597</v>
      </c>
      <c r="AC2398">
        <v>0</v>
      </c>
      <c r="AD2398" s="2" t="s">
        <v>42</v>
      </c>
      <c r="AE2398">
        <v>202</v>
      </c>
      <c r="AH2398">
        <v>20</v>
      </c>
      <c r="AK2398" t="s">
        <v>42</v>
      </c>
      <c r="AL2398">
        <f>IF(AND(EE_Data_2023[[#This Row],[Hire Date]]&gt;=EE_Data_2023[[#This Row],[Start of Month]],EE_Data_2023[[#This Row],[Hire Date]]&lt;=EE_Data_2023[[#This Row],[End of Month]]),1,0)</f>
        <v>0</v>
      </c>
      <c r="AM2398">
        <f>IF(AND(EE_Data_2023[[#This Row],[Exit Date]]&gt;=EE_Data_2023[[#This Row],[Start of Month]],EE_Data_2023[[#This Row],[Exit Date]]&lt;=EE_Data_2023[[#This Row],[End of Month]]),1,0)</f>
        <v>0</v>
      </c>
      <c r="AN2398">
        <f>EE_Data_2023[[#This Row],[Leave balance]]*EE_Data_2023[[#This Row],[Hr_Rate]]</f>
        <v>8850.0036057692305</v>
      </c>
    </row>
    <row r="2399" spans="1:40" x14ac:dyDescent="0.3">
      <c r="A2399" s="1" t="s">
        <v>1929</v>
      </c>
      <c r="B2399" s="8">
        <v>44986</v>
      </c>
      <c r="C2399" s="8">
        <v>45016</v>
      </c>
      <c r="D2399">
        <v>2023</v>
      </c>
      <c r="E2399" t="s">
        <v>180</v>
      </c>
      <c r="F2399" t="s">
        <v>181</v>
      </c>
      <c r="G2399" t="s">
        <v>33</v>
      </c>
      <c r="H2399" t="s">
        <v>1611</v>
      </c>
      <c r="I2399" t="s">
        <v>1612</v>
      </c>
      <c r="J2399" t="s">
        <v>145</v>
      </c>
      <c r="K2399" t="s">
        <v>48</v>
      </c>
      <c r="L2399" t="s">
        <v>71</v>
      </c>
      <c r="M2399" t="s">
        <v>181</v>
      </c>
      <c r="N2399" t="s">
        <v>72</v>
      </c>
      <c r="O2399" t="s">
        <v>40</v>
      </c>
      <c r="P2399">
        <v>37</v>
      </c>
      <c r="Q2399" s="2">
        <v>42317</v>
      </c>
      <c r="R2399" s="2"/>
      <c r="S2399">
        <v>32</v>
      </c>
      <c r="T2399" s="3">
        <v>45369</v>
      </c>
      <c r="U2399" s="3">
        <v>3780.75</v>
      </c>
      <c r="V2399" s="3">
        <v>27.26502403846154</v>
      </c>
      <c r="W2399" s="3">
        <v>0.31420000000000003</v>
      </c>
      <c r="X2399" s="3">
        <v>1187.9116500000002</v>
      </c>
      <c r="Y2399" vm="22">
        <v>0.49099999999999999</v>
      </c>
      <c r="Z2399" s="3">
        <v>1924.40175</v>
      </c>
      <c r="AA2399" t="s">
        <v>184</v>
      </c>
      <c r="AB2399">
        <v>11.300800000000001</v>
      </c>
      <c r="AC2399">
        <v>0</v>
      </c>
      <c r="AD2399" s="2" t="s">
        <v>42</v>
      </c>
      <c r="AE2399">
        <v>173</v>
      </c>
      <c r="AF2399">
        <v>1</v>
      </c>
      <c r="AG2399" t="s">
        <v>1811</v>
      </c>
      <c r="AH2399">
        <v>20</v>
      </c>
      <c r="AI2399">
        <v>138.6</v>
      </c>
      <c r="AK2399" t="s">
        <v>42</v>
      </c>
      <c r="AL2399">
        <f>IF(AND(EE_Data_2023[[#This Row],[Hire Date]]&gt;=EE_Data_2023[[#This Row],[Start of Month]],EE_Data_2023[[#This Row],[Hire Date]]&lt;=EE_Data_2023[[#This Row],[End of Month]]),1,0)</f>
        <v>0</v>
      </c>
      <c r="AM2399">
        <f>IF(AND(EE_Data_2023[[#This Row],[Exit Date]]&gt;=EE_Data_2023[[#This Row],[Start of Month]],EE_Data_2023[[#This Row],[Exit Date]]&lt;=EE_Data_2023[[#This Row],[End of Month]]),1,0)</f>
        <v>0</v>
      </c>
      <c r="AN2399">
        <f>EE_Data_2023[[#This Row],[Leave balance]]*EE_Data_2023[[#This Row],[Hr_Rate]]</f>
        <v>4716.8491586538466</v>
      </c>
    </row>
    <row r="2400" spans="1:40" x14ac:dyDescent="0.3">
      <c r="A2400" s="1" t="s">
        <v>1929</v>
      </c>
      <c r="B2400" s="8">
        <v>44986</v>
      </c>
      <c r="C2400" s="8">
        <v>45016</v>
      </c>
      <c r="D2400">
        <v>2023</v>
      </c>
      <c r="E2400" t="s">
        <v>200</v>
      </c>
      <c r="F2400" t="s">
        <v>201</v>
      </c>
      <c r="G2400" t="s">
        <v>33</v>
      </c>
      <c r="H2400" t="s">
        <v>1613</v>
      </c>
      <c r="I2400" t="s">
        <v>1614</v>
      </c>
      <c r="J2400" t="s">
        <v>77</v>
      </c>
      <c r="K2400" t="s">
        <v>48</v>
      </c>
      <c r="L2400" t="s">
        <v>49</v>
      </c>
      <c r="M2400" t="s">
        <v>201</v>
      </c>
      <c r="N2400" t="s">
        <v>72</v>
      </c>
      <c r="O2400" t="s">
        <v>40</v>
      </c>
      <c r="P2400">
        <v>60</v>
      </c>
      <c r="Q2400" s="2">
        <v>40344</v>
      </c>
      <c r="R2400" s="2"/>
      <c r="S2400">
        <v>32</v>
      </c>
      <c r="T2400" s="3">
        <v>106578</v>
      </c>
      <c r="U2400" s="3">
        <v>8881.5</v>
      </c>
      <c r="V2400" s="3">
        <v>64.04927884615384</v>
      </c>
      <c r="W2400" s="3">
        <v>0.24809999999999999</v>
      </c>
      <c r="X2400" s="3">
        <v>2203.5001499999998</v>
      </c>
      <c r="Y2400" vm="25">
        <v>0.51900000000000002</v>
      </c>
      <c r="Z2400" s="3">
        <v>4272.0014999999994</v>
      </c>
      <c r="AA2400" t="s">
        <v>41</v>
      </c>
      <c r="AB2400">
        <v>1</v>
      </c>
      <c r="AC2400">
        <v>0.09</v>
      </c>
      <c r="AD2400" s="2" t="s">
        <v>42</v>
      </c>
      <c r="AE2400">
        <v>26</v>
      </c>
      <c r="AH2400">
        <v>20</v>
      </c>
      <c r="AK2400" t="s">
        <v>42</v>
      </c>
      <c r="AL2400">
        <f>IF(AND(EE_Data_2023[[#This Row],[Hire Date]]&gt;=EE_Data_2023[[#This Row],[Start of Month]],EE_Data_2023[[#This Row],[Hire Date]]&lt;=EE_Data_2023[[#This Row],[End of Month]]),1,0)</f>
        <v>0</v>
      </c>
      <c r="AM2400">
        <f>IF(AND(EE_Data_2023[[#This Row],[Exit Date]]&gt;=EE_Data_2023[[#This Row],[Start of Month]],EE_Data_2023[[#This Row],[Exit Date]]&lt;=EE_Data_2023[[#This Row],[End of Month]]),1,0)</f>
        <v>0</v>
      </c>
      <c r="AN2400">
        <f>EE_Data_2023[[#This Row],[Leave balance]]*EE_Data_2023[[#This Row],[Hr_Rate]]</f>
        <v>1665.2812499999998</v>
      </c>
    </row>
    <row r="2401" spans="1:40" x14ac:dyDescent="0.3">
      <c r="A2401" s="1" t="s">
        <v>1929</v>
      </c>
      <c r="B2401" s="8">
        <v>44986</v>
      </c>
      <c r="C2401" s="8">
        <v>45016</v>
      </c>
      <c r="D2401">
        <v>2023</v>
      </c>
      <c r="E2401" t="s">
        <v>172</v>
      </c>
      <c r="F2401" t="s">
        <v>132</v>
      </c>
      <c r="G2401" t="s">
        <v>33</v>
      </c>
      <c r="H2401" t="s">
        <v>1615</v>
      </c>
      <c r="I2401" t="s">
        <v>1616</v>
      </c>
      <c r="J2401" t="s">
        <v>321</v>
      </c>
      <c r="K2401" t="s">
        <v>94</v>
      </c>
      <c r="L2401" t="s">
        <v>108</v>
      </c>
      <c r="M2401" t="s">
        <v>132</v>
      </c>
      <c r="N2401" t="s">
        <v>39</v>
      </c>
      <c r="O2401" t="s">
        <v>50</v>
      </c>
      <c r="P2401">
        <v>52</v>
      </c>
      <c r="Q2401" s="2">
        <v>44817</v>
      </c>
      <c r="R2401" s="2">
        <v>45182</v>
      </c>
      <c r="S2401">
        <v>24</v>
      </c>
      <c r="T2401" s="3">
        <v>92994</v>
      </c>
      <c r="U2401" s="3">
        <v>7749.5</v>
      </c>
      <c r="V2401" s="3">
        <v>74.51442307692308</v>
      </c>
      <c r="W2401" s="3">
        <v>8.3000000000000004E-2</v>
      </c>
      <c r="X2401" s="3">
        <v>643.20850000000007</v>
      </c>
      <c r="Y2401" vm="19">
        <v>0.22399999999999998</v>
      </c>
      <c r="Z2401" s="3">
        <v>6013.6120000000001</v>
      </c>
      <c r="AA2401" t="s">
        <v>41</v>
      </c>
      <c r="AB2401">
        <v>1</v>
      </c>
      <c r="AC2401">
        <v>0</v>
      </c>
      <c r="AD2401" s="2" t="s">
        <v>42</v>
      </c>
      <c r="AE2401">
        <v>58</v>
      </c>
      <c r="AH2401">
        <v>20</v>
      </c>
      <c r="AI2401">
        <v>114.3</v>
      </c>
      <c r="AK2401" t="s">
        <v>42</v>
      </c>
      <c r="AL2401">
        <f>IF(AND(EE_Data_2023[[#This Row],[Hire Date]]&gt;=EE_Data_2023[[#This Row],[Start of Month]],EE_Data_2023[[#This Row],[Hire Date]]&lt;=EE_Data_2023[[#This Row],[End of Month]]),1,0)</f>
        <v>0</v>
      </c>
      <c r="AM2401">
        <f>IF(AND(EE_Data_2023[[#This Row],[Exit Date]]&gt;=EE_Data_2023[[#This Row],[Start of Month]],EE_Data_2023[[#This Row],[Exit Date]]&lt;=EE_Data_2023[[#This Row],[End of Month]]),1,0)</f>
        <v>0</v>
      </c>
      <c r="AN2401">
        <f>EE_Data_2023[[#This Row],[Leave balance]]*EE_Data_2023[[#This Row],[Hr_Rate]]</f>
        <v>4321.836538461539</v>
      </c>
    </row>
    <row r="2402" spans="1:40" x14ac:dyDescent="0.3">
      <c r="A2402" s="1" t="s">
        <v>1929</v>
      </c>
      <c r="B2402" s="8">
        <v>44986</v>
      </c>
      <c r="C2402" s="8">
        <v>45016</v>
      </c>
      <c r="D2402">
        <v>2023</v>
      </c>
      <c r="E2402" t="s">
        <v>278</v>
      </c>
      <c r="F2402" t="s">
        <v>279</v>
      </c>
      <c r="G2402" t="s">
        <v>33</v>
      </c>
      <c r="H2402" t="s">
        <v>1617</v>
      </c>
      <c r="I2402" t="s">
        <v>1618</v>
      </c>
      <c r="J2402" t="s">
        <v>63</v>
      </c>
      <c r="K2402" t="s">
        <v>70</v>
      </c>
      <c r="L2402" t="s">
        <v>49</v>
      </c>
      <c r="M2402" t="s">
        <v>279</v>
      </c>
      <c r="N2402" t="s">
        <v>39</v>
      </c>
      <c r="O2402" t="s">
        <v>40</v>
      </c>
      <c r="P2402">
        <v>59</v>
      </c>
      <c r="Q2402" s="2">
        <v>44633</v>
      </c>
      <c r="R2402" s="2">
        <v>44998</v>
      </c>
      <c r="S2402">
        <v>40</v>
      </c>
      <c r="T2402" s="3">
        <v>83685</v>
      </c>
      <c r="U2402" s="3">
        <v>6973.75</v>
      </c>
      <c r="V2402" s="3">
        <v>40.23317307692308</v>
      </c>
      <c r="W2402" s="3">
        <v>0.13800000000000001</v>
      </c>
      <c r="X2402" s="3">
        <v>962.37750000000005</v>
      </c>
      <c r="Y2402" vm="29">
        <v>0.30599999999999999</v>
      </c>
      <c r="Z2402" s="3">
        <v>4839.7825000000003</v>
      </c>
      <c r="AA2402" t="s">
        <v>282</v>
      </c>
      <c r="AB2402">
        <v>0.88870000000000005</v>
      </c>
      <c r="AC2402">
        <v>0</v>
      </c>
      <c r="AD2402" s="2" t="s">
        <v>42</v>
      </c>
      <c r="AE2402">
        <v>201</v>
      </c>
      <c r="AH2402">
        <v>20</v>
      </c>
      <c r="AJ2402">
        <v>25.5</v>
      </c>
      <c r="AK2402" t="s">
        <v>1810</v>
      </c>
      <c r="AL2402">
        <f>IF(AND(EE_Data_2023[[#This Row],[Hire Date]]&gt;=EE_Data_2023[[#This Row],[Start of Month]],EE_Data_2023[[#This Row],[Hire Date]]&lt;=EE_Data_2023[[#This Row],[End of Month]]),1,0)</f>
        <v>0</v>
      </c>
      <c r="AM2402">
        <f>IF(AND(EE_Data_2023[[#This Row],[Exit Date]]&gt;=EE_Data_2023[[#This Row],[Start of Month]],EE_Data_2023[[#This Row],[Exit Date]]&lt;=EE_Data_2023[[#This Row],[End of Month]]),1,0)</f>
        <v>0</v>
      </c>
      <c r="AN2402">
        <f>EE_Data_2023[[#This Row],[Leave balance]]*EE_Data_2023[[#This Row],[Hr_Rate]]</f>
        <v>8086.867788461539</v>
      </c>
    </row>
    <row r="2403" spans="1:40" x14ac:dyDescent="0.3">
      <c r="A2403" s="1" t="s">
        <v>1929</v>
      </c>
      <c r="B2403" s="8">
        <v>44986</v>
      </c>
      <c r="C2403" s="8">
        <v>45016</v>
      </c>
      <c r="D2403">
        <v>2023</v>
      </c>
      <c r="E2403" t="s">
        <v>43</v>
      </c>
      <c r="F2403" t="s">
        <v>44</v>
      </c>
      <c r="G2403" t="s">
        <v>1919</v>
      </c>
      <c r="H2403" t="s">
        <v>370</v>
      </c>
      <c r="I2403" t="s">
        <v>1619</v>
      </c>
      <c r="J2403" t="s">
        <v>266</v>
      </c>
      <c r="K2403" t="s">
        <v>37</v>
      </c>
      <c r="L2403" t="s">
        <v>108</v>
      </c>
      <c r="M2403" t="s">
        <v>44</v>
      </c>
      <c r="N2403" t="s">
        <v>72</v>
      </c>
      <c r="O2403" t="s">
        <v>40</v>
      </c>
      <c r="P2403">
        <v>48</v>
      </c>
      <c r="Q2403" s="2">
        <v>40435</v>
      </c>
      <c r="R2403" s="2"/>
      <c r="S2403">
        <v>40</v>
      </c>
      <c r="T2403" s="3">
        <v>99335</v>
      </c>
      <c r="U2403" s="3">
        <v>8277.9166666666661</v>
      </c>
      <c r="V2403" s="3">
        <v>47.757211538461533</v>
      </c>
      <c r="W2403" s="3">
        <v>0.17</v>
      </c>
      <c r="X2403" s="3">
        <v>1407.2458333333334</v>
      </c>
      <c r="Y2403" vm="2">
        <v>0.21</v>
      </c>
      <c r="Z2403" s="3">
        <v>6539.5541666666668</v>
      </c>
      <c r="AA2403" t="s">
        <v>51</v>
      </c>
      <c r="AB2403">
        <v>1.4280999999999999</v>
      </c>
      <c r="AC2403">
        <v>0</v>
      </c>
      <c r="AD2403" s="2" t="s">
        <v>42</v>
      </c>
      <c r="AE2403">
        <v>31</v>
      </c>
      <c r="AH2403">
        <v>20</v>
      </c>
      <c r="AJ2403">
        <v>3</v>
      </c>
      <c r="AK2403" t="s">
        <v>42</v>
      </c>
      <c r="AL2403">
        <f>IF(AND(EE_Data_2023[[#This Row],[Hire Date]]&gt;=EE_Data_2023[[#This Row],[Start of Month]],EE_Data_2023[[#This Row],[Hire Date]]&lt;=EE_Data_2023[[#This Row],[End of Month]]),1,0)</f>
        <v>0</v>
      </c>
      <c r="AM2403">
        <f>IF(AND(EE_Data_2023[[#This Row],[Exit Date]]&gt;=EE_Data_2023[[#This Row],[Start of Month]],EE_Data_2023[[#This Row],[Exit Date]]&lt;=EE_Data_2023[[#This Row],[End of Month]]),1,0)</f>
        <v>0</v>
      </c>
      <c r="AN2403">
        <f>EE_Data_2023[[#This Row],[Leave balance]]*EE_Data_2023[[#This Row],[Hr_Rate]]</f>
        <v>1480.4735576923076</v>
      </c>
    </row>
    <row r="2404" spans="1:40" x14ac:dyDescent="0.3">
      <c r="A2404" s="1" t="s">
        <v>1929</v>
      </c>
      <c r="B2404" s="8">
        <v>44986</v>
      </c>
      <c r="C2404" s="8">
        <v>45016</v>
      </c>
      <c r="D2404">
        <v>2023</v>
      </c>
      <c r="E2404" t="s">
        <v>100</v>
      </c>
      <c r="F2404" t="s">
        <v>101</v>
      </c>
      <c r="G2404" t="s">
        <v>33</v>
      </c>
      <c r="H2404" t="s">
        <v>1620</v>
      </c>
      <c r="I2404" t="s">
        <v>1621</v>
      </c>
      <c r="J2404" t="s">
        <v>93</v>
      </c>
      <c r="K2404" t="s">
        <v>94</v>
      </c>
      <c r="L2404" t="s">
        <v>38</v>
      </c>
      <c r="M2404" t="s">
        <v>101</v>
      </c>
      <c r="N2404" t="s">
        <v>72</v>
      </c>
      <c r="O2404" t="s">
        <v>40</v>
      </c>
      <c r="P2404">
        <v>42</v>
      </c>
      <c r="Q2404" s="2">
        <v>41382</v>
      </c>
      <c r="R2404" s="2"/>
      <c r="S2404">
        <v>40</v>
      </c>
      <c r="T2404" s="3">
        <v>131179</v>
      </c>
      <c r="U2404" s="3">
        <v>10931.583333333334</v>
      </c>
      <c r="V2404" s="3">
        <v>63.066826923076931</v>
      </c>
      <c r="W2404" s="3">
        <v>0.14990000000000001</v>
      </c>
      <c r="X2404" s="3">
        <v>1638.6443416666668</v>
      </c>
      <c r="Y2404" vm="10">
        <v>0.20399999999999999</v>
      </c>
      <c r="Z2404" s="3">
        <v>8701.5403333333343</v>
      </c>
      <c r="AA2404" t="s">
        <v>41</v>
      </c>
      <c r="AB2404">
        <v>1</v>
      </c>
      <c r="AC2404">
        <v>0.15</v>
      </c>
      <c r="AD2404" s="2" t="s">
        <v>42</v>
      </c>
      <c r="AE2404">
        <v>252</v>
      </c>
      <c r="AH2404">
        <v>20</v>
      </c>
      <c r="AJ2404">
        <v>6</v>
      </c>
      <c r="AK2404" t="s">
        <v>42</v>
      </c>
      <c r="AL2404">
        <f>IF(AND(EE_Data_2023[[#This Row],[Hire Date]]&gt;=EE_Data_2023[[#This Row],[Start of Month]],EE_Data_2023[[#This Row],[Hire Date]]&lt;=EE_Data_2023[[#This Row],[End of Month]]),1,0)</f>
        <v>0</v>
      </c>
      <c r="AM2404">
        <f>IF(AND(EE_Data_2023[[#This Row],[Exit Date]]&gt;=EE_Data_2023[[#This Row],[Start of Month]],EE_Data_2023[[#This Row],[Exit Date]]&lt;=EE_Data_2023[[#This Row],[End of Month]]),1,0)</f>
        <v>0</v>
      </c>
      <c r="AN2404">
        <f>EE_Data_2023[[#This Row],[Leave balance]]*EE_Data_2023[[#This Row],[Hr_Rate]]</f>
        <v>15892.840384615387</v>
      </c>
    </row>
    <row r="2405" spans="1:40" x14ac:dyDescent="0.3">
      <c r="A2405" s="1" t="s">
        <v>1929</v>
      </c>
      <c r="B2405" s="8">
        <v>44986</v>
      </c>
      <c r="C2405" s="8">
        <v>45016</v>
      </c>
      <c r="D2405">
        <v>2023</v>
      </c>
      <c r="E2405" t="s">
        <v>59</v>
      </c>
      <c r="F2405" t="s">
        <v>60</v>
      </c>
      <c r="G2405" t="s">
        <v>33</v>
      </c>
      <c r="H2405" t="s">
        <v>1622</v>
      </c>
      <c r="I2405" t="s">
        <v>1623</v>
      </c>
      <c r="J2405" t="s">
        <v>57</v>
      </c>
      <c r="K2405" t="s">
        <v>37</v>
      </c>
      <c r="L2405" t="s">
        <v>49</v>
      </c>
      <c r="M2405" t="s">
        <v>60</v>
      </c>
      <c r="N2405" t="s">
        <v>72</v>
      </c>
      <c r="O2405" t="s">
        <v>40</v>
      </c>
      <c r="P2405">
        <v>35</v>
      </c>
      <c r="Q2405" s="2">
        <v>42493</v>
      </c>
      <c r="R2405" s="2"/>
      <c r="S2405">
        <v>40</v>
      </c>
      <c r="T2405" s="3">
        <v>73899</v>
      </c>
      <c r="U2405" s="3">
        <v>6158.25</v>
      </c>
      <c r="V2405" s="3">
        <v>35.528365384615384</v>
      </c>
      <c r="W2405" s="3">
        <v>0.22140000000000001</v>
      </c>
      <c r="X2405" s="3">
        <v>1363.4365500000001</v>
      </c>
      <c r="Y2405" vm="4">
        <v>0.40799999999999997</v>
      </c>
      <c r="Z2405" s="3">
        <v>3645.6840000000002</v>
      </c>
      <c r="AA2405" t="s">
        <v>64</v>
      </c>
      <c r="AB2405">
        <v>4.6844999999999999</v>
      </c>
      <c r="AC2405">
        <v>0.05</v>
      </c>
      <c r="AD2405" s="2" t="s">
        <v>42</v>
      </c>
      <c r="AE2405">
        <v>137</v>
      </c>
      <c r="AH2405">
        <v>20</v>
      </c>
      <c r="AK2405" t="s">
        <v>42</v>
      </c>
      <c r="AL2405">
        <f>IF(AND(EE_Data_2023[[#This Row],[Hire Date]]&gt;=EE_Data_2023[[#This Row],[Start of Month]],EE_Data_2023[[#This Row],[Hire Date]]&lt;=EE_Data_2023[[#This Row],[End of Month]]),1,0)</f>
        <v>0</v>
      </c>
      <c r="AM2405">
        <f>IF(AND(EE_Data_2023[[#This Row],[Exit Date]]&gt;=EE_Data_2023[[#This Row],[Start of Month]],EE_Data_2023[[#This Row],[Exit Date]]&lt;=EE_Data_2023[[#This Row],[End of Month]]),1,0)</f>
        <v>0</v>
      </c>
      <c r="AN2405">
        <f>EE_Data_2023[[#This Row],[Leave balance]]*EE_Data_2023[[#This Row],[Hr_Rate]]</f>
        <v>4867.386057692308</v>
      </c>
    </row>
    <row r="2406" spans="1:40" x14ac:dyDescent="0.3">
      <c r="A2406" s="1" t="s">
        <v>1929</v>
      </c>
      <c r="B2406" s="8">
        <v>44986</v>
      </c>
      <c r="C2406" s="8">
        <v>45016</v>
      </c>
      <c r="D2406">
        <v>2023</v>
      </c>
      <c r="E2406" t="s">
        <v>424</v>
      </c>
      <c r="F2406" t="s">
        <v>425</v>
      </c>
      <c r="G2406" t="s">
        <v>54</v>
      </c>
      <c r="H2406" t="s">
        <v>1624</v>
      </c>
      <c r="I2406" t="s">
        <v>1625</v>
      </c>
      <c r="J2406" t="s">
        <v>115</v>
      </c>
      <c r="K2406" t="s">
        <v>83</v>
      </c>
      <c r="L2406" t="s">
        <v>38</v>
      </c>
      <c r="M2406" t="s">
        <v>425</v>
      </c>
      <c r="N2406" t="s">
        <v>72</v>
      </c>
      <c r="O2406" t="s">
        <v>40</v>
      </c>
      <c r="P2406">
        <v>64</v>
      </c>
      <c r="Q2406" s="2">
        <v>41362</v>
      </c>
      <c r="R2406" s="2"/>
      <c r="S2406">
        <v>40</v>
      </c>
      <c r="T2406" s="3">
        <v>252325</v>
      </c>
      <c r="U2406" s="3">
        <v>21027.083333333332</v>
      </c>
      <c r="V2406" s="3">
        <v>121.31009615384615</v>
      </c>
      <c r="W2406" s="3">
        <v>0.26</v>
      </c>
      <c r="X2406" s="3">
        <v>5467.041666666667</v>
      </c>
      <c r="Y2406" vm="39">
        <v>0.44400000000000001</v>
      </c>
      <c r="Z2406" s="3">
        <v>11691.058333333332</v>
      </c>
      <c r="AA2406" t="s">
        <v>428</v>
      </c>
      <c r="AB2406">
        <v>32.686700000000002</v>
      </c>
      <c r="AC2406">
        <v>0.4</v>
      </c>
      <c r="AD2406" s="2" t="s">
        <v>42</v>
      </c>
      <c r="AE2406">
        <v>52</v>
      </c>
      <c r="AH2406">
        <v>20</v>
      </c>
      <c r="AI2406">
        <v>500.40000000000003</v>
      </c>
      <c r="AJ2406">
        <v>10.5</v>
      </c>
      <c r="AK2406" t="s">
        <v>42</v>
      </c>
      <c r="AL2406">
        <f>IF(AND(EE_Data_2023[[#This Row],[Hire Date]]&gt;=EE_Data_2023[[#This Row],[Start of Month]],EE_Data_2023[[#This Row],[Hire Date]]&lt;=EE_Data_2023[[#This Row],[End of Month]]),1,0)</f>
        <v>0</v>
      </c>
      <c r="AM2406">
        <f>IF(AND(EE_Data_2023[[#This Row],[Exit Date]]&gt;=EE_Data_2023[[#This Row],[Start of Month]],EE_Data_2023[[#This Row],[Exit Date]]&lt;=EE_Data_2023[[#This Row],[End of Month]]),1,0)</f>
        <v>0</v>
      </c>
      <c r="AN2406">
        <f>EE_Data_2023[[#This Row],[Leave balance]]*EE_Data_2023[[#This Row],[Hr_Rate]]</f>
        <v>6308.125</v>
      </c>
    </row>
    <row r="2407" spans="1:40" x14ac:dyDescent="0.3">
      <c r="A2407" s="1" t="s">
        <v>1929</v>
      </c>
      <c r="B2407" s="8">
        <v>44986</v>
      </c>
      <c r="C2407" s="8">
        <v>45016</v>
      </c>
      <c r="D2407">
        <v>2023</v>
      </c>
      <c r="E2407" t="s">
        <v>322</v>
      </c>
      <c r="F2407" t="s">
        <v>323</v>
      </c>
      <c r="G2407" t="s">
        <v>1919</v>
      </c>
      <c r="H2407" t="s">
        <v>1626</v>
      </c>
      <c r="I2407" t="s">
        <v>1627</v>
      </c>
      <c r="J2407" t="s">
        <v>177</v>
      </c>
      <c r="K2407" t="s">
        <v>48</v>
      </c>
      <c r="L2407" t="s">
        <v>108</v>
      </c>
      <c r="M2407" t="s">
        <v>323</v>
      </c>
      <c r="N2407" t="s">
        <v>72</v>
      </c>
      <c r="O2407" t="s">
        <v>50</v>
      </c>
      <c r="P2407">
        <v>30</v>
      </c>
      <c r="Q2407" s="2">
        <v>42068</v>
      </c>
      <c r="R2407" s="2"/>
      <c r="S2407">
        <v>40</v>
      </c>
      <c r="T2407" s="3">
        <v>52697</v>
      </c>
      <c r="U2407" s="3">
        <v>4391.416666666667</v>
      </c>
      <c r="V2407" s="3">
        <v>25.335096153846155</v>
      </c>
      <c r="W2407" s="3">
        <v>0.15490000000000001</v>
      </c>
      <c r="X2407" s="3">
        <v>680.23044166666671</v>
      </c>
      <c r="Y2407" vm="33">
        <v>0.46700000000000003</v>
      </c>
      <c r="Z2407" s="3">
        <v>2340.6250833333334</v>
      </c>
      <c r="AA2407" t="s">
        <v>326</v>
      </c>
      <c r="AB2407">
        <v>143.86000000000001</v>
      </c>
      <c r="AC2407">
        <v>0</v>
      </c>
      <c r="AD2407" s="2" t="s">
        <v>42</v>
      </c>
      <c r="AE2407">
        <v>150</v>
      </c>
      <c r="AH2407">
        <v>20</v>
      </c>
      <c r="AJ2407">
        <v>3</v>
      </c>
      <c r="AK2407" t="s">
        <v>42</v>
      </c>
      <c r="AL2407">
        <f>IF(AND(EE_Data_2023[[#This Row],[Hire Date]]&gt;=EE_Data_2023[[#This Row],[Start of Month]],EE_Data_2023[[#This Row],[Hire Date]]&lt;=EE_Data_2023[[#This Row],[End of Month]]),1,0)</f>
        <v>0</v>
      </c>
      <c r="AM2407">
        <f>IF(AND(EE_Data_2023[[#This Row],[Exit Date]]&gt;=EE_Data_2023[[#This Row],[Start of Month]],EE_Data_2023[[#This Row],[Exit Date]]&lt;=EE_Data_2023[[#This Row],[End of Month]]),1,0)</f>
        <v>0</v>
      </c>
      <c r="AN2407">
        <f>EE_Data_2023[[#This Row],[Leave balance]]*EE_Data_2023[[#This Row],[Hr_Rate]]</f>
        <v>3800.2644230769233</v>
      </c>
    </row>
    <row r="2408" spans="1:40" x14ac:dyDescent="0.3">
      <c r="A2408" s="1" t="s">
        <v>1929</v>
      </c>
      <c r="B2408" s="8">
        <v>44986</v>
      </c>
      <c r="C2408" s="8">
        <v>45016</v>
      </c>
      <c r="D2408">
        <v>2023</v>
      </c>
      <c r="E2408" t="s">
        <v>104</v>
      </c>
      <c r="F2408" t="s">
        <v>105</v>
      </c>
      <c r="G2408" t="s">
        <v>1919</v>
      </c>
      <c r="H2408" t="s">
        <v>1550</v>
      </c>
      <c r="I2408" t="s">
        <v>1628</v>
      </c>
      <c r="J2408" t="s">
        <v>115</v>
      </c>
      <c r="K2408" t="s">
        <v>99</v>
      </c>
      <c r="L2408" t="s">
        <v>49</v>
      </c>
      <c r="M2408" t="s">
        <v>105</v>
      </c>
      <c r="N2408" t="s">
        <v>72</v>
      </c>
      <c r="O2408" t="s">
        <v>50</v>
      </c>
      <c r="P2408">
        <v>29</v>
      </c>
      <c r="Q2408" s="2">
        <v>44099</v>
      </c>
      <c r="R2408" s="2"/>
      <c r="S2408">
        <v>40</v>
      </c>
      <c r="T2408" s="3">
        <v>123588</v>
      </c>
      <c r="U2408" s="3">
        <v>10299</v>
      </c>
      <c r="V2408" s="3">
        <v>59.417307692307688</v>
      </c>
      <c r="W2408" s="3">
        <v>5.74E-2</v>
      </c>
      <c r="X2408" s="3">
        <v>591.1626</v>
      </c>
      <c r="Y2408" vm="11">
        <v>0.30099999999999999</v>
      </c>
      <c r="Z2408" s="3">
        <v>7199.0010000000002</v>
      </c>
      <c r="AA2408" t="s">
        <v>109</v>
      </c>
      <c r="AB2408">
        <v>16295.86</v>
      </c>
      <c r="AC2408">
        <v>0</v>
      </c>
      <c r="AD2408" s="2" t="s">
        <v>42</v>
      </c>
      <c r="AE2408">
        <v>247</v>
      </c>
      <c r="AH2408">
        <v>20</v>
      </c>
      <c r="AI2408">
        <v>499.5</v>
      </c>
      <c r="AJ2408">
        <v>27</v>
      </c>
      <c r="AK2408" t="s">
        <v>42</v>
      </c>
      <c r="AL2408">
        <f>IF(AND(EE_Data_2023[[#This Row],[Hire Date]]&gt;=EE_Data_2023[[#This Row],[Start of Month]],EE_Data_2023[[#This Row],[Hire Date]]&lt;=EE_Data_2023[[#This Row],[End of Month]]),1,0)</f>
        <v>0</v>
      </c>
      <c r="AM2408">
        <f>IF(AND(EE_Data_2023[[#This Row],[Exit Date]]&gt;=EE_Data_2023[[#This Row],[Start of Month]],EE_Data_2023[[#This Row],[Exit Date]]&lt;=EE_Data_2023[[#This Row],[End of Month]]),1,0)</f>
        <v>0</v>
      </c>
      <c r="AN2408">
        <f>EE_Data_2023[[#This Row],[Leave balance]]*EE_Data_2023[[#This Row],[Hr_Rate]]</f>
        <v>14676.074999999999</v>
      </c>
    </row>
    <row r="2409" spans="1:40" x14ac:dyDescent="0.3">
      <c r="A2409" s="1" t="s">
        <v>1929</v>
      </c>
      <c r="B2409" s="8">
        <v>44986</v>
      </c>
      <c r="C2409" s="8">
        <v>45016</v>
      </c>
      <c r="D2409">
        <v>2023</v>
      </c>
      <c r="E2409" t="s">
        <v>31</v>
      </c>
      <c r="F2409" t="s">
        <v>32</v>
      </c>
      <c r="G2409" t="s">
        <v>33</v>
      </c>
      <c r="H2409" t="s">
        <v>1629</v>
      </c>
      <c r="I2409" t="s">
        <v>1630</v>
      </c>
      <c r="J2409" t="s">
        <v>115</v>
      </c>
      <c r="K2409" t="s">
        <v>83</v>
      </c>
      <c r="L2409" t="s">
        <v>71</v>
      </c>
      <c r="M2409" t="s">
        <v>32</v>
      </c>
      <c r="N2409" t="s">
        <v>72</v>
      </c>
      <c r="O2409" t="s">
        <v>50</v>
      </c>
      <c r="P2409">
        <v>47</v>
      </c>
      <c r="Q2409" s="2">
        <v>44556</v>
      </c>
      <c r="R2409" s="2"/>
      <c r="S2409">
        <v>24</v>
      </c>
      <c r="T2409" s="3">
        <v>243568</v>
      </c>
      <c r="U2409" s="3">
        <v>20297.333333333332</v>
      </c>
      <c r="V2409" s="3">
        <v>195.16666666666666</v>
      </c>
      <c r="W2409" s="3">
        <v>0.20760000000000001</v>
      </c>
      <c r="X2409" s="3">
        <v>4213.7263999999996</v>
      </c>
      <c r="Y2409" vm="1">
        <v>0.36599999999999999</v>
      </c>
      <c r="Z2409" s="3">
        <v>12868.509333333332</v>
      </c>
      <c r="AA2409" t="s">
        <v>41</v>
      </c>
      <c r="AB2409">
        <v>1</v>
      </c>
      <c r="AC2409">
        <v>0.33</v>
      </c>
      <c r="AD2409" s="2" t="s">
        <v>42</v>
      </c>
      <c r="AE2409">
        <v>246</v>
      </c>
      <c r="AH2409">
        <v>20</v>
      </c>
      <c r="AI2409">
        <v>399.6</v>
      </c>
      <c r="AK2409" t="s">
        <v>42</v>
      </c>
      <c r="AL2409">
        <f>IF(AND(EE_Data_2023[[#This Row],[Hire Date]]&gt;=EE_Data_2023[[#This Row],[Start of Month]],EE_Data_2023[[#This Row],[Hire Date]]&lt;=EE_Data_2023[[#This Row],[End of Month]]),1,0)</f>
        <v>0</v>
      </c>
      <c r="AM2409">
        <f>IF(AND(EE_Data_2023[[#This Row],[Exit Date]]&gt;=EE_Data_2023[[#This Row],[Start of Month]],EE_Data_2023[[#This Row],[Exit Date]]&lt;=EE_Data_2023[[#This Row],[End of Month]]),1,0)</f>
        <v>0</v>
      </c>
      <c r="AN2409">
        <f>EE_Data_2023[[#This Row],[Leave balance]]*EE_Data_2023[[#This Row],[Hr_Rate]]</f>
        <v>48011</v>
      </c>
    </row>
    <row r="2410" spans="1:40" x14ac:dyDescent="0.3">
      <c r="A2410" s="1" t="s">
        <v>1929</v>
      </c>
      <c r="B2410" s="8">
        <v>44986</v>
      </c>
      <c r="C2410" s="8">
        <v>45016</v>
      </c>
      <c r="D2410">
        <v>2023</v>
      </c>
      <c r="E2410" t="s">
        <v>193</v>
      </c>
      <c r="F2410" t="s">
        <v>194</v>
      </c>
      <c r="G2410" t="s">
        <v>33</v>
      </c>
      <c r="H2410" t="s">
        <v>1273</v>
      </c>
      <c r="I2410" t="s">
        <v>1631</v>
      </c>
      <c r="J2410" t="s">
        <v>47</v>
      </c>
      <c r="K2410" t="s">
        <v>70</v>
      </c>
      <c r="L2410" t="s">
        <v>108</v>
      </c>
      <c r="M2410" t="s">
        <v>194</v>
      </c>
      <c r="N2410" t="s">
        <v>72</v>
      </c>
      <c r="O2410" t="s">
        <v>40</v>
      </c>
      <c r="P2410">
        <v>49</v>
      </c>
      <c r="Q2410" s="2">
        <v>37092</v>
      </c>
      <c r="R2410" s="2"/>
      <c r="S2410">
        <v>32</v>
      </c>
      <c r="T2410" s="3">
        <v>199176</v>
      </c>
      <c r="U2410" s="3">
        <v>16598</v>
      </c>
      <c r="V2410" s="3">
        <v>119.69711538461539</v>
      </c>
      <c r="W2410" s="3">
        <v>6.3500000000000001E-2</v>
      </c>
      <c r="X2410" s="3">
        <v>1053.973</v>
      </c>
      <c r="Y2410" vm="24">
        <v>0.31900000000000001</v>
      </c>
      <c r="Z2410" s="3">
        <v>11303.238000000001</v>
      </c>
      <c r="AA2410" t="s">
        <v>197</v>
      </c>
      <c r="AB2410">
        <v>149.69999999999999</v>
      </c>
      <c r="AC2410">
        <v>0.24</v>
      </c>
      <c r="AD2410" s="2" t="s">
        <v>42</v>
      </c>
      <c r="AE2410">
        <v>249</v>
      </c>
      <c r="AH2410">
        <v>20</v>
      </c>
      <c r="AK2410" t="s">
        <v>42</v>
      </c>
      <c r="AL2410">
        <f>IF(AND(EE_Data_2023[[#This Row],[Hire Date]]&gt;=EE_Data_2023[[#This Row],[Start of Month]],EE_Data_2023[[#This Row],[Hire Date]]&lt;=EE_Data_2023[[#This Row],[End of Month]]),1,0)</f>
        <v>0</v>
      </c>
      <c r="AM2410">
        <f>IF(AND(EE_Data_2023[[#This Row],[Exit Date]]&gt;=EE_Data_2023[[#This Row],[Start of Month]],EE_Data_2023[[#This Row],[Exit Date]]&lt;=EE_Data_2023[[#This Row],[End of Month]]),1,0)</f>
        <v>0</v>
      </c>
      <c r="AN2410">
        <f>EE_Data_2023[[#This Row],[Leave balance]]*EE_Data_2023[[#This Row],[Hr_Rate]]</f>
        <v>29804.58173076923</v>
      </c>
    </row>
    <row r="2411" spans="1:40" x14ac:dyDescent="0.3">
      <c r="A2411" s="1" t="s">
        <v>1929</v>
      </c>
      <c r="B2411" s="8">
        <v>44986</v>
      </c>
      <c r="C2411" s="8">
        <v>45016</v>
      </c>
      <c r="D2411">
        <v>2023</v>
      </c>
      <c r="E2411" t="s">
        <v>65</v>
      </c>
      <c r="F2411" t="s">
        <v>66</v>
      </c>
      <c r="G2411" t="s">
        <v>33</v>
      </c>
      <c r="H2411" t="s">
        <v>218</v>
      </c>
      <c r="I2411" t="s">
        <v>1632</v>
      </c>
      <c r="J2411" t="s">
        <v>36</v>
      </c>
      <c r="K2411" t="s">
        <v>37</v>
      </c>
      <c r="L2411" t="s">
        <v>49</v>
      </c>
      <c r="M2411" t="s">
        <v>66</v>
      </c>
      <c r="N2411" t="s">
        <v>72</v>
      </c>
      <c r="O2411" t="s">
        <v>50</v>
      </c>
      <c r="P2411">
        <v>56</v>
      </c>
      <c r="Q2411" s="2">
        <v>44369</v>
      </c>
      <c r="R2411" s="2"/>
      <c r="S2411">
        <v>40</v>
      </c>
      <c r="T2411" s="3">
        <v>82806</v>
      </c>
      <c r="U2411" s="3">
        <v>6900.5</v>
      </c>
      <c r="V2411" s="3">
        <v>39.810576923076923</v>
      </c>
      <c r="W2411" s="3">
        <v>0.23749999999999999</v>
      </c>
      <c r="X2411" s="3">
        <v>1638.8687499999999</v>
      </c>
      <c r="Y2411" vm="5">
        <v>0.39799999999999996</v>
      </c>
      <c r="Z2411" s="3">
        <v>4154.1010000000006</v>
      </c>
      <c r="AA2411" t="s">
        <v>41</v>
      </c>
      <c r="AB2411">
        <v>1</v>
      </c>
      <c r="AC2411">
        <v>0</v>
      </c>
      <c r="AD2411" s="2" t="s">
        <v>42</v>
      </c>
      <c r="AE2411">
        <v>319</v>
      </c>
      <c r="AH2411">
        <v>20</v>
      </c>
      <c r="AI2411">
        <v>99.9</v>
      </c>
      <c r="AJ2411">
        <v>25.5</v>
      </c>
      <c r="AK2411" t="s">
        <v>42</v>
      </c>
      <c r="AL2411">
        <f>IF(AND(EE_Data_2023[[#This Row],[Hire Date]]&gt;=EE_Data_2023[[#This Row],[Start of Month]],EE_Data_2023[[#This Row],[Hire Date]]&lt;=EE_Data_2023[[#This Row],[End of Month]]),1,0)</f>
        <v>0</v>
      </c>
      <c r="AM2411">
        <f>IF(AND(EE_Data_2023[[#This Row],[Exit Date]]&gt;=EE_Data_2023[[#This Row],[Start of Month]],EE_Data_2023[[#This Row],[Exit Date]]&lt;=EE_Data_2023[[#This Row],[End of Month]]),1,0)</f>
        <v>0</v>
      </c>
      <c r="AN2411">
        <f>EE_Data_2023[[#This Row],[Leave balance]]*EE_Data_2023[[#This Row],[Hr_Rate]]</f>
        <v>12699.574038461538</v>
      </c>
    </row>
    <row r="2412" spans="1:40" x14ac:dyDescent="0.3">
      <c r="A2412" s="1" t="s">
        <v>1929</v>
      </c>
      <c r="B2412" s="8">
        <v>44986</v>
      </c>
      <c r="C2412" s="8">
        <v>45016</v>
      </c>
      <c r="D2412">
        <v>2023</v>
      </c>
      <c r="E2412" t="s">
        <v>920</v>
      </c>
      <c r="F2412" t="s">
        <v>921</v>
      </c>
      <c r="G2412" t="s">
        <v>33</v>
      </c>
      <c r="H2412" t="s">
        <v>1633</v>
      </c>
      <c r="I2412" t="s">
        <v>1634</v>
      </c>
      <c r="J2412" t="s">
        <v>47</v>
      </c>
      <c r="K2412" t="s">
        <v>116</v>
      </c>
      <c r="L2412" t="s">
        <v>49</v>
      </c>
      <c r="M2412" t="s">
        <v>921</v>
      </c>
      <c r="N2412" t="s">
        <v>39</v>
      </c>
      <c r="O2412" t="s">
        <v>50</v>
      </c>
      <c r="P2412">
        <v>53</v>
      </c>
      <c r="Q2412" s="2">
        <v>44732</v>
      </c>
      <c r="R2412" s="2">
        <v>45097</v>
      </c>
      <c r="S2412">
        <v>40</v>
      </c>
      <c r="T2412" s="3">
        <v>164399</v>
      </c>
      <c r="U2412" s="3">
        <v>13699.916666666666</v>
      </c>
      <c r="V2412" s="3">
        <v>79.037980769230771</v>
      </c>
      <c r="W2412" s="3">
        <v>0.3</v>
      </c>
      <c r="X2412" s="3">
        <v>4109.9749999999995</v>
      </c>
      <c r="Y2412" vm="43">
        <v>0.59099999999999997</v>
      </c>
      <c r="Z2412" s="3">
        <v>5603.2659166666672</v>
      </c>
      <c r="AA2412" t="s">
        <v>41</v>
      </c>
      <c r="AB2412">
        <v>1</v>
      </c>
      <c r="AC2412">
        <v>0.25</v>
      </c>
      <c r="AD2412" s="2" t="s">
        <v>42</v>
      </c>
      <c r="AE2412">
        <v>263</v>
      </c>
      <c r="AH2412">
        <v>20</v>
      </c>
      <c r="AJ2412">
        <v>18</v>
      </c>
      <c r="AK2412" t="s">
        <v>42</v>
      </c>
      <c r="AL2412">
        <f>IF(AND(EE_Data_2023[[#This Row],[Hire Date]]&gt;=EE_Data_2023[[#This Row],[Start of Month]],EE_Data_2023[[#This Row],[Hire Date]]&lt;=EE_Data_2023[[#This Row],[End of Month]]),1,0)</f>
        <v>0</v>
      </c>
      <c r="AM2412">
        <f>IF(AND(EE_Data_2023[[#This Row],[Exit Date]]&gt;=EE_Data_2023[[#This Row],[Start of Month]],EE_Data_2023[[#This Row],[Exit Date]]&lt;=EE_Data_2023[[#This Row],[End of Month]]),1,0)</f>
        <v>0</v>
      </c>
      <c r="AN2412">
        <f>EE_Data_2023[[#This Row],[Leave balance]]*EE_Data_2023[[#This Row],[Hr_Rate]]</f>
        <v>20786.988942307693</v>
      </c>
    </row>
    <row r="2413" spans="1:40" x14ac:dyDescent="0.3">
      <c r="A2413" s="1" t="s">
        <v>1929</v>
      </c>
      <c r="B2413" s="8">
        <v>44986</v>
      </c>
      <c r="C2413" s="8">
        <v>45016</v>
      </c>
      <c r="D2413">
        <v>2023</v>
      </c>
      <c r="E2413" t="s">
        <v>506</v>
      </c>
      <c r="F2413" t="s">
        <v>507</v>
      </c>
      <c r="G2413" t="s">
        <v>1917</v>
      </c>
      <c r="H2413" t="s">
        <v>1635</v>
      </c>
      <c r="I2413" t="s">
        <v>1636</v>
      </c>
      <c r="J2413" t="s">
        <v>93</v>
      </c>
      <c r="K2413" t="s">
        <v>94</v>
      </c>
      <c r="L2413" t="s">
        <v>38</v>
      </c>
      <c r="M2413" t="s">
        <v>507</v>
      </c>
      <c r="N2413" t="s">
        <v>72</v>
      </c>
      <c r="O2413" t="s">
        <v>50</v>
      </c>
      <c r="P2413">
        <v>32</v>
      </c>
      <c r="Q2413" s="2">
        <v>42839</v>
      </c>
      <c r="R2413" s="2"/>
      <c r="S2413">
        <v>40</v>
      </c>
      <c r="T2413" s="3">
        <v>154956</v>
      </c>
      <c r="U2413" s="3">
        <v>12913</v>
      </c>
      <c r="V2413" s="3">
        <v>74.498076923076923</v>
      </c>
      <c r="W2413" s="3">
        <v>7.3700000000000002E-2</v>
      </c>
      <c r="X2413" s="3">
        <v>951.68810000000008</v>
      </c>
      <c r="Y2413" vm="40">
        <v>0.245</v>
      </c>
      <c r="Z2413" s="3">
        <v>9749.3150000000005</v>
      </c>
      <c r="AA2413" t="s">
        <v>510</v>
      </c>
      <c r="AB2413">
        <v>1.4572000000000001</v>
      </c>
      <c r="AC2413">
        <v>0.13</v>
      </c>
      <c r="AD2413" s="2" t="s">
        <v>42</v>
      </c>
      <c r="AE2413">
        <v>85</v>
      </c>
      <c r="AH2413">
        <v>20</v>
      </c>
      <c r="AJ2413">
        <v>10.5</v>
      </c>
      <c r="AK2413" t="s">
        <v>42</v>
      </c>
      <c r="AL2413">
        <f>IF(AND(EE_Data_2023[[#This Row],[Hire Date]]&gt;=EE_Data_2023[[#This Row],[Start of Month]],EE_Data_2023[[#This Row],[Hire Date]]&lt;=EE_Data_2023[[#This Row],[End of Month]]),1,0)</f>
        <v>0</v>
      </c>
      <c r="AM2413">
        <f>IF(AND(EE_Data_2023[[#This Row],[Exit Date]]&gt;=EE_Data_2023[[#This Row],[Start of Month]],EE_Data_2023[[#This Row],[Exit Date]]&lt;=EE_Data_2023[[#This Row],[End of Month]]),1,0)</f>
        <v>0</v>
      </c>
      <c r="AN2413">
        <f>EE_Data_2023[[#This Row],[Leave balance]]*EE_Data_2023[[#This Row],[Hr_Rate]]</f>
        <v>6332.3365384615381</v>
      </c>
    </row>
    <row r="2414" spans="1:40" x14ac:dyDescent="0.3">
      <c r="A2414" s="1" t="s">
        <v>1929</v>
      </c>
      <c r="B2414" s="8">
        <v>44986</v>
      </c>
      <c r="C2414" s="8">
        <v>45016</v>
      </c>
      <c r="D2414">
        <v>2023</v>
      </c>
      <c r="E2414" t="s">
        <v>123</v>
      </c>
      <c r="F2414" t="s">
        <v>124</v>
      </c>
      <c r="G2414" t="s">
        <v>33</v>
      </c>
      <c r="H2414" t="s">
        <v>1637</v>
      </c>
      <c r="I2414" t="s">
        <v>1638</v>
      </c>
      <c r="J2414" t="s">
        <v>47</v>
      </c>
      <c r="K2414" t="s">
        <v>70</v>
      </c>
      <c r="L2414" t="s">
        <v>71</v>
      </c>
      <c r="M2414" t="s">
        <v>124</v>
      </c>
      <c r="N2414" t="s">
        <v>39</v>
      </c>
      <c r="O2414" t="s">
        <v>40</v>
      </c>
      <c r="P2414">
        <v>52</v>
      </c>
      <c r="Q2414" s="2">
        <v>44099</v>
      </c>
      <c r="R2414" s="2">
        <v>45194</v>
      </c>
      <c r="S2414">
        <v>24</v>
      </c>
      <c r="T2414" s="3">
        <v>163143</v>
      </c>
      <c r="U2414" s="3">
        <v>13595.25</v>
      </c>
      <c r="V2414" s="3">
        <v>130.72355769230771</v>
      </c>
      <c r="W2414" s="3">
        <v>2.2499999999999999E-2</v>
      </c>
      <c r="X2414" s="3">
        <v>305.893125</v>
      </c>
      <c r="Y2414" vm="13">
        <v>0.2</v>
      </c>
      <c r="Z2414" s="3">
        <v>10876.2</v>
      </c>
      <c r="AA2414" t="s">
        <v>127</v>
      </c>
      <c r="AB2414">
        <v>4.9107000000000003</v>
      </c>
      <c r="AC2414">
        <v>0.28000000000000003</v>
      </c>
      <c r="AD2414" s="2" t="s">
        <v>42</v>
      </c>
      <c r="AE2414">
        <v>355</v>
      </c>
      <c r="AH2414">
        <v>20</v>
      </c>
      <c r="AK2414" t="s">
        <v>42</v>
      </c>
      <c r="AL2414">
        <f>IF(AND(EE_Data_2023[[#This Row],[Hire Date]]&gt;=EE_Data_2023[[#This Row],[Start of Month]],EE_Data_2023[[#This Row],[Hire Date]]&lt;=EE_Data_2023[[#This Row],[End of Month]]),1,0)</f>
        <v>0</v>
      </c>
      <c r="AM2414">
        <f>IF(AND(EE_Data_2023[[#This Row],[Exit Date]]&gt;=EE_Data_2023[[#This Row],[Start of Month]],EE_Data_2023[[#This Row],[Exit Date]]&lt;=EE_Data_2023[[#This Row],[End of Month]]),1,0)</f>
        <v>0</v>
      </c>
      <c r="AN2414">
        <f>EE_Data_2023[[#This Row],[Leave balance]]*EE_Data_2023[[#This Row],[Hr_Rate]]</f>
        <v>46406.862980769234</v>
      </c>
    </row>
    <row r="2415" spans="1:40" x14ac:dyDescent="0.3">
      <c r="A2415" s="1" t="s">
        <v>1929</v>
      </c>
      <c r="B2415" s="8">
        <v>44986</v>
      </c>
      <c r="C2415" s="8">
        <v>45016</v>
      </c>
      <c r="D2415">
        <v>2023</v>
      </c>
      <c r="E2415" t="s">
        <v>415</v>
      </c>
      <c r="F2415" t="s">
        <v>416</v>
      </c>
      <c r="G2415" t="s">
        <v>33</v>
      </c>
      <c r="H2415" t="s">
        <v>1639</v>
      </c>
      <c r="I2415" t="s">
        <v>1640</v>
      </c>
      <c r="J2415" t="s">
        <v>63</v>
      </c>
      <c r="K2415" t="s">
        <v>83</v>
      </c>
      <c r="L2415" t="s">
        <v>49</v>
      </c>
      <c r="M2415" t="s">
        <v>416</v>
      </c>
      <c r="N2415" t="s">
        <v>72</v>
      </c>
      <c r="O2415" t="s">
        <v>50</v>
      </c>
      <c r="P2415">
        <v>38</v>
      </c>
      <c r="Q2415" s="2">
        <v>44036</v>
      </c>
      <c r="R2415" s="2"/>
      <c r="S2415">
        <v>24</v>
      </c>
      <c r="T2415" s="3">
        <v>89390</v>
      </c>
      <c r="U2415" s="3">
        <v>7449.166666666667</v>
      </c>
      <c r="V2415" s="3">
        <v>71.626602564102555</v>
      </c>
      <c r="W2415" s="3">
        <v>0</v>
      </c>
      <c r="X2415" s="3">
        <v>0</v>
      </c>
      <c r="Y2415" vm="38">
        <v>0.23800000000000002</v>
      </c>
      <c r="Z2415" s="3">
        <v>5676.2650000000003</v>
      </c>
      <c r="AA2415" t="s">
        <v>419</v>
      </c>
      <c r="AB2415">
        <v>7.4398</v>
      </c>
      <c r="AC2415">
        <v>0</v>
      </c>
      <c r="AD2415" s="2" t="s">
        <v>42</v>
      </c>
      <c r="AE2415">
        <v>149</v>
      </c>
      <c r="AH2415">
        <v>20</v>
      </c>
      <c r="AK2415" t="s">
        <v>42</v>
      </c>
      <c r="AL2415">
        <f>IF(AND(EE_Data_2023[[#This Row],[Hire Date]]&gt;=EE_Data_2023[[#This Row],[Start of Month]],EE_Data_2023[[#This Row],[Hire Date]]&lt;=EE_Data_2023[[#This Row],[End of Month]]),1,0)</f>
        <v>0</v>
      </c>
      <c r="AM2415">
        <f>IF(AND(EE_Data_2023[[#This Row],[Exit Date]]&gt;=EE_Data_2023[[#This Row],[Start of Month]],EE_Data_2023[[#This Row],[Exit Date]]&lt;=EE_Data_2023[[#This Row],[End of Month]]),1,0)</f>
        <v>0</v>
      </c>
      <c r="AN2415">
        <f>EE_Data_2023[[#This Row],[Leave balance]]*EE_Data_2023[[#This Row],[Hr_Rate]]</f>
        <v>10672.363782051281</v>
      </c>
    </row>
    <row r="2416" spans="1:40" x14ac:dyDescent="0.3">
      <c r="A2416" s="1" t="s">
        <v>1929</v>
      </c>
      <c r="B2416" s="8">
        <v>44986</v>
      </c>
      <c r="C2416" s="8">
        <v>45016</v>
      </c>
      <c r="D2416">
        <v>2023</v>
      </c>
      <c r="E2416" t="s">
        <v>73</v>
      </c>
      <c r="F2416" t="s">
        <v>74</v>
      </c>
      <c r="G2416" t="s">
        <v>1916</v>
      </c>
      <c r="H2416" t="s">
        <v>1641</v>
      </c>
      <c r="I2416" t="s">
        <v>1642</v>
      </c>
      <c r="J2416" t="s">
        <v>310</v>
      </c>
      <c r="K2416" t="s">
        <v>37</v>
      </c>
      <c r="L2416" t="s">
        <v>38</v>
      </c>
      <c r="M2416" t="s">
        <v>74</v>
      </c>
      <c r="N2416" t="s">
        <v>72</v>
      </c>
      <c r="O2416" t="s">
        <v>40</v>
      </c>
      <c r="P2416">
        <v>41</v>
      </c>
      <c r="Q2416" s="2">
        <v>43013</v>
      </c>
      <c r="R2416" s="2"/>
      <c r="S2416">
        <v>32</v>
      </c>
      <c r="T2416" s="3">
        <v>67468</v>
      </c>
      <c r="U2416" s="3">
        <v>5622.333333333333</v>
      </c>
      <c r="V2416" s="3">
        <v>40.54567307692308</v>
      </c>
      <c r="W2416" s="3">
        <v>0.28999999999999998</v>
      </c>
      <c r="X2416" s="3">
        <v>1630.4766666666665</v>
      </c>
      <c r="Y2416" vm="6">
        <v>0.65099999999999991</v>
      </c>
      <c r="Z2416" s="3">
        <v>1962.1943333333338</v>
      </c>
      <c r="AA2416" t="s">
        <v>78</v>
      </c>
      <c r="AB2416">
        <v>5.4378000000000002</v>
      </c>
      <c r="AC2416">
        <v>0</v>
      </c>
      <c r="AD2416" s="2" t="s">
        <v>42</v>
      </c>
      <c r="AE2416">
        <v>79</v>
      </c>
      <c r="AH2416">
        <v>20</v>
      </c>
      <c r="AI2416">
        <v>389.7</v>
      </c>
      <c r="AK2416" t="s">
        <v>42</v>
      </c>
      <c r="AL2416">
        <f>IF(AND(EE_Data_2023[[#This Row],[Hire Date]]&gt;=EE_Data_2023[[#This Row],[Start of Month]],EE_Data_2023[[#This Row],[Hire Date]]&lt;=EE_Data_2023[[#This Row],[End of Month]]),1,0)</f>
        <v>0</v>
      </c>
      <c r="AM2416">
        <f>IF(AND(EE_Data_2023[[#This Row],[Exit Date]]&gt;=EE_Data_2023[[#This Row],[Start of Month]],EE_Data_2023[[#This Row],[Exit Date]]&lt;=EE_Data_2023[[#This Row],[End of Month]]),1,0)</f>
        <v>0</v>
      </c>
      <c r="AN2416">
        <f>EE_Data_2023[[#This Row],[Leave balance]]*EE_Data_2023[[#This Row],[Hr_Rate]]</f>
        <v>3203.1081730769233</v>
      </c>
    </row>
    <row r="2417" spans="1:40" x14ac:dyDescent="0.3">
      <c r="A2417" s="1" t="s">
        <v>1929</v>
      </c>
      <c r="B2417" s="8">
        <v>44986</v>
      </c>
      <c r="C2417" s="8">
        <v>45016</v>
      </c>
      <c r="D2417">
        <v>2023</v>
      </c>
      <c r="E2417" t="s">
        <v>31</v>
      </c>
      <c r="F2417" t="s">
        <v>32</v>
      </c>
      <c r="G2417" t="s">
        <v>33</v>
      </c>
      <c r="H2417" t="s">
        <v>1643</v>
      </c>
      <c r="I2417" t="s">
        <v>1644</v>
      </c>
      <c r="J2417" t="s">
        <v>165</v>
      </c>
      <c r="K2417" t="s">
        <v>99</v>
      </c>
      <c r="L2417" t="s">
        <v>38</v>
      </c>
      <c r="M2417" t="s">
        <v>32</v>
      </c>
      <c r="N2417" t="s">
        <v>72</v>
      </c>
      <c r="O2417" t="s">
        <v>50</v>
      </c>
      <c r="P2417">
        <v>49</v>
      </c>
      <c r="Q2417" s="2">
        <v>42441</v>
      </c>
      <c r="R2417" s="2"/>
      <c r="S2417">
        <v>40</v>
      </c>
      <c r="T2417" s="3">
        <v>100810</v>
      </c>
      <c r="U2417" s="3">
        <v>8400.8333333333339</v>
      </c>
      <c r="V2417" s="3">
        <v>48.466346153846153</v>
      </c>
      <c r="W2417" s="3">
        <v>0.20760000000000001</v>
      </c>
      <c r="X2417" s="3">
        <v>1744.0130000000001</v>
      </c>
      <c r="Y2417" vm="1">
        <v>0.36599999999999999</v>
      </c>
      <c r="Z2417" s="3">
        <v>5326.128333333334</v>
      </c>
      <c r="AA2417" t="s">
        <v>41</v>
      </c>
      <c r="AB2417">
        <v>1</v>
      </c>
      <c r="AC2417">
        <v>0.12</v>
      </c>
      <c r="AD2417" s="2" t="s">
        <v>42</v>
      </c>
      <c r="AE2417">
        <v>309</v>
      </c>
      <c r="AH2417">
        <v>20</v>
      </c>
      <c r="AJ2417">
        <v>6</v>
      </c>
      <c r="AK2417" t="s">
        <v>42</v>
      </c>
      <c r="AL2417">
        <f>IF(AND(EE_Data_2023[[#This Row],[Hire Date]]&gt;=EE_Data_2023[[#This Row],[Start of Month]],EE_Data_2023[[#This Row],[Hire Date]]&lt;=EE_Data_2023[[#This Row],[End of Month]]),1,0)</f>
        <v>0</v>
      </c>
      <c r="AM2417">
        <f>IF(AND(EE_Data_2023[[#This Row],[Exit Date]]&gt;=EE_Data_2023[[#This Row],[Start of Month]],EE_Data_2023[[#This Row],[Exit Date]]&lt;=EE_Data_2023[[#This Row],[End of Month]]),1,0)</f>
        <v>0</v>
      </c>
      <c r="AN2417">
        <f>EE_Data_2023[[#This Row],[Leave balance]]*EE_Data_2023[[#This Row],[Hr_Rate]]</f>
        <v>14976.100961538461</v>
      </c>
    </row>
    <row r="2418" spans="1:40" x14ac:dyDescent="0.3">
      <c r="A2418" s="1" t="s">
        <v>1929</v>
      </c>
      <c r="B2418" s="8">
        <v>44986</v>
      </c>
      <c r="C2418" s="8">
        <v>45016</v>
      </c>
      <c r="D2418">
        <v>2023</v>
      </c>
      <c r="E2418" t="s">
        <v>322</v>
      </c>
      <c r="F2418" t="s">
        <v>323</v>
      </c>
      <c r="G2418" t="s">
        <v>1919</v>
      </c>
      <c r="H2418" t="s">
        <v>1645</v>
      </c>
      <c r="I2418" t="s">
        <v>1646</v>
      </c>
      <c r="J2418" t="s">
        <v>63</v>
      </c>
      <c r="K2418" t="s">
        <v>48</v>
      </c>
      <c r="L2418" t="s">
        <v>38</v>
      </c>
      <c r="M2418" t="s">
        <v>323</v>
      </c>
      <c r="N2418" t="s">
        <v>72</v>
      </c>
      <c r="O2418" t="s">
        <v>50</v>
      </c>
      <c r="P2418">
        <v>35</v>
      </c>
      <c r="Q2418" s="2">
        <v>43542</v>
      </c>
      <c r="R2418" s="2"/>
      <c r="S2418">
        <v>40</v>
      </c>
      <c r="T2418" s="3">
        <v>74779</v>
      </c>
      <c r="U2418" s="3">
        <v>6231.583333333333</v>
      </c>
      <c r="V2418" s="3">
        <v>35.951442307692311</v>
      </c>
      <c r="W2418" s="3">
        <v>0.15490000000000001</v>
      </c>
      <c r="X2418" s="3">
        <v>965.2722583333333</v>
      </c>
      <c r="Y2418" vm="33">
        <v>0.46700000000000003</v>
      </c>
      <c r="Z2418" s="3">
        <v>3321.4339166666664</v>
      </c>
      <c r="AA2418" t="s">
        <v>326</v>
      </c>
      <c r="AB2418">
        <v>143.86000000000001</v>
      </c>
      <c r="AC2418">
        <v>0</v>
      </c>
      <c r="AD2418" s="2" t="s">
        <v>42</v>
      </c>
      <c r="AE2418">
        <v>288</v>
      </c>
      <c r="AH2418">
        <v>20</v>
      </c>
      <c r="AJ2418">
        <v>4.5</v>
      </c>
      <c r="AK2418" t="s">
        <v>42</v>
      </c>
      <c r="AL2418">
        <f>IF(AND(EE_Data_2023[[#This Row],[Hire Date]]&gt;=EE_Data_2023[[#This Row],[Start of Month]],EE_Data_2023[[#This Row],[Hire Date]]&lt;=EE_Data_2023[[#This Row],[End of Month]]),1,0)</f>
        <v>0</v>
      </c>
      <c r="AM2418">
        <f>IF(AND(EE_Data_2023[[#This Row],[Exit Date]]&gt;=EE_Data_2023[[#This Row],[Start of Month]],EE_Data_2023[[#This Row],[Exit Date]]&lt;=EE_Data_2023[[#This Row],[End of Month]]),1,0)</f>
        <v>0</v>
      </c>
      <c r="AN2418">
        <f>EE_Data_2023[[#This Row],[Leave balance]]*EE_Data_2023[[#This Row],[Hr_Rate]]</f>
        <v>10354.015384615386</v>
      </c>
    </row>
    <row r="2419" spans="1:40" x14ac:dyDescent="0.3">
      <c r="A2419" s="1" t="s">
        <v>1929</v>
      </c>
      <c r="B2419" s="8">
        <v>44986</v>
      </c>
      <c r="C2419" s="8">
        <v>45016</v>
      </c>
      <c r="D2419">
        <v>2023</v>
      </c>
      <c r="E2419" t="s">
        <v>1554</v>
      </c>
      <c r="F2419" t="s">
        <v>1555</v>
      </c>
      <c r="G2419" t="s">
        <v>33</v>
      </c>
      <c r="H2419" t="s">
        <v>726</v>
      </c>
      <c r="I2419" t="s">
        <v>1647</v>
      </c>
      <c r="J2419" t="s">
        <v>47</v>
      </c>
      <c r="K2419" t="s">
        <v>37</v>
      </c>
      <c r="L2419" t="s">
        <v>71</v>
      </c>
      <c r="M2419" t="s">
        <v>1555</v>
      </c>
      <c r="N2419" t="s">
        <v>72</v>
      </c>
      <c r="O2419" t="s">
        <v>50</v>
      </c>
      <c r="P2419">
        <v>29</v>
      </c>
      <c r="Q2419" s="2">
        <v>43048</v>
      </c>
      <c r="R2419" s="2"/>
      <c r="S2419">
        <v>32</v>
      </c>
      <c r="T2419" s="3">
        <v>63985</v>
      </c>
      <c r="U2419" s="3">
        <v>5332.083333333333</v>
      </c>
      <c r="V2419" s="3">
        <v>38.45252403846154</v>
      </c>
      <c r="W2419" s="3">
        <v>0.06</v>
      </c>
      <c r="X2419" s="3">
        <v>319.92499999999995</v>
      </c>
      <c r="Y2419" vm="45">
        <v>0.28800000000000003</v>
      </c>
      <c r="Z2419" s="3">
        <v>3796.4433333333327</v>
      </c>
      <c r="AA2419" t="s">
        <v>1557</v>
      </c>
      <c r="AB2419">
        <v>0.99060000000000004</v>
      </c>
      <c r="AC2419">
        <v>0</v>
      </c>
      <c r="AD2419" s="2" t="s">
        <v>42</v>
      </c>
      <c r="AE2419">
        <v>141</v>
      </c>
      <c r="AH2419">
        <v>20</v>
      </c>
      <c r="AK2419" t="s">
        <v>42</v>
      </c>
      <c r="AL2419">
        <f>IF(AND(EE_Data_2023[[#This Row],[Hire Date]]&gt;=EE_Data_2023[[#This Row],[Start of Month]],EE_Data_2023[[#This Row],[Hire Date]]&lt;=EE_Data_2023[[#This Row],[End of Month]]),1,0)</f>
        <v>0</v>
      </c>
      <c r="AM2419">
        <f>IF(AND(EE_Data_2023[[#This Row],[Exit Date]]&gt;=EE_Data_2023[[#This Row],[Start of Month]],EE_Data_2023[[#This Row],[Exit Date]]&lt;=EE_Data_2023[[#This Row],[End of Month]]),1,0)</f>
        <v>0</v>
      </c>
      <c r="AN2419">
        <f>EE_Data_2023[[#This Row],[Leave balance]]*EE_Data_2023[[#This Row],[Hr_Rate]]</f>
        <v>5421.8058894230771</v>
      </c>
    </row>
    <row r="2420" spans="1:40" x14ac:dyDescent="0.3">
      <c r="A2420" s="1" t="s">
        <v>1929</v>
      </c>
      <c r="B2420" s="8">
        <v>44986</v>
      </c>
      <c r="C2420" s="8">
        <v>45016</v>
      </c>
      <c r="D2420">
        <v>2023</v>
      </c>
      <c r="E2420" t="s">
        <v>502</v>
      </c>
      <c r="F2420" t="s">
        <v>120</v>
      </c>
      <c r="G2420" t="s">
        <v>1917</v>
      </c>
      <c r="H2420" t="s">
        <v>1648</v>
      </c>
      <c r="I2420" t="s">
        <v>1649</v>
      </c>
      <c r="J2420" t="s">
        <v>452</v>
      </c>
      <c r="K2420" t="s">
        <v>37</v>
      </c>
      <c r="L2420" t="s">
        <v>38</v>
      </c>
      <c r="M2420" t="s">
        <v>120</v>
      </c>
      <c r="N2420" t="s">
        <v>72</v>
      </c>
      <c r="O2420" t="s">
        <v>50</v>
      </c>
      <c r="P2420">
        <v>64</v>
      </c>
      <c r="Q2420" s="2">
        <v>38176</v>
      </c>
      <c r="R2420" s="2"/>
      <c r="S2420">
        <v>32</v>
      </c>
      <c r="T2420" s="3">
        <v>77903</v>
      </c>
      <c r="U2420" s="3">
        <v>6491.916666666667</v>
      </c>
      <c r="V2420" s="3">
        <v>46.816706730769234</v>
      </c>
      <c r="W2420" s="3">
        <v>7.6499999999999999E-2</v>
      </c>
      <c r="X2420" s="3">
        <v>496.63162499999999</v>
      </c>
      <c r="Y2420" vm="1">
        <v>0.36599999999999999</v>
      </c>
      <c r="Z2420" s="3">
        <v>4115.8751666666667</v>
      </c>
      <c r="AA2420" t="s">
        <v>505</v>
      </c>
      <c r="AB2420">
        <v>1.0568</v>
      </c>
      <c r="AC2420">
        <v>0</v>
      </c>
      <c r="AD2420" s="2" t="s">
        <v>42</v>
      </c>
      <c r="AE2420">
        <v>249</v>
      </c>
      <c r="AH2420">
        <v>20</v>
      </c>
      <c r="AK2420" t="s">
        <v>42</v>
      </c>
      <c r="AL2420">
        <f>IF(AND(EE_Data_2023[[#This Row],[Hire Date]]&gt;=EE_Data_2023[[#This Row],[Start of Month]],EE_Data_2023[[#This Row],[Hire Date]]&lt;=EE_Data_2023[[#This Row],[End of Month]]),1,0)</f>
        <v>0</v>
      </c>
      <c r="AM2420">
        <f>IF(AND(EE_Data_2023[[#This Row],[Exit Date]]&gt;=EE_Data_2023[[#This Row],[Start of Month]],EE_Data_2023[[#This Row],[Exit Date]]&lt;=EE_Data_2023[[#This Row],[End of Month]]),1,0)</f>
        <v>0</v>
      </c>
      <c r="AN2420">
        <f>EE_Data_2023[[#This Row],[Leave balance]]*EE_Data_2023[[#This Row],[Hr_Rate]]</f>
        <v>11657.359975961539</v>
      </c>
    </row>
    <row r="2421" spans="1:40" x14ac:dyDescent="0.3">
      <c r="A2421" s="1" t="s">
        <v>1929</v>
      </c>
      <c r="B2421" s="8">
        <v>44986</v>
      </c>
      <c r="C2421" s="8">
        <v>45016</v>
      </c>
      <c r="D2421">
        <v>2023</v>
      </c>
      <c r="E2421" t="s">
        <v>1554</v>
      </c>
      <c r="F2421" t="s">
        <v>1555</v>
      </c>
      <c r="G2421" t="s">
        <v>33</v>
      </c>
      <c r="H2421" t="s">
        <v>1650</v>
      </c>
      <c r="I2421" t="s">
        <v>1651</v>
      </c>
      <c r="J2421" t="s">
        <v>47</v>
      </c>
      <c r="K2421" t="s">
        <v>116</v>
      </c>
      <c r="L2421" t="s">
        <v>71</v>
      </c>
      <c r="M2421" t="s">
        <v>1555</v>
      </c>
      <c r="N2421" t="s">
        <v>72</v>
      </c>
      <c r="O2421" t="s">
        <v>40</v>
      </c>
      <c r="P2421">
        <v>33</v>
      </c>
      <c r="Q2421" s="2">
        <v>42898</v>
      </c>
      <c r="R2421" s="2"/>
      <c r="S2421">
        <v>32</v>
      </c>
      <c r="T2421" s="3">
        <v>164396</v>
      </c>
      <c r="U2421" s="3">
        <v>13699.666666666666</v>
      </c>
      <c r="V2421" s="3">
        <v>98.79567307692308</v>
      </c>
      <c r="W2421" s="3">
        <v>0.06</v>
      </c>
      <c r="X2421" s="3">
        <v>821.9799999999999</v>
      </c>
      <c r="Y2421" vm="45">
        <v>0.28800000000000003</v>
      </c>
      <c r="Z2421" s="3">
        <v>9754.1626666666652</v>
      </c>
      <c r="AA2421" t="s">
        <v>1557</v>
      </c>
      <c r="AB2421">
        <v>0.99060000000000004</v>
      </c>
      <c r="AC2421">
        <v>0.28999999999999998</v>
      </c>
      <c r="AD2421" s="2" t="s">
        <v>42</v>
      </c>
      <c r="AE2421">
        <v>87</v>
      </c>
      <c r="AH2421">
        <v>20</v>
      </c>
      <c r="AI2421">
        <v>242.1</v>
      </c>
      <c r="AK2421" t="s">
        <v>42</v>
      </c>
      <c r="AL2421">
        <f>IF(AND(EE_Data_2023[[#This Row],[Hire Date]]&gt;=EE_Data_2023[[#This Row],[Start of Month]],EE_Data_2023[[#This Row],[Hire Date]]&lt;=EE_Data_2023[[#This Row],[End of Month]]),1,0)</f>
        <v>0</v>
      </c>
      <c r="AM2421">
        <f>IF(AND(EE_Data_2023[[#This Row],[Exit Date]]&gt;=EE_Data_2023[[#This Row],[Start of Month]],EE_Data_2023[[#This Row],[Exit Date]]&lt;=EE_Data_2023[[#This Row],[End of Month]]),1,0)</f>
        <v>0</v>
      </c>
      <c r="AN2421">
        <f>EE_Data_2023[[#This Row],[Leave balance]]*EE_Data_2023[[#This Row],[Hr_Rate]]</f>
        <v>8595.2235576923085</v>
      </c>
    </row>
    <row r="2422" spans="1:40" x14ac:dyDescent="0.3">
      <c r="A2422" s="1" t="s">
        <v>1929</v>
      </c>
      <c r="B2422" s="8">
        <v>44986</v>
      </c>
      <c r="C2422" s="8">
        <v>45016</v>
      </c>
      <c r="D2422">
        <v>2023</v>
      </c>
      <c r="E2422" t="s">
        <v>502</v>
      </c>
      <c r="F2422" t="s">
        <v>120</v>
      </c>
      <c r="G2422" t="s">
        <v>1917</v>
      </c>
      <c r="H2422" t="s">
        <v>1652</v>
      </c>
      <c r="I2422" t="s">
        <v>1653</v>
      </c>
      <c r="J2422" t="s">
        <v>527</v>
      </c>
      <c r="K2422" t="s">
        <v>37</v>
      </c>
      <c r="L2422" t="s">
        <v>71</v>
      </c>
      <c r="M2422" t="s">
        <v>120</v>
      </c>
      <c r="N2422" t="s">
        <v>72</v>
      </c>
      <c r="O2422" t="s">
        <v>40</v>
      </c>
      <c r="P2422">
        <v>29</v>
      </c>
      <c r="Q2422" s="2">
        <v>44375</v>
      </c>
      <c r="R2422" s="2"/>
      <c r="S2422">
        <v>24</v>
      </c>
      <c r="T2422" s="3">
        <v>71234</v>
      </c>
      <c r="U2422" s="3">
        <v>5936.166666666667</v>
      </c>
      <c r="V2422" s="3">
        <v>57.078525641025642</v>
      </c>
      <c r="W2422" s="3">
        <v>7.6499999999999999E-2</v>
      </c>
      <c r="X2422" s="3">
        <v>454.11675000000002</v>
      </c>
      <c r="Y2422" vm="1">
        <v>0.36599999999999999</v>
      </c>
      <c r="Z2422" s="3">
        <v>3763.5296666666668</v>
      </c>
      <c r="AA2422" t="s">
        <v>505</v>
      </c>
      <c r="AB2422">
        <v>1.0568</v>
      </c>
      <c r="AC2422">
        <v>0</v>
      </c>
      <c r="AD2422" s="2" t="s">
        <v>42</v>
      </c>
      <c r="AE2422">
        <v>385</v>
      </c>
      <c r="AH2422">
        <v>20</v>
      </c>
      <c r="AK2422" t="s">
        <v>42</v>
      </c>
      <c r="AL2422">
        <f>IF(AND(EE_Data_2023[[#This Row],[Hire Date]]&gt;=EE_Data_2023[[#This Row],[Start of Month]],EE_Data_2023[[#This Row],[Hire Date]]&lt;=EE_Data_2023[[#This Row],[End of Month]]),1,0)</f>
        <v>0</v>
      </c>
      <c r="AM2422">
        <f>IF(AND(EE_Data_2023[[#This Row],[Exit Date]]&gt;=EE_Data_2023[[#This Row],[Start of Month]],EE_Data_2023[[#This Row],[Exit Date]]&lt;=EE_Data_2023[[#This Row],[End of Month]]),1,0)</f>
        <v>0</v>
      </c>
      <c r="AN2422">
        <f>EE_Data_2023[[#This Row],[Leave balance]]*EE_Data_2023[[#This Row],[Hr_Rate]]</f>
        <v>21975.232371794871</v>
      </c>
    </row>
    <row r="2423" spans="1:40" x14ac:dyDescent="0.3">
      <c r="A2423" s="1" t="s">
        <v>1929</v>
      </c>
      <c r="B2423" s="8">
        <v>44986</v>
      </c>
      <c r="C2423" s="8">
        <v>45016</v>
      </c>
      <c r="D2423">
        <v>2023</v>
      </c>
      <c r="E2423" t="s">
        <v>283</v>
      </c>
      <c r="F2423" t="s">
        <v>284</v>
      </c>
      <c r="G2423" t="s">
        <v>112</v>
      </c>
      <c r="H2423" t="s">
        <v>1654</v>
      </c>
      <c r="I2423" t="s">
        <v>1655</v>
      </c>
      <c r="J2423" t="s">
        <v>77</v>
      </c>
      <c r="K2423" t="s">
        <v>48</v>
      </c>
      <c r="L2423" t="s">
        <v>71</v>
      </c>
      <c r="M2423" t="s">
        <v>284</v>
      </c>
      <c r="N2423" t="s">
        <v>72</v>
      </c>
      <c r="O2423" t="s">
        <v>40</v>
      </c>
      <c r="P2423">
        <v>63</v>
      </c>
      <c r="Q2423" s="2">
        <v>38096</v>
      </c>
      <c r="R2423" s="2"/>
      <c r="S2423">
        <v>40</v>
      </c>
      <c r="T2423" s="3">
        <v>122487</v>
      </c>
      <c r="U2423" s="3">
        <v>10207.25</v>
      </c>
      <c r="V2423" s="3">
        <v>58.887980769230772</v>
      </c>
      <c r="W2423" s="3">
        <v>0</v>
      </c>
      <c r="X2423" s="3">
        <v>0</v>
      </c>
      <c r="Y2423" vm="30">
        <v>0.159</v>
      </c>
      <c r="Z2423" s="3">
        <v>8584.2972499999996</v>
      </c>
      <c r="AA2423" t="s">
        <v>287</v>
      </c>
      <c r="AB2423">
        <v>3.8807</v>
      </c>
      <c r="AC2423">
        <v>0.08</v>
      </c>
      <c r="AD2423" s="2" t="s">
        <v>42</v>
      </c>
      <c r="AE2423">
        <v>61</v>
      </c>
      <c r="AH2423">
        <v>20</v>
      </c>
      <c r="AJ2423">
        <v>21</v>
      </c>
      <c r="AK2423" t="s">
        <v>42</v>
      </c>
      <c r="AL2423">
        <f>IF(AND(EE_Data_2023[[#This Row],[Hire Date]]&gt;=EE_Data_2023[[#This Row],[Start of Month]],EE_Data_2023[[#This Row],[Hire Date]]&lt;=EE_Data_2023[[#This Row],[End of Month]]),1,0)</f>
        <v>0</v>
      </c>
      <c r="AM2423">
        <f>IF(AND(EE_Data_2023[[#This Row],[Exit Date]]&gt;=EE_Data_2023[[#This Row],[Start of Month]],EE_Data_2023[[#This Row],[Exit Date]]&lt;=EE_Data_2023[[#This Row],[End of Month]]),1,0)</f>
        <v>0</v>
      </c>
      <c r="AN2423">
        <f>EE_Data_2023[[#This Row],[Leave balance]]*EE_Data_2023[[#This Row],[Hr_Rate]]</f>
        <v>3592.1668269230772</v>
      </c>
    </row>
    <row r="2424" spans="1:40" x14ac:dyDescent="0.3">
      <c r="A2424" s="1" t="s">
        <v>1929</v>
      </c>
      <c r="B2424" s="8">
        <v>44986</v>
      </c>
      <c r="C2424" s="8">
        <v>45016</v>
      </c>
      <c r="D2424">
        <v>2023</v>
      </c>
      <c r="E2424" t="s">
        <v>303</v>
      </c>
      <c r="F2424" t="s">
        <v>304</v>
      </c>
      <c r="G2424" t="s">
        <v>112</v>
      </c>
      <c r="H2424" t="s">
        <v>1656</v>
      </c>
      <c r="I2424" t="s">
        <v>1657</v>
      </c>
      <c r="J2424" t="s">
        <v>77</v>
      </c>
      <c r="K2424" t="s">
        <v>94</v>
      </c>
      <c r="L2424" t="s">
        <v>49</v>
      </c>
      <c r="M2424" t="s">
        <v>304</v>
      </c>
      <c r="N2424" t="s">
        <v>72</v>
      </c>
      <c r="O2424" t="s">
        <v>50</v>
      </c>
      <c r="P2424">
        <v>32</v>
      </c>
      <c r="Q2424" s="2">
        <v>42738</v>
      </c>
      <c r="R2424" s="2"/>
      <c r="S2424">
        <v>40</v>
      </c>
      <c r="T2424" s="3">
        <v>101870</v>
      </c>
      <c r="U2424" s="3">
        <v>8489.1666666666661</v>
      </c>
      <c r="V2424" s="3">
        <v>48.975961538461533</v>
      </c>
      <c r="W2424" s="3">
        <v>7.5999999999999998E-2</v>
      </c>
      <c r="X2424" s="3">
        <v>645.17666666666662</v>
      </c>
      <c r="Y2424" vm="32">
        <v>0.253</v>
      </c>
      <c r="Z2424" s="3">
        <v>6341.4074999999993</v>
      </c>
      <c r="AA2424" t="s">
        <v>307</v>
      </c>
      <c r="AB2424">
        <v>3.7942999999999998</v>
      </c>
      <c r="AC2424">
        <v>0.1</v>
      </c>
      <c r="AD2424" s="2" t="s">
        <v>42</v>
      </c>
      <c r="AE2424">
        <v>152</v>
      </c>
      <c r="AH2424">
        <v>20</v>
      </c>
      <c r="AJ2424">
        <v>28.5</v>
      </c>
      <c r="AK2424" t="s">
        <v>42</v>
      </c>
      <c r="AL2424">
        <f>IF(AND(EE_Data_2023[[#This Row],[Hire Date]]&gt;=EE_Data_2023[[#This Row],[Start of Month]],EE_Data_2023[[#This Row],[Hire Date]]&lt;=EE_Data_2023[[#This Row],[End of Month]]),1,0)</f>
        <v>0</v>
      </c>
      <c r="AM2424">
        <f>IF(AND(EE_Data_2023[[#This Row],[Exit Date]]&gt;=EE_Data_2023[[#This Row],[Start of Month]],EE_Data_2023[[#This Row],[Exit Date]]&lt;=EE_Data_2023[[#This Row],[End of Month]]),1,0)</f>
        <v>0</v>
      </c>
      <c r="AN2424">
        <f>EE_Data_2023[[#This Row],[Leave balance]]*EE_Data_2023[[#This Row],[Hr_Rate]]</f>
        <v>7444.3461538461534</v>
      </c>
    </row>
    <row r="2425" spans="1:40" x14ac:dyDescent="0.3">
      <c r="A2425" s="1" t="s">
        <v>1929</v>
      </c>
      <c r="B2425" s="8">
        <v>44986</v>
      </c>
      <c r="C2425" s="8">
        <v>45016</v>
      </c>
      <c r="D2425">
        <v>2023</v>
      </c>
      <c r="E2425" t="s">
        <v>283</v>
      </c>
      <c r="F2425" t="s">
        <v>284</v>
      </c>
      <c r="G2425" t="s">
        <v>112</v>
      </c>
      <c r="H2425" t="s">
        <v>1658</v>
      </c>
      <c r="I2425" t="s">
        <v>1659</v>
      </c>
      <c r="J2425" t="s">
        <v>406</v>
      </c>
      <c r="K2425" t="s">
        <v>37</v>
      </c>
      <c r="L2425" t="s">
        <v>108</v>
      </c>
      <c r="M2425" t="s">
        <v>284</v>
      </c>
      <c r="N2425" t="s">
        <v>39</v>
      </c>
      <c r="O2425" t="s">
        <v>40</v>
      </c>
      <c r="P2425">
        <v>64</v>
      </c>
      <c r="Q2425" s="2">
        <v>44009</v>
      </c>
      <c r="R2425" s="2">
        <v>45104</v>
      </c>
      <c r="S2425">
        <v>40</v>
      </c>
      <c r="T2425" s="3">
        <v>40316</v>
      </c>
      <c r="U2425" s="3">
        <v>3359.6666666666665</v>
      </c>
      <c r="V2425" s="3">
        <v>19.382692307692306</v>
      </c>
      <c r="W2425" s="3">
        <v>0</v>
      </c>
      <c r="X2425" s="3">
        <v>0</v>
      </c>
      <c r="Y2425" vm="30">
        <v>0.159</v>
      </c>
      <c r="Z2425" s="3">
        <v>2825.4796666666666</v>
      </c>
      <c r="AA2425" t="s">
        <v>287</v>
      </c>
      <c r="AB2425">
        <v>3.8807</v>
      </c>
      <c r="AC2425">
        <v>0</v>
      </c>
      <c r="AD2425" s="2" t="s">
        <v>42</v>
      </c>
      <c r="AE2425">
        <v>223</v>
      </c>
      <c r="AH2425">
        <v>20</v>
      </c>
      <c r="AJ2425">
        <v>27</v>
      </c>
      <c r="AK2425" t="s">
        <v>42</v>
      </c>
      <c r="AL2425">
        <f>IF(AND(EE_Data_2023[[#This Row],[Hire Date]]&gt;=EE_Data_2023[[#This Row],[Start of Month]],EE_Data_2023[[#This Row],[Hire Date]]&lt;=EE_Data_2023[[#This Row],[End of Month]]),1,0)</f>
        <v>0</v>
      </c>
      <c r="AM2425">
        <f>IF(AND(EE_Data_2023[[#This Row],[Exit Date]]&gt;=EE_Data_2023[[#This Row],[Start of Month]],EE_Data_2023[[#This Row],[Exit Date]]&lt;=EE_Data_2023[[#This Row],[End of Month]]),1,0)</f>
        <v>0</v>
      </c>
      <c r="AN2425">
        <f>EE_Data_2023[[#This Row],[Leave balance]]*EE_Data_2023[[#This Row],[Hr_Rate]]</f>
        <v>4322.3403846153842</v>
      </c>
    </row>
    <row r="2426" spans="1:40" x14ac:dyDescent="0.3">
      <c r="A2426" s="1" t="s">
        <v>1929</v>
      </c>
      <c r="B2426" s="8">
        <v>44986</v>
      </c>
      <c r="C2426" s="8">
        <v>45016</v>
      </c>
      <c r="D2426">
        <v>2023</v>
      </c>
      <c r="E2426" t="s">
        <v>415</v>
      </c>
      <c r="F2426" t="s">
        <v>416</v>
      </c>
      <c r="G2426" t="s">
        <v>33</v>
      </c>
      <c r="H2426" t="s">
        <v>1660</v>
      </c>
      <c r="I2426" t="s">
        <v>1661</v>
      </c>
      <c r="J2426" t="s">
        <v>77</v>
      </c>
      <c r="K2426" t="s">
        <v>37</v>
      </c>
      <c r="L2426" t="s">
        <v>108</v>
      </c>
      <c r="M2426" t="s">
        <v>416</v>
      </c>
      <c r="N2426" t="s">
        <v>72</v>
      </c>
      <c r="O2426" t="s">
        <v>50</v>
      </c>
      <c r="P2426">
        <v>55</v>
      </c>
      <c r="Q2426" s="2">
        <v>38391</v>
      </c>
      <c r="R2426" s="2"/>
      <c r="S2426">
        <v>40</v>
      </c>
      <c r="T2426" s="3">
        <v>115145</v>
      </c>
      <c r="U2426" s="3">
        <v>9595.4166666666661</v>
      </c>
      <c r="V2426" s="3">
        <v>55.358173076923073</v>
      </c>
      <c r="W2426" s="3">
        <v>0</v>
      </c>
      <c r="X2426" s="3">
        <v>0</v>
      </c>
      <c r="Y2426" vm="38">
        <v>0.23800000000000002</v>
      </c>
      <c r="Z2426" s="3">
        <v>7311.7074999999995</v>
      </c>
      <c r="AA2426" t="s">
        <v>419</v>
      </c>
      <c r="AB2426">
        <v>7.4398</v>
      </c>
      <c r="AC2426">
        <v>0.05</v>
      </c>
      <c r="AD2426" s="2" t="s">
        <v>42</v>
      </c>
      <c r="AE2426">
        <v>207</v>
      </c>
      <c r="AH2426">
        <v>20</v>
      </c>
      <c r="AJ2426">
        <v>3</v>
      </c>
      <c r="AK2426" t="s">
        <v>42</v>
      </c>
      <c r="AL2426">
        <f>IF(AND(EE_Data_2023[[#This Row],[Hire Date]]&gt;=EE_Data_2023[[#This Row],[Start of Month]],EE_Data_2023[[#This Row],[Hire Date]]&lt;=EE_Data_2023[[#This Row],[End of Month]]),1,0)</f>
        <v>0</v>
      </c>
      <c r="AM2426">
        <f>IF(AND(EE_Data_2023[[#This Row],[Exit Date]]&gt;=EE_Data_2023[[#This Row],[Start of Month]],EE_Data_2023[[#This Row],[Exit Date]]&lt;=EE_Data_2023[[#This Row],[End of Month]]),1,0)</f>
        <v>0</v>
      </c>
      <c r="AN2426">
        <f>EE_Data_2023[[#This Row],[Leave balance]]*EE_Data_2023[[#This Row],[Hr_Rate]]</f>
        <v>11459.141826923076</v>
      </c>
    </row>
    <row r="2427" spans="1:40" x14ac:dyDescent="0.3">
      <c r="A2427" s="1" t="s">
        <v>1929</v>
      </c>
      <c r="B2427" s="8">
        <v>44986</v>
      </c>
      <c r="C2427" s="8">
        <v>45016</v>
      </c>
      <c r="D2427">
        <v>2023</v>
      </c>
      <c r="E2427" t="s">
        <v>31</v>
      </c>
      <c r="F2427" t="s">
        <v>32</v>
      </c>
      <c r="G2427" t="s">
        <v>33</v>
      </c>
      <c r="H2427" t="s">
        <v>1662</v>
      </c>
      <c r="I2427" t="s">
        <v>1663</v>
      </c>
      <c r="J2427" t="s">
        <v>266</v>
      </c>
      <c r="K2427" t="s">
        <v>37</v>
      </c>
      <c r="L2427" t="s">
        <v>38</v>
      </c>
      <c r="M2427" t="s">
        <v>32</v>
      </c>
      <c r="N2427" t="s">
        <v>72</v>
      </c>
      <c r="O2427" t="s">
        <v>50</v>
      </c>
      <c r="P2427">
        <v>43</v>
      </c>
      <c r="Q2427" s="2">
        <v>39885</v>
      </c>
      <c r="R2427" s="2"/>
      <c r="S2427">
        <v>32</v>
      </c>
      <c r="T2427" s="3">
        <v>62335</v>
      </c>
      <c r="U2427" s="3">
        <v>5194.583333333333</v>
      </c>
      <c r="V2427" s="3">
        <v>37.4609375</v>
      </c>
      <c r="W2427" s="3">
        <v>0.20760000000000001</v>
      </c>
      <c r="X2427" s="3">
        <v>1078.3955000000001</v>
      </c>
      <c r="Y2427" vm="1">
        <v>0.36599999999999999</v>
      </c>
      <c r="Z2427" s="3">
        <v>3293.3658333333333</v>
      </c>
      <c r="AA2427" t="s">
        <v>41</v>
      </c>
      <c r="AB2427">
        <v>1</v>
      </c>
      <c r="AC2427">
        <v>0</v>
      </c>
      <c r="AD2427" s="2" t="s">
        <v>42</v>
      </c>
      <c r="AE2427">
        <v>55</v>
      </c>
      <c r="AH2427">
        <v>20</v>
      </c>
      <c r="AK2427" t="s">
        <v>42</v>
      </c>
      <c r="AL2427">
        <f>IF(AND(EE_Data_2023[[#This Row],[Hire Date]]&gt;=EE_Data_2023[[#This Row],[Start of Month]],EE_Data_2023[[#This Row],[Hire Date]]&lt;=EE_Data_2023[[#This Row],[End of Month]]),1,0)</f>
        <v>0</v>
      </c>
      <c r="AM2427">
        <f>IF(AND(EE_Data_2023[[#This Row],[Exit Date]]&gt;=EE_Data_2023[[#This Row],[Start of Month]],EE_Data_2023[[#This Row],[Exit Date]]&lt;=EE_Data_2023[[#This Row],[End of Month]]),1,0)</f>
        <v>0</v>
      </c>
      <c r="AN2427">
        <f>EE_Data_2023[[#This Row],[Leave balance]]*EE_Data_2023[[#This Row],[Hr_Rate]]</f>
        <v>2060.3515625</v>
      </c>
    </row>
    <row r="2428" spans="1:40" x14ac:dyDescent="0.3">
      <c r="A2428" s="1" t="s">
        <v>1929</v>
      </c>
      <c r="B2428" s="8">
        <v>44986</v>
      </c>
      <c r="C2428" s="8">
        <v>45016</v>
      </c>
      <c r="D2428">
        <v>2023</v>
      </c>
      <c r="E2428" t="s">
        <v>172</v>
      </c>
      <c r="F2428" t="s">
        <v>132</v>
      </c>
      <c r="G2428" t="s">
        <v>33</v>
      </c>
      <c r="H2428" t="s">
        <v>1664</v>
      </c>
      <c r="I2428" t="s">
        <v>1665</v>
      </c>
      <c r="J2428" t="s">
        <v>145</v>
      </c>
      <c r="K2428" t="s">
        <v>48</v>
      </c>
      <c r="L2428" t="s">
        <v>38</v>
      </c>
      <c r="M2428" t="s">
        <v>132</v>
      </c>
      <c r="N2428" t="s">
        <v>72</v>
      </c>
      <c r="O2428" t="s">
        <v>40</v>
      </c>
      <c r="P2428">
        <v>56</v>
      </c>
      <c r="Q2428" s="2">
        <v>38847</v>
      </c>
      <c r="R2428" s="2"/>
      <c r="S2428">
        <v>24</v>
      </c>
      <c r="T2428" s="3">
        <v>41561</v>
      </c>
      <c r="U2428" s="3">
        <v>3463.4166666666665</v>
      </c>
      <c r="V2428" s="3">
        <v>33.302083333333336</v>
      </c>
      <c r="W2428" s="3">
        <v>0.45</v>
      </c>
      <c r="X2428" s="3">
        <v>1558.5374999999999</v>
      </c>
      <c r="Y2428" vm="21">
        <v>0.60699999999999998</v>
      </c>
      <c r="Z2428" s="3">
        <v>1361.12275</v>
      </c>
      <c r="AA2428" t="s">
        <v>41</v>
      </c>
      <c r="AB2428">
        <v>1</v>
      </c>
      <c r="AC2428">
        <v>0</v>
      </c>
      <c r="AD2428" s="2" t="s">
        <v>42</v>
      </c>
      <c r="AE2428">
        <v>298</v>
      </c>
      <c r="AH2428">
        <v>20</v>
      </c>
      <c r="AK2428" t="s">
        <v>42</v>
      </c>
      <c r="AL2428">
        <f>IF(AND(EE_Data_2023[[#This Row],[Hire Date]]&gt;=EE_Data_2023[[#This Row],[Start of Month]],EE_Data_2023[[#This Row],[Hire Date]]&lt;=EE_Data_2023[[#This Row],[End of Month]]),1,0)</f>
        <v>0</v>
      </c>
      <c r="AM2428">
        <f>IF(AND(EE_Data_2023[[#This Row],[Exit Date]]&gt;=EE_Data_2023[[#This Row],[Start of Month]],EE_Data_2023[[#This Row],[Exit Date]]&lt;=EE_Data_2023[[#This Row],[End of Month]]),1,0)</f>
        <v>0</v>
      </c>
      <c r="AN2428">
        <f>EE_Data_2023[[#This Row],[Leave balance]]*EE_Data_2023[[#This Row],[Hr_Rate]]</f>
        <v>9924.0208333333339</v>
      </c>
    </row>
    <row r="2429" spans="1:40" x14ac:dyDescent="0.3">
      <c r="A2429" s="1" t="s">
        <v>1929</v>
      </c>
      <c r="B2429" s="8">
        <v>44986</v>
      </c>
      <c r="C2429" s="8">
        <v>45016</v>
      </c>
      <c r="D2429">
        <v>2023</v>
      </c>
      <c r="E2429" t="s">
        <v>1035</v>
      </c>
      <c r="F2429" t="s">
        <v>1036</v>
      </c>
      <c r="G2429" t="s">
        <v>1918</v>
      </c>
      <c r="H2429" t="s">
        <v>1005</v>
      </c>
      <c r="I2429" t="s">
        <v>1666</v>
      </c>
      <c r="J2429" t="s">
        <v>36</v>
      </c>
      <c r="K2429" t="s">
        <v>37</v>
      </c>
      <c r="L2429" t="s">
        <v>38</v>
      </c>
      <c r="M2429" t="s">
        <v>1036</v>
      </c>
      <c r="N2429" t="s">
        <v>72</v>
      </c>
      <c r="O2429" t="s">
        <v>50</v>
      </c>
      <c r="P2429">
        <v>45</v>
      </c>
      <c r="Q2429" s="2">
        <v>37445</v>
      </c>
      <c r="R2429" s="2"/>
      <c r="S2429">
        <v>40</v>
      </c>
      <c r="T2429" s="3">
        <v>92655</v>
      </c>
      <c r="U2429" s="3">
        <v>7721.25</v>
      </c>
      <c r="V2429" s="3">
        <v>44.54567307692308</v>
      </c>
      <c r="W2429" s="3">
        <v>0.25</v>
      </c>
      <c r="X2429" s="3">
        <v>1930.3125</v>
      </c>
      <c r="Y2429" vm="44">
        <v>0.47399999999999998</v>
      </c>
      <c r="Z2429" s="3">
        <v>4061.3775000000001</v>
      </c>
      <c r="AA2429" t="s">
        <v>1039</v>
      </c>
      <c r="AB2429">
        <v>1.5972999999999999</v>
      </c>
      <c r="AC2429">
        <v>0</v>
      </c>
      <c r="AD2429" s="2" t="s">
        <v>42</v>
      </c>
      <c r="AE2429">
        <v>60</v>
      </c>
      <c r="AH2429">
        <v>20</v>
      </c>
      <c r="AJ2429">
        <v>22.5</v>
      </c>
      <c r="AK2429" t="s">
        <v>42</v>
      </c>
      <c r="AL2429">
        <f>IF(AND(EE_Data_2023[[#This Row],[Hire Date]]&gt;=EE_Data_2023[[#This Row],[Start of Month]],EE_Data_2023[[#This Row],[Hire Date]]&lt;=EE_Data_2023[[#This Row],[End of Month]]),1,0)</f>
        <v>0</v>
      </c>
      <c r="AM2429">
        <f>IF(AND(EE_Data_2023[[#This Row],[Exit Date]]&gt;=EE_Data_2023[[#This Row],[Start of Month]],EE_Data_2023[[#This Row],[Exit Date]]&lt;=EE_Data_2023[[#This Row],[End of Month]]),1,0)</f>
        <v>0</v>
      </c>
      <c r="AN2429">
        <f>EE_Data_2023[[#This Row],[Leave balance]]*EE_Data_2023[[#This Row],[Hr_Rate]]</f>
        <v>2672.7403846153848</v>
      </c>
    </row>
    <row r="2430" spans="1:40" x14ac:dyDescent="0.3">
      <c r="A2430" s="1" t="s">
        <v>1929</v>
      </c>
      <c r="B2430" s="8">
        <v>44986</v>
      </c>
      <c r="C2430" s="8">
        <v>45016</v>
      </c>
      <c r="D2430">
        <v>2023</v>
      </c>
      <c r="E2430" t="s">
        <v>84</v>
      </c>
      <c r="F2430" t="s">
        <v>85</v>
      </c>
      <c r="G2430" t="s">
        <v>1919</v>
      </c>
      <c r="H2430" t="s">
        <v>1519</v>
      </c>
      <c r="I2430" t="s">
        <v>1667</v>
      </c>
      <c r="J2430" t="s">
        <v>93</v>
      </c>
      <c r="K2430" t="s">
        <v>70</v>
      </c>
      <c r="L2430" t="s">
        <v>38</v>
      </c>
      <c r="M2430" t="s">
        <v>85</v>
      </c>
      <c r="N2430" t="s">
        <v>72</v>
      </c>
      <c r="O2430" t="s">
        <v>50</v>
      </c>
      <c r="P2430">
        <v>49</v>
      </c>
      <c r="Q2430" s="2">
        <v>44288</v>
      </c>
      <c r="R2430" s="2"/>
      <c r="S2430">
        <v>40</v>
      </c>
      <c r="T2430" s="3">
        <v>157057</v>
      </c>
      <c r="U2430" s="3">
        <v>13088.083333333334</v>
      </c>
      <c r="V2430" s="3">
        <v>75.508173076923072</v>
      </c>
      <c r="W2430" s="3">
        <v>0.25</v>
      </c>
      <c r="X2430" s="3">
        <v>3272.0208333333335</v>
      </c>
      <c r="Y2430" vm="8">
        <v>0.21899999999999997</v>
      </c>
      <c r="Z2430" s="3">
        <v>10221.793083333334</v>
      </c>
      <c r="AA2430" t="s">
        <v>88</v>
      </c>
      <c r="AB2430">
        <v>8.2957999999999998</v>
      </c>
      <c r="AC2430">
        <v>0.12</v>
      </c>
      <c r="AD2430" s="2" t="s">
        <v>42</v>
      </c>
      <c r="AE2430">
        <v>84</v>
      </c>
      <c r="AH2430">
        <v>20</v>
      </c>
      <c r="AJ2430">
        <v>4.5</v>
      </c>
      <c r="AK2430" t="s">
        <v>42</v>
      </c>
      <c r="AL2430">
        <f>IF(AND(EE_Data_2023[[#This Row],[Hire Date]]&gt;=EE_Data_2023[[#This Row],[Start of Month]],EE_Data_2023[[#This Row],[Hire Date]]&lt;=EE_Data_2023[[#This Row],[End of Month]]),1,0)</f>
        <v>0</v>
      </c>
      <c r="AM2430">
        <f>IF(AND(EE_Data_2023[[#This Row],[Exit Date]]&gt;=EE_Data_2023[[#This Row],[Start of Month]],EE_Data_2023[[#This Row],[Exit Date]]&lt;=EE_Data_2023[[#This Row],[End of Month]]),1,0)</f>
        <v>0</v>
      </c>
      <c r="AN2430">
        <f>EE_Data_2023[[#This Row],[Leave balance]]*EE_Data_2023[[#This Row],[Hr_Rate]]</f>
        <v>6342.6865384615376</v>
      </c>
    </row>
    <row r="2431" spans="1:40" x14ac:dyDescent="0.3">
      <c r="A2431" s="1" t="s">
        <v>1929</v>
      </c>
      <c r="B2431" s="8">
        <v>44986</v>
      </c>
      <c r="C2431" s="8">
        <v>45016</v>
      </c>
      <c r="D2431">
        <v>2023</v>
      </c>
      <c r="E2431" t="s">
        <v>920</v>
      </c>
      <c r="F2431" t="s">
        <v>921</v>
      </c>
      <c r="G2431" t="s">
        <v>33</v>
      </c>
      <c r="H2431" t="s">
        <v>1668</v>
      </c>
      <c r="I2431" t="s">
        <v>1669</v>
      </c>
      <c r="J2431" t="s">
        <v>187</v>
      </c>
      <c r="K2431" t="s">
        <v>37</v>
      </c>
      <c r="L2431" t="s">
        <v>49</v>
      </c>
      <c r="M2431" t="s">
        <v>921</v>
      </c>
      <c r="N2431" t="s">
        <v>72</v>
      </c>
      <c r="O2431" t="s">
        <v>50</v>
      </c>
      <c r="P2431">
        <v>61</v>
      </c>
      <c r="Q2431" s="2">
        <v>38392</v>
      </c>
      <c r="R2431" s="2"/>
      <c r="S2431">
        <v>32</v>
      </c>
      <c r="T2431" s="3">
        <v>64462</v>
      </c>
      <c r="U2431" s="3">
        <v>5371.833333333333</v>
      </c>
      <c r="V2431" s="3">
        <v>38.739182692307693</v>
      </c>
      <c r="W2431" s="3">
        <v>0.3</v>
      </c>
      <c r="X2431" s="3">
        <v>1611.55</v>
      </c>
      <c r="Y2431" vm="43">
        <v>0.59099999999999997</v>
      </c>
      <c r="Z2431" s="3">
        <v>2197.0798333333332</v>
      </c>
      <c r="AA2431" t="s">
        <v>41</v>
      </c>
      <c r="AB2431">
        <v>1</v>
      </c>
      <c r="AC2431">
        <v>0</v>
      </c>
      <c r="AD2431" s="2" t="s">
        <v>42</v>
      </c>
      <c r="AE2431">
        <v>101</v>
      </c>
      <c r="AH2431">
        <v>20</v>
      </c>
      <c r="AK2431" t="s">
        <v>42</v>
      </c>
      <c r="AL2431">
        <f>IF(AND(EE_Data_2023[[#This Row],[Hire Date]]&gt;=EE_Data_2023[[#This Row],[Start of Month]],EE_Data_2023[[#This Row],[Hire Date]]&lt;=EE_Data_2023[[#This Row],[End of Month]]),1,0)</f>
        <v>0</v>
      </c>
      <c r="AM2431">
        <f>IF(AND(EE_Data_2023[[#This Row],[Exit Date]]&gt;=EE_Data_2023[[#This Row],[Start of Month]],EE_Data_2023[[#This Row],[Exit Date]]&lt;=EE_Data_2023[[#This Row],[End of Month]]),1,0)</f>
        <v>0</v>
      </c>
      <c r="AN2431">
        <f>EE_Data_2023[[#This Row],[Leave balance]]*EE_Data_2023[[#This Row],[Hr_Rate]]</f>
        <v>3912.6574519230771</v>
      </c>
    </row>
    <row r="2432" spans="1:40" x14ac:dyDescent="0.3">
      <c r="A2432" s="1" t="s">
        <v>1929</v>
      </c>
      <c r="B2432" s="8">
        <v>44986</v>
      </c>
      <c r="C2432" s="8">
        <v>45016</v>
      </c>
      <c r="D2432">
        <v>2023</v>
      </c>
      <c r="E2432" t="s">
        <v>59</v>
      </c>
      <c r="F2432" t="s">
        <v>60</v>
      </c>
      <c r="G2432" t="s">
        <v>33</v>
      </c>
      <c r="H2432" t="s">
        <v>1670</v>
      </c>
      <c r="I2432" t="s">
        <v>1671</v>
      </c>
      <c r="J2432" t="s">
        <v>158</v>
      </c>
      <c r="K2432" t="s">
        <v>99</v>
      </c>
      <c r="L2432" t="s">
        <v>71</v>
      </c>
      <c r="M2432" t="s">
        <v>60</v>
      </c>
      <c r="N2432" t="s">
        <v>72</v>
      </c>
      <c r="O2432" t="s">
        <v>50</v>
      </c>
      <c r="P2432">
        <v>41</v>
      </c>
      <c r="Q2432" s="2">
        <v>38632</v>
      </c>
      <c r="R2432" s="2"/>
      <c r="S2432">
        <v>24</v>
      </c>
      <c r="T2432" s="3">
        <v>79352</v>
      </c>
      <c r="U2432" s="3">
        <v>6612.666666666667</v>
      </c>
      <c r="V2432" s="3">
        <v>63.583333333333336</v>
      </c>
      <c r="W2432" s="3">
        <v>0.22140000000000001</v>
      </c>
      <c r="X2432" s="3">
        <v>1464.0444000000002</v>
      </c>
      <c r="Y2432" vm="4">
        <v>0.40799999999999997</v>
      </c>
      <c r="Z2432" s="3">
        <v>3914.6986666666671</v>
      </c>
      <c r="AA2432" t="s">
        <v>64</v>
      </c>
      <c r="AB2432">
        <v>4.6844999999999999</v>
      </c>
      <c r="AC2432">
        <v>0</v>
      </c>
      <c r="AD2432" s="2" t="s">
        <v>42</v>
      </c>
      <c r="AE2432">
        <v>51</v>
      </c>
      <c r="AH2432">
        <v>20</v>
      </c>
      <c r="AK2432" t="s">
        <v>42</v>
      </c>
      <c r="AL2432">
        <f>IF(AND(EE_Data_2023[[#This Row],[Hire Date]]&gt;=EE_Data_2023[[#This Row],[Start of Month]],EE_Data_2023[[#This Row],[Hire Date]]&lt;=EE_Data_2023[[#This Row],[End of Month]]),1,0)</f>
        <v>0</v>
      </c>
      <c r="AM2432">
        <f>IF(AND(EE_Data_2023[[#This Row],[Exit Date]]&gt;=EE_Data_2023[[#This Row],[Start of Month]],EE_Data_2023[[#This Row],[Exit Date]]&lt;=EE_Data_2023[[#This Row],[End of Month]]),1,0)</f>
        <v>0</v>
      </c>
      <c r="AN2432">
        <f>EE_Data_2023[[#This Row],[Leave balance]]*EE_Data_2023[[#This Row],[Hr_Rate]]</f>
        <v>3242.75</v>
      </c>
    </row>
    <row r="2433" spans="1:40" x14ac:dyDescent="0.3">
      <c r="A2433" s="1" t="s">
        <v>1929</v>
      </c>
      <c r="B2433" s="8">
        <v>44986</v>
      </c>
      <c r="C2433" s="8">
        <v>45016</v>
      </c>
      <c r="D2433">
        <v>2023</v>
      </c>
      <c r="E2433" t="s">
        <v>188</v>
      </c>
      <c r="F2433" t="s">
        <v>189</v>
      </c>
      <c r="G2433" t="s">
        <v>33</v>
      </c>
      <c r="H2433" t="s">
        <v>1672</v>
      </c>
      <c r="I2433" t="s">
        <v>1673</v>
      </c>
      <c r="J2433" t="s">
        <v>93</v>
      </c>
      <c r="K2433" t="s">
        <v>116</v>
      </c>
      <c r="L2433" t="s">
        <v>49</v>
      </c>
      <c r="M2433" t="s">
        <v>189</v>
      </c>
      <c r="N2433" t="s">
        <v>72</v>
      </c>
      <c r="O2433" t="s">
        <v>50</v>
      </c>
      <c r="P2433">
        <v>55</v>
      </c>
      <c r="Q2433" s="2">
        <v>36977</v>
      </c>
      <c r="R2433" s="2"/>
      <c r="S2433">
        <v>40</v>
      </c>
      <c r="T2433" s="3">
        <v>157812</v>
      </c>
      <c r="U2433" s="3">
        <v>13151</v>
      </c>
      <c r="V2433" s="3">
        <v>75.871153846153845</v>
      </c>
      <c r="W2433" s="3">
        <v>0.14099999999999999</v>
      </c>
      <c r="X2433" s="3">
        <v>1854.2909999999997</v>
      </c>
      <c r="Y2433" vm="23">
        <v>0.36200000000000004</v>
      </c>
      <c r="Z2433" s="3">
        <v>8390.3379999999997</v>
      </c>
      <c r="AA2433" t="s">
        <v>192</v>
      </c>
      <c r="AB2433">
        <v>11.2597</v>
      </c>
      <c r="AC2433">
        <v>0.11</v>
      </c>
      <c r="AD2433" s="2" t="s">
        <v>42</v>
      </c>
      <c r="AE2433">
        <v>280</v>
      </c>
      <c r="AH2433">
        <v>20</v>
      </c>
      <c r="AJ2433">
        <v>16.5</v>
      </c>
      <c r="AK2433" t="s">
        <v>42</v>
      </c>
      <c r="AL2433">
        <f>IF(AND(EE_Data_2023[[#This Row],[Hire Date]]&gt;=EE_Data_2023[[#This Row],[Start of Month]],EE_Data_2023[[#This Row],[Hire Date]]&lt;=EE_Data_2023[[#This Row],[End of Month]]),1,0)</f>
        <v>0</v>
      </c>
      <c r="AM2433">
        <f>IF(AND(EE_Data_2023[[#This Row],[Exit Date]]&gt;=EE_Data_2023[[#This Row],[Start of Month]],EE_Data_2023[[#This Row],[Exit Date]]&lt;=EE_Data_2023[[#This Row],[End of Month]]),1,0)</f>
        <v>0</v>
      </c>
      <c r="AN2433">
        <f>EE_Data_2023[[#This Row],[Leave balance]]*EE_Data_2023[[#This Row],[Hr_Rate]]</f>
        <v>21243.923076923078</v>
      </c>
    </row>
    <row r="2434" spans="1:40" x14ac:dyDescent="0.3">
      <c r="A2434" s="1" t="s">
        <v>1929</v>
      </c>
      <c r="B2434" s="8">
        <v>44986</v>
      </c>
      <c r="C2434" s="8">
        <v>45016</v>
      </c>
      <c r="D2434">
        <v>2023</v>
      </c>
      <c r="E2434" t="s">
        <v>110</v>
      </c>
      <c r="F2434" t="s">
        <v>111</v>
      </c>
      <c r="G2434" t="s">
        <v>112</v>
      </c>
      <c r="H2434" t="s">
        <v>1674</v>
      </c>
      <c r="I2434" t="s">
        <v>1675</v>
      </c>
      <c r="J2434" t="s">
        <v>158</v>
      </c>
      <c r="K2434" t="s">
        <v>99</v>
      </c>
      <c r="L2434" t="s">
        <v>71</v>
      </c>
      <c r="M2434" t="s">
        <v>111</v>
      </c>
      <c r="N2434" t="s">
        <v>72</v>
      </c>
      <c r="O2434" t="s">
        <v>40</v>
      </c>
      <c r="P2434">
        <v>27</v>
      </c>
      <c r="Q2434" s="2">
        <v>43354</v>
      </c>
      <c r="R2434" s="2"/>
      <c r="S2434">
        <v>40</v>
      </c>
      <c r="T2434" s="3">
        <v>80745</v>
      </c>
      <c r="U2434" s="3">
        <v>6728.75</v>
      </c>
      <c r="V2434" s="3">
        <v>38.819711538461533</v>
      </c>
      <c r="W2434" s="3">
        <v>0</v>
      </c>
      <c r="X2434" s="3">
        <v>0</v>
      </c>
      <c r="Y2434" vm="12">
        <v>0.113</v>
      </c>
      <c r="Z2434" s="3">
        <v>5968.4012499999999</v>
      </c>
      <c r="AA2434" t="s">
        <v>117</v>
      </c>
      <c r="AB2434">
        <v>3.8468</v>
      </c>
      <c r="AC2434">
        <v>0</v>
      </c>
      <c r="AD2434" s="2" t="s">
        <v>42</v>
      </c>
      <c r="AE2434">
        <v>231</v>
      </c>
      <c r="AH2434">
        <v>20</v>
      </c>
      <c r="AJ2434">
        <v>28.5</v>
      </c>
      <c r="AK2434" t="s">
        <v>42</v>
      </c>
      <c r="AL2434">
        <f>IF(AND(EE_Data_2023[[#This Row],[Hire Date]]&gt;=EE_Data_2023[[#This Row],[Start of Month]],EE_Data_2023[[#This Row],[Hire Date]]&lt;=EE_Data_2023[[#This Row],[End of Month]]),1,0)</f>
        <v>0</v>
      </c>
      <c r="AM2434">
        <f>IF(AND(EE_Data_2023[[#This Row],[Exit Date]]&gt;=EE_Data_2023[[#This Row],[Start of Month]],EE_Data_2023[[#This Row],[Exit Date]]&lt;=EE_Data_2023[[#This Row],[End of Month]]),1,0)</f>
        <v>0</v>
      </c>
      <c r="AN2434">
        <f>EE_Data_2023[[#This Row],[Leave balance]]*EE_Data_2023[[#This Row],[Hr_Rate]]</f>
        <v>8967.3533653846134</v>
      </c>
    </row>
    <row r="2435" spans="1:40" x14ac:dyDescent="0.3">
      <c r="A2435" s="1" t="s">
        <v>1929</v>
      </c>
      <c r="B2435" s="8">
        <v>44986</v>
      </c>
      <c r="C2435" s="8">
        <v>45016</v>
      </c>
      <c r="D2435">
        <v>2023</v>
      </c>
      <c r="E2435" t="s">
        <v>128</v>
      </c>
      <c r="F2435" t="s">
        <v>129</v>
      </c>
      <c r="G2435" t="s">
        <v>33</v>
      </c>
      <c r="H2435" t="s">
        <v>1676</v>
      </c>
      <c r="I2435" t="s">
        <v>1677</v>
      </c>
      <c r="J2435" t="s">
        <v>165</v>
      </c>
      <c r="K2435" t="s">
        <v>99</v>
      </c>
      <c r="L2435" t="s">
        <v>108</v>
      </c>
      <c r="M2435" t="s">
        <v>129</v>
      </c>
      <c r="N2435" t="s">
        <v>72</v>
      </c>
      <c r="O2435" t="s">
        <v>40</v>
      </c>
      <c r="P2435">
        <v>56</v>
      </c>
      <c r="Q2435" s="2">
        <v>43363</v>
      </c>
      <c r="R2435" s="2"/>
      <c r="S2435">
        <v>32</v>
      </c>
      <c r="T2435" s="3">
        <v>78938</v>
      </c>
      <c r="U2435" s="3">
        <v>6578.166666666667</v>
      </c>
      <c r="V2435" s="3">
        <v>47.43870192307692</v>
      </c>
      <c r="W2435" s="3">
        <v>0.27500000000000002</v>
      </c>
      <c r="X2435" s="3">
        <v>1808.9958333333336</v>
      </c>
      <c r="Y2435" vm="14">
        <v>0.55399999999999994</v>
      </c>
      <c r="Z2435" s="3">
        <v>2933.8623333333339</v>
      </c>
      <c r="AA2435" t="s">
        <v>41</v>
      </c>
      <c r="AB2435">
        <v>1</v>
      </c>
      <c r="AC2435">
        <v>0.14000000000000001</v>
      </c>
      <c r="AD2435" s="2" t="s">
        <v>42</v>
      </c>
      <c r="AE2435">
        <v>29</v>
      </c>
      <c r="AH2435">
        <v>20</v>
      </c>
      <c r="AK2435" t="s">
        <v>42</v>
      </c>
      <c r="AL2435">
        <f>IF(AND(EE_Data_2023[[#This Row],[Hire Date]]&gt;=EE_Data_2023[[#This Row],[Start of Month]],EE_Data_2023[[#This Row],[Hire Date]]&lt;=EE_Data_2023[[#This Row],[End of Month]]),1,0)</f>
        <v>0</v>
      </c>
      <c r="AM2435">
        <f>IF(AND(EE_Data_2023[[#This Row],[Exit Date]]&gt;=EE_Data_2023[[#This Row],[Start of Month]],EE_Data_2023[[#This Row],[Exit Date]]&lt;=EE_Data_2023[[#This Row],[End of Month]]),1,0)</f>
        <v>0</v>
      </c>
      <c r="AN2435">
        <f>EE_Data_2023[[#This Row],[Leave balance]]*EE_Data_2023[[#This Row],[Hr_Rate]]</f>
        <v>1375.7223557692307</v>
      </c>
    </row>
    <row r="2436" spans="1:40" x14ac:dyDescent="0.3">
      <c r="A2436" s="1" t="s">
        <v>1929</v>
      </c>
      <c r="B2436" s="8">
        <v>44986</v>
      </c>
      <c r="C2436" s="8">
        <v>45016</v>
      </c>
      <c r="D2436">
        <v>2023</v>
      </c>
      <c r="E2436" t="s">
        <v>65</v>
      </c>
      <c r="F2436" t="s">
        <v>66</v>
      </c>
      <c r="G2436" t="s">
        <v>33</v>
      </c>
      <c r="H2436" t="s">
        <v>1678</v>
      </c>
      <c r="I2436" t="s">
        <v>1679</v>
      </c>
      <c r="J2436" t="s">
        <v>115</v>
      </c>
      <c r="K2436" t="s">
        <v>99</v>
      </c>
      <c r="L2436" t="s">
        <v>71</v>
      </c>
      <c r="M2436" t="s">
        <v>66</v>
      </c>
      <c r="N2436" t="s">
        <v>72</v>
      </c>
      <c r="O2436" t="s">
        <v>40</v>
      </c>
      <c r="P2436">
        <v>59</v>
      </c>
      <c r="Q2436" s="2">
        <v>39701</v>
      </c>
      <c r="R2436" s="2"/>
      <c r="S2436">
        <v>24</v>
      </c>
      <c r="T2436" s="3">
        <v>96313</v>
      </c>
      <c r="U2436" s="3">
        <v>8026.083333333333</v>
      </c>
      <c r="V2436" s="3">
        <v>77.173878205128204</v>
      </c>
      <c r="W2436" s="3">
        <v>0.23749999999999999</v>
      </c>
      <c r="X2436" s="3">
        <v>1906.1947916666666</v>
      </c>
      <c r="Y2436" vm="5">
        <v>0.39799999999999996</v>
      </c>
      <c r="Z2436" s="3">
        <v>4831.7021666666669</v>
      </c>
      <c r="AA2436" t="s">
        <v>41</v>
      </c>
      <c r="AB2436">
        <v>1</v>
      </c>
      <c r="AC2436">
        <v>0</v>
      </c>
      <c r="AD2436" s="2" t="s">
        <v>42</v>
      </c>
      <c r="AE2436">
        <v>25</v>
      </c>
      <c r="AF2436">
        <v>1</v>
      </c>
      <c r="AG2436" t="s">
        <v>1811</v>
      </c>
      <c r="AH2436">
        <v>20</v>
      </c>
      <c r="AK2436" t="s">
        <v>42</v>
      </c>
      <c r="AL2436">
        <f>IF(AND(EE_Data_2023[[#This Row],[Hire Date]]&gt;=EE_Data_2023[[#This Row],[Start of Month]],EE_Data_2023[[#This Row],[Hire Date]]&lt;=EE_Data_2023[[#This Row],[End of Month]]),1,0)</f>
        <v>0</v>
      </c>
      <c r="AM2436">
        <f>IF(AND(EE_Data_2023[[#This Row],[Exit Date]]&gt;=EE_Data_2023[[#This Row],[Start of Month]],EE_Data_2023[[#This Row],[Exit Date]]&lt;=EE_Data_2023[[#This Row],[End of Month]]),1,0)</f>
        <v>0</v>
      </c>
      <c r="AN2436">
        <f>EE_Data_2023[[#This Row],[Leave balance]]*EE_Data_2023[[#This Row],[Hr_Rate]]</f>
        <v>1929.3469551282051</v>
      </c>
    </row>
    <row r="2437" spans="1:40" x14ac:dyDescent="0.3">
      <c r="A2437" s="1" t="s">
        <v>1929</v>
      </c>
      <c r="B2437" s="8">
        <v>44986</v>
      </c>
      <c r="C2437" s="8">
        <v>45016</v>
      </c>
      <c r="D2437">
        <v>2023</v>
      </c>
      <c r="E2437" t="s">
        <v>303</v>
      </c>
      <c r="F2437" t="s">
        <v>304</v>
      </c>
      <c r="G2437" t="s">
        <v>112</v>
      </c>
      <c r="H2437" t="s">
        <v>1680</v>
      </c>
      <c r="I2437" t="s">
        <v>1681</v>
      </c>
      <c r="J2437" t="s">
        <v>47</v>
      </c>
      <c r="K2437" t="s">
        <v>99</v>
      </c>
      <c r="L2437" t="s">
        <v>49</v>
      </c>
      <c r="M2437" t="s">
        <v>304</v>
      </c>
      <c r="N2437" t="s">
        <v>72</v>
      </c>
      <c r="O2437" t="s">
        <v>40</v>
      </c>
      <c r="P2437">
        <v>45</v>
      </c>
      <c r="Q2437" s="2">
        <v>40511</v>
      </c>
      <c r="R2437" s="2"/>
      <c r="S2437">
        <v>40</v>
      </c>
      <c r="T2437" s="3">
        <v>153767</v>
      </c>
      <c r="U2437" s="3">
        <v>12813.916666666666</v>
      </c>
      <c r="V2437" s="3">
        <v>73.926442307692312</v>
      </c>
      <c r="W2437" s="3">
        <v>7.5999999999999998E-2</v>
      </c>
      <c r="X2437" s="3">
        <v>973.85766666666655</v>
      </c>
      <c r="Y2437" vm="32">
        <v>0.253</v>
      </c>
      <c r="Z2437" s="3">
        <v>9571.99575</v>
      </c>
      <c r="AA2437" t="s">
        <v>307</v>
      </c>
      <c r="AB2437">
        <v>3.7942999999999998</v>
      </c>
      <c r="AC2437">
        <v>0.27</v>
      </c>
      <c r="AD2437" s="2" t="s">
        <v>42</v>
      </c>
      <c r="AE2437">
        <v>220</v>
      </c>
      <c r="AH2437">
        <v>20</v>
      </c>
      <c r="AJ2437">
        <v>21</v>
      </c>
      <c r="AK2437" t="s">
        <v>42</v>
      </c>
      <c r="AL2437">
        <f>IF(AND(EE_Data_2023[[#This Row],[Hire Date]]&gt;=EE_Data_2023[[#This Row],[Start of Month]],EE_Data_2023[[#This Row],[Hire Date]]&lt;=EE_Data_2023[[#This Row],[End of Month]]),1,0)</f>
        <v>0</v>
      </c>
      <c r="AM2437">
        <f>IF(AND(EE_Data_2023[[#This Row],[Exit Date]]&gt;=EE_Data_2023[[#This Row],[Start of Month]],EE_Data_2023[[#This Row],[Exit Date]]&lt;=EE_Data_2023[[#This Row],[End of Month]]),1,0)</f>
        <v>0</v>
      </c>
      <c r="AN2437">
        <f>EE_Data_2023[[#This Row],[Leave balance]]*EE_Data_2023[[#This Row],[Hr_Rate]]</f>
        <v>16263.817307692309</v>
      </c>
    </row>
    <row r="2438" spans="1:40" x14ac:dyDescent="0.3">
      <c r="A2438" s="1" t="s">
        <v>1929</v>
      </c>
      <c r="B2438" s="8">
        <v>44986</v>
      </c>
      <c r="C2438" s="8">
        <v>45016</v>
      </c>
      <c r="D2438">
        <v>2023</v>
      </c>
      <c r="E2438" t="s">
        <v>79</v>
      </c>
      <c r="F2438" t="s">
        <v>80</v>
      </c>
      <c r="G2438" t="s">
        <v>33</v>
      </c>
      <c r="H2438" t="s">
        <v>1373</v>
      </c>
      <c r="I2438" t="s">
        <v>1682</v>
      </c>
      <c r="J2438" t="s">
        <v>77</v>
      </c>
      <c r="K2438" t="s">
        <v>116</v>
      </c>
      <c r="L2438" t="s">
        <v>108</v>
      </c>
      <c r="M2438" t="s">
        <v>80</v>
      </c>
      <c r="N2438" t="s">
        <v>72</v>
      </c>
      <c r="O2438" t="s">
        <v>50</v>
      </c>
      <c r="P2438">
        <v>42</v>
      </c>
      <c r="Q2438" s="2">
        <v>42266</v>
      </c>
      <c r="R2438" s="2"/>
      <c r="S2438">
        <v>24</v>
      </c>
      <c r="T2438" s="3">
        <v>103423</v>
      </c>
      <c r="U2438" s="3">
        <v>8618.5833333333339</v>
      </c>
      <c r="V2438" s="3">
        <v>82.870993589743591</v>
      </c>
      <c r="W2438" s="3">
        <v>0.23190000000000002</v>
      </c>
      <c r="X2438" s="3">
        <v>1998.6494750000004</v>
      </c>
      <c r="Y2438" vm="7">
        <v>0.41200000000000003</v>
      </c>
      <c r="Z2438" s="3">
        <v>5067.7269999999999</v>
      </c>
      <c r="AA2438" t="s">
        <v>41</v>
      </c>
      <c r="AB2438">
        <v>1</v>
      </c>
      <c r="AC2438">
        <v>0.06</v>
      </c>
      <c r="AD2438" s="2" t="s">
        <v>42</v>
      </c>
      <c r="AE2438">
        <v>290</v>
      </c>
      <c r="AH2438">
        <v>20</v>
      </c>
      <c r="AK2438" t="s">
        <v>42</v>
      </c>
      <c r="AL2438">
        <f>IF(AND(EE_Data_2023[[#This Row],[Hire Date]]&gt;=EE_Data_2023[[#This Row],[Start of Month]],EE_Data_2023[[#This Row],[Hire Date]]&lt;=EE_Data_2023[[#This Row],[End of Month]]),1,0)</f>
        <v>0</v>
      </c>
      <c r="AM2438">
        <f>IF(AND(EE_Data_2023[[#This Row],[Exit Date]]&gt;=EE_Data_2023[[#This Row],[Start of Month]],EE_Data_2023[[#This Row],[Exit Date]]&lt;=EE_Data_2023[[#This Row],[End of Month]]),1,0)</f>
        <v>0</v>
      </c>
      <c r="AN2438">
        <f>EE_Data_2023[[#This Row],[Leave balance]]*EE_Data_2023[[#This Row],[Hr_Rate]]</f>
        <v>24032.588141025641</v>
      </c>
    </row>
    <row r="2439" spans="1:40" x14ac:dyDescent="0.3">
      <c r="A2439" s="1" t="s">
        <v>1929</v>
      </c>
      <c r="B2439" s="8">
        <v>44986</v>
      </c>
      <c r="C2439" s="8">
        <v>45016</v>
      </c>
      <c r="D2439">
        <v>2023</v>
      </c>
      <c r="E2439" t="s">
        <v>79</v>
      </c>
      <c r="F2439" t="s">
        <v>80</v>
      </c>
      <c r="G2439" t="s">
        <v>33</v>
      </c>
      <c r="H2439" t="s">
        <v>1683</v>
      </c>
      <c r="I2439" t="s">
        <v>1684</v>
      </c>
      <c r="J2439" t="s">
        <v>98</v>
      </c>
      <c r="K2439" t="s">
        <v>99</v>
      </c>
      <c r="L2439" t="s">
        <v>71</v>
      </c>
      <c r="M2439" t="s">
        <v>80</v>
      </c>
      <c r="N2439" t="s">
        <v>72</v>
      </c>
      <c r="O2439" t="s">
        <v>50</v>
      </c>
      <c r="P2439">
        <v>25</v>
      </c>
      <c r="Q2439" s="2">
        <v>44370</v>
      </c>
      <c r="R2439" s="2"/>
      <c r="S2439">
        <v>40</v>
      </c>
      <c r="T2439" s="3">
        <v>86464</v>
      </c>
      <c r="U2439" s="3">
        <v>7205.333333333333</v>
      </c>
      <c r="V2439" s="3">
        <v>41.569230769230771</v>
      </c>
      <c r="W2439" s="3">
        <v>0.23190000000000002</v>
      </c>
      <c r="X2439" s="3">
        <v>1670.9168000000002</v>
      </c>
      <c r="Y2439" vm="7">
        <v>0.41200000000000003</v>
      </c>
      <c r="Z2439" s="3">
        <v>4236.735999999999</v>
      </c>
      <c r="AA2439" t="s">
        <v>41</v>
      </c>
      <c r="AB2439">
        <v>1</v>
      </c>
      <c r="AC2439">
        <v>0</v>
      </c>
      <c r="AD2439" s="2" t="s">
        <v>42</v>
      </c>
      <c r="AE2439">
        <v>360</v>
      </c>
      <c r="AH2439">
        <v>20</v>
      </c>
      <c r="AJ2439">
        <v>10.5</v>
      </c>
      <c r="AK2439" t="s">
        <v>42</v>
      </c>
      <c r="AL2439">
        <f>IF(AND(EE_Data_2023[[#This Row],[Hire Date]]&gt;=EE_Data_2023[[#This Row],[Start of Month]],EE_Data_2023[[#This Row],[Hire Date]]&lt;=EE_Data_2023[[#This Row],[End of Month]]),1,0)</f>
        <v>0</v>
      </c>
      <c r="AM2439">
        <f>IF(AND(EE_Data_2023[[#This Row],[Exit Date]]&gt;=EE_Data_2023[[#This Row],[Start of Month]],EE_Data_2023[[#This Row],[Exit Date]]&lt;=EE_Data_2023[[#This Row],[End of Month]]),1,0)</f>
        <v>0</v>
      </c>
      <c r="AN2439">
        <f>EE_Data_2023[[#This Row],[Leave balance]]*EE_Data_2023[[#This Row],[Hr_Rate]]</f>
        <v>14964.923076923078</v>
      </c>
    </row>
    <row r="2440" spans="1:40" x14ac:dyDescent="0.3">
      <c r="A2440" s="1" t="s">
        <v>1929</v>
      </c>
      <c r="B2440" s="8">
        <v>44986</v>
      </c>
      <c r="C2440" s="8">
        <v>45016</v>
      </c>
      <c r="D2440">
        <v>2023</v>
      </c>
      <c r="E2440" t="s">
        <v>146</v>
      </c>
      <c r="F2440" t="s">
        <v>147</v>
      </c>
      <c r="G2440" t="s">
        <v>1919</v>
      </c>
      <c r="H2440" t="s">
        <v>1685</v>
      </c>
      <c r="I2440" t="s">
        <v>1686</v>
      </c>
      <c r="J2440" t="s">
        <v>98</v>
      </c>
      <c r="K2440" t="s">
        <v>99</v>
      </c>
      <c r="L2440" t="s">
        <v>71</v>
      </c>
      <c r="M2440" t="s">
        <v>147</v>
      </c>
      <c r="N2440" t="s">
        <v>72</v>
      </c>
      <c r="O2440" t="s">
        <v>50</v>
      </c>
      <c r="P2440">
        <v>29</v>
      </c>
      <c r="Q2440" s="2">
        <v>43114</v>
      </c>
      <c r="R2440" s="2"/>
      <c r="S2440">
        <v>40</v>
      </c>
      <c r="T2440" s="3">
        <v>80516</v>
      </c>
      <c r="U2440" s="3">
        <v>6709.666666666667</v>
      </c>
      <c r="V2440" s="3">
        <v>38.70961538461539</v>
      </c>
      <c r="W2440" s="3">
        <v>0.12</v>
      </c>
      <c r="X2440" s="3">
        <v>805.16</v>
      </c>
      <c r="Y2440" vm="17">
        <v>0.49700000000000005</v>
      </c>
      <c r="Z2440" s="3">
        <v>3374.9623333333329</v>
      </c>
      <c r="AA2440" t="s">
        <v>150</v>
      </c>
      <c r="AB2440">
        <v>86.649000000000001</v>
      </c>
      <c r="AC2440">
        <v>0</v>
      </c>
      <c r="AD2440" s="2" t="s">
        <v>42</v>
      </c>
      <c r="AE2440">
        <v>158</v>
      </c>
      <c r="AH2440">
        <v>20</v>
      </c>
      <c r="AJ2440">
        <v>30</v>
      </c>
      <c r="AK2440" t="s">
        <v>42</v>
      </c>
      <c r="AL2440">
        <f>IF(AND(EE_Data_2023[[#This Row],[Hire Date]]&gt;=EE_Data_2023[[#This Row],[Start of Month]],EE_Data_2023[[#This Row],[Hire Date]]&lt;=EE_Data_2023[[#This Row],[End of Month]]),1,0)</f>
        <v>0</v>
      </c>
      <c r="AM2440">
        <f>IF(AND(EE_Data_2023[[#This Row],[Exit Date]]&gt;=EE_Data_2023[[#This Row],[Start of Month]],EE_Data_2023[[#This Row],[Exit Date]]&lt;=EE_Data_2023[[#This Row],[End of Month]]),1,0)</f>
        <v>0</v>
      </c>
      <c r="AN2440">
        <f>EE_Data_2023[[#This Row],[Leave balance]]*EE_Data_2023[[#This Row],[Hr_Rate]]</f>
        <v>6116.1192307692318</v>
      </c>
    </row>
    <row r="2441" spans="1:40" x14ac:dyDescent="0.3">
      <c r="A2441" s="1" t="s">
        <v>1929</v>
      </c>
      <c r="B2441" s="8">
        <v>44986</v>
      </c>
      <c r="C2441" s="8">
        <v>45016</v>
      </c>
      <c r="D2441">
        <v>2023</v>
      </c>
      <c r="E2441" t="s">
        <v>351</v>
      </c>
      <c r="F2441" t="s">
        <v>352</v>
      </c>
      <c r="G2441" t="s">
        <v>54</v>
      </c>
      <c r="H2441" t="s">
        <v>1687</v>
      </c>
      <c r="I2441" t="s">
        <v>1688</v>
      </c>
      <c r="J2441" t="s">
        <v>77</v>
      </c>
      <c r="K2441" t="s">
        <v>94</v>
      </c>
      <c r="L2441" t="s">
        <v>49</v>
      </c>
      <c r="M2441" t="s">
        <v>352</v>
      </c>
      <c r="N2441" t="s">
        <v>72</v>
      </c>
      <c r="O2441" t="s">
        <v>50</v>
      </c>
      <c r="P2441">
        <v>33</v>
      </c>
      <c r="Q2441" s="2">
        <v>41507</v>
      </c>
      <c r="R2441" s="2"/>
      <c r="S2441">
        <v>40</v>
      </c>
      <c r="T2441" s="3">
        <v>105390</v>
      </c>
      <c r="U2441" s="3">
        <v>8782.5</v>
      </c>
      <c r="V2441" s="3">
        <v>50.668269230769234</v>
      </c>
      <c r="W2441" s="3">
        <v>0.13</v>
      </c>
      <c r="X2441" s="3">
        <v>1141.7250000000001</v>
      </c>
      <c r="Y2441" vm="14">
        <v>0.55399999999999994</v>
      </c>
      <c r="Z2441" s="3">
        <v>3916.9950000000008</v>
      </c>
      <c r="AA2441" t="s">
        <v>355</v>
      </c>
      <c r="AB2441">
        <v>12.6816</v>
      </c>
      <c r="AC2441">
        <v>0.06</v>
      </c>
      <c r="AD2441" s="2" t="s">
        <v>42</v>
      </c>
      <c r="AE2441">
        <v>327</v>
      </c>
      <c r="AH2441">
        <v>20</v>
      </c>
      <c r="AJ2441">
        <v>6</v>
      </c>
      <c r="AK2441" t="s">
        <v>42</v>
      </c>
      <c r="AL2441">
        <f>IF(AND(EE_Data_2023[[#This Row],[Hire Date]]&gt;=EE_Data_2023[[#This Row],[Start of Month]],EE_Data_2023[[#This Row],[Hire Date]]&lt;=EE_Data_2023[[#This Row],[End of Month]]),1,0)</f>
        <v>0</v>
      </c>
      <c r="AM2441">
        <f>IF(AND(EE_Data_2023[[#This Row],[Exit Date]]&gt;=EE_Data_2023[[#This Row],[Start of Month]],EE_Data_2023[[#This Row],[Exit Date]]&lt;=EE_Data_2023[[#This Row],[End of Month]]),1,0)</f>
        <v>0</v>
      </c>
      <c r="AN2441">
        <f>EE_Data_2023[[#This Row],[Leave balance]]*EE_Data_2023[[#This Row],[Hr_Rate]]</f>
        <v>16568.524038461539</v>
      </c>
    </row>
    <row r="2442" spans="1:40" x14ac:dyDescent="0.3">
      <c r="A2442" s="1" t="s">
        <v>1929</v>
      </c>
      <c r="B2442" s="8">
        <v>44986</v>
      </c>
      <c r="C2442" s="8">
        <v>45016</v>
      </c>
      <c r="D2442">
        <v>2023</v>
      </c>
      <c r="E2442" t="s">
        <v>920</v>
      </c>
      <c r="F2442" t="s">
        <v>921</v>
      </c>
      <c r="G2442" t="s">
        <v>33</v>
      </c>
      <c r="H2442" t="s">
        <v>1689</v>
      </c>
      <c r="I2442" t="s">
        <v>1690</v>
      </c>
      <c r="J2442" t="s">
        <v>266</v>
      </c>
      <c r="K2442" t="s">
        <v>37</v>
      </c>
      <c r="L2442" t="s">
        <v>38</v>
      </c>
      <c r="M2442" t="s">
        <v>921</v>
      </c>
      <c r="N2442" t="s">
        <v>72</v>
      </c>
      <c r="O2442" t="s">
        <v>50</v>
      </c>
      <c r="P2442">
        <v>50</v>
      </c>
      <c r="Q2442" s="2">
        <v>44445</v>
      </c>
      <c r="R2442" s="2"/>
      <c r="S2442">
        <v>40</v>
      </c>
      <c r="T2442" s="3">
        <v>83418</v>
      </c>
      <c r="U2442" s="3">
        <v>6951.5</v>
      </c>
      <c r="V2442" s="3">
        <v>40.104807692307688</v>
      </c>
      <c r="W2442" s="3">
        <v>0.3</v>
      </c>
      <c r="X2442" s="3">
        <v>2085.4499999999998</v>
      </c>
      <c r="Y2442" vm="43">
        <v>0.59099999999999997</v>
      </c>
      <c r="Z2442" s="3">
        <v>2843.1635000000006</v>
      </c>
      <c r="AA2442" t="s">
        <v>41</v>
      </c>
      <c r="AB2442">
        <v>1</v>
      </c>
      <c r="AC2442">
        <v>0</v>
      </c>
      <c r="AD2442" s="2" t="s">
        <v>42</v>
      </c>
      <c r="AE2442">
        <v>357</v>
      </c>
      <c r="AH2442">
        <v>20</v>
      </c>
      <c r="AJ2442">
        <v>13.5</v>
      </c>
      <c r="AK2442" t="s">
        <v>42</v>
      </c>
      <c r="AL2442">
        <f>IF(AND(EE_Data_2023[[#This Row],[Hire Date]]&gt;=EE_Data_2023[[#This Row],[Start of Month]],EE_Data_2023[[#This Row],[Hire Date]]&lt;=EE_Data_2023[[#This Row],[End of Month]]),1,0)</f>
        <v>0</v>
      </c>
      <c r="AM2442">
        <f>IF(AND(EE_Data_2023[[#This Row],[Exit Date]]&gt;=EE_Data_2023[[#This Row],[Start of Month]],EE_Data_2023[[#This Row],[Exit Date]]&lt;=EE_Data_2023[[#This Row],[End of Month]]),1,0)</f>
        <v>0</v>
      </c>
      <c r="AN2442">
        <f>EE_Data_2023[[#This Row],[Leave balance]]*EE_Data_2023[[#This Row],[Hr_Rate]]</f>
        <v>14317.416346153845</v>
      </c>
    </row>
    <row r="2443" spans="1:40" x14ac:dyDescent="0.3">
      <c r="A2443" s="1" t="s">
        <v>1929</v>
      </c>
      <c r="B2443" s="8">
        <v>44986</v>
      </c>
      <c r="C2443" s="8">
        <v>45016</v>
      </c>
      <c r="D2443">
        <v>2023</v>
      </c>
      <c r="E2443" t="s">
        <v>506</v>
      </c>
      <c r="F2443" t="s">
        <v>507</v>
      </c>
      <c r="G2443" t="s">
        <v>1917</v>
      </c>
      <c r="H2443" t="s">
        <v>1691</v>
      </c>
      <c r="I2443" t="s">
        <v>1692</v>
      </c>
      <c r="J2443" t="s">
        <v>452</v>
      </c>
      <c r="K2443" t="s">
        <v>37</v>
      </c>
      <c r="L2443" t="s">
        <v>49</v>
      </c>
      <c r="M2443" t="s">
        <v>507</v>
      </c>
      <c r="N2443" t="s">
        <v>72</v>
      </c>
      <c r="O2443" t="s">
        <v>50</v>
      </c>
      <c r="P2443">
        <v>45</v>
      </c>
      <c r="Q2443" s="2">
        <v>43042</v>
      </c>
      <c r="R2443" s="2"/>
      <c r="S2443">
        <v>24</v>
      </c>
      <c r="T2443" s="3">
        <v>66660</v>
      </c>
      <c r="U2443" s="3">
        <v>5555</v>
      </c>
      <c r="V2443" s="3">
        <v>53.41346153846154</v>
      </c>
      <c r="W2443" s="3">
        <v>7.3700000000000002E-2</v>
      </c>
      <c r="X2443" s="3">
        <v>409.40350000000001</v>
      </c>
      <c r="Y2443" vm="40">
        <v>0.245</v>
      </c>
      <c r="Z2443" s="3">
        <v>4194.0249999999996</v>
      </c>
      <c r="AA2443" t="s">
        <v>510</v>
      </c>
      <c r="AB2443">
        <v>1.4572000000000001</v>
      </c>
      <c r="AC2443">
        <v>0</v>
      </c>
      <c r="AD2443" s="2" t="s">
        <v>42</v>
      </c>
      <c r="AE2443">
        <v>378</v>
      </c>
      <c r="AH2443">
        <v>20</v>
      </c>
      <c r="AK2443" t="s">
        <v>42</v>
      </c>
      <c r="AL2443">
        <f>IF(AND(EE_Data_2023[[#This Row],[Hire Date]]&gt;=EE_Data_2023[[#This Row],[Start of Month]],EE_Data_2023[[#This Row],[Hire Date]]&lt;=EE_Data_2023[[#This Row],[End of Month]]),1,0)</f>
        <v>0</v>
      </c>
      <c r="AM2443">
        <f>IF(AND(EE_Data_2023[[#This Row],[Exit Date]]&gt;=EE_Data_2023[[#This Row],[Start of Month]],EE_Data_2023[[#This Row],[Exit Date]]&lt;=EE_Data_2023[[#This Row],[End of Month]]),1,0)</f>
        <v>0</v>
      </c>
      <c r="AN2443">
        <f>EE_Data_2023[[#This Row],[Leave balance]]*EE_Data_2023[[#This Row],[Hr_Rate]]</f>
        <v>20190.288461538461</v>
      </c>
    </row>
    <row r="2444" spans="1:40" x14ac:dyDescent="0.3">
      <c r="A2444" s="1" t="s">
        <v>1929</v>
      </c>
      <c r="B2444" s="8">
        <v>44986</v>
      </c>
      <c r="C2444" s="8">
        <v>45016</v>
      </c>
      <c r="D2444">
        <v>2023</v>
      </c>
      <c r="E2444" t="s">
        <v>161</v>
      </c>
      <c r="F2444" t="s">
        <v>162</v>
      </c>
      <c r="G2444" t="s">
        <v>54</v>
      </c>
      <c r="H2444" t="s">
        <v>1693</v>
      </c>
      <c r="I2444" t="s">
        <v>1694</v>
      </c>
      <c r="J2444" t="s">
        <v>77</v>
      </c>
      <c r="K2444" t="s">
        <v>94</v>
      </c>
      <c r="L2444" t="s">
        <v>49</v>
      </c>
      <c r="M2444" t="s">
        <v>162</v>
      </c>
      <c r="N2444" t="s">
        <v>72</v>
      </c>
      <c r="O2444" t="s">
        <v>40</v>
      </c>
      <c r="P2444">
        <v>59</v>
      </c>
      <c r="Q2444" s="2">
        <v>42165</v>
      </c>
      <c r="R2444" s="2"/>
      <c r="S2444">
        <v>40</v>
      </c>
      <c r="T2444" s="3">
        <v>101985</v>
      </c>
      <c r="U2444" s="3">
        <v>8498.75</v>
      </c>
      <c r="V2444" s="3">
        <v>49.03125</v>
      </c>
      <c r="W2444" s="3">
        <v>0</v>
      </c>
      <c r="X2444" s="3">
        <v>0</v>
      </c>
      <c r="Y2444" vm="20">
        <v>0.29199999999999998</v>
      </c>
      <c r="Z2444" s="3">
        <v>6017.1149999999998</v>
      </c>
      <c r="AA2444" t="s">
        <v>166</v>
      </c>
      <c r="AB2444">
        <v>19.621099999999998</v>
      </c>
      <c r="AC2444">
        <v>7.0000000000000007E-2</v>
      </c>
      <c r="AD2444" s="2" t="s">
        <v>42</v>
      </c>
      <c r="AE2444">
        <v>212</v>
      </c>
      <c r="AH2444">
        <v>20</v>
      </c>
      <c r="AJ2444">
        <v>13.5</v>
      </c>
      <c r="AK2444" t="s">
        <v>42</v>
      </c>
      <c r="AL2444">
        <f>IF(AND(EE_Data_2023[[#This Row],[Hire Date]]&gt;=EE_Data_2023[[#This Row],[Start of Month]],EE_Data_2023[[#This Row],[Hire Date]]&lt;=EE_Data_2023[[#This Row],[End of Month]]),1,0)</f>
        <v>0</v>
      </c>
      <c r="AM2444">
        <f>IF(AND(EE_Data_2023[[#This Row],[Exit Date]]&gt;=EE_Data_2023[[#This Row],[Start of Month]],EE_Data_2023[[#This Row],[Exit Date]]&lt;=EE_Data_2023[[#This Row],[End of Month]]),1,0)</f>
        <v>0</v>
      </c>
      <c r="AN2444">
        <f>EE_Data_2023[[#This Row],[Leave balance]]*EE_Data_2023[[#This Row],[Hr_Rate]]</f>
        <v>10394.625</v>
      </c>
    </row>
    <row r="2445" spans="1:40" x14ac:dyDescent="0.3">
      <c r="A2445" s="1" t="s">
        <v>1929</v>
      </c>
      <c r="B2445" s="8">
        <v>44986</v>
      </c>
      <c r="C2445" s="8">
        <v>45016</v>
      </c>
      <c r="D2445">
        <v>2023</v>
      </c>
      <c r="E2445" t="s">
        <v>139</v>
      </c>
      <c r="F2445" t="s">
        <v>140</v>
      </c>
      <c r="G2445" t="s">
        <v>33</v>
      </c>
      <c r="H2445" t="s">
        <v>1695</v>
      </c>
      <c r="I2445" t="s">
        <v>1696</v>
      </c>
      <c r="J2445" t="s">
        <v>115</v>
      </c>
      <c r="K2445" t="s">
        <v>48</v>
      </c>
      <c r="L2445" t="s">
        <v>71</v>
      </c>
      <c r="M2445" t="s">
        <v>140</v>
      </c>
      <c r="N2445" t="s">
        <v>72</v>
      </c>
      <c r="O2445" t="s">
        <v>40</v>
      </c>
      <c r="P2445">
        <v>29</v>
      </c>
      <c r="Q2445" s="2">
        <v>43439</v>
      </c>
      <c r="R2445" s="2"/>
      <c r="S2445">
        <v>32</v>
      </c>
      <c r="T2445" s="3">
        <v>199504</v>
      </c>
      <c r="U2445" s="3">
        <v>16625.333333333332</v>
      </c>
      <c r="V2445" s="3">
        <v>119.89423076923077</v>
      </c>
      <c r="W2445" s="3">
        <v>0.19879999999999998</v>
      </c>
      <c r="X2445" s="3">
        <v>3305.116266666666</v>
      </c>
      <c r="Y2445" vm="16">
        <v>0.48799999999999999</v>
      </c>
      <c r="Z2445" s="3">
        <v>8512.1706666666651</v>
      </c>
      <c r="AA2445" t="s">
        <v>41</v>
      </c>
      <c r="AB2445">
        <v>1</v>
      </c>
      <c r="AC2445">
        <v>0.3</v>
      </c>
      <c r="AD2445" s="2" t="s">
        <v>42</v>
      </c>
      <c r="AE2445">
        <v>78</v>
      </c>
      <c r="AH2445">
        <v>20</v>
      </c>
      <c r="AK2445" t="s">
        <v>42</v>
      </c>
      <c r="AL2445">
        <f>IF(AND(EE_Data_2023[[#This Row],[Hire Date]]&gt;=EE_Data_2023[[#This Row],[Start of Month]],EE_Data_2023[[#This Row],[Hire Date]]&lt;=EE_Data_2023[[#This Row],[End of Month]]),1,0)</f>
        <v>0</v>
      </c>
      <c r="AM2445">
        <f>IF(AND(EE_Data_2023[[#This Row],[Exit Date]]&gt;=EE_Data_2023[[#This Row],[Start of Month]],EE_Data_2023[[#This Row],[Exit Date]]&lt;=EE_Data_2023[[#This Row],[End of Month]]),1,0)</f>
        <v>0</v>
      </c>
      <c r="AN2445">
        <f>EE_Data_2023[[#This Row],[Leave balance]]*EE_Data_2023[[#This Row],[Hr_Rate]]</f>
        <v>9351.75</v>
      </c>
    </row>
    <row r="2446" spans="1:40" x14ac:dyDescent="0.3">
      <c r="A2446" s="1" t="s">
        <v>1929</v>
      </c>
      <c r="B2446" s="8">
        <v>44986</v>
      </c>
      <c r="C2446" s="8">
        <v>45016</v>
      </c>
      <c r="D2446">
        <v>2023</v>
      </c>
      <c r="E2446" t="s">
        <v>278</v>
      </c>
      <c r="F2446" t="s">
        <v>279</v>
      </c>
      <c r="G2446" t="s">
        <v>33</v>
      </c>
      <c r="H2446" t="s">
        <v>348</v>
      </c>
      <c r="I2446" t="s">
        <v>1697</v>
      </c>
      <c r="J2446" t="s">
        <v>247</v>
      </c>
      <c r="K2446" t="s">
        <v>94</v>
      </c>
      <c r="L2446" t="s">
        <v>49</v>
      </c>
      <c r="M2446" t="s">
        <v>279</v>
      </c>
      <c r="N2446" t="s">
        <v>72</v>
      </c>
      <c r="O2446" t="s">
        <v>40</v>
      </c>
      <c r="P2446">
        <v>58</v>
      </c>
      <c r="Q2446" s="2">
        <v>41810</v>
      </c>
      <c r="R2446" s="2"/>
      <c r="S2446">
        <v>24</v>
      </c>
      <c r="T2446" s="3">
        <v>41728</v>
      </c>
      <c r="U2446" s="3">
        <v>3477.3333333333335</v>
      </c>
      <c r="V2446" s="3">
        <v>33.435897435897438</v>
      </c>
      <c r="W2446" s="3">
        <v>0.13800000000000001</v>
      </c>
      <c r="X2446" s="3">
        <v>479.87200000000007</v>
      </c>
      <c r="Y2446" vm="29">
        <v>0.30599999999999999</v>
      </c>
      <c r="Z2446" s="3">
        <v>2413.2693333333336</v>
      </c>
      <c r="AA2446" t="s">
        <v>282</v>
      </c>
      <c r="AB2446">
        <v>0.88870000000000005</v>
      </c>
      <c r="AC2446">
        <v>0</v>
      </c>
      <c r="AD2446" s="2" t="s">
        <v>42</v>
      </c>
      <c r="AE2446">
        <v>362</v>
      </c>
      <c r="AH2446">
        <v>20</v>
      </c>
      <c r="AI2446">
        <v>306.90000000000003</v>
      </c>
      <c r="AK2446" t="s">
        <v>42</v>
      </c>
      <c r="AL2446">
        <f>IF(AND(EE_Data_2023[[#This Row],[Hire Date]]&gt;=EE_Data_2023[[#This Row],[Start of Month]],EE_Data_2023[[#This Row],[Hire Date]]&lt;=EE_Data_2023[[#This Row],[End of Month]]),1,0)</f>
        <v>0</v>
      </c>
      <c r="AM2446">
        <f>IF(AND(EE_Data_2023[[#This Row],[Exit Date]]&gt;=EE_Data_2023[[#This Row],[Start of Month]],EE_Data_2023[[#This Row],[Exit Date]]&lt;=EE_Data_2023[[#This Row],[End of Month]]),1,0)</f>
        <v>0</v>
      </c>
      <c r="AN2446">
        <f>EE_Data_2023[[#This Row],[Leave balance]]*EE_Data_2023[[#This Row],[Hr_Rate]]</f>
        <v>12103.794871794873</v>
      </c>
    </row>
    <row r="2447" spans="1:40" x14ac:dyDescent="0.3">
      <c r="A2447" s="1" t="s">
        <v>1929</v>
      </c>
      <c r="B2447" s="8">
        <v>44986</v>
      </c>
      <c r="C2447" s="8">
        <v>45016</v>
      </c>
      <c r="D2447">
        <v>2023</v>
      </c>
      <c r="E2447" t="s">
        <v>920</v>
      </c>
      <c r="F2447" t="s">
        <v>921</v>
      </c>
      <c r="G2447" t="s">
        <v>33</v>
      </c>
      <c r="H2447" t="s">
        <v>1698</v>
      </c>
      <c r="I2447" t="s">
        <v>1699</v>
      </c>
      <c r="J2447" t="s">
        <v>63</v>
      </c>
      <c r="K2447" t="s">
        <v>83</v>
      </c>
      <c r="L2447" t="s">
        <v>49</v>
      </c>
      <c r="M2447" t="s">
        <v>921</v>
      </c>
      <c r="N2447" t="s">
        <v>72</v>
      </c>
      <c r="O2447" t="s">
        <v>40</v>
      </c>
      <c r="P2447">
        <v>62</v>
      </c>
      <c r="Q2447" s="2">
        <v>40591</v>
      </c>
      <c r="R2447" s="2"/>
      <c r="S2447">
        <v>40</v>
      </c>
      <c r="T2447" s="3">
        <v>94422</v>
      </c>
      <c r="U2447" s="3">
        <v>7868.5</v>
      </c>
      <c r="V2447" s="3">
        <v>45.395192307692312</v>
      </c>
      <c r="W2447" s="3">
        <v>0.3</v>
      </c>
      <c r="X2447" s="3">
        <v>2360.5499999999997</v>
      </c>
      <c r="Y2447" vm="43">
        <v>0.59099999999999997</v>
      </c>
      <c r="Z2447" s="3">
        <v>3218.2165000000005</v>
      </c>
      <c r="AA2447" t="s">
        <v>41</v>
      </c>
      <c r="AB2447">
        <v>1</v>
      </c>
      <c r="AC2447">
        <v>0</v>
      </c>
      <c r="AD2447" s="2" t="s">
        <v>42</v>
      </c>
      <c r="AE2447">
        <v>125</v>
      </c>
      <c r="AH2447">
        <v>20</v>
      </c>
      <c r="AJ2447">
        <v>3</v>
      </c>
      <c r="AK2447" t="s">
        <v>42</v>
      </c>
      <c r="AL2447">
        <f>IF(AND(EE_Data_2023[[#This Row],[Hire Date]]&gt;=EE_Data_2023[[#This Row],[Start of Month]],EE_Data_2023[[#This Row],[Hire Date]]&lt;=EE_Data_2023[[#This Row],[End of Month]]),1,0)</f>
        <v>0</v>
      </c>
      <c r="AM2447">
        <f>IF(AND(EE_Data_2023[[#This Row],[Exit Date]]&gt;=EE_Data_2023[[#This Row],[Start of Month]],EE_Data_2023[[#This Row],[Exit Date]]&lt;=EE_Data_2023[[#This Row],[End of Month]]),1,0)</f>
        <v>0</v>
      </c>
      <c r="AN2447">
        <f>EE_Data_2023[[#This Row],[Leave balance]]*EE_Data_2023[[#This Row],[Hr_Rate]]</f>
        <v>5674.399038461539</v>
      </c>
    </row>
    <row r="2448" spans="1:40" x14ac:dyDescent="0.3">
      <c r="A2448" s="1" t="s">
        <v>1929</v>
      </c>
      <c r="B2448" s="8">
        <v>44986</v>
      </c>
      <c r="C2448" s="8">
        <v>45016</v>
      </c>
      <c r="D2448">
        <v>2023</v>
      </c>
      <c r="E2448" t="s">
        <v>161</v>
      </c>
      <c r="F2448" t="s">
        <v>162</v>
      </c>
      <c r="G2448" t="s">
        <v>54</v>
      </c>
      <c r="H2448" t="s">
        <v>1700</v>
      </c>
      <c r="I2448" t="s">
        <v>1701</v>
      </c>
      <c r="J2448" t="s">
        <v>47</v>
      </c>
      <c r="K2448" t="s">
        <v>70</v>
      </c>
      <c r="L2448" t="s">
        <v>71</v>
      </c>
      <c r="M2448" t="s">
        <v>162</v>
      </c>
      <c r="N2448" t="s">
        <v>72</v>
      </c>
      <c r="O2448" t="s">
        <v>40</v>
      </c>
      <c r="P2448">
        <v>31</v>
      </c>
      <c r="Q2448" s="2">
        <v>42184</v>
      </c>
      <c r="R2448" s="2"/>
      <c r="S2448">
        <v>40</v>
      </c>
      <c r="T2448" s="3">
        <v>191026</v>
      </c>
      <c r="U2448" s="3">
        <v>15918.833333333334</v>
      </c>
      <c r="V2448" s="3">
        <v>91.839423076923069</v>
      </c>
      <c r="W2448" s="3">
        <v>0</v>
      </c>
      <c r="X2448" s="3">
        <v>0</v>
      </c>
      <c r="Y2448" vm="20">
        <v>0.29199999999999998</v>
      </c>
      <c r="Z2448" s="3">
        <v>11270.534</v>
      </c>
      <c r="AA2448" t="s">
        <v>166</v>
      </c>
      <c r="AB2448">
        <v>19.621099999999998</v>
      </c>
      <c r="AC2448">
        <v>0.16</v>
      </c>
      <c r="AD2448" s="2" t="s">
        <v>42</v>
      </c>
      <c r="AE2448">
        <v>138</v>
      </c>
      <c r="AH2448">
        <v>20</v>
      </c>
      <c r="AJ2448">
        <v>18</v>
      </c>
      <c r="AK2448" t="s">
        <v>42</v>
      </c>
      <c r="AL2448">
        <f>IF(AND(EE_Data_2023[[#This Row],[Hire Date]]&gt;=EE_Data_2023[[#This Row],[Start of Month]],EE_Data_2023[[#This Row],[Hire Date]]&lt;=EE_Data_2023[[#This Row],[End of Month]]),1,0)</f>
        <v>0</v>
      </c>
      <c r="AM2448">
        <f>IF(AND(EE_Data_2023[[#This Row],[Exit Date]]&gt;=EE_Data_2023[[#This Row],[Start of Month]],EE_Data_2023[[#This Row],[Exit Date]]&lt;=EE_Data_2023[[#This Row],[End of Month]]),1,0)</f>
        <v>0</v>
      </c>
      <c r="AN2448">
        <f>EE_Data_2023[[#This Row],[Leave balance]]*EE_Data_2023[[#This Row],[Hr_Rate]]</f>
        <v>12673.840384615383</v>
      </c>
    </row>
    <row r="2449" spans="1:40" x14ac:dyDescent="0.3">
      <c r="A2449" s="1" t="s">
        <v>1929</v>
      </c>
      <c r="B2449" s="8">
        <v>44986</v>
      </c>
      <c r="C2449" s="8">
        <v>45016</v>
      </c>
      <c r="D2449">
        <v>2023</v>
      </c>
      <c r="E2449" t="s">
        <v>283</v>
      </c>
      <c r="F2449" t="s">
        <v>284</v>
      </c>
      <c r="G2449" t="s">
        <v>112</v>
      </c>
      <c r="H2449" t="s">
        <v>1702</v>
      </c>
      <c r="I2449" t="s">
        <v>1703</v>
      </c>
      <c r="J2449" t="s">
        <v>115</v>
      </c>
      <c r="K2449" t="s">
        <v>37</v>
      </c>
      <c r="L2449" t="s">
        <v>108</v>
      </c>
      <c r="M2449" t="s">
        <v>284</v>
      </c>
      <c r="N2449" t="s">
        <v>72</v>
      </c>
      <c r="O2449" t="s">
        <v>40</v>
      </c>
      <c r="P2449">
        <v>42</v>
      </c>
      <c r="Q2449" s="2">
        <v>40511</v>
      </c>
      <c r="R2449" s="2"/>
      <c r="S2449">
        <v>40</v>
      </c>
      <c r="T2449" s="3">
        <v>186725</v>
      </c>
      <c r="U2449" s="3">
        <v>15560.416666666666</v>
      </c>
      <c r="V2449" s="3">
        <v>89.771634615384613</v>
      </c>
      <c r="W2449" s="3">
        <v>0</v>
      </c>
      <c r="X2449" s="3">
        <v>0</v>
      </c>
      <c r="Y2449" vm="30">
        <v>0.159</v>
      </c>
      <c r="Z2449" s="3">
        <v>13086.310416666667</v>
      </c>
      <c r="AA2449" t="s">
        <v>287</v>
      </c>
      <c r="AB2449">
        <v>3.8807</v>
      </c>
      <c r="AC2449">
        <v>0.32</v>
      </c>
      <c r="AD2449" s="2" t="s">
        <v>42</v>
      </c>
      <c r="AE2449">
        <v>188</v>
      </c>
      <c r="AF2449">
        <v>1</v>
      </c>
      <c r="AG2449" t="s">
        <v>1811</v>
      </c>
      <c r="AH2449">
        <v>20</v>
      </c>
      <c r="AI2449">
        <v>374.40000000000003</v>
      </c>
      <c r="AJ2449">
        <v>10.5</v>
      </c>
      <c r="AK2449" t="s">
        <v>42</v>
      </c>
      <c r="AL2449">
        <f>IF(AND(EE_Data_2023[[#This Row],[Hire Date]]&gt;=EE_Data_2023[[#This Row],[Start of Month]],EE_Data_2023[[#This Row],[Hire Date]]&lt;=EE_Data_2023[[#This Row],[End of Month]]),1,0)</f>
        <v>0</v>
      </c>
      <c r="AM2449">
        <f>IF(AND(EE_Data_2023[[#This Row],[Exit Date]]&gt;=EE_Data_2023[[#This Row],[Start of Month]],EE_Data_2023[[#This Row],[Exit Date]]&lt;=EE_Data_2023[[#This Row],[End of Month]]),1,0)</f>
        <v>0</v>
      </c>
      <c r="AN2449">
        <f>EE_Data_2023[[#This Row],[Leave balance]]*EE_Data_2023[[#This Row],[Hr_Rate]]</f>
        <v>16877.067307692309</v>
      </c>
    </row>
    <row r="2450" spans="1:40" x14ac:dyDescent="0.3">
      <c r="A2450" s="1" t="s">
        <v>1929</v>
      </c>
      <c r="B2450" s="8">
        <v>44986</v>
      </c>
      <c r="C2450" s="8">
        <v>45016</v>
      </c>
      <c r="D2450">
        <v>2023</v>
      </c>
      <c r="E2450" t="s">
        <v>303</v>
      </c>
      <c r="F2450" t="s">
        <v>304</v>
      </c>
      <c r="G2450" t="s">
        <v>112</v>
      </c>
      <c r="H2450" t="s">
        <v>1704</v>
      </c>
      <c r="I2450" t="s">
        <v>1705</v>
      </c>
      <c r="J2450" t="s">
        <v>247</v>
      </c>
      <c r="K2450" t="s">
        <v>94</v>
      </c>
      <c r="L2450" t="s">
        <v>108</v>
      </c>
      <c r="M2450" t="s">
        <v>304</v>
      </c>
      <c r="N2450" t="s">
        <v>72</v>
      </c>
      <c r="O2450" t="s">
        <v>50</v>
      </c>
      <c r="P2450">
        <v>56</v>
      </c>
      <c r="Q2450" s="2">
        <v>40045</v>
      </c>
      <c r="R2450" s="2"/>
      <c r="S2450">
        <v>40</v>
      </c>
      <c r="T2450" s="3">
        <v>52800</v>
      </c>
      <c r="U2450" s="3">
        <v>4400</v>
      </c>
      <c r="V2450" s="3">
        <v>25.384615384615383</v>
      </c>
      <c r="W2450" s="3">
        <v>7.5999999999999998E-2</v>
      </c>
      <c r="X2450" s="3">
        <v>334.4</v>
      </c>
      <c r="Y2450" vm="32">
        <v>0.253</v>
      </c>
      <c r="Z2450" s="3">
        <v>3286.8</v>
      </c>
      <c r="AA2450" t="s">
        <v>307</v>
      </c>
      <c r="AB2450">
        <v>3.7942999999999998</v>
      </c>
      <c r="AC2450">
        <v>0</v>
      </c>
      <c r="AD2450" s="2" t="s">
        <v>42</v>
      </c>
      <c r="AE2450">
        <v>335</v>
      </c>
      <c r="AH2450">
        <v>20</v>
      </c>
      <c r="AJ2450">
        <v>15</v>
      </c>
      <c r="AK2450" t="s">
        <v>42</v>
      </c>
      <c r="AL2450">
        <f>IF(AND(EE_Data_2023[[#This Row],[Hire Date]]&gt;=EE_Data_2023[[#This Row],[Start of Month]],EE_Data_2023[[#This Row],[Hire Date]]&lt;=EE_Data_2023[[#This Row],[End of Month]]),1,0)</f>
        <v>0</v>
      </c>
      <c r="AM2450">
        <f>IF(AND(EE_Data_2023[[#This Row],[Exit Date]]&gt;=EE_Data_2023[[#This Row],[Start of Month]],EE_Data_2023[[#This Row],[Exit Date]]&lt;=EE_Data_2023[[#This Row],[End of Month]]),1,0)</f>
        <v>0</v>
      </c>
      <c r="AN2450">
        <f>EE_Data_2023[[#This Row],[Leave balance]]*EE_Data_2023[[#This Row],[Hr_Rate]]</f>
        <v>8503.8461538461543</v>
      </c>
    </row>
    <row r="2451" spans="1:40" x14ac:dyDescent="0.3">
      <c r="A2451" s="1" t="s">
        <v>1929</v>
      </c>
      <c r="B2451" s="8">
        <v>44986</v>
      </c>
      <c r="C2451" s="8">
        <v>45016</v>
      </c>
      <c r="D2451">
        <v>2023</v>
      </c>
      <c r="E2451" t="s">
        <v>920</v>
      </c>
      <c r="F2451" t="s">
        <v>921</v>
      </c>
      <c r="G2451" t="s">
        <v>33</v>
      </c>
      <c r="H2451" t="s">
        <v>1706</v>
      </c>
      <c r="I2451" t="s">
        <v>1707</v>
      </c>
      <c r="J2451" t="s">
        <v>115</v>
      </c>
      <c r="K2451" t="s">
        <v>99</v>
      </c>
      <c r="L2451" t="s">
        <v>49</v>
      </c>
      <c r="M2451" t="s">
        <v>921</v>
      </c>
      <c r="N2451" t="s">
        <v>72</v>
      </c>
      <c r="O2451" t="s">
        <v>40</v>
      </c>
      <c r="P2451">
        <v>54</v>
      </c>
      <c r="Q2451" s="2">
        <v>40517</v>
      </c>
      <c r="R2451" s="2"/>
      <c r="S2451">
        <v>40</v>
      </c>
      <c r="T2451" s="3">
        <v>113982</v>
      </c>
      <c r="U2451" s="3">
        <v>9498.5</v>
      </c>
      <c r="V2451" s="3">
        <v>54.799038461538466</v>
      </c>
      <c r="W2451" s="3">
        <v>0.3</v>
      </c>
      <c r="X2451" s="3">
        <v>2849.5499999999997</v>
      </c>
      <c r="Y2451" vm="43">
        <v>0.59099999999999997</v>
      </c>
      <c r="Z2451" s="3">
        <v>3884.8865000000005</v>
      </c>
      <c r="AA2451" t="s">
        <v>41</v>
      </c>
      <c r="AB2451">
        <v>1</v>
      </c>
      <c r="AC2451">
        <v>0</v>
      </c>
      <c r="AD2451" s="2" t="s">
        <v>42</v>
      </c>
      <c r="AE2451">
        <v>247</v>
      </c>
      <c r="AH2451">
        <v>20</v>
      </c>
      <c r="AI2451">
        <v>202.5</v>
      </c>
      <c r="AJ2451">
        <v>12</v>
      </c>
      <c r="AK2451" t="s">
        <v>42</v>
      </c>
      <c r="AL2451">
        <f>IF(AND(EE_Data_2023[[#This Row],[Hire Date]]&gt;=EE_Data_2023[[#This Row],[Start of Month]],EE_Data_2023[[#This Row],[Hire Date]]&lt;=EE_Data_2023[[#This Row],[End of Month]]),1,0)</f>
        <v>0</v>
      </c>
      <c r="AM2451">
        <f>IF(AND(EE_Data_2023[[#This Row],[Exit Date]]&gt;=EE_Data_2023[[#This Row],[Start of Month]],EE_Data_2023[[#This Row],[Exit Date]]&lt;=EE_Data_2023[[#This Row],[End of Month]]),1,0)</f>
        <v>0</v>
      </c>
      <c r="AN2451">
        <f>EE_Data_2023[[#This Row],[Leave balance]]*EE_Data_2023[[#This Row],[Hr_Rate]]</f>
        <v>13535.362500000001</v>
      </c>
    </row>
    <row r="2452" spans="1:40" x14ac:dyDescent="0.3">
      <c r="A2452" s="1" t="s">
        <v>1929</v>
      </c>
      <c r="B2452" s="8">
        <v>44986</v>
      </c>
      <c r="C2452" s="8">
        <v>45016</v>
      </c>
      <c r="D2452">
        <v>2023</v>
      </c>
      <c r="E2452" t="s">
        <v>89</v>
      </c>
      <c r="F2452" t="s">
        <v>90</v>
      </c>
      <c r="G2452" t="s">
        <v>54</v>
      </c>
      <c r="H2452" t="s">
        <v>1708</v>
      </c>
      <c r="I2452" t="s">
        <v>1709</v>
      </c>
      <c r="J2452" t="s">
        <v>69</v>
      </c>
      <c r="K2452" t="s">
        <v>70</v>
      </c>
      <c r="L2452" t="s">
        <v>108</v>
      </c>
      <c r="M2452" t="s">
        <v>90</v>
      </c>
      <c r="N2452" t="s">
        <v>39</v>
      </c>
      <c r="O2452" t="s">
        <v>50</v>
      </c>
      <c r="P2452">
        <v>54</v>
      </c>
      <c r="Q2452" s="2">
        <v>44271</v>
      </c>
      <c r="R2452" s="2">
        <v>45001</v>
      </c>
      <c r="S2452">
        <v>40</v>
      </c>
      <c r="T2452" s="3">
        <v>56239</v>
      </c>
      <c r="U2452" s="3">
        <v>4686.583333333333</v>
      </c>
      <c r="V2452" s="3">
        <v>27.037980769230767</v>
      </c>
      <c r="W2452" s="3">
        <v>0</v>
      </c>
      <c r="X2452" s="3">
        <v>0</v>
      </c>
      <c r="Y2452" vm="9">
        <v>0.37200000000000005</v>
      </c>
      <c r="Z2452" s="3">
        <v>2943.1743333333329</v>
      </c>
      <c r="AA2452" t="s">
        <v>95</v>
      </c>
      <c r="AB2452">
        <v>136.33000000000001</v>
      </c>
      <c r="AC2452">
        <v>0</v>
      </c>
      <c r="AD2452" s="2" t="s">
        <v>42</v>
      </c>
      <c r="AE2452">
        <v>107</v>
      </c>
      <c r="AH2452">
        <v>20</v>
      </c>
      <c r="AI2452">
        <v>214.20000000000002</v>
      </c>
      <c r="AJ2452">
        <v>24</v>
      </c>
      <c r="AK2452" t="s">
        <v>1810</v>
      </c>
      <c r="AL2452">
        <f>IF(AND(EE_Data_2023[[#This Row],[Hire Date]]&gt;=EE_Data_2023[[#This Row],[Start of Month]],EE_Data_2023[[#This Row],[Hire Date]]&lt;=EE_Data_2023[[#This Row],[End of Month]]),1,0)</f>
        <v>0</v>
      </c>
      <c r="AM2452">
        <f>IF(AND(EE_Data_2023[[#This Row],[Exit Date]]&gt;=EE_Data_2023[[#This Row],[Start of Month]],EE_Data_2023[[#This Row],[Exit Date]]&lt;=EE_Data_2023[[#This Row],[End of Month]]),1,0)</f>
        <v>0</v>
      </c>
      <c r="AN2452">
        <f>EE_Data_2023[[#This Row],[Leave balance]]*EE_Data_2023[[#This Row],[Hr_Rate]]</f>
        <v>2893.0639423076923</v>
      </c>
    </row>
    <row r="2453" spans="1:40" x14ac:dyDescent="0.3">
      <c r="A2453" s="1" t="s">
        <v>1929</v>
      </c>
      <c r="B2453" s="8">
        <v>44986</v>
      </c>
      <c r="C2453" s="8">
        <v>45016</v>
      </c>
      <c r="D2453">
        <v>2023</v>
      </c>
      <c r="E2453" t="s">
        <v>79</v>
      </c>
      <c r="F2453" t="s">
        <v>80</v>
      </c>
      <c r="G2453" t="s">
        <v>33</v>
      </c>
      <c r="H2453" t="s">
        <v>498</v>
      </c>
      <c r="I2453" t="s">
        <v>1710</v>
      </c>
      <c r="J2453" t="s">
        <v>145</v>
      </c>
      <c r="K2453" t="s">
        <v>70</v>
      </c>
      <c r="L2453" t="s">
        <v>38</v>
      </c>
      <c r="M2453" t="s">
        <v>80</v>
      </c>
      <c r="N2453" t="s">
        <v>39</v>
      </c>
      <c r="O2453" t="s">
        <v>40</v>
      </c>
      <c r="P2453">
        <v>26</v>
      </c>
      <c r="Q2453" s="2">
        <v>44257</v>
      </c>
      <c r="R2453" s="2">
        <v>44987</v>
      </c>
      <c r="S2453">
        <v>32</v>
      </c>
      <c r="T2453" s="3">
        <v>44732</v>
      </c>
      <c r="U2453" s="3">
        <v>3727.6666666666665</v>
      </c>
      <c r="V2453" s="3">
        <v>26.88221153846154</v>
      </c>
      <c r="W2453" s="3">
        <v>0.23190000000000002</v>
      </c>
      <c r="X2453" s="3">
        <v>864.44590000000005</v>
      </c>
      <c r="Y2453" vm="7">
        <v>0.41200000000000003</v>
      </c>
      <c r="Z2453" s="3">
        <v>2191.8679999999995</v>
      </c>
      <c r="AA2453" t="s">
        <v>41</v>
      </c>
      <c r="AB2453">
        <v>1</v>
      </c>
      <c r="AC2453">
        <v>0</v>
      </c>
      <c r="AD2453" s="2" t="s">
        <v>42</v>
      </c>
      <c r="AE2453">
        <v>221</v>
      </c>
      <c r="AH2453">
        <v>20</v>
      </c>
      <c r="AK2453" t="s">
        <v>1810</v>
      </c>
      <c r="AL2453">
        <f>IF(AND(EE_Data_2023[[#This Row],[Hire Date]]&gt;=EE_Data_2023[[#This Row],[Start of Month]],EE_Data_2023[[#This Row],[Hire Date]]&lt;=EE_Data_2023[[#This Row],[End of Month]]),1,0)</f>
        <v>0</v>
      </c>
      <c r="AM2453">
        <f>IF(AND(EE_Data_2023[[#This Row],[Exit Date]]&gt;=EE_Data_2023[[#This Row],[Start of Month]],EE_Data_2023[[#This Row],[Exit Date]]&lt;=EE_Data_2023[[#This Row],[End of Month]]),1,0)</f>
        <v>0</v>
      </c>
      <c r="AN2453">
        <f>EE_Data_2023[[#This Row],[Leave balance]]*EE_Data_2023[[#This Row],[Hr_Rate]]</f>
        <v>5940.96875</v>
      </c>
    </row>
    <row r="2454" spans="1:40" x14ac:dyDescent="0.3">
      <c r="A2454" s="1" t="s">
        <v>1929</v>
      </c>
      <c r="B2454" s="8">
        <v>44986</v>
      </c>
      <c r="C2454" s="8">
        <v>45016</v>
      </c>
      <c r="D2454">
        <v>2023</v>
      </c>
      <c r="E2454" t="s">
        <v>161</v>
      </c>
      <c r="F2454" t="s">
        <v>162</v>
      </c>
      <c r="G2454" t="s">
        <v>54</v>
      </c>
      <c r="H2454" t="s">
        <v>1711</v>
      </c>
      <c r="I2454" t="s">
        <v>1712</v>
      </c>
      <c r="J2454" t="s">
        <v>47</v>
      </c>
      <c r="K2454" t="s">
        <v>116</v>
      </c>
      <c r="L2454" t="s">
        <v>71</v>
      </c>
      <c r="M2454" t="s">
        <v>162</v>
      </c>
      <c r="N2454" t="s">
        <v>72</v>
      </c>
      <c r="O2454" t="s">
        <v>40</v>
      </c>
      <c r="P2454">
        <v>49</v>
      </c>
      <c r="Q2454" s="2">
        <v>41816</v>
      </c>
      <c r="R2454" s="2"/>
      <c r="S2454">
        <v>40</v>
      </c>
      <c r="T2454" s="3">
        <v>153961</v>
      </c>
      <c r="U2454" s="3">
        <v>12830.083333333334</v>
      </c>
      <c r="V2454" s="3">
        <v>74.019711538461536</v>
      </c>
      <c r="W2454" s="3">
        <v>0</v>
      </c>
      <c r="X2454" s="3">
        <v>0</v>
      </c>
      <c r="Y2454" vm="20">
        <v>0.29199999999999998</v>
      </c>
      <c r="Z2454" s="3">
        <v>9083.6990000000005</v>
      </c>
      <c r="AA2454" t="s">
        <v>166</v>
      </c>
      <c r="AB2454">
        <v>19.621099999999998</v>
      </c>
      <c r="AC2454">
        <v>0.25</v>
      </c>
      <c r="AD2454" s="2" t="s">
        <v>42</v>
      </c>
      <c r="AE2454">
        <v>202</v>
      </c>
      <c r="AH2454">
        <v>20</v>
      </c>
      <c r="AJ2454">
        <v>25.5</v>
      </c>
      <c r="AK2454" t="s">
        <v>42</v>
      </c>
      <c r="AL2454">
        <f>IF(AND(EE_Data_2023[[#This Row],[Hire Date]]&gt;=EE_Data_2023[[#This Row],[Start of Month]],EE_Data_2023[[#This Row],[Hire Date]]&lt;=EE_Data_2023[[#This Row],[End of Month]]),1,0)</f>
        <v>0</v>
      </c>
      <c r="AM2454">
        <f>IF(AND(EE_Data_2023[[#This Row],[Exit Date]]&gt;=EE_Data_2023[[#This Row],[Start of Month]],EE_Data_2023[[#This Row],[Exit Date]]&lt;=EE_Data_2023[[#This Row],[End of Month]]),1,0)</f>
        <v>0</v>
      </c>
      <c r="AN2454">
        <f>EE_Data_2023[[#This Row],[Leave balance]]*EE_Data_2023[[#This Row],[Hr_Rate]]</f>
        <v>14951.98173076923</v>
      </c>
    </row>
    <row r="2455" spans="1:40" x14ac:dyDescent="0.3">
      <c r="A2455" s="1" t="s">
        <v>1929</v>
      </c>
      <c r="B2455" s="8">
        <v>44986</v>
      </c>
      <c r="C2455" s="8">
        <v>45016</v>
      </c>
      <c r="D2455">
        <v>2023</v>
      </c>
      <c r="E2455" t="s">
        <v>346</v>
      </c>
      <c r="F2455" t="s">
        <v>347</v>
      </c>
      <c r="G2455" t="s">
        <v>54</v>
      </c>
      <c r="H2455" t="s">
        <v>1257</v>
      </c>
      <c r="I2455" t="s">
        <v>1713</v>
      </c>
      <c r="J2455" t="s">
        <v>310</v>
      </c>
      <c r="K2455" t="s">
        <v>37</v>
      </c>
      <c r="L2455" t="s">
        <v>49</v>
      </c>
      <c r="M2455" t="s">
        <v>347</v>
      </c>
      <c r="N2455" t="s">
        <v>72</v>
      </c>
      <c r="O2455" t="s">
        <v>50</v>
      </c>
      <c r="P2455">
        <v>45</v>
      </c>
      <c r="Q2455" s="2">
        <v>39069</v>
      </c>
      <c r="R2455" s="2"/>
      <c r="S2455">
        <v>40</v>
      </c>
      <c r="T2455" s="3">
        <v>68337</v>
      </c>
      <c r="U2455" s="3">
        <v>5694.75</v>
      </c>
      <c r="V2455" s="3">
        <v>32.854326923076925</v>
      </c>
      <c r="W2455" s="3">
        <v>0.2109</v>
      </c>
      <c r="X2455" s="3">
        <v>1201.0227749999999</v>
      </c>
      <c r="Y2455" vm="34">
        <v>0.45799999999999996</v>
      </c>
      <c r="Z2455" s="3">
        <v>3086.5545000000002</v>
      </c>
      <c r="AA2455" t="s">
        <v>350</v>
      </c>
      <c r="AB2455">
        <v>11.0573</v>
      </c>
      <c r="AC2455">
        <v>0</v>
      </c>
      <c r="AD2455" s="2" t="s">
        <v>42</v>
      </c>
      <c r="AE2455">
        <v>190</v>
      </c>
      <c r="AH2455">
        <v>20</v>
      </c>
      <c r="AJ2455">
        <v>19.5</v>
      </c>
      <c r="AK2455" t="s">
        <v>42</v>
      </c>
      <c r="AL2455">
        <f>IF(AND(EE_Data_2023[[#This Row],[Hire Date]]&gt;=EE_Data_2023[[#This Row],[Start of Month]],EE_Data_2023[[#This Row],[Hire Date]]&lt;=EE_Data_2023[[#This Row],[End of Month]]),1,0)</f>
        <v>0</v>
      </c>
      <c r="AM2455">
        <f>IF(AND(EE_Data_2023[[#This Row],[Exit Date]]&gt;=EE_Data_2023[[#This Row],[Start of Month]],EE_Data_2023[[#This Row],[Exit Date]]&lt;=EE_Data_2023[[#This Row],[End of Month]]),1,0)</f>
        <v>0</v>
      </c>
      <c r="AN2455">
        <f>EE_Data_2023[[#This Row],[Leave balance]]*EE_Data_2023[[#This Row],[Hr_Rate]]</f>
        <v>6242.3221153846162</v>
      </c>
    </row>
    <row r="2456" spans="1:40" x14ac:dyDescent="0.3">
      <c r="A2456" s="1" t="s">
        <v>1929</v>
      </c>
      <c r="B2456" s="8">
        <v>44986</v>
      </c>
      <c r="C2456" s="8">
        <v>45016</v>
      </c>
      <c r="D2456">
        <v>2023</v>
      </c>
      <c r="E2456" t="s">
        <v>180</v>
      </c>
      <c r="F2456" t="s">
        <v>181</v>
      </c>
      <c r="G2456" t="s">
        <v>33</v>
      </c>
      <c r="H2456" t="s">
        <v>1714</v>
      </c>
      <c r="I2456" t="s">
        <v>1715</v>
      </c>
      <c r="J2456" t="s">
        <v>93</v>
      </c>
      <c r="K2456" t="s">
        <v>94</v>
      </c>
      <c r="L2456" t="s">
        <v>71</v>
      </c>
      <c r="M2456" t="s">
        <v>181</v>
      </c>
      <c r="N2456" t="s">
        <v>72</v>
      </c>
      <c r="O2456" t="s">
        <v>40</v>
      </c>
      <c r="P2456">
        <v>45</v>
      </c>
      <c r="Q2456" s="2">
        <v>40305</v>
      </c>
      <c r="R2456" s="2"/>
      <c r="S2456">
        <v>32</v>
      </c>
      <c r="T2456" s="3">
        <v>145093</v>
      </c>
      <c r="U2456" s="3">
        <v>12091.083333333334</v>
      </c>
      <c r="V2456" s="3">
        <v>87.1953125</v>
      </c>
      <c r="W2456" s="3">
        <v>0.31420000000000003</v>
      </c>
      <c r="X2456" s="3">
        <v>3799.018383333334</v>
      </c>
      <c r="Y2456" vm="22">
        <v>0.49099999999999999</v>
      </c>
      <c r="Z2456" s="3">
        <v>6154.3614166666666</v>
      </c>
      <c r="AA2456" t="s">
        <v>184</v>
      </c>
      <c r="AB2456">
        <v>11.300800000000001</v>
      </c>
      <c r="AC2456">
        <v>0.12</v>
      </c>
      <c r="AD2456" s="2" t="s">
        <v>42</v>
      </c>
      <c r="AE2456">
        <v>46</v>
      </c>
      <c r="AH2456">
        <v>20</v>
      </c>
      <c r="AK2456" t="s">
        <v>42</v>
      </c>
      <c r="AL2456">
        <f>IF(AND(EE_Data_2023[[#This Row],[Hire Date]]&gt;=EE_Data_2023[[#This Row],[Start of Month]],EE_Data_2023[[#This Row],[Hire Date]]&lt;=EE_Data_2023[[#This Row],[End of Month]]),1,0)</f>
        <v>0</v>
      </c>
      <c r="AM2456">
        <f>IF(AND(EE_Data_2023[[#This Row],[Exit Date]]&gt;=EE_Data_2023[[#This Row],[Start of Month]],EE_Data_2023[[#This Row],[Exit Date]]&lt;=EE_Data_2023[[#This Row],[End of Month]]),1,0)</f>
        <v>0</v>
      </c>
      <c r="AN2456">
        <f>EE_Data_2023[[#This Row],[Leave balance]]*EE_Data_2023[[#This Row],[Hr_Rate]]</f>
        <v>4010.984375</v>
      </c>
    </row>
    <row r="2457" spans="1:40" x14ac:dyDescent="0.3">
      <c r="A2457" s="1" t="s">
        <v>1929</v>
      </c>
      <c r="B2457" s="8">
        <v>44986</v>
      </c>
      <c r="C2457" s="8">
        <v>45016</v>
      </c>
      <c r="D2457">
        <v>2023</v>
      </c>
      <c r="E2457" t="s">
        <v>52</v>
      </c>
      <c r="F2457" t="s">
        <v>53</v>
      </c>
      <c r="G2457" t="s">
        <v>54</v>
      </c>
      <c r="H2457" t="s">
        <v>1716</v>
      </c>
      <c r="I2457" t="s">
        <v>1717</v>
      </c>
      <c r="J2457" t="s">
        <v>527</v>
      </c>
      <c r="K2457" t="s">
        <v>37</v>
      </c>
      <c r="L2457" t="s">
        <v>49</v>
      </c>
      <c r="M2457" t="s">
        <v>53</v>
      </c>
      <c r="N2457" t="s">
        <v>72</v>
      </c>
      <c r="O2457" t="s">
        <v>50</v>
      </c>
      <c r="P2457">
        <v>26</v>
      </c>
      <c r="Q2457" s="2">
        <v>44266</v>
      </c>
      <c r="R2457" s="2"/>
      <c r="S2457">
        <v>40</v>
      </c>
      <c r="T2457" s="3">
        <v>74170</v>
      </c>
      <c r="U2457" s="3">
        <v>6180.833333333333</v>
      </c>
      <c r="V2457" s="3">
        <v>35.658653846153847</v>
      </c>
      <c r="W2457" s="3">
        <v>0.25</v>
      </c>
      <c r="X2457" s="3">
        <v>1545.2083333333333</v>
      </c>
      <c r="Y2457" vm="3">
        <v>0.501</v>
      </c>
      <c r="Z2457" s="3">
        <v>3084.2358333333332</v>
      </c>
      <c r="AA2457" t="s">
        <v>58</v>
      </c>
      <c r="AB2457">
        <v>657.27</v>
      </c>
      <c r="AC2457">
        <v>0</v>
      </c>
      <c r="AD2457" s="2" t="s">
        <v>42</v>
      </c>
      <c r="AE2457">
        <v>95</v>
      </c>
      <c r="AH2457">
        <v>20</v>
      </c>
      <c r="AJ2457">
        <v>4.5</v>
      </c>
      <c r="AK2457" t="s">
        <v>42</v>
      </c>
      <c r="AL2457">
        <f>IF(AND(EE_Data_2023[[#This Row],[Hire Date]]&gt;=EE_Data_2023[[#This Row],[Start of Month]],EE_Data_2023[[#This Row],[Hire Date]]&lt;=EE_Data_2023[[#This Row],[End of Month]]),1,0)</f>
        <v>0</v>
      </c>
      <c r="AM2457">
        <f>IF(AND(EE_Data_2023[[#This Row],[Exit Date]]&gt;=EE_Data_2023[[#This Row],[Start of Month]],EE_Data_2023[[#This Row],[Exit Date]]&lt;=EE_Data_2023[[#This Row],[End of Month]]),1,0)</f>
        <v>0</v>
      </c>
      <c r="AN2457">
        <f>EE_Data_2023[[#This Row],[Leave balance]]*EE_Data_2023[[#This Row],[Hr_Rate]]</f>
        <v>3387.5721153846152</v>
      </c>
    </row>
    <row r="2458" spans="1:40" x14ac:dyDescent="0.3">
      <c r="A2458" s="1" t="s">
        <v>1929</v>
      </c>
      <c r="B2458" s="8">
        <v>44986</v>
      </c>
      <c r="C2458" s="8">
        <v>45016</v>
      </c>
      <c r="D2458">
        <v>2023</v>
      </c>
      <c r="E2458" t="s">
        <v>278</v>
      </c>
      <c r="F2458" t="s">
        <v>279</v>
      </c>
      <c r="G2458" t="s">
        <v>33</v>
      </c>
      <c r="H2458" t="s">
        <v>1718</v>
      </c>
      <c r="I2458" t="s">
        <v>1719</v>
      </c>
      <c r="J2458" t="s">
        <v>237</v>
      </c>
      <c r="K2458" t="s">
        <v>99</v>
      </c>
      <c r="L2458" t="s">
        <v>108</v>
      </c>
      <c r="M2458" t="s">
        <v>279</v>
      </c>
      <c r="N2458" t="s">
        <v>72</v>
      </c>
      <c r="O2458" t="s">
        <v>40</v>
      </c>
      <c r="P2458">
        <v>59</v>
      </c>
      <c r="Q2458" s="2">
        <v>44284</v>
      </c>
      <c r="R2458" s="2"/>
      <c r="S2458">
        <v>40</v>
      </c>
      <c r="T2458" s="3">
        <v>62605</v>
      </c>
      <c r="U2458" s="3">
        <v>5217.083333333333</v>
      </c>
      <c r="V2458" s="3">
        <v>30.09855769230769</v>
      </c>
      <c r="W2458" s="3">
        <v>0.13800000000000001</v>
      </c>
      <c r="X2458" s="3">
        <v>719.95749999999998</v>
      </c>
      <c r="Y2458" vm="29">
        <v>0.30599999999999999</v>
      </c>
      <c r="Z2458" s="3">
        <v>3620.6558333333332</v>
      </c>
      <c r="AA2458" t="s">
        <v>282</v>
      </c>
      <c r="AB2458">
        <v>0.88870000000000005</v>
      </c>
      <c r="AC2458">
        <v>0</v>
      </c>
      <c r="AD2458" s="2" t="s">
        <v>42</v>
      </c>
      <c r="AE2458">
        <v>372</v>
      </c>
      <c r="AH2458">
        <v>20</v>
      </c>
      <c r="AJ2458">
        <v>27</v>
      </c>
      <c r="AK2458" t="s">
        <v>42</v>
      </c>
      <c r="AL2458">
        <f>IF(AND(EE_Data_2023[[#This Row],[Hire Date]]&gt;=EE_Data_2023[[#This Row],[Start of Month]],EE_Data_2023[[#This Row],[Hire Date]]&lt;=EE_Data_2023[[#This Row],[End of Month]]),1,0)</f>
        <v>0</v>
      </c>
      <c r="AM2458">
        <f>IF(AND(EE_Data_2023[[#This Row],[Exit Date]]&gt;=EE_Data_2023[[#This Row],[Start of Month]],EE_Data_2023[[#This Row],[Exit Date]]&lt;=EE_Data_2023[[#This Row],[End of Month]]),1,0)</f>
        <v>0</v>
      </c>
      <c r="AN2458">
        <f>EE_Data_2023[[#This Row],[Leave balance]]*EE_Data_2023[[#This Row],[Hr_Rate]]</f>
        <v>11196.663461538461</v>
      </c>
    </row>
    <row r="2459" spans="1:40" x14ac:dyDescent="0.3">
      <c r="A2459" s="1" t="s">
        <v>1929</v>
      </c>
      <c r="B2459" s="8">
        <v>44986</v>
      </c>
      <c r="C2459" s="8">
        <v>45016</v>
      </c>
      <c r="D2459">
        <v>2023</v>
      </c>
      <c r="E2459" t="s">
        <v>79</v>
      </c>
      <c r="F2459" t="s">
        <v>80</v>
      </c>
      <c r="G2459" t="s">
        <v>33</v>
      </c>
      <c r="H2459" t="s">
        <v>1720</v>
      </c>
      <c r="I2459" t="s">
        <v>1721</v>
      </c>
      <c r="J2459" t="s">
        <v>77</v>
      </c>
      <c r="K2459" t="s">
        <v>37</v>
      </c>
      <c r="L2459" t="s">
        <v>49</v>
      </c>
      <c r="M2459" t="s">
        <v>80</v>
      </c>
      <c r="N2459" t="s">
        <v>39</v>
      </c>
      <c r="O2459" t="s">
        <v>50</v>
      </c>
      <c r="P2459">
        <v>51</v>
      </c>
      <c r="Q2459" s="2">
        <v>43903</v>
      </c>
      <c r="R2459" s="2">
        <v>44998</v>
      </c>
      <c r="S2459">
        <v>32</v>
      </c>
      <c r="T2459" s="3">
        <v>107195</v>
      </c>
      <c r="U2459" s="3">
        <v>8932.9166666666661</v>
      </c>
      <c r="V2459" s="3">
        <v>64.420072115384613</v>
      </c>
      <c r="W2459" s="3">
        <v>0.23190000000000002</v>
      </c>
      <c r="X2459" s="3">
        <v>2071.5433750000002</v>
      </c>
      <c r="Y2459" vm="7">
        <v>0.41200000000000003</v>
      </c>
      <c r="Z2459" s="3">
        <v>5252.5549999999994</v>
      </c>
      <c r="AA2459" t="s">
        <v>41</v>
      </c>
      <c r="AB2459">
        <v>1</v>
      </c>
      <c r="AC2459">
        <v>0.09</v>
      </c>
      <c r="AD2459" s="2" t="s">
        <v>42</v>
      </c>
      <c r="AE2459">
        <v>233</v>
      </c>
      <c r="AH2459">
        <v>20</v>
      </c>
      <c r="AK2459" t="s">
        <v>1810</v>
      </c>
      <c r="AL2459">
        <f>IF(AND(EE_Data_2023[[#This Row],[Hire Date]]&gt;=EE_Data_2023[[#This Row],[Start of Month]],EE_Data_2023[[#This Row],[Hire Date]]&lt;=EE_Data_2023[[#This Row],[End of Month]]),1,0)</f>
        <v>0</v>
      </c>
      <c r="AM2459">
        <f>IF(AND(EE_Data_2023[[#This Row],[Exit Date]]&gt;=EE_Data_2023[[#This Row],[Start of Month]],EE_Data_2023[[#This Row],[Exit Date]]&lt;=EE_Data_2023[[#This Row],[End of Month]]),1,0)</f>
        <v>0</v>
      </c>
      <c r="AN2459">
        <f>EE_Data_2023[[#This Row],[Leave balance]]*EE_Data_2023[[#This Row],[Hr_Rate]]</f>
        <v>15009.876802884615</v>
      </c>
    </row>
    <row r="2460" spans="1:40" x14ac:dyDescent="0.3">
      <c r="A2460" s="1" t="s">
        <v>1929</v>
      </c>
      <c r="B2460" s="8">
        <v>44986</v>
      </c>
      <c r="C2460" s="8">
        <v>45016</v>
      </c>
      <c r="D2460">
        <v>2023</v>
      </c>
      <c r="E2460" t="s">
        <v>385</v>
      </c>
      <c r="F2460" t="s">
        <v>386</v>
      </c>
      <c r="G2460" t="s">
        <v>33</v>
      </c>
      <c r="H2460" t="s">
        <v>1639</v>
      </c>
      <c r="I2460" t="s">
        <v>1722</v>
      </c>
      <c r="J2460" t="s">
        <v>93</v>
      </c>
      <c r="K2460" t="s">
        <v>116</v>
      </c>
      <c r="L2460" t="s">
        <v>49</v>
      </c>
      <c r="M2460" t="s">
        <v>386</v>
      </c>
      <c r="N2460" t="s">
        <v>72</v>
      </c>
      <c r="O2460" t="s">
        <v>40</v>
      </c>
      <c r="P2460">
        <v>45</v>
      </c>
      <c r="Q2460" s="2">
        <v>43111</v>
      </c>
      <c r="R2460" s="2"/>
      <c r="S2460">
        <v>32</v>
      </c>
      <c r="T2460" s="3">
        <v>127422</v>
      </c>
      <c r="U2460" s="3">
        <v>10618.5</v>
      </c>
      <c r="V2460" s="3">
        <v>76.57572115384616</v>
      </c>
      <c r="W2460" s="3">
        <v>0.19020000000000001</v>
      </c>
      <c r="X2460" s="3">
        <v>2019.6387</v>
      </c>
      <c r="Y2460" vm="36">
        <v>0.28300000000000003</v>
      </c>
      <c r="Z2460" s="3">
        <v>7613.4645</v>
      </c>
      <c r="AA2460" t="s">
        <v>389</v>
      </c>
      <c r="AB2460">
        <v>1.9574</v>
      </c>
      <c r="AC2460">
        <v>0.15</v>
      </c>
      <c r="AD2460" s="2" t="s">
        <v>42</v>
      </c>
      <c r="AE2460">
        <v>195</v>
      </c>
      <c r="AH2460">
        <v>20</v>
      </c>
      <c r="AI2460">
        <v>195.3</v>
      </c>
      <c r="AK2460" t="s">
        <v>42</v>
      </c>
      <c r="AL2460">
        <f>IF(AND(EE_Data_2023[[#This Row],[Hire Date]]&gt;=EE_Data_2023[[#This Row],[Start of Month]],EE_Data_2023[[#This Row],[Hire Date]]&lt;=EE_Data_2023[[#This Row],[End of Month]]),1,0)</f>
        <v>0</v>
      </c>
      <c r="AM2460">
        <f>IF(AND(EE_Data_2023[[#This Row],[Exit Date]]&gt;=EE_Data_2023[[#This Row],[Start of Month]],EE_Data_2023[[#This Row],[Exit Date]]&lt;=EE_Data_2023[[#This Row],[End of Month]]),1,0)</f>
        <v>0</v>
      </c>
      <c r="AN2460">
        <f>EE_Data_2023[[#This Row],[Leave balance]]*EE_Data_2023[[#This Row],[Hr_Rate]]</f>
        <v>14932.265625000002</v>
      </c>
    </row>
    <row r="2461" spans="1:40" x14ac:dyDescent="0.3">
      <c r="A2461" s="1" t="s">
        <v>1929</v>
      </c>
      <c r="B2461" s="8">
        <v>44986</v>
      </c>
      <c r="C2461" s="8">
        <v>45016</v>
      </c>
      <c r="D2461">
        <v>2023</v>
      </c>
      <c r="E2461" t="s">
        <v>151</v>
      </c>
      <c r="F2461" t="s">
        <v>152</v>
      </c>
      <c r="G2461" t="s">
        <v>33</v>
      </c>
      <c r="H2461" t="s">
        <v>1723</v>
      </c>
      <c r="I2461" t="s">
        <v>1724</v>
      </c>
      <c r="J2461" t="s">
        <v>47</v>
      </c>
      <c r="K2461" t="s">
        <v>83</v>
      </c>
      <c r="L2461" t="s">
        <v>108</v>
      </c>
      <c r="M2461" t="s">
        <v>152</v>
      </c>
      <c r="N2461" t="s">
        <v>72</v>
      </c>
      <c r="O2461" t="s">
        <v>50</v>
      </c>
      <c r="P2461">
        <v>35</v>
      </c>
      <c r="Q2461" s="2">
        <v>42912</v>
      </c>
      <c r="R2461" s="2"/>
      <c r="S2461">
        <v>24</v>
      </c>
      <c r="T2461" s="3">
        <v>161269</v>
      </c>
      <c r="U2461" s="3">
        <v>13439.083333333334</v>
      </c>
      <c r="V2461" s="3">
        <v>129.22195512820511</v>
      </c>
      <c r="W2461" s="3">
        <v>0.21</v>
      </c>
      <c r="X2461" s="3">
        <v>2822.2075</v>
      </c>
      <c r="Y2461" vm="18">
        <v>0.379</v>
      </c>
      <c r="Z2461" s="3">
        <v>8345.6707500000011</v>
      </c>
      <c r="AA2461" t="s">
        <v>155</v>
      </c>
      <c r="AB2461">
        <v>378.97</v>
      </c>
      <c r="AC2461">
        <v>0.27</v>
      </c>
      <c r="AD2461" s="2" t="s">
        <v>42</v>
      </c>
      <c r="AE2461">
        <v>246</v>
      </c>
      <c r="AH2461">
        <v>20</v>
      </c>
      <c r="AK2461" t="s">
        <v>42</v>
      </c>
      <c r="AL2461">
        <f>IF(AND(EE_Data_2023[[#This Row],[Hire Date]]&gt;=EE_Data_2023[[#This Row],[Start of Month]],EE_Data_2023[[#This Row],[Hire Date]]&lt;=EE_Data_2023[[#This Row],[End of Month]]),1,0)</f>
        <v>0</v>
      </c>
      <c r="AM2461">
        <f>IF(AND(EE_Data_2023[[#This Row],[Exit Date]]&gt;=EE_Data_2023[[#This Row],[Start of Month]],EE_Data_2023[[#This Row],[Exit Date]]&lt;=EE_Data_2023[[#This Row],[End of Month]]),1,0)</f>
        <v>0</v>
      </c>
      <c r="AN2461">
        <f>EE_Data_2023[[#This Row],[Leave balance]]*EE_Data_2023[[#This Row],[Hr_Rate]]</f>
        <v>31788.600961538457</v>
      </c>
    </row>
    <row r="2462" spans="1:40" x14ac:dyDescent="0.3">
      <c r="A2462" s="1" t="s">
        <v>1929</v>
      </c>
      <c r="B2462" s="8">
        <v>44986</v>
      </c>
      <c r="C2462" s="8">
        <v>45016</v>
      </c>
      <c r="D2462">
        <v>2023</v>
      </c>
      <c r="E2462" t="s">
        <v>920</v>
      </c>
      <c r="F2462" t="s">
        <v>921</v>
      </c>
      <c r="G2462" t="s">
        <v>33</v>
      </c>
      <c r="H2462" t="s">
        <v>1725</v>
      </c>
      <c r="I2462" t="s">
        <v>1726</v>
      </c>
      <c r="J2462" t="s">
        <v>115</v>
      </c>
      <c r="K2462" t="s">
        <v>116</v>
      </c>
      <c r="L2462" t="s">
        <v>71</v>
      </c>
      <c r="M2462" t="s">
        <v>921</v>
      </c>
      <c r="N2462" t="s">
        <v>72</v>
      </c>
      <c r="O2462" t="s">
        <v>50</v>
      </c>
      <c r="P2462">
        <v>32</v>
      </c>
      <c r="Q2462" s="2">
        <v>41675</v>
      </c>
      <c r="R2462" s="2"/>
      <c r="S2462">
        <v>32</v>
      </c>
      <c r="T2462" s="3">
        <v>203445</v>
      </c>
      <c r="U2462" s="3">
        <v>16953.75</v>
      </c>
      <c r="V2462" s="3">
        <v>122.26262019230769</v>
      </c>
      <c r="W2462" s="3">
        <v>0.3</v>
      </c>
      <c r="X2462" s="3">
        <v>5086.125</v>
      </c>
      <c r="Y2462" vm="43">
        <v>0.59099999999999997</v>
      </c>
      <c r="Z2462" s="3">
        <v>6934.0837499999998</v>
      </c>
      <c r="AA2462" t="s">
        <v>41</v>
      </c>
      <c r="AB2462">
        <v>1</v>
      </c>
      <c r="AC2462">
        <v>0.34</v>
      </c>
      <c r="AD2462" s="2" t="s">
        <v>42</v>
      </c>
      <c r="AE2462">
        <v>272</v>
      </c>
      <c r="AH2462">
        <v>20</v>
      </c>
      <c r="AK2462" t="s">
        <v>42</v>
      </c>
      <c r="AL2462">
        <f>IF(AND(EE_Data_2023[[#This Row],[Hire Date]]&gt;=EE_Data_2023[[#This Row],[Start of Month]],EE_Data_2023[[#This Row],[Hire Date]]&lt;=EE_Data_2023[[#This Row],[End of Month]]),1,0)</f>
        <v>0</v>
      </c>
      <c r="AM2462">
        <f>IF(AND(EE_Data_2023[[#This Row],[Exit Date]]&gt;=EE_Data_2023[[#This Row],[Start of Month]],EE_Data_2023[[#This Row],[Exit Date]]&lt;=EE_Data_2023[[#This Row],[End of Month]]),1,0)</f>
        <v>0</v>
      </c>
      <c r="AN2462">
        <f>EE_Data_2023[[#This Row],[Leave balance]]*EE_Data_2023[[#This Row],[Hr_Rate]]</f>
        <v>33255.432692307695</v>
      </c>
    </row>
    <row r="2463" spans="1:40" x14ac:dyDescent="0.3">
      <c r="A2463" s="1" t="s">
        <v>1929</v>
      </c>
      <c r="B2463" s="8">
        <v>44986</v>
      </c>
      <c r="C2463" s="8">
        <v>45016</v>
      </c>
      <c r="D2463">
        <v>2023</v>
      </c>
      <c r="E2463" t="s">
        <v>376</v>
      </c>
      <c r="F2463" t="s">
        <v>377</v>
      </c>
      <c r="G2463" t="s">
        <v>33</v>
      </c>
      <c r="H2463" t="s">
        <v>1727</v>
      </c>
      <c r="I2463" t="s">
        <v>1728</v>
      </c>
      <c r="J2463" t="s">
        <v>93</v>
      </c>
      <c r="K2463" t="s">
        <v>94</v>
      </c>
      <c r="L2463" t="s">
        <v>108</v>
      </c>
      <c r="M2463" t="s">
        <v>377</v>
      </c>
      <c r="N2463" t="s">
        <v>72</v>
      </c>
      <c r="O2463" t="s">
        <v>50</v>
      </c>
      <c r="P2463">
        <v>37</v>
      </c>
      <c r="Q2463" s="2">
        <v>40560</v>
      </c>
      <c r="R2463" s="2"/>
      <c r="S2463">
        <v>32</v>
      </c>
      <c r="T2463" s="3">
        <v>131353</v>
      </c>
      <c r="U2463" s="3">
        <v>10946.083333333334</v>
      </c>
      <c r="V2463" s="3">
        <v>78.938100961538467</v>
      </c>
      <c r="W2463" s="3">
        <v>0.33799999999999997</v>
      </c>
      <c r="X2463" s="3">
        <v>3699.7761666666665</v>
      </c>
      <c r="Y2463" vm="35">
        <v>0.46100000000000002</v>
      </c>
      <c r="Z2463" s="3">
        <v>5899.938916666667</v>
      </c>
      <c r="AA2463" t="s">
        <v>380</v>
      </c>
      <c r="AB2463">
        <v>23.619</v>
      </c>
      <c r="AC2463">
        <v>0.11</v>
      </c>
      <c r="AD2463" s="2" t="s">
        <v>42</v>
      </c>
      <c r="AE2463">
        <v>352</v>
      </c>
      <c r="AH2463">
        <v>20</v>
      </c>
      <c r="AK2463" t="s">
        <v>42</v>
      </c>
      <c r="AL2463">
        <f>IF(AND(EE_Data_2023[[#This Row],[Hire Date]]&gt;=EE_Data_2023[[#This Row],[Start of Month]],EE_Data_2023[[#This Row],[Hire Date]]&lt;=EE_Data_2023[[#This Row],[End of Month]]),1,0)</f>
        <v>0</v>
      </c>
      <c r="AM2463">
        <f>IF(AND(EE_Data_2023[[#This Row],[Exit Date]]&gt;=EE_Data_2023[[#This Row],[Start of Month]],EE_Data_2023[[#This Row],[Exit Date]]&lt;=EE_Data_2023[[#This Row],[End of Month]]),1,0)</f>
        <v>0</v>
      </c>
      <c r="AN2463">
        <f>EE_Data_2023[[#This Row],[Leave balance]]*EE_Data_2023[[#This Row],[Hr_Rate]]</f>
        <v>27786.211538461539</v>
      </c>
    </row>
    <row r="2464" spans="1:40" x14ac:dyDescent="0.3">
      <c r="A2464" s="1" t="s">
        <v>1929</v>
      </c>
      <c r="B2464" s="8">
        <v>44986</v>
      </c>
      <c r="C2464" s="8">
        <v>45016</v>
      </c>
      <c r="D2464">
        <v>2023</v>
      </c>
      <c r="E2464" t="s">
        <v>920</v>
      </c>
      <c r="F2464" t="s">
        <v>921</v>
      </c>
      <c r="G2464" t="s">
        <v>33</v>
      </c>
      <c r="H2464" t="s">
        <v>1729</v>
      </c>
      <c r="I2464" t="s">
        <v>1730</v>
      </c>
      <c r="J2464" t="s">
        <v>547</v>
      </c>
      <c r="K2464" t="s">
        <v>37</v>
      </c>
      <c r="L2464" t="s">
        <v>38</v>
      </c>
      <c r="M2464" t="s">
        <v>921</v>
      </c>
      <c r="N2464" t="s">
        <v>72</v>
      </c>
      <c r="O2464" t="s">
        <v>40</v>
      </c>
      <c r="P2464">
        <v>45</v>
      </c>
      <c r="Q2464" s="2">
        <v>40253</v>
      </c>
      <c r="R2464" s="2"/>
      <c r="S2464">
        <v>40</v>
      </c>
      <c r="T2464" s="3">
        <v>88182</v>
      </c>
      <c r="U2464" s="3">
        <v>7348.5</v>
      </c>
      <c r="V2464" s="3">
        <v>42.395192307692312</v>
      </c>
      <c r="W2464" s="3">
        <v>0.3</v>
      </c>
      <c r="X2464" s="3">
        <v>2204.5499999999997</v>
      </c>
      <c r="Y2464" vm="43">
        <v>0.59099999999999997</v>
      </c>
      <c r="Z2464" s="3">
        <v>3005.5365000000002</v>
      </c>
      <c r="AA2464" t="s">
        <v>41</v>
      </c>
      <c r="AB2464">
        <v>1</v>
      </c>
      <c r="AC2464">
        <v>0</v>
      </c>
      <c r="AD2464" s="2" t="s">
        <v>42</v>
      </c>
      <c r="AE2464">
        <v>179</v>
      </c>
      <c r="AH2464">
        <v>20</v>
      </c>
      <c r="AJ2464">
        <v>12</v>
      </c>
      <c r="AK2464" t="s">
        <v>42</v>
      </c>
      <c r="AL2464">
        <f>IF(AND(EE_Data_2023[[#This Row],[Hire Date]]&gt;=EE_Data_2023[[#This Row],[Start of Month]],EE_Data_2023[[#This Row],[Hire Date]]&lt;=EE_Data_2023[[#This Row],[End of Month]]),1,0)</f>
        <v>0</v>
      </c>
      <c r="AM2464">
        <f>IF(AND(EE_Data_2023[[#This Row],[Exit Date]]&gt;=EE_Data_2023[[#This Row],[Start of Month]],EE_Data_2023[[#This Row],[Exit Date]]&lt;=EE_Data_2023[[#This Row],[End of Month]]),1,0)</f>
        <v>0</v>
      </c>
      <c r="AN2464">
        <f>EE_Data_2023[[#This Row],[Leave balance]]*EE_Data_2023[[#This Row],[Hr_Rate]]</f>
        <v>7588.7394230769241</v>
      </c>
    </row>
    <row r="2465" spans="1:40" x14ac:dyDescent="0.3">
      <c r="A2465" s="1" t="s">
        <v>1929</v>
      </c>
      <c r="B2465" s="8">
        <v>44986</v>
      </c>
      <c r="C2465" s="8">
        <v>45016</v>
      </c>
      <c r="D2465">
        <v>2023</v>
      </c>
      <c r="E2465" t="s">
        <v>351</v>
      </c>
      <c r="F2465" t="s">
        <v>352</v>
      </c>
      <c r="G2465" t="s">
        <v>54</v>
      </c>
      <c r="H2465" t="s">
        <v>1731</v>
      </c>
      <c r="I2465" t="s">
        <v>1732</v>
      </c>
      <c r="J2465" t="s">
        <v>187</v>
      </c>
      <c r="K2465" t="s">
        <v>37</v>
      </c>
      <c r="L2465" t="s">
        <v>49</v>
      </c>
      <c r="M2465" t="s">
        <v>352</v>
      </c>
      <c r="N2465" t="s">
        <v>72</v>
      </c>
      <c r="O2465" t="s">
        <v>40</v>
      </c>
      <c r="P2465">
        <v>61</v>
      </c>
      <c r="Q2465" s="2">
        <v>43703</v>
      </c>
      <c r="R2465" s="2"/>
      <c r="S2465">
        <v>40</v>
      </c>
      <c r="T2465" s="3">
        <v>75780</v>
      </c>
      <c r="U2465" s="3">
        <v>6315</v>
      </c>
      <c r="V2465" s="3">
        <v>36.432692307692307</v>
      </c>
      <c r="W2465" s="3">
        <v>0.13</v>
      </c>
      <c r="X2465" s="3">
        <v>820.95</v>
      </c>
      <c r="Y2465" vm="14">
        <v>0.55399999999999994</v>
      </c>
      <c r="Z2465" s="3">
        <v>2816.4900000000002</v>
      </c>
      <c r="AA2465" t="s">
        <v>355</v>
      </c>
      <c r="AB2465">
        <v>12.6816</v>
      </c>
      <c r="AC2465">
        <v>0</v>
      </c>
      <c r="AD2465" s="2" t="s">
        <v>42</v>
      </c>
      <c r="AE2465">
        <v>329</v>
      </c>
      <c r="AH2465">
        <v>20</v>
      </c>
      <c r="AJ2465">
        <v>19.5</v>
      </c>
      <c r="AK2465" t="s">
        <v>42</v>
      </c>
      <c r="AL2465">
        <f>IF(AND(EE_Data_2023[[#This Row],[Hire Date]]&gt;=EE_Data_2023[[#This Row],[Start of Month]],EE_Data_2023[[#This Row],[Hire Date]]&lt;=EE_Data_2023[[#This Row],[End of Month]]),1,0)</f>
        <v>0</v>
      </c>
      <c r="AM2465">
        <f>IF(AND(EE_Data_2023[[#This Row],[Exit Date]]&gt;=EE_Data_2023[[#This Row],[Start of Month]],EE_Data_2023[[#This Row],[Exit Date]]&lt;=EE_Data_2023[[#This Row],[End of Month]]),1,0)</f>
        <v>0</v>
      </c>
      <c r="AN2465">
        <f>EE_Data_2023[[#This Row],[Leave balance]]*EE_Data_2023[[#This Row],[Hr_Rate]]</f>
        <v>11986.35576923077</v>
      </c>
    </row>
    <row r="2466" spans="1:40" x14ac:dyDescent="0.3">
      <c r="A2466" s="1" t="s">
        <v>1929</v>
      </c>
      <c r="B2466" s="8">
        <v>44986</v>
      </c>
      <c r="C2466" s="8">
        <v>45016</v>
      </c>
      <c r="D2466">
        <v>2023</v>
      </c>
      <c r="E2466" t="s">
        <v>262</v>
      </c>
      <c r="F2466" t="s">
        <v>263</v>
      </c>
      <c r="G2466" t="s">
        <v>33</v>
      </c>
      <c r="H2466" t="s">
        <v>1733</v>
      </c>
      <c r="I2466" t="s">
        <v>1734</v>
      </c>
      <c r="J2466" t="s">
        <v>177</v>
      </c>
      <c r="K2466" t="s">
        <v>70</v>
      </c>
      <c r="L2466" t="s">
        <v>108</v>
      </c>
      <c r="M2466" t="s">
        <v>263</v>
      </c>
      <c r="N2466" t="s">
        <v>72</v>
      </c>
      <c r="O2466" t="s">
        <v>50</v>
      </c>
      <c r="P2466">
        <v>45</v>
      </c>
      <c r="Q2466" s="2">
        <v>43557</v>
      </c>
      <c r="R2466" s="2"/>
      <c r="S2466">
        <v>32</v>
      </c>
      <c r="T2466" s="3">
        <v>52621</v>
      </c>
      <c r="U2466" s="3">
        <v>4385.083333333333</v>
      </c>
      <c r="V2466" s="3">
        <v>31.623197115384617</v>
      </c>
      <c r="W2466" s="3">
        <v>0.22</v>
      </c>
      <c r="X2466" s="3">
        <v>964.71833333333325</v>
      </c>
      <c r="Y2466" vm="28">
        <v>0.45200000000000001</v>
      </c>
      <c r="Z2466" s="3">
        <v>2403.0256666666664</v>
      </c>
      <c r="AA2466" t="s">
        <v>267</v>
      </c>
      <c r="AB2466">
        <v>39.026600000000002</v>
      </c>
      <c r="AC2466">
        <v>0</v>
      </c>
      <c r="AD2466" s="2" t="s">
        <v>42</v>
      </c>
      <c r="AE2466">
        <v>162</v>
      </c>
      <c r="AH2466">
        <v>20</v>
      </c>
      <c r="AK2466" t="s">
        <v>42</v>
      </c>
      <c r="AL2466">
        <f>IF(AND(EE_Data_2023[[#This Row],[Hire Date]]&gt;=EE_Data_2023[[#This Row],[Start of Month]],EE_Data_2023[[#This Row],[Hire Date]]&lt;=EE_Data_2023[[#This Row],[End of Month]]),1,0)</f>
        <v>0</v>
      </c>
      <c r="AM2466">
        <f>IF(AND(EE_Data_2023[[#This Row],[Exit Date]]&gt;=EE_Data_2023[[#This Row],[Start of Month]],EE_Data_2023[[#This Row],[Exit Date]]&lt;=EE_Data_2023[[#This Row],[End of Month]]),1,0)</f>
        <v>0</v>
      </c>
      <c r="AN2466">
        <f>EE_Data_2023[[#This Row],[Leave balance]]*EE_Data_2023[[#This Row],[Hr_Rate]]</f>
        <v>5122.9579326923076</v>
      </c>
    </row>
    <row r="2467" spans="1:40" x14ac:dyDescent="0.3">
      <c r="A2467" s="1" t="s">
        <v>1929</v>
      </c>
      <c r="B2467" s="8">
        <v>44986</v>
      </c>
      <c r="C2467" s="8">
        <v>45016</v>
      </c>
      <c r="D2467">
        <v>2023</v>
      </c>
      <c r="E2467" t="s">
        <v>151</v>
      </c>
      <c r="F2467" t="s">
        <v>152</v>
      </c>
      <c r="G2467" t="s">
        <v>33</v>
      </c>
      <c r="H2467" t="s">
        <v>1735</v>
      </c>
      <c r="I2467" t="s">
        <v>1736</v>
      </c>
      <c r="J2467" t="s">
        <v>266</v>
      </c>
      <c r="K2467" t="s">
        <v>37</v>
      </c>
      <c r="L2467" t="s">
        <v>71</v>
      </c>
      <c r="M2467" t="s">
        <v>152</v>
      </c>
      <c r="N2467" t="s">
        <v>72</v>
      </c>
      <c r="O2467" t="s">
        <v>40</v>
      </c>
      <c r="P2467">
        <v>30</v>
      </c>
      <c r="Q2467" s="2">
        <v>42777</v>
      </c>
      <c r="R2467" s="2"/>
      <c r="S2467">
        <v>32</v>
      </c>
      <c r="T2467" s="3">
        <v>92058</v>
      </c>
      <c r="U2467" s="3">
        <v>7671.5</v>
      </c>
      <c r="V2467" s="3">
        <v>55.323317307692307</v>
      </c>
      <c r="W2467" s="3">
        <v>0.21</v>
      </c>
      <c r="X2467" s="3">
        <v>1611.0149999999999</v>
      </c>
      <c r="Y2467" vm="18">
        <v>0.379</v>
      </c>
      <c r="Z2467" s="3">
        <v>4764.0015000000003</v>
      </c>
      <c r="AA2467" t="s">
        <v>155</v>
      </c>
      <c r="AB2467">
        <v>378.97</v>
      </c>
      <c r="AC2467">
        <v>0</v>
      </c>
      <c r="AD2467" s="2" t="s">
        <v>42</v>
      </c>
      <c r="AE2467">
        <v>56</v>
      </c>
      <c r="AH2467">
        <v>20</v>
      </c>
      <c r="AK2467" t="s">
        <v>42</v>
      </c>
      <c r="AL2467">
        <f>IF(AND(EE_Data_2023[[#This Row],[Hire Date]]&gt;=EE_Data_2023[[#This Row],[Start of Month]],EE_Data_2023[[#This Row],[Hire Date]]&lt;=EE_Data_2023[[#This Row],[End of Month]]),1,0)</f>
        <v>0</v>
      </c>
      <c r="AM2467">
        <f>IF(AND(EE_Data_2023[[#This Row],[Exit Date]]&gt;=EE_Data_2023[[#This Row],[Start of Month]],EE_Data_2023[[#This Row],[Exit Date]]&lt;=EE_Data_2023[[#This Row],[End of Month]]),1,0)</f>
        <v>0</v>
      </c>
      <c r="AN2467">
        <f>EE_Data_2023[[#This Row],[Leave balance]]*EE_Data_2023[[#This Row],[Hr_Rate]]</f>
        <v>3098.1057692307691</v>
      </c>
    </row>
    <row r="2468" spans="1:40" x14ac:dyDescent="0.3">
      <c r="A2468" s="1" t="s">
        <v>1929</v>
      </c>
      <c r="B2468" s="8">
        <v>44986</v>
      </c>
      <c r="C2468" s="8">
        <v>45016</v>
      </c>
      <c r="D2468">
        <v>2023</v>
      </c>
      <c r="E2468" t="s">
        <v>89</v>
      </c>
      <c r="F2468" t="s">
        <v>90</v>
      </c>
      <c r="G2468" t="s">
        <v>54</v>
      </c>
      <c r="H2468" t="s">
        <v>1737</v>
      </c>
      <c r="I2468" t="s">
        <v>1738</v>
      </c>
      <c r="J2468" t="s">
        <v>237</v>
      </c>
      <c r="K2468" t="s">
        <v>99</v>
      </c>
      <c r="L2468" t="s">
        <v>38</v>
      </c>
      <c r="M2468" t="s">
        <v>90</v>
      </c>
      <c r="N2468" t="s">
        <v>72</v>
      </c>
      <c r="O2468" t="s">
        <v>40</v>
      </c>
      <c r="P2468">
        <v>64</v>
      </c>
      <c r="Q2468" s="2">
        <v>43527</v>
      </c>
      <c r="R2468" s="2"/>
      <c r="S2468">
        <v>40</v>
      </c>
      <c r="T2468" s="3">
        <v>67114</v>
      </c>
      <c r="U2468" s="3">
        <v>5592.833333333333</v>
      </c>
      <c r="V2468" s="3">
        <v>32.266346153846158</v>
      </c>
      <c r="W2468" s="3">
        <v>0</v>
      </c>
      <c r="X2468" s="3">
        <v>0</v>
      </c>
      <c r="Y2468" vm="9">
        <v>0.37200000000000005</v>
      </c>
      <c r="Z2468" s="3">
        <v>3512.2993333333329</v>
      </c>
      <c r="AA2468" t="s">
        <v>95</v>
      </c>
      <c r="AB2468">
        <v>136.33000000000001</v>
      </c>
      <c r="AC2468">
        <v>0</v>
      </c>
      <c r="AD2468" s="2" t="s">
        <v>42</v>
      </c>
      <c r="AE2468">
        <v>389</v>
      </c>
      <c r="AH2468">
        <v>20</v>
      </c>
      <c r="AJ2468">
        <v>4.5</v>
      </c>
      <c r="AK2468" t="s">
        <v>42</v>
      </c>
      <c r="AL2468">
        <f>IF(AND(EE_Data_2023[[#This Row],[Hire Date]]&gt;=EE_Data_2023[[#This Row],[Start of Month]],EE_Data_2023[[#This Row],[Hire Date]]&lt;=EE_Data_2023[[#This Row],[End of Month]]),1,0)</f>
        <v>0</v>
      </c>
      <c r="AM2468">
        <f>IF(AND(EE_Data_2023[[#This Row],[Exit Date]]&gt;=EE_Data_2023[[#This Row],[Start of Month]],EE_Data_2023[[#This Row],[Exit Date]]&lt;=EE_Data_2023[[#This Row],[End of Month]]),1,0)</f>
        <v>0</v>
      </c>
      <c r="AN2468">
        <f>EE_Data_2023[[#This Row],[Leave balance]]*EE_Data_2023[[#This Row],[Hr_Rate]]</f>
        <v>12551.608653846155</v>
      </c>
    </row>
    <row r="2469" spans="1:40" x14ac:dyDescent="0.3">
      <c r="A2469" s="1" t="s">
        <v>1929</v>
      </c>
      <c r="B2469" s="8">
        <v>44986</v>
      </c>
      <c r="C2469" s="8">
        <v>45016</v>
      </c>
      <c r="D2469">
        <v>2023</v>
      </c>
      <c r="E2469" t="s">
        <v>721</v>
      </c>
      <c r="F2469" t="s">
        <v>722</v>
      </c>
      <c r="G2469" t="s">
        <v>54</v>
      </c>
      <c r="H2469" t="s">
        <v>1739</v>
      </c>
      <c r="I2469" t="s">
        <v>1740</v>
      </c>
      <c r="J2469" t="s">
        <v>177</v>
      </c>
      <c r="K2469" t="s">
        <v>48</v>
      </c>
      <c r="L2469" t="s">
        <v>108</v>
      </c>
      <c r="M2469" t="s">
        <v>722</v>
      </c>
      <c r="N2469" t="s">
        <v>39</v>
      </c>
      <c r="O2469" t="s">
        <v>50</v>
      </c>
      <c r="P2469">
        <v>25</v>
      </c>
      <c r="Q2469" s="2">
        <v>44024</v>
      </c>
      <c r="R2469" s="2">
        <v>45119</v>
      </c>
      <c r="S2469">
        <v>40</v>
      </c>
      <c r="T2469" s="3">
        <v>56565</v>
      </c>
      <c r="U2469" s="3">
        <v>4713.75</v>
      </c>
      <c r="V2469" s="3">
        <v>27.194711538461537</v>
      </c>
      <c r="W2469" s="3">
        <v>0.1</v>
      </c>
      <c r="X2469" s="3">
        <v>471.375</v>
      </c>
      <c r="Y2469" vm="42">
        <v>0.34799999999999998</v>
      </c>
      <c r="Z2469" s="3">
        <v>3073.3649999999998</v>
      </c>
      <c r="AA2469" t="s">
        <v>725</v>
      </c>
      <c r="AB2469">
        <v>486.12</v>
      </c>
      <c r="AC2469">
        <v>0</v>
      </c>
      <c r="AD2469" s="2" t="s">
        <v>42</v>
      </c>
      <c r="AE2469">
        <v>125</v>
      </c>
      <c r="AH2469">
        <v>20</v>
      </c>
      <c r="AJ2469">
        <v>15</v>
      </c>
      <c r="AK2469" t="s">
        <v>42</v>
      </c>
      <c r="AL2469">
        <f>IF(AND(EE_Data_2023[[#This Row],[Hire Date]]&gt;=EE_Data_2023[[#This Row],[Start of Month]],EE_Data_2023[[#This Row],[Hire Date]]&lt;=EE_Data_2023[[#This Row],[End of Month]]),1,0)</f>
        <v>0</v>
      </c>
      <c r="AM2469">
        <f>IF(AND(EE_Data_2023[[#This Row],[Exit Date]]&gt;=EE_Data_2023[[#This Row],[Start of Month]],EE_Data_2023[[#This Row],[Exit Date]]&lt;=EE_Data_2023[[#This Row],[End of Month]]),1,0)</f>
        <v>0</v>
      </c>
      <c r="AN2469">
        <f>EE_Data_2023[[#This Row],[Leave balance]]*EE_Data_2023[[#This Row],[Hr_Rate]]</f>
        <v>3399.3389423076919</v>
      </c>
    </row>
    <row r="2470" spans="1:40" x14ac:dyDescent="0.3">
      <c r="A2470" s="1" t="s">
        <v>1929</v>
      </c>
      <c r="B2470" s="8">
        <v>44986</v>
      </c>
      <c r="C2470" s="8">
        <v>45016</v>
      </c>
      <c r="D2470">
        <v>2023</v>
      </c>
      <c r="E2470" t="s">
        <v>79</v>
      </c>
      <c r="F2470" t="s">
        <v>80</v>
      </c>
      <c r="G2470" t="s">
        <v>33</v>
      </c>
      <c r="H2470" t="s">
        <v>1741</v>
      </c>
      <c r="I2470" t="s">
        <v>1742</v>
      </c>
      <c r="J2470" t="s">
        <v>226</v>
      </c>
      <c r="K2470" t="s">
        <v>94</v>
      </c>
      <c r="L2470" t="s">
        <v>38</v>
      </c>
      <c r="M2470" t="s">
        <v>80</v>
      </c>
      <c r="N2470" t="s">
        <v>72</v>
      </c>
      <c r="O2470" t="s">
        <v>50</v>
      </c>
      <c r="P2470">
        <v>61</v>
      </c>
      <c r="Q2470" s="2">
        <v>40683</v>
      </c>
      <c r="R2470" s="2"/>
      <c r="S2470">
        <v>40</v>
      </c>
      <c r="T2470" s="3">
        <v>64937</v>
      </c>
      <c r="U2470" s="3">
        <v>5411.416666666667</v>
      </c>
      <c r="V2470" s="3">
        <v>31.219711538461535</v>
      </c>
      <c r="W2470" s="3">
        <v>0.23190000000000002</v>
      </c>
      <c r="X2470" s="3">
        <v>1254.9075250000003</v>
      </c>
      <c r="Y2470" vm="7">
        <v>0.41200000000000003</v>
      </c>
      <c r="Z2470" s="3">
        <v>3181.913</v>
      </c>
      <c r="AA2470" t="s">
        <v>41</v>
      </c>
      <c r="AB2470">
        <v>1</v>
      </c>
      <c r="AC2470">
        <v>0</v>
      </c>
      <c r="AD2470" s="2" t="s">
        <v>42</v>
      </c>
      <c r="AE2470">
        <v>229</v>
      </c>
      <c r="AH2470">
        <v>20</v>
      </c>
      <c r="AJ2470">
        <v>25.5</v>
      </c>
      <c r="AK2470" t="s">
        <v>42</v>
      </c>
      <c r="AL2470">
        <f>IF(AND(EE_Data_2023[[#This Row],[Hire Date]]&gt;=EE_Data_2023[[#This Row],[Start of Month]],EE_Data_2023[[#This Row],[Hire Date]]&lt;=EE_Data_2023[[#This Row],[End of Month]]),1,0)</f>
        <v>0</v>
      </c>
      <c r="AM2470">
        <f>IF(AND(EE_Data_2023[[#This Row],[Exit Date]]&gt;=EE_Data_2023[[#This Row],[Start of Month]],EE_Data_2023[[#This Row],[Exit Date]]&lt;=EE_Data_2023[[#This Row],[End of Month]]),1,0)</f>
        <v>0</v>
      </c>
      <c r="AN2470">
        <f>EE_Data_2023[[#This Row],[Leave balance]]*EE_Data_2023[[#This Row],[Hr_Rate]]</f>
        <v>7149.3139423076918</v>
      </c>
    </row>
    <row r="2471" spans="1:40" x14ac:dyDescent="0.3">
      <c r="A2471" s="1" t="s">
        <v>1929</v>
      </c>
      <c r="B2471" s="8">
        <v>44986</v>
      </c>
      <c r="C2471" s="8">
        <v>45016</v>
      </c>
      <c r="D2471">
        <v>2023</v>
      </c>
      <c r="E2471" t="s">
        <v>278</v>
      </c>
      <c r="F2471" t="s">
        <v>279</v>
      </c>
      <c r="G2471" t="s">
        <v>33</v>
      </c>
      <c r="H2471" t="s">
        <v>1743</v>
      </c>
      <c r="I2471" t="s">
        <v>1744</v>
      </c>
      <c r="J2471" t="s">
        <v>77</v>
      </c>
      <c r="K2471" t="s">
        <v>116</v>
      </c>
      <c r="L2471" t="s">
        <v>38</v>
      </c>
      <c r="M2471" t="s">
        <v>279</v>
      </c>
      <c r="N2471" t="s">
        <v>72</v>
      </c>
      <c r="O2471" t="s">
        <v>50</v>
      </c>
      <c r="P2471">
        <v>65</v>
      </c>
      <c r="Q2471" s="2">
        <v>38967</v>
      </c>
      <c r="R2471" s="2"/>
      <c r="S2471">
        <v>24</v>
      </c>
      <c r="T2471" s="3">
        <v>127626</v>
      </c>
      <c r="U2471" s="3">
        <v>10635.5</v>
      </c>
      <c r="V2471" s="3">
        <v>102.26442307692308</v>
      </c>
      <c r="W2471" s="3">
        <v>0.13800000000000001</v>
      </c>
      <c r="X2471" s="3">
        <v>1467.6990000000001</v>
      </c>
      <c r="Y2471" vm="29">
        <v>0.30599999999999999</v>
      </c>
      <c r="Z2471" s="3">
        <v>7381.0370000000003</v>
      </c>
      <c r="AA2471" t="s">
        <v>282</v>
      </c>
      <c r="AB2471">
        <v>0.88870000000000005</v>
      </c>
      <c r="AC2471">
        <v>0.1</v>
      </c>
      <c r="AD2471" s="2" t="s">
        <v>42</v>
      </c>
      <c r="AE2471">
        <v>307</v>
      </c>
      <c r="AH2471">
        <v>20</v>
      </c>
      <c r="AK2471" t="s">
        <v>42</v>
      </c>
      <c r="AL2471">
        <f>IF(AND(EE_Data_2023[[#This Row],[Hire Date]]&gt;=EE_Data_2023[[#This Row],[Start of Month]],EE_Data_2023[[#This Row],[Hire Date]]&lt;=EE_Data_2023[[#This Row],[End of Month]]),1,0)</f>
        <v>0</v>
      </c>
      <c r="AM2471">
        <f>IF(AND(EE_Data_2023[[#This Row],[Exit Date]]&gt;=EE_Data_2023[[#This Row],[Start of Month]],EE_Data_2023[[#This Row],[Exit Date]]&lt;=EE_Data_2023[[#This Row],[End of Month]]),1,0)</f>
        <v>0</v>
      </c>
      <c r="AN2471">
        <f>EE_Data_2023[[#This Row],[Leave balance]]*EE_Data_2023[[#This Row],[Hr_Rate]]</f>
        <v>31395.177884615387</v>
      </c>
    </row>
    <row r="2472" spans="1:40" x14ac:dyDescent="0.3">
      <c r="A2472" s="1" t="s">
        <v>1929</v>
      </c>
      <c r="B2472" s="8">
        <v>44986</v>
      </c>
      <c r="C2472" s="8">
        <v>45016</v>
      </c>
      <c r="D2472">
        <v>2023</v>
      </c>
      <c r="E2472" t="s">
        <v>502</v>
      </c>
      <c r="F2472" t="s">
        <v>120</v>
      </c>
      <c r="G2472" t="s">
        <v>1917</v>
      </c>
      <c r="H2472" t="s">
        <v>1745</v>
      </c>
      <c r="I2472" t="s">
        <v>1746</v>
      </c>
      <c r="J2472" t="s">
        <v>310</v>
      </c>
      <c r="K2472" t="s">
        <v>37</v>
      </c>
      <c r="L2472" t="s">
        <v>71</v>
      </c>
      <c r="M2472" t="s">
        <v>120</v>
      </c>
      <c r="N2472" t="s">
        <v>72</v>
      </c>
      <c r="O2472" t="s">
        <v>40</v>
      </c>
      <c r="P2472">
        <v>61</v>
      </c>
      <c r="Q2472" s="2">
        <v>38013</v>
      </c>
      <c r="R2472" s="2"/>
      <c r="S2472">
        <v>32</v>
      </c>
      <c r="T2472" s="3">
        <v>88478</v>
      </c>
      <c r="U2472" s="3">
        <v>7373.166666666667</v>
      </c>
      <c r="V2472" s="3">
        <v>53.171875</v>
      </c>
      <c r="W2472" s="3">
        <v>7.6499999999999999E-2</v>
      </c>
      <c r="X2472" s="3">
        <v>564.04724999999996</v>
      </c>
      <c r="Y2472" vm="1">
        <v>0.36599999999999999</v>
      </c>
      <c r="Z2472" s="3">
        <v>4674.5876666666663</v>
      </c>
      <c r="AA2472" t="s">
        <v>505</v>
      </c>
      <c r="AB2472">
        <v>1.0568</v>
      </c>
      <c r="AC2472">
        <v>0</v>
      </c>
      <c r="AD2472" s="2" t="s">
        <v>42</v>
      </c>
      <c r="AE2472">
        <v>130</v>
      </c>
      <c r="AH2472">
        <v>20</v>
      </c>
      <c r="AK2472" t="s">
        <v>42</v>
      </c>
      <c r="AL2472">
        <f>IF(AND(EE_Data_2023[[#This Row],[Hire Date]]&gt;=EE_Data_2023[[#This Row],[Start of Month]],EE_Data_2023[[#This Row],[Hire Date]]&lt;=EE_Data_2023[[#This Row],[End of Month]]),1,0)</f>
        <v>0</v>
      </c>
      <c r="AM2472">
        <f>IF(AND(EE_Data_2023[[#This Row],[Exit Date]]&gt;=EE_Data_2023[[#This Row],[Start of Month]],EE_Data_2023[[#This Row],[Exit Date]]&lt;=EE_Data_2023[[#This Row],[End of Month]]),1,0)</f>
        <v>0</v>
      </c>
      <c r="AN2472">
        <f>EE_Data_2023[[#This Row],[Leave balance]]*EE_Data_2023[[#This Row],[Hr_Rate]]</f>
        <v>6912.34375</v>
      </c>
    </row>
    <row r="2473" spans="1:40" x14ac:dyDescent="0.3">
      <c r="A2473" s="1" t="s">
        <v>1929</v>
      </c>
      <c r="B2473" s="8">
        <v>44986</v>
      </c>
      <c r="C2473" s="8">
        <v>45016</v>
      </c>
      <c r="D2473">
        <v>2023</v>
      </c>
      <c r="E2473" t="s">
        <v>151</v>
      </c>
      <c r="F2473" t="s">
        <v>152</v>
      </c>
      <c r="G2473" t="s">
        <v>33</v>
      </c>
      <c r="H2473" t="s">
        <v>1747</v>
      </c>
      <c r="I2473" t="s">
        <v>1748</v>
      </c>
      <c r="J2473" t="s">
        <v>57</v>
      </c>
      <c r="K2473" t="s">
        <v>37</v>
      </c>
      <c r="L2473" t="s">
        <v>49</v>
      </c>
      <c r="M2473" t="s">
        <v>152</v>
      </c>
      <c r="N2473" t="s">
        <v>72</v>
      </c>
      <c r="O2473" t="s">
        <v>50</v>
      </c>
      <c r="P2473">
        <v>48</v>
      </c>
      <c r="Q2473" s="2">
        <v>41749</v>
      </c>
      <c r="R2473" s="2"/>
      <c r="S2473">
        <v>32</v>
      </c>
      <c r="T2473" s="3">
        <v>91679</v>
      </c>
      <c r="U2473" s="3">
        <v>7639.916666666667</v>
      </c>
      <c r="V2473" s="3">
        <v>55.095552884615387</v>
      </c>
      <c r="W2473" s="3">
        <v>0.21</v>
      </c>
      <c r="X2473" s="3">
        <v>1604.3824999999999</v>
      </c>
      <c r="Y2473" vm="18">
        <v>0.379</v>
      </c>
      <c r="Z2473" s="3">
        <v>4744.38825</v>
      </c>
      <c r="AA2473" t="s">
        <v>155</v>
      </c>
      <c r="AB2473">
        <v>378.97</v>
      </c>
      <c r="AC2473">
        <v>7.0000000000000007E-2</v>
      </c>
      <c r="AD2473" s="2" t="s">
        <v>42</v>
      </c>
      <c r="AE2473">
        <v>393</v>
      </c>
      <c r="AH2473">
        <v>20</v>
      </c>
      <c r="AK2473" t="s">
        <v>42</v>
      </c>
      <c r="AL2473">
        <f>IF(AND(EE_Data_2023[[#This Row],[Hire Date]]&gt;=EE_Data_2023[[#This Row],[Start of Month]],EE_Data_2023[[#This Row],[Hire Date]]&lt;=EE_Data_2023[[#This Row],[End of Month]]),1,0)</f>
        <v>0</v>
      </c>
      <c r="AM2473">
        <f>IF(AND(EE_Data_2023[[#This Row],[Exit Date]]&gt;=EE_Data_2023[[#This Row],[Start of Month]],EE_Data_2023[[#This Row],[Exit Date]]&lt;=EE_Data_2023[[#This Row],[End of Month]]),1,0)</f>
        <v>0</v>
      </c>
      <c r="AN2473">
        <f>EE_Data_2023[[#This Row],[Leave balance]]*EE_Data_2023[[#This Row],[Hr_Rate]]</f>
        <v>21652.552283653848</v>
      </c>
    </row>
    <row r="2474" spans="1:40" x14ac:dyDescent="0.3">
      <c r="A2474" s="1" t="s">
        <v>1929</v>
      </c>
      <c r="B2474" s="8">
        <v>44986</v>
      </c>
      <c r="C2474" s="8">
        <v>45016</v>
      </c>
      <c r="D2474">
        <v>2023</v>
      </c>
      <c r="E2474" t="s">
        <v>84</v>
      </c>
      <c r="F2474" t="s">
        <v>85</v>
      </c>
      <c r="G2474" t="s">
        <v>1919</v>
      </c>
      <c r="H2474" t="s">
        <v>1749</v>
      </c>
      <c r="I2474" t="s">
        <v>1750</v>
      </c>
      <c r="J2474" t="s">
        <v>47</v>
      </c>
      <c r="K2474" t="s">
        <v>70</v>
      </c>
      <c r="L2474" t="s">
        <v>71</v>
      </c>
      <c r="M2474" t="s">
        <v>85</v>
      </c>
      <c r="N2474" t="s">
        <v>72</v>
      </c>
      <c r="O2474" t="s">
        <v>40</v>
      </c>
      <c r="P2474">
        <v>58</v>
      </c>
      <c r="Q2474" s="2">
        <v>44274</v>
      </c>
      <c r="R2474" s="2"/>
      <c r="S2474">
        <v>40</v>
      </c>
      <c r="T2474" s="3">
        <v>202248</v>
      </c>
      <c r="U2474" s="3">
        <v>16854</v>
      </c>
      <c r="V2474" s="3">
        <v>97.234615384615381</v>
      </c>
      <c r="W2474" s="3">
        <v>0.25</v>
      </c>
      <c r="X2474" s="3">
        <v>4213.5</v>
      </c>
      <c r="Y2474" vm="8">
        <v>0.21899999999999997</v>
      </c>
      <c r="Z2474" s="3">
        <v>13162.974</v>
      </c>
      <c r="AA2474" t="s">
        <v>88</v>
      </c>
      <c r="AB2474">
        <v>8.2957999999999998</v>
      </c>
      <c r="AC2474">
        <v>0.16</v>
      </c>
      <c r="AD2474" s="2" t="s">
        <v>42</v>
      </c>
      <c r="AE2474">
        <v>287</v>
      </c>
      <c r="AH2474">
        <v>20</v>
      </c>
      <c r="AI2474">
        <v>448.2</v>
      </c>
      <c r="AJ2474">
        <v>1.5</v>
      </c>
      <c r="AK2474" t="s">
        <v>42</v>
      </c>
      <c r="AL2474">
        <f>IF(AND(EE_Data_2023[[#This Row],[Hire Date]]&gt;=EE_Data_2023[[#This Row],[Start of Month]],EE_Data_2023[[#This Row],[Hire Date]]&lt;=EE_Data_2023[[#This Row],[End of Month]]),1,0)</f>
        <v>0</v>
      </c>
      <c r="AM2474">
        <f>IF(AND(EE_Data_2023[[#This Row],[Exit Date]]&gt;=EE_Data_2023[[#This Row],[Start of Month]],EE_Data_2023[[#This Row],[Exit Date]]&lt;=EE_Data_2023[[#This Row],[End of Month]]),1,0)</f>
        <v>0</v>
      </c>
      <c r="AN2474">
        <f>EE_Data_2023[[#This Row],[Leave balance]]*EE_Data_2023[[#This Row],[Hr_Rate]]</f>
        <v>27906.334615384614</v>
      </c>
    </row>
    <row r="2475" spans="1:40" x14ac:dyDescent="0.3">
      <c r="A2475" s="1" t="s">
        <v>1929</v>
      </c>
      <c r="B2475" s="8">
        <v>44986</v>
      </c>
      <c r="C2475" s="8">
        <v>45016</v>
      </c>
      <c r="D2475">
        <v>2023</v>
      </c>
      <c r="E2475" t="s">
        <v>506</v>
      </c>
      <c r="F2475" t="s">
        <v>507</v>
      </c>
      <c r="G2475" t="s">
        <v>1917</v>
      </c>
      <c r="H2475" t="s">
        <v>1751</v>
      </c>
      <c r="I2475" t="s">
        <v>1752</v>
      </c>
      <c r="J2475" t="s">
        <v>47</v>
      </c>
      <c r="K2475" t="s">
        <v>37</v>
      </c>
      <c r="L2475" t="s">
        <v>38</v>
      </c>
      <c r="M2475" t="s">
        <v>507</v>
      </c>
      <c r="N2475" t="s">
        <v>72</v>
      </c>
      <c r="O2475" t="s">
        <v>40</v>
      </c>
      <c r="P2475">
        <v>34</v>
      </c>
      <c r="Q2475" s="2">
        <v>43414</v>
      </c>
      <c r="R2475" s="2"/>
      <c r="S2475">
        <v>32</v>
      </c>
      <c r="T2475" s="3">
        <v>61944</v>
      </c>
      <c r="U2475" s="3">
        <v>5162</v>
      </c>
      <c r="V2475" s="3">
        <v>37.22596153846154</v>
      </c>
      <c r="W2475" s="3">
        <v>7.3700000000000002E-2</v>
      </c>
      <c r="X2475" s="3">
        <v>380.43940000000003</v>
      </c>
      <c r="Y2475" vm="40">
        <v>0.245</v>
      </c>
      <c r="Z2475" s="3">
        <v>3897.31</v>
      </c>
      <c r="AA2475" t="s">
        <v>510</v>
      </c>
      <c r="AB2475">
        <v>1.4572000000000001</v>
      </c>
      <c r="AC2475">
        <v>0</v>
      </c>
      <c r="AD2475" s="2" t="s">
        <v>42</v>
      </c>
      <c r="AE2475">
        <v>239</v>
      </c>
      <c r="AH2475">
        <v>20</v>
      </c>
      <c r="AK2475" t="s">
        <v>42</v>
      </c>
      <c r="AL2475">
        <f>IF(AND(EE_Data_2023[[#This Row],[Hire Date]]&gt;=EE_Data_2023[[#This Row],[Start of Month]],EE_Data_2023[[#This Row],[Hire Date]]&lt;=EE_Data_2023[[#This Row],[End of Month]]),1,0)</f>
        <v>0</v>
      </c>
      <c r="AM2475">
        <f>IF(AND(EE_Data_2023[[#This Row],[Exit Date]]&gt;=EE_Data_2023[[#This Row],[Start of Month]],EE_Data_2023[[#This Row],[Exit Date]]&lt;=EE_Data_2023[[#This Row],[End of Month]]),1,0)</f>
        <v>0</v>
      </c>
      <c r="AN2475">
        <f>EE_Data_2023[[#This Row],[Leave balance]]*EE_Data_2023[[#This Row],[Hr_Rate]]</f>
        <v>8897.0048076923085</v>
      </c>
    </row>
    <row r="2476" spans="1:40" x14ac:dyDescent="0.3">
      <c r="A2476" s="1" t="s">
        <v>1929</v>
      </c>
      <c r="B2476" s="8">
        <v>44986</v>
      </c>
      <c r="C2476" s="8">
        <v>45016</v>
      </c>
      <c r="D2476">
        <v>2023</v>
      </c>
      <c r="E2476" t="s">
        <v>322</v>
      </c>
      <c r="F2476" t="s">
        <v>323</v>
      </c>
      <c r="G2476" t="s">
        <v>1919</v>
      </c>
      <c r="H2476" t="s">
        <v>1753</v>
      </c>
      <c r="I2476" t="s">
        <v>1754</v>
      </c>
      <c r="J2476" t="s">
        <v>93</v>
      </c>
      <c r="K2476" t="s">
        <v>70</v>
      </c>
      <c r="L2476" t="s">
        <v>49</v>
      </c>
      <c r="M2476" t="s">
        <v>323</v>
      </c>
      <c r="N2476" t="s">
        <v>72</v>
      </c>
      <c r="O2476" t="s">
        <v>50</v>
      </c>
      <c r="P2476">
        <v>30</v>
      </c>
      <c r="Q2476" s="2">
        <v>42960</v>
      </c>
      <c r="R2476" s="2"/>
      <c r="S2476">
        <v>40</v>
      </c>
      <c r="T2476" s="3">
        <v>154624</v>
      </c>
      <c r="U2476" s="3">
        <v>12885.333333333334</v>
      </c>
      <c r="V2476" s="3">
        <v>74.33846153846153</v>
      </c>
      <c r="W2476" s="3">
        <v>0.15490000000000001</v>
      </c>
      <c r="X2476" s="3">
        <v>1995.9381333333336</v>
      </c>
      <c r="Y2476" vm="33">
        <v>0.46700000000000003</v>
      </c>
      <c r="Z2476" s="3">
        <v>6867.8826666666664</v>
      </c>
      <c r="AA2476" t="s">
        <v>326</v>
      </c>
      <c r="AB2476">
        <v>143.86000000000001</v>
      </c>
      <c r="AC2476">
        <v>0.15</v>
      </c>
      <c r="AD2476" s="2" t="s">
        <v>42</v>
      </c>
      <c r="AE2476">
        <v>233</v>
      </c>
      <c r="AH2476">
        <v>20</v>
      </c>
      <c r="AI2476">
        <v>216</v>
      </c>
      <c r="AJ2476">
        <v>19.5</v>
      </c>
      <c r="AK2476" t="s">
        <v>42</v>
      </c>
      <c r="AL2476">
        <f>IF(AND(EE_Data_2023[[#This Row],[Hire Date]]&gt;=EE_Data_2023[[#This Row],[Start of Month]],EE_Data_2023[[#This Row],[Hire Date]]&lt;=EE_Data_2023[[#This Row],[End of Month]]),1,0)</f>
        <v>0</v>
      </c>
      <c r="AM2476">
        <f>IF(AND(EE_Data_2023[[#This Row],[Exit Date]]&gt;=EE_Data_2023[[#This Row],[Start of Month]],EE_Data_2023[[#This Row],[Exit Date]]&lt;=EE_Data_2023[[#This Row],[End of Month]]),1,0)</f>
        <v>0</v>
      </c>
      <c r="AN2476">
        <f>EE_Data_2023[[#This Row],[Leave balance]]*EE_Data_2023[[#This Row],[Hr_Rate]]</f>
        <v>17320.861538461537</v>
      </c>
    </row>
    <row r="2477" spans="1:40" x14ac:dyDescent="0.3">
      <c r="A2477" s="1" t="s">
        <v>1929</v>
      </c>
      <c r="B2477" s="8">
        <v>44986</v>
      </c>
      <c r="C2477" s="8">
        <v>45016</v>
      </c>
      <c r="D2477">
        <v>2023</v>
      </c>
      <c r="E2477" t="s">
        <v>84</v>
      </c>
      <c r="F2477" t="s">
        <v>85</v>
      </c>
      <c r="G2477" t="s">
        <v>1919</v>
      </c>
      <c r="H2477" t="s">
        <v>1755</v>
      </c>
      <c r="I2477" t="s">
        <v>1756</v>
      </c>
      <c r="J2477" t="s">
        <v>63</v>
      </c>
      <c r="K2477" t="s">
        <v>83</v>
      </c>
      <c r="L2477" t="s">
        <v>108</v>
      </c>
      <c r="M2477" t="s">
        <v>85</v>
      </c>
      <c r="N2477" t="s">
        <v>72</v>
      </c>
      <c r="O2477" t="s">
        <v>40</v>
      </c>
      <c r="P2477">
        <v>50</v>
      </c>
      <c r="Q2477" s="2">
        <v>40109</v>
      </c>
      <c r="R2477" s="2"/>
      <c r="S2477">
        <v>40</v>
      </c>
      <c r="T2477" s="3">
        <v>79447</v>
      </c>
      <c r="U2477" s="3">
        <v>6620.583333333333</v>
      </c>
      <c r="V2477" s="3">
        <v>38.195673076923079</v>
      </c>
      <c r="W2477" s="3">
        <v>0.25</v>
      </c>
      <c r="X2477" s="3">
        <v>1655.1458333333333</v>
      </c>
      <c r="Y2477" vm="8">
        <v>0.21899999999999997</v>
      </c>
      <c r="Z2477" s="3">
        <v>5170.6755833333336</v>
      </c>
      <c r="AA2477" t="s">
        <v>88</v>
      </c>
      <c r="AB2477">
        <v>8.2957999999999998</v>
      </c>
      <c r="AC2477">
        <v>0</v>
      </c>
      <c r="AD2477" s="2" t="s">
        <v>42</v>
      </c>
      <c r="AE2477">
        <v>75</v>
      </c>
      <c r="AH2477">
        <v>20</v>
      </c>
      <c r="AI2477">
        <v>252.9</v>
      </c>
      <c r="AJ2477">
        <v>4.5</v>
      </c>
      <c r="AK2477" t="s">
        <v>42</v>
      </c>
      <c r="AL2477">
        <f>IF(AND(EE_Data_2023[[#This Row],[Hire Date]]&gt;=EE_Data_2023[[#This Row],[Start of Month]],EE_Data_2023[[#This Row],[Hire Date]]&lt;=EE_Data_2023[[#This Row],[End of Month]]),1,0)</f>
        <v>0</v>
      </c>
      <c r="AM2477">
        <f>IF(AND(EE_Data_2023[[#This Row],[Exit Date]]&gt;=EE_Data_2023[[#This Row],[Start of Month]],EE_Data_2023[[#This Row],[Exit Date]]&lt;=EE_Data_2023[[#This Row],[End of Month]]),1,0)</f>
        <v>0</v>
      </c>
      <c r="AN2477">
        <f>EE_Data_2023[[#This Row],[Leave balance]]*EE_Data_2023[[#This Row],[Hr_Rate]]</f>
        <v>2864.6754807692309</v>
      </c>
    </row>
    <row r="2478" spans="1:40" x14ac:dyDescent="0.3">
      <c r="A2478" s="1" t="s">
        <v>1929</v>
      </c>
      <c r="B2478" s="8">
        <v>44986</v>
      </c>
      <c r="C2478" s="8">
        <v>45016</v>
      </c>
      <c r="D2478">
        <v>2023</v>
      </c>
      <c r="E2478" t="s">
        <v>200</v>
      </c>
      <c r="F2478" t="s">
        <v>201</v>
      </c>
      <c r="G2478" t="s">
        <v>33</v>
      </c>
      <c r="H2478" t="s">
        <v>1759</v>
      </c>
      <c r="I2478" t="s">
        <v>1760</v>
      </c>
      <c r="J2478" t="s">
        <v>93</v>
      </c>
      <c r="K2478" t="s">
        <v>70</v>
      </c>
      <c r="L2478" t="s">
        <v>108</v>
      </c>
      <c r="M2478" t="s">
        <v>201</v>
      </c>
      <c r="N2478" t="s">
        <v>72</v>
      </c>
      <c r="O2478" t="s">
        <v>40</v>
      </c>
      <c r="P2478">
        <v>53</v>
      </c>
      <c r="Q2478" s="2">
        <v>41931</v>
      </c>
      <c r="R2478" s="2"/>
      <c r="S2478">
        <v>24</v>
      </c>
      <c r="T2478" s="3">
        <v>159538</v>
      </c>
      <c r="U2478" s="3">
        <v>13294.833333333334</v>
      </c>
      <c r="V2478" s="3">
        <v>127.8349358974359</v>
      </c>
      <c r="W2478" s="3">
        <v>0.24809999999999999</v>
      </c>
      <c r="X2478" s="3">
        <v>3298.4481500000002</v>
      </c>
      <c r="Y2478" vm="25">
        <v>0.51900000000000002</v>
      </c>
      <c r="Z2478" s="3">
        <v>6394.8148333333338</v>
      </c>
      <c r="AA2478" t="s">
        <v>41</v>
      </c>
      <c r="AB2478">
        <v>1</v>
      </c>
      <c r="AC2478">
        <v>0.11</v>
      </c>
      <c r="AD2478" s="2" t="s">
        <v>42</v>
      </c>
      <c r="AE2478">
        <v>336</v>
      </c>
      <c r="AH2478">
        <v>20</v>
      </c>
      <c r="AK2478" t="s">
        <v>42</v>
      </c>
      <c r="AL2478">
        <f>IF(AND(EE_Data_2023[[#This Row],[Hire Date]]&gt;=EE_Data_2023[[#This Row],[Start of Month]],EE_Data_2023[[#This Row],[Hire Date]]&lt;=EE_Data_2023[[#This Row],[End of Month]]),1,0)</f>
        <v>0</v>
      </c>
      <c r="AM2478">
        <f>IF(AND(EE_Data_2023[[#This Row],[Exit Date]]&gt;=EE_Data_2023[[#This Row],[Start of Month]],EE_Data_2023[[#This Row],[Exit Date]]&lt;=EE_Data_2023[[#This Row],[End of Month]]),1,0)</f>
        <v>0</v>
      </c>
      <c r="AN2478">
        <f>EE_Data_2023[[#This Row],[Leave balance]]*EE_Data_2023[[#This Row],[Hr_Rate]]</f>
        <v>42952.538461538461</v>
      </c>
    </row>
    <row r="2479" spans="1:40" x14ac:dyDescent="0.3">
      <c r="A2479" s="1" t="s">
        <v>1929</v>
      </c>
      <c r="B2479" s="8">
        <v>44986</v>
      </c>
      <c r="C2479" s="8">
        <v>45016</v>
      </c>
      <c r="D2479">
        <v>2023</v>
      </c>
      <c r="E2479" t="s">
        <v>262</v>
      </c>
      <c r="F2479" t="s">
        <v>263</v>
      </c>
      <c r="G2479" t="s">
        <v>33</v>
      </c>
      <c r="H2479" t="s">
        <v>1407</v>
      </c>
      <c r="I2479" t="s">
        <v>1761</v>
      </c>
      <c r="J2479" t="s">
        <v>98</v>
      </c>
      <c r="K2479" t="s">
        <v>99</v>
      </c>
      <c r="L2479" t="s">
        <v>71</v>
      </c>
      <c r="M2479" t="s">
        <v>263</v>
      </c>
      <c r="N2479" t="s">
        <v>72</v>
      </c>
      <c r="O2479" t="s">
        <v>50</v>
      </c>
      <c r="P2479">
        <v>47</v>
      </c>
      <c r="Q2479" s="2">
        <v>43375</v>
      </c>
      <c r="R2479" s="2"/>
      <c r="S2479">
        <v>24</v>
      </c>
      <c r="T2479" s="3">
        <v>111404</v>
      </c>
      <c r="U2479" s="3">
        <v>9283.6666666666661</v>
      </c>
      <c r="V2479" s="3">
        <v>89.266025641025635</v>
      </c>
      <c r="W2479" s="3">
        <v>0.22</v>
      </c>
      <c r="X2479" s="3">
        <v>2042.4066666666665</v>
      </c>
      <c r="Y2479" vm="28">
        <v>0.45200000000000001</v>
      </c>
      <c r="Z2479" s="3">
        <v>5087.449333333333</v>
      </c>
      <c r="AA2479" t="s">
        <v>267</v>
      </c>
      <c r="AB2479">
        <v>39.026600000000002</v>
      </c>
      <c r="AC2479">
        <v>0</v>
      </c>
      <c r="AD2479" s="2" t="s">
        <v>42</v>
      </c>
      <c r="AE2479">
        <v>75</v>
      </c>
      <c r="AH2479">
        <v>20</v>
      </c>
      <c r="AK2479" t="s">
        <v>42</v>
      </c>
      <c r="AL2479">
        <f>IF(AND(EE_Data_2023[[#This Row],[Hire Date]]&gt;=EE_Data_2023[[#This Row],[Start of Month]],EE_Data_2023[[#This Row],[Hire Date]]&lt;=EE_Data_2023[[#This Row],[End of Month]]),1,0)</f>
        <v>0</v>
      </c>
      <c r="AM2479">
        <f>IF(AND(EE_Data_2023[[#This Row],[Exit Date]]&gt;=EE_Data_2023[[#This Row],[Start of Month]],EE_Data_2023[[#This Row],[Exit Date]]&lt;=EE_Data_2023[[#This Row],[End of Month]]),1,0)</f>
        <v>0</v>
      </c>
      <c r="AN2479">
        <f>EE_Data_2023[[#This Row],[Leave balance]]*EE_Data_2023[[#This Row],[Hr_Rate]]</f>
        <v>6694.9519230769229</v>
      </c>
    </row>
    <row r="2480" spans="1:40" x14ac:dyDescent="0.3">
      <c r="A2480" s="1" t="s">
        <v>1929</v>
      </c>
      <c r="B2480" s="8">
        <v>44986</v>
      </c>
      <c r="C2480" s="8">
        <v>45016</v>
      </c>
      <c r="D2480">
        <v>2023</v>
      </c>
      <c r="E2480" t="s">
        <v>1035</v>
      </c>
      <c r="F2480" t="s">
        <v>1036</v>
      </c>
      <c r="G2480" t="s">
        <v>1918</v>
      </c>
      <c r="H2480" t="s">
        <v>1762</v>
      </c>
      <c r="I2480" t="s">
        <v>1763</v>
      </c>
      <c r="J2480" t="s">
        <v>115</v>
      </c>
      <c r="K2480" t="s">
        <v>116</v>
      </c>
      <c r="L2480" t="s">
        <v>49</v>
      </c>
      <c r="M2480" t="s">
        <v>1036</v>
      </c>
      <c r="N2480" t="s">
        <v>39</v>
      </c>
      <c r="O2480" t="s">
        <v>40</v>
      </c>
      <c r="P2480">
        <v>25</v>
      </c>
      <c r="Q2480" s="2">
        <v>44058</v>
      </c>
      <c r="R2480" s="2">
        <v>45153</v>
      </c>
      <c r="S2480">
        <v>40</v>
      </c>
      <c r="T2480" s="3">
        <v>172007</v>
      </c>
      <c r="U2480" s="3">
        <v>14333.916666666666</v>
      </c>
      <c r="V2480" s="3">
        <v>82.695673076923072</v>
      </c>
      <c r="W2480" s="3">
        <v>0.25</v>
      </c>
      <c r="X2480" s="3">
        <v>3583.4791666666665</v>
      </c>
      <c r="Y2480" vm="44">
        <v>0.47399999999999998</v>
      </c>
      <c r="Z2480" s="3">
        <v>7539.640166666667</v>
      </c>
      <c r="AA2480" t="s">
        <v>1039</v>
      </c>
      <c r="AB2480">
        <v>1.5972999999999999</v>
      </c>
      <c r="AC2480">
        <v>0.26</v>
      </c>
      <c r="AD2480" s="2" t="s">
        <v>42</v>
      </c>
      <c r="AE2480">
        <v>327</v>
      </c>
      <c r="AH2480">
        <v>20</v>
      </c>
      <c r="AJ2480">
        <v>1.5</v>
      </c>
      <c r="AK2480" t="s">
        <v>42</v>
      </c>
      <c r="AL2480">
        <f>IF(AND(EE_Data_2023[[#This Row],[Hire Date]]&gt;=EE_Data_2023[[#This Row],[Start of Month]],EE_Data_2023[[#This Row],[Hire Date]]&lt;=EE_Data_2023[[#This Row],[End of Month]]),1,0)</f>
        <v>0</v>
      </c>
      <c r="AM2480">
        <f>IF(AND(EE_Data_2023[[#This Row],[Exit Date]]&gt;=EE_Data_2023[[#This Row],[Start of Month]],EE_Data_2023[[#This Row],[Exit Date]]&lt;=EE_Data_2023[[#This Row],[End of Month]]),1,0)</f>
        <v>0</v>
      </c>
      <c r="AN2480">
        <f>EE_Data_2023[[#This Row],[Leave balance]]*EE_Data_2023[[#This Row],[Hr_Rate]]</f>
        <v>27041.485096153843</v>
      </c>
    </row>
    <row r="2481" spans="1:40" x14ac:dyDescent="0.3">
      <c r="A2481" s="1" t="s">
        <v>1929</v>
      </c>
      <c r="B2481" s="8">
        <v>44986</v>
      </c>
      <c r="C2481" s="8">
        <v>45016</v>
      </c>
      <c r="D2481">
        <v>2023</v>
      </c>
      <c r="E2481" t="s">
        <v>79</v>
      </c>
      <c r="F2481" t="s">
        <v>80</v>
      </c>
      <c r="G2481" t="s">
        <v>33</v>
      </c>
      <c r="H2481" t="s">
        <v>1764</v>
      </c>
      <c r="I2481" t="s">
        <v>1765</v>
      </c>
      <c r="J2481" t="s">
        <v>115</v>
      </c>
      <c r="K2481" t="s">
        <v>116</v>
      </c>
      <c r="L2481" t="s">
        <v>38</v>
      </c>
      <c r="M2481" t="s">
        <v>80</v>
      </c>
      <c r="N2481" t="s">
        <v>72</v>
      </c>
      <c r="O2481" t="s">
        <v>50</v>
      </c>
      <c r="P2481">
        <v>37</v>
      </c>
      <c r="Q2481" s="2">
        <v>40745</v>
      </c>
      <c r="R2481" s="2"/>
      <c r="S2481">
        <v>40</v>
      </c>
      <c r="T2481" s="3">
        <v>219474</v>
      </c>
      <c r="U2481" s="3">
        <v>18289.5</v>
      </c>
      <c r="V2481" s="3">
        <v>105.51634615384614</v>
      </c>
      <c r="W2481" s="3">
        <v>0.23190000000000002</v>
      </c>
      <c r="X2481" s="3">
        <v>4241.3350500000006</v>
      </c>
      <c r="Y2481" vm="7">
        <v>0.41200000000000003</v>
      </c>
      <c r="Z2481" s="3">
        <v>10754.225999999999</v>
      </c>
      <c r="AA2481" t="s">
        <v>41</v>
      </c>
      <c r="AB2481">
        <v>1</v>
      </c>
      <c r="AC2481">
        <v>0.36</v>
      </c>
      <c r="AD2481" s="2" t="s">
        <v>42</v>
      </c>
      <c r="AE2481">
        <v>246</v>
      </c>
      <c r="AH2481">
        <v>20</v>
      </c>
      <c r="AJ2481">
        <v>22.5</v>
      </c>
      <c r="AK2481" t="s">
        <v>42</v>
      </c>
      <c r="AL2481">
        <f>IF(AND(EE_Data_2023[[#This Row],[Hire Date]]&gt;=EE_Data_2023[[#This Row],[Start of Month]],EE_Data_2023[[#This Row],[Hire Date]]&lt;=EE_Data_2023[[#This Row],[End of Month]]),1,0)</f>
        <v>0</v>
      </c>
      <c r="AM2481">
        <f>IF(AND(EE_Data_2023[[#This Row],[Exit Date]]&gt;=EE_Data_2023[[#This Row],[Start of Month]],EE_Data_2023[[#This Row],[Exit Date]]&lt;=EE_Data_2023[[#This Row],[End of Month]]),1,0)</f>
        <v>0</v>
      </c>
      <c r="AN2481">
        <f>EE_Data_2023[[#This Row],[Leave balance]]*EE_Data_2023[[#This Row],[Hr_Rate]]</f>
        <v>25957.021153846152</v>
      </c>
    </row>
    <row r="2482" spans="1:40" x14ac:dyDescent="0.3">
      <c r="A2482" s="1" t="s">
        <v>1929</v>
      </c>
      <c r="B2482" s="8">
        <v>44986</v>
      </c>
      <c r="C2482" s="8">
        <v>45016</v>
      </c>
      <c r="D2482">
        <v>2023</v>
      </c>
      <c r="E2482" t="s">
        <v>376</v>
      </c>
      <c r="F2482" t="s">
        <v>377</v>
      </c>
      <c r="G2482" t="s">
        <v>33</v>
      </c>
      <c r="H2482" t="s">
        <v>1766</v>
      </c>
      <c r="I2482" t="s">
        <v>1767</v>
      </c>
      <c r="J2482" t="s">
        <v>115</v>
      </c>
      <c r="K2482" t="s">
        <v>48</v>
      </c>
      <c r="L2482" t="s">
        <v>71</v>
      </c>
      <c r="M2482" t="s">
        <v>377</v>
      </c>
      <c r="N2482" t="s">
        <v>72</v>
      </c>
      <c r="O2482" t="s">
        <v>40</v>
      </c>
      <c r="P2482">
        <v>41</v>
      </c>
      <c r="Q2482" s="2">
        <v>43600</v>
      </c>
      <c r="R2482" s="2"/>
      <c r="S2482">
        <v>32</v>
      </c>
      <c r="T2482" s="3">
        <v>174415</v>
      </c>
      <c r="U2482" s="3">
        <v>14534.583333333334</v>
      </c>
      <c r="V2482" s="3">
        <v>104.81670673076923</v>
      </c>
      <c r="W2482" s="3">
        <v>0.33799999999999997</v>
      </c>
      <c r="X2482" s="3">
        <v>4912.6891666666661</v>
      </c>
      <c r="Y2482" vm="35">
        <v>0.46100000000000002</v>
      </c>
      <c r="Z2482" s="3">
        <v>7834.1404166666671</v>
      </c>
      <c r="AA2482" t="s">
        <v>380</v>
      </c>
      <c r="AB2482">
        <v>23.619</v>
      </c>
      <c r="AC2482">
        <v>0.23</v>
      </c>
      <c r="AD2482" s="2" t="s">
        <v>42</v>
      </c>
      <c r="AE2482">
        <v>260</v>
      </c>
      <c r="AH2482">
        <v>20</v>
      </c>
      <c r="AK2482" t="s">
        <v>42</v>
      </c>
      <c r="AL2482">
        <f>IF(AND(EE_Data_2023[[#This Row],[Hire Date]]&gt;=EE_Data_2023[[#This Row],[Start of Month]],EE_Data_2023[[#This Row],[Hire Date]]&lt;=EE_Data_2023[[#This Row],[End of Month]]),1,0)</f>
        <v>0</v>
      </c>
      <c r="AM2482">
        <f>IF(AND(EE_Data_2023[[#This Row],[Exit Date]]&gt;=EE_Data_2023[[#This Row],[Start of Month]],EE_Data_2023[[#This Row],[Exit Date]]&lt;=EE_Data_2023[[#This Row],[End of Month]]),1,0)</f>
        <v>0</v>
      </c>
      <c r="AN2482">
        <f>EE_Data_2023[[#This Row],[Leave balance]]*EE_Data_2023[[#This Row],[Hr_Rate]]</f>
        <v>27252.34375</v>
      </c>
    </row>
    <row r="2483" spans="1:40" x14ac:dyDescent="0.3">
      <c r="A2483" s="1" t="s">
        <v>1929</v>
      </c>
      <c r="B2483" s="8">
        <v>44986</v>
      </c>
      <c r="C2483" s="8">
        <v>45016</v>
      </c>
      <c r="D2483">
        <v>2023</v>
      </c>
      <c r="E2483" t="s">
        <v>123</v>
      </c>
      <c r="F2483" t="s">
        <v>124</v>
      </c>
      <c r="G2483" t="s">
        <v>33</v>
      </c>
      <c r="H2483" t="s">
        <v>1768</v>
      </c>
      <c r="I2483" t="s">
        <v>1769</v>
      </c>
      <c r="J2483" t="s">
        <v>310</v>
      </c>
      <c r="K2483" t="s">
        <v>37</v>
      </c>
      <c r="L2483" t="s">
        <v>49</v>
      </c>
      <c r="M2483" t="s">
        <v>124</v>
      </c>
      <c r="N2483" t="s">
        <v>72</v>
      </c>
      <c r="O2483" t="s">
        <v>50</v>
      </c>
      <c r="P2483">
        <v>36</v>
      </c>
      <c r="Q2483" s="2">
        <v>44217</v>
      </c>
      <c r="R2483" s="2"/>
      <c r="S2483">
        <v>40</v>
      </c>
      <c r="T2483" s="3">
        <v>90333</v>
      </c>
      <c r="U2483" s="3">
        <v>7527.75</v>
      </c>
      <c r="V2483" s="3">
        <v>43.429326923076921</v>
      </c>
      <c r="W2483" s="3">
        <v>2.2499999999999999E-2</v>
      </c>
      <c r="X2483" s="3">
        <v>169.37437499999999</v>
      </c>
      <c r="Y2483" vm="13">
        <v>0.2</v>
      </c>
      <c r="Z2483" s="3">
        <v>6022.2</v>
      </c>
      <c r="AA2483" t="s">
        <v>127</v>
      </c>
      <c r="AB2483">
        <v>4.9107000000000003</v>
      </c>
      <c r="AC2483">
        <v>0</v>
      </c>
      <c r="AD2483" s="2" t="s">
        <v>42</v>
      </c>
      <c r="AE2483">
        <v>69</v>
      </c>
      <c r="AH2483">
        <v>20</v>
      </c>
      <c r="AI2483">
        <v>402.3</v>
      </c>
      <c r="AJ2483">
        <v>9</v>
      </c>
      <c r="AK2483" t="s">
        <v>42</v>
      </c>
      <c r="AL2483">
        <f>IF(AND(EE_Data_2023[[#This Row],[Hire Date]]&gt;=EE_Data_2023[[#This Row],[Start of Month]],EE_Data_2023[[#This Row],[Hire Date]]&lt;=EE_Data_2023[[#This Row],[End of Month]]),1,0)</f>
        <v>0</v>
      </c>
      <c r="AM2483">
        <f>IF(AND(EE_Data_2023[[#This Row],[Exit Date]]&gt;=EE_Data_2023[[#This Row],[Start of Month]],EE_Data_2023[[#This Row],[Exit Date]]&lt;=EE_Data_2023[[#This Row],[End of Month]]),1,0)</f>
        <v>0</v>
      </c>
      <c r="AN2483">
        <f>EE_Data_2023[[#This Row],[Leave balance]]*EE_Data_2023[[#This Row],[Hr_Rate]]</f>
        <v>2996.6235576923077</v>
      </c>
    </row>
    <row r="2484" spans="1:40" x14ac:dyDescent="0.3">
      <c r="A2484" s="1" t="s">
        <v>1929</v>
      </c>
      <c r="B2484" s="8">
        <v>44986</v>
      </c>
      <c r="C2484" s="8">
        <v>45016</v>
      </c>
      <c r="D2484">
        <v>2023</v>
      </c>
      <c r="E2484" t="s">
        <v>193</v>
      </c>
      <c r="F2484" t="s">
        <v>194</v>
      </c>
      <c r="G2484" t="s">
        <v>33</v>
      </c>
      <c r="H2484" t="s">
        <v>1770</v>
      </c>
      <c r="I2484" t="s">
        <v>1771</v>
      </c>
      <c r="J2484" t="s">
        <v>226</v>
      </c>
      <c r="K2484" t="s">
        <v>94</v>
      </c>
      <c r="L2484" t="s">
        <v>49</v>
      </c>
      <c r="M2484" t="s">
        <v>194</v>
      </c>
      <c r="N2484" t="s">
        <v>39</v>
      </c>
      <c r="O2484" t="s">
        <v>40</v>
      </c>
      <c r="P2484">
        <v>25</v>
      </c>
      <c r="Q2484" s="2">
        <v>44217</v>
      </c>
      <c r="R2484" s="2">
        <v>44947</v>
      </c>
      <c r="S2484">
        <v>40</v>
      </c>
      <c r="T2484" s="3">
        <v>67299</v>
      </c>
      <c r="U2484" s="3">
        <v>5608.25</v>
      </c>
      <c r="V2484" s="3">
        <v>32.355288461538464</v>
      </c>
      <c r="W2484" s="3">
        <v>6.3500000000000001E-2</v>
      </c>
      <c r="X2484" s="3">
        <v>356.123875</v>
      </c>
      <c r="Y2484" vm="24">
        <v>0.31900000000000001</v>
      </c>
      <c r="Z2484" s="3">
        <v>3819.2182499999999</v>
      </c>
      <c r="AA2484" t="s">
        <v>197</v>
      </c>
      <c r="AB2484">
        <v>149.69999999999999</v>
      </c>
      <c r="AC2484">
        <v>0</v>
      </c>
      <c r="AD2484" s="2" t="s">
        <v>42</v>
      </c>
      <c r="AE2484">
        <v>243</v>
      </c>
      <c r="AH2484">
        <v>20</v>
      </c>
      <c r="AJ2484">
        <v>16.5</v>
      </c>
      <c r="AK2484" t="s">
        <v>1810</v>
      </c>
      <c r="AL2484">
        <f>IF(AND(EE_Data_2023[[#This Row],[Hire Date]]&gt;=EE_Data_2023[[#This Row],[Start of Month]],EE_Data_2023[[#This Row],[Hire Date]]&lt;=EE_Data_2023[[#This Row],[End of Month]]),1,0)</f>
        <v>0</v>
      </c>
      <c r="AM2484">
        <f>IF(AND(EE_Data_2023[[#This Row],[Exit Date]]&gt;=EE_Data_2023[[#This Row],[Start of Month]],EE_Data_2023[[#This Row],[Exit Date]]&lt;=EE_Data_2023[[#This Row],[End of Month]]),1,0)</f>
        <v>0</v>
      </c>
      <c r="AN2484">
        <f>EE_Data_2023[[#This Row],[Leave balance]]*EE_Data_2023[[#This Row],[Hr_Rate]]</f>
        <v>7862.3350961538472</v>
      </c>
    </row>
    <row r="2485" spans="1:40" x14ac:dyDescent="0.3">
      <c r="A2485" s="1" t="s">
        <v>1929</v>
      </c>
      <c r="B2485" s="8">
        <v>44986</v>
      </c>
      <c r="C2485" s="8">
        <v>45016</v>
      </c>
      <c r="D2485">
        <v>2023</v>
      </c>
      <c r="E2485" t="s">
        <v>110</v>
      </c>
      <c r="F2485" t="s">
        <v>111</v>
      </c>
      <c r="G2485" t="s">
        <v>112</v>
      </c>
      <c r="H2485" t="s">
        <v>1772</v>
      </c>
      <c r="I2485" t="s">
        <v>1773</v>
      </c>
      <c r="J2485" t="s">
        <v>406</v>
      </c>
      <c r="K2485" t="s">
        <v>37</v>
      </c>
      <c r="L2485" t="s">
        <v>108</v>
      </c>
      <c r="M2485" t="s">
        <v>111</v>
      </c>
      <c r="N2485" t="s">
        <v>72</v>
      </c>
      <c r="O2485" t="s">
        <v>50</v>
      </c>
      <c r="P2485">
        <v>52</v>
      </c>
      <c r="Q2485" s="2">
        <v>38406</v>
      </c>
      <c r="R2485" s="2"/>
      <c r="S2485">
        <v>40</v>
      </c>
      <c r="T2485" s="3">
        <v>45286</v>
      </c>
      <c r="U2485" s="3">
        <v>3773.8333333333335</v>
      </c>
      <c r="V2485" s="3">
        <v>21.772115384615383</v>
      </c>
      <c r="W2485" s="3">
        <v>0</v>
      </c>
      <c r="X2485" s="3">
        <v>0</v>
      </c>
      <c r="Y2485" vm="12">
        <v>0.113</v>
      </c>
      <c r="Z2485" s="3">
        <v>3347.390166666667</v>
      </c>
      <c r="AA2485" t="s">
        <v>117</v>
      </c>
      <c r="AB2485">
        <v>3.8468</v>
      </c>
      <c r="AC2485">
        <v>0</v>
      </c>
      <c r="AD2485" s="2" t="s">
        <v>42</v>
      </c>
      <c r="AE2485">
        <v>274</v>
      </c>
      <c r="AH2485">
        <v>20</v>
      </c>
      <c r="AI2485">
        <v>574.20000000000005</v>
      </c>
      <c r="AJ2485">
        <v>3</v>
      </c>
      <c r="AK2485" t="s">
        <v>42</v>
      </c>
      <c r="AL2485">
        <f>IF(AND(EE_Data_2023[[#This Row],[Hire Date]]&gt;=EE_Data_2023[[#This Row],[Start of Month]],EE_Data_2023[[#This Row],[Hire Date]]&lt;=EE_Data_2023[[#This Row],[End of Month]]),1,0)</f>
        <v>0</v>
      </c>
      <c r="AM2485">
        <f>IF(AND(EE_Data_2023[[#This Row],[Exit Date]]&gt;=EE_Data_2023[[#This Row],[Start of Month]],EE_Data_2023[[#This Row],[Exit Date]]&lt;=EE_Data_2023[[#This Row],[End of Month]]),1,0)</f>
        <v>0</v>
      </c>
      <c r="AN2485">
        <f>EE_Data_2023[[#This Row],[Leave balance]]*EE_Data_2023[[#This Row],[Hr_Rate]]</f>
        <v>5965.5596153846145</v>
      </c>
    </row>
    <row r="2486" spans="1:40" x14ac:dyDescent="0.3">
      <c r="A2486" s="1" t="s">
        <v>1929</v>
      </c>
      <c r="B2486" s="8">
        <v>44986</v>
      </c>
      <c r="C2486" s="8">
        <v>45016</v>
      </c>
      <c r="D2486">
        <v>2023</v>
      </c>
      <c r="E2486" t="s">
        <v>43</v>
      </c>
      <c r="F2486" t="s">
        <v>44</v>
      </c>
      <c r="G2486" t="s">
        <v>1919</v>
      </c>
      <c r="H2486" t="s">
        <v>1209</v>
      </c>
      <c r="I2486" t="s">
        <v>1774</v>
      </c>
      <c r="J2486" t="s">
        <v>115</v>
      </c>
      <c r="K2486" t="s">
        <v>116</v>
      </c>
      <c r="L2486" t="s">
        <v>108</v>
      </c>
      <c r="M2486" t="s">
        <v>44</v>
      </c>
      <c r="N2486" t="s">
        <v>72</v>
      </c>
      <c r="O2486" t="s">
        <v>40</v>
      </c>
      <c r="P2486">
        <v>48</v>
      </c>
      <c r="Q2486" s="2">
        <v>39302</v>
      </c>
      <c r="R2486" s="2"/>
      <c r="S2486">
        <v>40</v>
      </c>
      <c r="T2486" s="3">
        <v>194723</v>
      </c>
      <c r="U2486" s="3">
        <v>16226.916666666666</v>
      </c>
      <c r="V2486" s="3">
        <v>93.616826923076928</v>
      </c>
      <c r="W2486" s="3">
        <v>0.17</v>
      </c>
      <c r="X2486" s="3">
        <v>2758.5758333333333</v>
      </c>
      <c r="Y2486" vm="2">
        <v>0.21</v>
      </c>
      <c r="Z2486" s="3">
        <v>12819.264166666666</v>
      </c>
      <c r="AA2486" t="s">
        <v>51</v>
      </c>
      <c r="AB2486">
        <v>1.4280999999999999</v>
      </c>
      <c r="AC2486">
        <v>0.25</v>
      </c>
      <c r="AD2486" s="2" t="s">
        <v>42</v>
      </c>
      <c r="AE2486">
        <v>366</v>
      </c>
      <c r="AF2486">
        <v>1</v>
      </c>
      <c r="AG2486" t="s">
        <v>1811</v>
      </c>
      <c r="AH2486">
        <v>20</v>
      </c>
      <c r="AJ2486">
        <v>27</v>
      </c>
      <c r="AK2486" t="s">
        <v>42</v>
      </c>
      <c r="AL2486">
        <f>IF(AND(EE_Data_2023[[#This Row],[Hire Date]]&gt;=EE_Data_2023[[#This Row],[Start of Month]],EE_Data_2023[[#This Row],[Hire Date]]&lt;=EE_Data_2023[[#This Row],[End of Month]]),1,0)</f>
        <v>0</v>
      </c>
      <c r="AM2486">
        <f>IF(AND(EE_Data_2023[[#This Row],[Exit Date]]&gt;=EE_Data_2023[[#This Row],[Start of Month]],EE_Data_2023[[#This Row],[Exit Date]]&lt;=EE_Data_2023[[#This Row],[End of Month]]),1,0)</f>
        <v>0</v>
      </c>
      <c r="AN2486">
        <f>EE_Data_2023[[#This Row],[Leave balance]]*EE_Data_2023[[#This Row],[Hr_Rate]]</f>
        <v>34263.758653846155</v>
      </c>
    </row>
    <row r="2487" spans="1:40" x14ac:dyDescent="0.3">
      <c r="A2487" s="1" t="s">
        <v>1929</v>
      </c>
      <c r="B2487" s="8">
        <v>44986</v>
      </c>
      <c r="C2487" s="8">
        <v>45016</v>
      </c>
      <c r="D2487">
        <v>2023</v>
      </c>
      <c r="E2487" t="s">
        <v>123</v>
      </c>
      <c r="F2487" t="s">
        <v>124</v>
      </c>
      <c r="G2487" t="s">
        <v>33</v>
      </c>
      <c r="H2487" t="s">
        <v>1775</v>
      </c>
      <c r="I2487" t="s">
        <v>1776</v>
      </c>
      <c r="J2487" t="s">
        <v>247</v>
      </c>
      <c r="K2487" t="s">
        <v>94</v>
      </c>
      <c r="L2487" t="s">
        <v>108</v>
      </c>
      <c r="M2487" t="s">
        <v>124</v>
      </c>
      <c r="N2487" t="s">
        <v>72</v>
      </c>
      <c r="O2487" t="s">
        <v>50</v>
      </c>
      <c r="P2487">
        <v>62</v>
      </c>
      <c r="Q2487" s="2">
        <v>41748</v>
      </c>
      <c r="R2487" s="2"/>
      <c r="S2487">
        <v>32</v>
      </c>
      <c r="T2487" s="3">
        <v>45295</v>
      </c>
      <c r="U2487" s="3">
        <v>3774.5833333333335</v>
      </c>
      <c r="V2487" s="3">
        <v>27.220552884615383</v>
      </c>
      <c r="W2487" s="3">
        <v>2.2499999999999999E-2</v>
      </c>
      <c r="X2487" s="3">
        <v>84.928124999999994</v>
      </c>
      <c r="Y2487" vm="13">
        <v>0.2</v>
      </c>
      <c r="Z2487" s="3">
        <v>3019.666666666667</v>
      </c>
      <c r="AA2487" t="s">
        <v>127</v>
      </c>
      <c r="AB2487">
        <v>4.9107000000000003</v>
      </c>
      <c r="AC2487">
        <v>0</v>
      </c>
      <c r="AD2487" s="2" t="s">
        <v>42</v>
      </c>
      <c r="AE2487">
        <v>227</v>
      </c>
      <c r="AH2487">
        <v>20</v>
      </c>
      <c r="AK2487" t="s">
        <v>42</v>
      </c>
      <c r="AL2487">
        <f>IF(AND(EE_Data_2023[[#This Row],[Hire Date]]&gt;=EE_Data_2023[[#This Row],[Start of Month]],EE_Data_2023[[#This Row],[Hire Date]]&lt;=EE_Data_2023[[#This Row],[End of Month]]),1,0)</f>
        <v>0</v>
      </c>
      <c r="AM2487">
        <f>IF(AND(EE_Data_2023[[#This Row],[Exit Date]]&gt;=EE_Data_2023[[#This Row],[Start of Month]],EE_Data_2023[[#This Row],[Exit Date]]&lt;=EE_Data_2023[[#This Row],[End of Month]]),1,0)</f>
        <v>0</v>
      </c>
      <c r="AN2487">
        <f>EE_Data_2023[[#This Row],[Leave balance]]*EE_Data_2023[[#This Row],[Hr_Rate]]</f>
        <v>6179.0655048076924</v>
      </c>
    </row>
    <row r="2488" spans="1:40" x14ac:dyDescent="0.3">
      <c r="A2488" s="1" t="s">
        <v>1929</v>
      </c>
      <c r="B2488" s="8">
        <v>44986</v>
      </c>
      <c r="C2488" s="8">
        <v>45016</v>
      </c>
      <c r="D2488">
        <v>2023</v>
      </c>
      <c r="E2488" t="s">
        <v>424</v>
      </c>
      <c r="F2488" t="s">
        <v>425</v>
      </c>
      <c r="G2488" t="s">
        <v>54</v>
      </c>
      <c r="H2488" t="s">
        <v>1777</v>
      </c>
      <c r="I2488" t="s">
        <v>1778</v>
      </c>
      <c r="J2488" t="s">
        <v>570</v>
      </c>
      <c r="K2488" t="s">
        <v>37</v>
      </c>
      <c r="L2488" t="s">
        <v>38</v>
      </c>
      <c r="M2488" t="s">
        <v>425</v>
      </c>
      <c r="N2488" t="s">
        <v>72</v>
      </c>
      <c r="O2488" t="s">
        <v>50</v>
      </c>
      <c r="P2488">
        <v>36</v>
      </c>
      <c r="Q2488" s="2">
        <v>40413</v>
      </c>
      <c r="R2488" s="2"/>
      <c r="S2488">
        <v>40</v>
      </c>
      <c r="T2488" s="3">
        <v>61310</v>
      </c>
      <c r="U2488" s="3">
        <v>5109.166666666667</v>
      </c>
      <c r="V2488" s="3">
        <v>29.475961538461537</v>
      </c>
      <c r="W2488" s="3">
        <v>0.26</v>
      </c>
      <c r="X2488" s="3">
        <v>1328.3833333333334</v>
      </c>
      <c r="Y2488" vm="39">
        <v>0.44400000000000001</v>
      </c>
      <c r="Z2488" s="3">
        <v>2840.6966666666667</v>
      </c>
      <c r="AA2488" t="s">
        <v>428</v>
      </c>
      <c r="AB2488">
        <v>32.686700000000002</v>
      </c>
      <c r="AC2488">
        <v>0</v>
      </c>
      <c r="AD2488" s="2" t="s">
        <v>42</v>
      </c>
      <c r="AE2488">
        <v>148</v>
      </c>
      <c r="AH2488">
        <v>20</v>
      </c>
      <c r="AJ2488">
        <v>3</v>
      </c>
      <c r="AK2488" t="s">
        <v>42</v>
      </c>
      <c r="AL2488">
        <f>IF(AND(EE_Data_2023[[#This Row],[Hire Date]]&gt;=EE_Data_2023[[#This Row],[Start of Month]],EE_Data_2023[[#This Row],[Hire Date]]&lt;=EE_Data_2023[[#This Row],[End of Month]]),1,0)</f>
        <v>0</v>
      </c>
      <c r="AM2488">
        <f>IF(AND(EE_Data_2023[[#This Row],[Exit Date]]&gt;=EE_Data_2023[[#This Row],[Start of Month]],EE_Data_2023[[#This Row],[Exit Date]]&lt;=EE_Data_2023[[#This Row],[End of Month]]),1,0)</f>
        <v>0</v>
      </c>
      <c r="AN2488">
        <f>EE_Data_2023[[#This Row],[Leave balance]]*EE_Data_2023[[#This Row],[Hr_Rate]]</f>
        <v>4362.4423076923076</v>
      </c>
    </row>
    <row r="2489" spans="1:40" x14ac:dyDescent="0.3">
      <c r="A2489" s="1" t="s">
        <v>1929</v>
      </c>
      <c r="B2489" s="8">
        <v>44986</v>
      </c>
      <c r="C2489" s="8">
        <v>45016</v>
      </c>
      <c r="D2489">
        <v>2023</v>
      </c>
      <c r="E2489" t="s">
        <v>104</v>
      </c>
      <c r="F2489" t="s">
        <v>105</v>
      </c>
      <c r="G2489" t="s">
        <v>1919</v>
      </c>
      <c r="H2489" t="s">
        <v>486</v>
      </c>
      <c r="I2489" t="s">
        <v>1567</v>
      </c>
      <c r="J2489" t="s">
        <v>367</v>
      </c>
      <c r="K2489" t="s">
        <v>37</v>
      </c>
      <c r="L2489" t="s">
        <v>108</v>
      </c>
      <c r="M2489" t="s">
        <v>105</v>
      </c>
      <c r="N2489" t="s">
        <v>72</v>
      </c>
      <c r="O2489" t="s">
        <v>40</v>
      </c>
      <c r="P2489">
        <v>55</v>
      </c>
      <c r="Q2489" s="2">
        <v>42683</v>
      </c>
      <c r="R2489" s="2"/>
      <c r="S2489">
        <v>40</v>
      </c>
      <c r="T2489" s="3">
        <v>87851</v>
      </c>
      <c r="U2489" s="3">
        <v>7320.916666666667</v>
      </c>
      <c r="V2489" s="3">
        <v>42.236057692307689</v>
      </c>
      <c r="W2489" s="3">
        <v>5.74E-2</v>
      </c>
      <c r="X2489" s="3">
        <v>420.22061666666667</v>
      </c>
      <c r="Y2489" vm="11">
        <v>0.30099999999999999</v>
      </c>
      <c r="Z2489" s="3">
        <v>5117.3207500000008</v>
      </c>
      <c r="AA2489" t="s">
        <v>109</v>
      </c>
      <c r="AB2489">
        <v>16295.86</v>
      </c>
      <c r="AC2489">
        <v>0</v>
      </c>
      <c r="AD2489" s="2" t="s">
        <v>42</v>
      </c>
      <c r="AE2489">
        <v>79</v>
      </c>
      <c r="AH2489">
        <v>20</v>
      </c>
      <c r="AI2489">
        <v>339.3</v>
      </c>
      <c r="AJ2489">
        <v>30</v>
      </c>
      <c r="AK2489" t="s">
        <v>42</v>
      </c>
      <c r="AL2489">
        <f>IF(AND(EE_Data_2023[[#This Row],[Hire Date]]&gt;=EE_Data_2023[[#This Row],[Start of Month]],EE_Data_2023[[#This Row],[Hire Date]]&lt;=EE_Data_2023[[#This Row],[End of Month]]),1,0)</f>
        <v>0</v>
      </c>
      <c r="AM2489">
        <f>IF(AND(EE_Data_2023[[#This Row],[Exit Date]]&gt;=EE_Data_2023[[#This Row],[Start of Month]],EE_Data_2023[[#This Row],[Exit Date]]&lt;=EE_Data_2023[[#This Row],[End of Month]]),1,0)</f>
        <v>0</v>
      </c>
      <c r="AN2489">
        <f>EE_Data_2023[[#This Row],[Leave balance]]*EE_Data_2023[[#This Row],[Hr_Rate]]</f>
        <v>3336.6485576923073</v>
      </c>
    </row>
    <row r="2490" spans="1:40" x14ac:dyDescent="0.3">
      <c r="A2490" s="1" t="s">
        <v>1929</v>
      </c>
      <c r="B2490" s="8">
        <v>44986</v>
      </c>
      <c r="C2490" s="8">
        <v>45016</v>
      </c>
      <c r="D2490">
        <v>2023</v>
      </c>
      <c r="E2490" t="s">
        <v>290</v>
      </c>
      <c r="F2490" t="s">
        <v>291</v>
      </c>
      <c r="G2490" t="s">
        <v>1916</v>
      </c>
      <c r="H2490" t="s">
        <v>1779</v>
      </c>
      <c r="I2490" t="s">
        <v>1780</v>
      </c>
      <c r="J2490" t="s">
        <v>247</v>
      </c>
      <c r="K2490" t="s">
        <v>94</v>
      </c>
      <c r="L2490" t="s">
        <v>49</v>
      </c>
      <c r="M2490" t="s">
        <v>291</v>
      </c>
      <c r="N2490" t="s">
        <v>72</v>
      </c>
      <c r="O2490" t="s">
        <v>50</v>
      </c>
      <c r="P2490">
        <v>31</v>
      </c>
      <c r="Q2490" s="2">
        <v>43171</v>
      </c>
      <c r="R2490" s="2"/>
      <c r="S2490">
        <v>40</v>
      </c>
      <c r="T2490" s="3">
        <v>47913</v>
      </c>
      <c r="U2490" s="3">
        <v>3992.75</v>
      </c>
      <c r="V2490" s="3">
        <v>23.035096153846155</v>
      </c>
      <c r="W2490" s="3">
        <v>0.20399999999999999</v>
      </c>
      <c r="X2490" s="3">
        <v>814.52099999999996</v>
      </c>
      <c r="Y2490" vm="31">
        <v>1.0629999999999999</v>
      </c>
      <c r="Z2490" s="3">
        <v>-251.54324999999972</v>
      </c>
      <c r="AA2490" t="s">
        <v>294</v>
      </c>
      <c r="AB2490">
        <v>211.32830000000001</v>
      </c>
      <c r="AC2490">
        <v>0</v>
      </c>
      <c r="AD2490" s="2" t="s">
        <v>42</v>
      </c>
      <c r="AE2490">
        <v>215</v>
      </c>
      <c r="AH2490">
        <v>20</v>
      </c>
      <c r="AI2490">
        <v>117</v>
      </c>
      <c r="AJ2490">
        <v>1.5</v>
      </c>
      <c r="AK2490" t="s">
        <v>42</v>
      </c>
      <c r="AL2490">
        <f>IF(AND(EE_Data_2023[[#This Row],[Hire Date]]&gt;=EE_Data_2023[[#This Row],[Start of Month]],EE_Data_2023[[#This Row],[Hire Date]]&lt;=EE_Data_2023[[#This Row],[End of Month]]),1,0)</f>
        <v>0</v>
      </c>
      <c r="AM2490">
        <f>IF(AND(EE_Data_2023[[#This Row],[Exit Date]]&gt;=EE_Data_2023[[#This Row],[Start of Month]],EE_Data_2023[[#This Row],[Exit Date]]&lt;=EE_Data_2023[[#This Row],[End of Month]]),1,0)</f>
        <v>0</v>
      </c>
      <c r="AN2490">
        <f>EE_Data_2023[[#This Row],[Leave balance]]*EE_Data_2023[[#This Row],[Hr_Rate]]</f>
        <v>4952.5456730769229</v>
      </c>
    </row>
    <row r="2491" spans="1:40" x14ac:dyDescent="0.3">
      <c r="A2491" s="1" t="s">
        <v>1929</v>
      </c>
      <c r="B2491" s="8">
        <v>44986</v>
      </c>
      <c r="C2491" s="8">
        <v>45016</v>
      </c>
      <c r="D2491">
        <v>2023</v>
      </c>
      <c r="E2491" t="s">
        <v>322</v>
      </c>
      <c r="F2491" t="s">
        <v>323</v>
      </c>
      <c r="G2491" t="s">
        <v>1919</v>
      </c>
      <c r="H2491" t="s">
        <v>1781</v>
      </c>
      <c r="I2491" t="s">
        <v>1782</v>
      </c>
      <c r="J2491" t="s">
        <v>93</v>
      </c>
      <c r="K2491" t="s">
        <v>94</v>
      </c>
      <c r="L2491" t="s">
        <v>49</v>
      </c>
      <c r="M2491" t="s">
        <v>323</v>
      </c>
      <c r="N2491" t="s">
        <v>72</v>
      </c>
      <c r="O2491" t="s">
        <v>40</v>
      </c>
      <c r="P2491">
        <v>27</v>
      </c>
      <c r="Q2491" s="2">
        <v>44302</v>
      </c>
      <c r="R2491" s="2"/>
      <c r="S2491">
        <v>40</v>
      </c>
      <c r="T2491" s="3">
        <v>133400</v>
      </c>
      <c r="U2491" s="3">
        <v>11116.666666666666</v>
      </c>
      <c r="V2491" s="3">
        <v>64.134615384615387</v>
      </c>
      <c r="W2491" s="3">
        <v>0.15490000000000001</v>
      </c>
      <c r="X2491" s="3">
        <v>1721.9716666666666</v>
      </c>
      <c r="Y2491" vm="33">
        <v>0.46700000000000003</v>
      </c>
      <c r="Z2491" s="3">
        <v>5925.1833333333325</v>
      </c>
      <c r="AA2491" t="s">
        <v>326</v>
      </c>
      <c r="AB2491">
        <v>143.86000000000001</v>
      </c>
      <c r="AC2491">
        <v>0.11</v>
      </c>
      <c r="AD2491" s="2" t="s">
        <v>42</v>
      </c>
      <c r="AE2491">
        <v>39</v>
      </c>
      <c r="AH2491">
        <v>20</v>
      </c>
      <c r="AJ2491">
        <v>19.5</v>
      </c>
      <c r="AK2491" t="s">
        <v>42</v>
      </c>
      <c r="AL2491">
        <f>IF(AND(EE_Data_2023[[#This Row],[Hire Date]]&gt;=EE_Data_2023[[#This Row],[Start of Month]],EE_Data_2023[[#This Row],[Hire Date]]&lt;=EE_Data_2023[[#This Row],[End of Month]]),1,0)</f>
        <v>0</v>
      </c>
      <c r="AM2491">
        <f>IF(AND(EE_Data_2023[[#This Row],[Exit Date]]&gt;=EE_Data_2023[[#This Row],[Start of Month]],EE_Data_2023[[#This Row],[Exit Date]]&lt;=EE_Data_2023[[#This Row],[End of Month]]),1,0)</f>
        <v>0</v>
      </c>
      <c r="AN2491">
        <f>EE_Data_2023[[#This Row],[Leave balance]]*EE_Data_2023[[#This Row],[Hr_Rate]]</f>
        <v>2501.25</v>
      </c>
    </row>
    <row r="2492" spans="1:40" x14ac:dyDescent="0.3">
      <c r="A2492" s="1" t="s">
        <v>1929</v>
      </c>
      <c r="B2492" s="8">
        <v>44986</v>
      </c>
      <c r="C2492" s="8">
        <v>45016</v>
      </c>
      <c r="D2492">
        <v>2023</v>
      </c>
      <c r="E2492" t="s">
        <v>210</v>
      </c>
      <c r="F2492" t="s">
        <v>211</v>
      </c>
      <c r="G2492" t="s">
        <v>33</v>
      </c>
      <c r="H2492" t="s">
        <v>1783</v>
      </c>
      <c r="I2492" t="s">
        <v>1784</v>
      </c>
      <c r="J2492" t="s">
        <v>452</v>
      </c>
      <c r="K2492" t="s">
        <v>37</v>
      </c>
      <c r="L2492" t="s">
        <v>49</v>
      </c>
      <c r="M2492" t="s">
        <v>211</v>
      </c>
      <c r="N2492" t="s">
        <v>39</v>
      </c>
      <c r="O2492" t="s">
        <v>50</v>
      </c>
      <c r="P2492">
        <v>39</v>
      </c>
      <c r="Q2492" s="2">
        <v>43943</v>
      </c>
      <c r="R2492" s="2">
        <v>45038</v>
      </c>
      <c r="S2492">
        <v>32</v>
      </c>
      <c r="T2492" s="3">
        <v>90535</v>
      </c>
      <c r="U2492" s="3">
        <v>7544.583333333333</v>
      </c>
      <c r="V2492" s="3">
        <v>54.408052884615387</v>
      </c>
      <c r="W2492" s="3">
        <v>0.29899999999999999</v>
      </c>
      <c r="X2492" s="3">
        <v>2255.8304166666667</v>
      </c>
      <c r="Y2492" vm="26">
        <v>0.47</v>
      </c>
      <c r="Z2492" s="3">
        <v>3998.6291666666666</v>
      </c>
      <c r="AA2492" t="s">
        <v>41</v>
      </c>
      <c r="AB2492">
        <v>1</v>
      </c>
      <c r="AC2492">
        <v>0</v>
      </c>
      <c r="AD2492" s="2" t="s">
        <v>42</v>
      </c>
      <c r="AE2492">
        <v>382</v>
      </c>
      <c r="AH2492">
        <v>20</v>
      </c>
      <c r="AK2492" t="s">
        <v>42</v>
      </c>
      <c r="AL2492">
        <f>IF(AND(EE_Data_2023[[#This Row],[Hire Date]]&gt;=EE_Data_2023[[#This Row],[Start of Month]],EE_Data_2023[[#This Row],[Hire Date]]&lt;=EE_Data_2023[[#This Row],[End of Month]]),1,0)</f>
        <v>0</v>
      </c>
      <c r="AM2492">
        <f>IF(AND(EE_Data_2023[[#This Row],[Exit Date]]&gt;=EE_Data_2023[[#This Row],[Start of Month]],EE_Data_2023[[#This Row],[Exit Date]]&lt;=EE_Data_2023[[#This Row],[End of Month]]),1,0)</f>
        <v>0</v>
      </c>
      <c r="AN2492">
        <f>EE_Data_2023[[#This Row],[Leave balance]]*EE_Data_2023[[#This Row],[Hr_Rate]]</f>
        <v>20783.876201923078</v>
      </c>
    </row>
    <row r="2493" spans="1:40" x14ac:dyDescent="0.3">
      <c r="A2493" s="1" t="s">
        <v>1929</v>
      </c>
      <c r="B2493" s="8">
        <v>44986</v>
      </c>
      <c r="C2493" s="8">
        <v>45016</v>
      </c>
      <c r="D2493">
        <v>2023</v>
      </c>
      <c r="E2493" t="s">
        <v>564</v>
      </c>
      <c r="F2493" t="s">
        <v>565</v>
      </c>
      <c r="G2493" t="s">
        <v>33</v>
      </c>
      <c r="H2493" t="s">
        <v>1785</v>
      </c>
      <c r="I2493" t="s">
        <v>1786</v>
      </c>
      <c r="J2493" t="s">
        <v>63</v>
      </c>
      <c r="K2493" t="s">
        <v>116</v>
      </c>
      <c r="L2493" t="s">
        <v>49</v>
      </c>
      <c r="M2493" t="s">
        <v>565</v>
      </c>
      <c r="N2493" t="s">
        <v>72</v>
      </c>
      <c r="O2493" t="s">
        <v>40</v>
      </c>
      <c r="P2493">
        <v>55</v>
      </c>
      <c r="Q2493" s="2">
        <v>38909</v>
      </c>
      <c r="R2493" s="2"/>
      <c r="S2493">
        <v>24</v>
      </c>
      <c r="T2493" s="3">
        <v>93343</v>
      </c>
      <c r="U2493" s="3">
        <v>7778.583333333333</v>
      </c>
      <c r="V2493" s="3">
        <v>74.794070512820511</v>
      </c>
      <c r="W2493" s="3">
        <v>0.21379999999999999</v>
      </c>
      <c r="X2493" s="3">
        <v>1663.0611166666665</v>
      </c>
      <c r="Y2493" vm="41">
        <v>0.51400000000000001</v>
      </c>
      <c r="Z2493" s="3">
        <v>3780.3914999999997</v>
      </c>
      <c r="AA2493" t="s">
        <v>41</v>
      </c>
      <c r="AB2493">
        <v>1</v>
      </c>
      <c r="AC2493">
        <v>0</v>
      </c>
      <c r="AD2493" s="2" t="s">
        <v>42</v>
      </c>
      <c r="AE2493">
        <v>277</v>
      </c>
      <c r="AH2493">
        <v>20</v>
      </c>
      <c r="AK2493" t="s">
        <v>42</v>
      </c>
      <c r="AL2493">
        <f>IF(AND(EE_Data_2023[[#This Row],[Hire Date]]&gt;=EE_Data_2023[[#This Row],[Start of Month]],EE_Data_2023[[#This Row],[Hire Date]]&lt;=EE_Data_2023[[#This Row],[End of Month]]),1,0)</f>
        <v>0</v>
      </c>
      <c r="AM2493">
        <f>IF(AND(EE_Data_2023[[#This Row],[Exit Date]]&gt;=EE_Data_2023[[#This Row],[Start of Month]],EE_Data_2023[[#This Row],[Exit Date]]&lt;=EE_Data_2023[[#This Row],[End of Month]]),1,0)</f>
        <v>0</v>
      </c>
      <c r="AN2493">
        <f>EE_Data_2023[[#This Row],[Leave balance]]*EE_Data_2023[[#This Row],[Hr_Rate]]</f>
        <v>20717.957532051281</v>
      </c>
    </row>
    <row r="2494" spans="1:40" x14ac:dyDescent="0.3">
      <c r="A2494" s="1" t="s">
        <v>1929</v>
      </c>
      <c r="B2494" s="8">
        <v>44986</v>
      </c>
      <c r="C2494" s="8">
        <v>45016</v>
      </c>
      <c r="D2494">
        <v>2023</v>
      </c>
      <c r="E2494" t="s">
        <v>283</v>
      </c>
      <c r="F2494" t="s">
        <v>284</v>
      </c>
      <c r="G2494" t="s">
        <v>112</v>
      </c>
      <c r="H2494" t="s">
        <v>1781</v>
      </c>
      <c r="I2494" t="s">
        <v>1787</v>
      </c>
      <c r="J2494" t="s">
        <v>226</v>
      </c>
      <c r="K2494" t="s">
        <v>94</v>
      </c>
      <c r="L2494" t="s">
        <v>71</v>
      </c>
      <c r="M2494" t="s">
        <v>284</v>
      </c>
      <c r="N2494" t="s">
        <v>72</v>
      </c>
      <c r="O2494" t="s">
        <v>50</v>
      </c>
      <c r="P2494">
        <v>44</v>
      </c>
      <c r="Q2494" s="2">
        <v>38771</v>
      </c>
      <c r="R2494" s="2"/>
      <c r="S2494">
        <v>40</v>
      </c>
      <c r="T2494" s="3">
        <v>63705</v>
      </c>
      <c r="U2494" s="3">
        <v>5308.75</v>
      </c>
      <c r="V2494" s="3">
        <v>30.627403846153847</v>
      </c>
      <c r="W2494" s="3">
        <v>0</v>
      </c>
      <c r="X2494" s="3">
        <v>0</v>
      </c>
      <c r="Y2494" vm="30">
        <v>0.159</v>
      </c>
      <c r="Z2494" s="3">
        <v>4464.6587499999996</v>
      </c>
      <c r="AA2494" t="s">
        <v>287</v>
      </c>
      <c r="AB2494">
        <v>3.8807</v>
      </c>
      <c r="AC2494">
        <v>0</v>
      </c>
      <c r="AD2494" s="2" t="s">
        <v>42</v>
      </c>
      <c r="AE2494">
        <v>170</v>
      </c>
      <c r="AH2494">
        <v>20</v>
      </c>
      <c r="AJ2494">
        <v>10.5</v>
      </c>
      <c r="AK2494" t="s">
        <v>42</v>
      </c>
      <c r="AL2494">
        <f>IF(AND(EE_Data_2023[[#This Row],[Hire Date]]&gt;=EE_Data_2023[[#This Row],[Start of Month]],EE_Data_2023[[#This Row],[Hire Date]]&lt;=EE_Data_2023[[#This Row],[End of Month]]),1,0)</f>
        <v>0</v>
      </c>
      <c r="AM2494">
        <f>IF(AND(EE_Data_2023[[#This Row],[Exit Date]]&gt;=EE_Data_2023[[#This Row],[Start of Month]],EE_Data_2023[[#This Row],[Exit Date]]&lt;=EE_Data_2023[[#This Row],[End of Month]]),1,0)</f>
        <v>0</v>
      </c>
      <c r="AN2494">
        <f>EE_Data_2023[[#This Row],[Leave balance]]*EE_Data_2023[[#This Row],[Hr_Rate]]</f>
        <v>5206.6586538461543</v>
      </c>
    </row>
    <row r="2495" spans="1:40" x14ac:dyDescent="0.3">
      <c r="A2495" s="1" t="s">
        <v>1929</v>
      </c>
      <c r="B2495" s="8">
        <v>44986</v>
      </c>
      <c r="C2495" s="8">
        <v>45016</v>
      </c>
      <c r="D2495">
        <v>2023</v>
      </c>
      <c r="E2495" t="s">
        <v>390</v>
      </c>
      <c r="F2495" t="s">
        <v>391</v>
      </c>
      <c r="G2495" t="s">
        <v>33</v>
      </c>
      <c r="H2495" t="s">
        <v>1788</v>
      </c>
      <c r="I2495" t="s">
        <v>1789</v>
      </c>
      <c r="J2495" t="s">
        <v>115</v>
      </c>
      <c r="K2495" t="s">
        <v>70</v>
      </c>
      <c r="L2495" t="s">
        <v>71</v>
      </c>
      <c r="M2495" t="s">
        <v>391</v>
      </c>
      <c r="N2495" t="s">
        <v>72</v>
      </c>
      <c r="O2495" t="s">
        <v>40</v>
      </c>
      <c r="P2495">
        <v>48</v>
      </c>
      <c r="Q2495" s="2">
        <v>36584</v>
      </c>
      <c r="R2495" s="2"/>
      <c r="S2495">
        <v>24</v>
      </c>
      <c r="T2495" s="3">
        <v>258081</v>
      </c>
      <c r="U2495" s="3">
        <v>21506.75</v>
      </c>
      <c r="V2495" s="3">
        <v>206.79567307692309</v>
      </c>
      <c r="W2495" s="3">
        <v>0.1105</v>
      </c>
      <c r="X2495" s="3">
        <v>2376.4958750000001</v>
      </c>
      <c r="Y2495" vm="37">
        <v>0.26100000000000001</v>
      </c>
      <c r="Z2495" s="3">
        <v>15893.488249999999</v>
      </c>
      <c r="AA2495" t="s">
        <v>41</v>
      </c>
      <c r="AB2495">
        <v>1</v>
      </c>
      <c r="AC2495">
        <v>0.3</v>
      </c>
      <c r="AD2495" s="2" t="s">
        <v>42</v>
      </c>
      <c r="AE2495">
        <v>188</v>
      </c>
      <c r="AH2495">
        <v>20</v>
      </c>
      <c r="AK2495" t="s">
        <v>42</v>
      </c>
      <c r="AL2495">
        <f>IF(AND(EE_Data_2023[[#This Row],[Hire Date]]&gt;=EE_Data_2023[[#This Row],[Start of Month]],EE_Data_2023[[#This Row],[Hire Date]]&lt;=EE_Data_2023[[#This Row],[End of Month]]),1,0)</f>
        <v>0</v>
      </c>
      <c r="AM2495">
        <f>IF(AND(EE_Data_2023[[#This Row],[Exit Date]]&gt;=EE_Data_2023[[#This Row],[Start of Month]],EE_Data_2023[[#This Row],[Exit Date]]&lt;=EE_Data_2023[[#This Row],[End of Month]]),1,0)</f>
        <v>0</v>
      </c>
      <c r="AN2495">
        <f>EE_Data_2023[[#This Row],[Leave balance]]*EE_Data_2023[[#This Row],[Hr_Rate]]</f>
        <v>38877.586538461539</v>
      </c>
    </row>
    <row r="2496" spans="1:40" x14ac:dyDescent="0.3">
      <c r="A2496" s="1" t="s">
        <v>1929</v>
      </c>
      <c r="B2496" s="8">
        <v>44986</v>
      </c>
      <c r="C2496" s="8">
        <v>45016</v>
      </c>
      <c r="D2496">
        <v>2023</v>
      </c>
      <c r="E2496" t="s">
        <v>283</v>
      </c>
      <c r="F2496" t="s">
        <v>284</v>
      </c>
      <c r="G2496" t="s">
        <v>112</v>
      </c>
      <c r="H2496" t="s">
        <v>1790</v>
      </c>
      <c r="I2496" t="s">
        <v>1791</v>
      </c>
      <c r="J2496" t="s">
        <v>247</v>
      </c>
      <c r="K2496" t="s">
        <v>94</v>
      </c>
      <c r="L2496" t="s">
        <v>108</v>
      </c>
      <c r="M2496" t="s">
        <v>284</v>
      </c>
      <c r="N2496" t="s">
        <v>39</v>
      </c>
      <c r="O2496" t="s">
        <v>40</v>
      </c>
      <c r="P2496">
        <v>48</v>
      </c>
      <c r="Q2496" s="2">
        <v>44095</v>
      </c>
      <c r="R2496" s="2">
        <v>45190</v>
      </c>
      <c r="S2496">
        <v>40</v>
      </c>
      <c r="T2496" s="3">
        <v>54654</v>
      </c>
      <c r="U2496" s="3">
        <v>4554.5</v>
      </c>
      <c r="V2496" s="3">
        <v>26.275961538461537</v>
      </c>
      <c r="W2496" s="3">
        <v>0</v>
      </c>
      <c r="X2496" s="3">
        <v>0</v>
      </c>
      <c r="Y2496" vm="30">
        <v>0.159</v>
      </c>
      <c r="Z2496" s="3">
        <v>3830.3344999999999</v>
      </c>
      <c r="AA2496" t="s">
        <v>287</v>
      </c>
      <c r="AB2496">
        <v>3.8807</v>
      </c>
      <c r="AC2496">
        <v>0</v>
      </c>
      <c r="AD2496" s="2" t="s">
        <v>42</v>
      </c>
      <c r="AE2496">
        <v>102</v>
      </c>
      <c r="AH2496">
        <v>20</v>
      </c>
      <c r="AI2496">
        <v>216.9</v>
      </c>
      <c r="AJ2496">
        <v>19.5</v>
      </c>
      <c r="AK2496" t="s">
        <v>42</v>
      </c>
      <c r="AL2496">
        <f>IF(AND(EE_Data_2023[[#This Row],[Hire Date]]&gt;=EE_Data_2023[[#This Row],[Start of Month]],EE_Data_2023[[#This Row],[Hire Date]]&lt;=EE_Data_2023[[#This Row],[End of Month]]),1,0)</f>
        <v>0</v>
      </c>
      <c r="AM2496">
        <f>IF(AND(EE_Data_2023[[#This Row],[Exit Date]]&gt;=EE_Data_2023[[#This Row],[Start of Month]],EE_Data_2023[[#This Row],[Exit Date]]&lt;=EE_Data_2023[[#This Row],[End of Month]]),1,0)</f>
        <v>0</v>
      </c>
      <c r="AN2496">
        <f>EE_Data_2023[[#This Row],[Leave balance]]*EE_Data_2023[[#This Row],[Hr_Rate]]</f>
        <v>2680.1480769230766</v>
      </c>
    </row>
    <row r="2497" spans="1:40" x14ac:dyDescent="0.3">
      <c r="A2497" s="1" t="s">
        <v>1929</v>
      </c>
      <c r="B2497" s="8">
        <v>44986</v>
      </c>
      <c r="C2497" s="8">
        <v>45016</v>
      </c>
      <c r="D2497">
        <v>2023</v>
      </c>
      <c r="E2497" t="s">
        <v>346</v>
      </c>
      <c r="F2497" t="s">
        <v>347</v>
      </c>
      <c r="G2497" t="s">
        <v>54</v>
      </c>
      <c r="H2497" t="s">
        <v>1792</v>
      </c>
      <c r="I2497" t="s">
        <v>1793</v>
      </c>
      <c r="J2497" t="s">
        <v>145</v>
      </c>
      <c r="K2497" t="s">
        <v>70</v>
      </c>
      <c r="L2497" t="s">
        <v>38</v>
      </c>
      <c r="M2497" t="s">
        <v>347</v>
      </c>
      <c r="N2497" t="s">
        <v>39</v>
      </c>
      <c r="O2497" t="s">
        <v>40</v>
      </c>
      <c r="P2497">
        <v>54</v>
      </c>
      <c r="Q2497" s="2">
        <v>44828</v>
      </c>
      <c r="R2497" s="2">
        <v>45193</v>
      </c>
      <c r="S2497">
        <v>40</v>
      </c>
      <c r="T2497" s="3">
        <v>58006</v>
      </c>
      <c r="U2497" s="3">
        <v>4833.833333333333</v>
      </c>
      <c r="V2497" s="3">
        <v>27.887499999999999</v>
      </c>
      <c r="W2497" s="3">
        <v>0.2109</v>
      </c>
      <c r="X2497" s="3">
        <v>1019.4554499999999</v>
      </c>
      <c r="Y2497" vm="34">
        <v>0.45799999999999996</v>
      </c>
      <c r="Z2497" s="3">
        <v>2619.9376666666667</v>
      </c>
      <c r="AA2497" t="s">
        <v>350</v>
      </c>
      <c r="AB2497">
        <v>11.0573</v>
      </c>
      <c r="AC2497">
        <v>0</v>
      </c>
      <c r="AD2497" s="2" t="s">
        <v>42</v>
      </c>
      <c r="AE2497">
        <v>369</v>
      </c>
      <c r="AH2497">
        <v>20</v>
      </c>
      <c r="AI2497">
        <v>496.8</v>
      </c>
      <c r="AJ2497">
        <v>30</v>
      </c>
      <c r="AK2497" t="s">
        <v>42</v>
      </c>
      <c r="AL2497">
        <f>IF(AND(EE_Data_2023[[#This Row],[Hire Date]]&gt;=EE_Data_2023[[#This Row],[Start of Month]],EE_Data_2023[[#This Row],[Hire Date]]&lt;=EE_Data_2023[[#This Row],[End of Month]]),1,0)</f>
        <v>0</v>
      </c>
      <c r="AM2497">
        <f>IF(AND(EE_Data_2023[[#This Row],[Exit Date]]&gt;=EE_Data_2023[[#This Row],[Start of Month]],EE_Data_2023[[#This Row],[Exit Date]]&lt;=EE_Data_2023[[#This Row],[End of Month]]),1,0)</f>
        <v>0</v>
      </c>
      <c r="AN2497">
        <f>EE_Data_2023[[#This Row],[Leave balance]]*EE_Data_2023[[#This Row],[Hr_Rate]]</f>
        <v>10290.487499999999</v>
      </c>
    </row>
    <row r="2498" spans="1:40" x14ac:dyDescent="0.3">
      <c r="A2498" s="1" t="s">
        <v>1929</v>
      </c>
      <c r="B2498" s="8">
        <v>44986</v>
      </c>
      <c r="C2498" s="8">
        <v>45016</v>
      </c>
      <c r="D2498">
        <v>2023</v>
      </c>
      <c r="E2498" t="s">
        <v>238</v>
      </c>
      <c r="F2498" t="s">
        <v>239</v>
      </c>
      <c r="G2498" t="s">
        <v>33</v>
      </c>
      <c r="H2498" t="s">
        <v>1794</v>
      </c>
      <c r="I2498" t="s">
        <v>854</v>
      </c>
      <c r="J2498" t="s">
        <v>93</v>
      </c>
      <c r="K2498" t="s">
        <v>48</v>
      </c>
      <c r="L2498" t="s">
        <v>38</v>
      </c>
      <c r="M2498" t="s">
        <v>239</v>
      </c>
      <c r="N2498" t="s">
        <v>72</v>
      </c>
      <c r="O2498" t="s">
        <v>50</v>
      </c>
      <c r="P2498">
        <v>42</v>
      </c>
      <c r="Q2498" s="2">
        <v>40620</v>
      </c>
      <c r="R2498" s="2"/>
      <c r="S2498">
        <v>40</v>
      </c>
      <c r="T2498" s="3">
        <v>150034</v>
      </c>
      <c r="U2498" s="3">
        <v>12502.833333333334</v>
      </c>
      <c r="V2498" s="3">
        <v>72.131730769230771</v>
      </c>
      <c r="W2498" s="3">
        <v>0.16500000000000001</v>
      </c>
      <c r="X2498" s="3">
        <v>2062.9675000000002</v>
      </c>
      <c r="Y2498" vm="27">
        <v>0.20499999999999999</v>
      </c>
      <c r="Z2498" s="3">
        <v>9939.7525000000005</v>
      </c>
      <c r="AA2498" t="s">
        <v>41</v>
      </c>
      <c r="AB2498">
        <v>1</v>
      </c>
      <c r="AC2498">
        <v>0.12</v>
      </c>
      <c r="AD2498" s="2" t="s">
        <v>42</v>
      </c>
      <c r="AE2498">
        <v>245</v>
      </c>
      <c r="AH2498">
        <v>20</v>
      </c>
      <c r="AJ2498">
        <v>27</v>
      </c>
      <c r="AK2498" t="s">
        <v>42</v>
      </c>
      <c r="AL2498">
        <f>IF(AND(EE_Data_2023[[#This Row],[Hire Date]]&gt;=EE_Data_2023[[#This Row],[Start of Month]],EE_Data_2023[[#This Row],[Hire Date]]&lt;=EE_Data_2023[[#This Row],[End of Month]]),1,0)</f>
        <v>0</v>
      </c>
      <c r="AM2498">
        <f>IF(AND(EE_Data_2023[[#This Row],[Exit Date]]&gt;=EE_Data_2023[[#This Row],[Start of Month]],EE_Data_2023[[#This Row],[Exit Date]]&lt;=EE_Data_2023[[#This Row],[End of Month]]),1,0)</f>
        <v>0</v>
      </c>
      <c r="AN2498">
        <f>EE_Data_2023[[#This Row],[Leave balance]]*EE_Data_2023[[#This Row],[Hr_Rate]]</f>
        <v>17672.274038461539</v>
      </c>
    </row>
    <row r="2499" spans="1:40" x14ac:dyDescent="0.3">
      <c r="A2499" s="1" t="s">
        <v>1929</v>
      </c>
      <c r="B2499" s="8">
        <v>44986</v>
      </c>
      <c r="C2499" s="8">
        <v>45016</v>
      </c>
      <c r="D2499">
        <v>2023</v>
      </c>
      <c r="E2499" t="s">
        <v>193</v>
      </c>
      <c r="F2499" t="s">
        <v>194</v>
      </c>
      <c r="G2499" t="s">
        <v>33</v>
      </c>
      <c r="H2499" t="s">
        <v>1718</v>
      </c>
      <c r="I2499" t="s">
        <v>1795</v>
      </c>
      <c r="J2499" t="s">
        <v>115</v>
      </c>
      <c r="K2499" t="s">
        <v>94</v>
      </c>
      <c r="L2499" t="s">
        <v>49</v>
      </c>
      <c r="M2499" t="s">
        <v>194</v>
      </c>
      <c r="N2499" t="s">
        <v>72</v>
      </c>
      <c r="O2499" t="s">
        <v>50</v>
      </c>
      <c r="P2499">
        <v>38</v>
      </c>
      <c r="Q2499" s="2">
        <v>39232</v>
      </c>
      <c r="R2499" s="2"/>
      <c r="S2499">
        <v>24</v>
      </c>
      <c r="T2499" s="3">
        <v>198562</v>
      </c>
      <c r="U2499" s="3">
        <v>16546.833333333332</v>
      </c>
      <c r="V2499" s="3">
        <v>159.10416666666666</v>
      </c>
      <c r="W2499" s="3">
        <v>6.3500000000000001E-2</v>
      </c>
      <c r="X2499" s="3">
        <v>1050.7239166666666</v>
      </c>
      <c r="Y2499" vm="24">
        <v>0.31900000000000001</v>
      </c>
      <c r="Z2499" s="3">
        <v>11268.393499999998</v>
      </c>
      <c r="AA2499" t="s">
        <v>197</v>
      </c>
      <c r="AB2499">
        <v>149.69999999999999</v>
      </c>
      <c r="AC2499">
        <v>0.22</v>
      </c>
      <c r="AD2499" s="2" t="s">
        <v>42</v>
      </c>
      <c r="AE2499">
        <v>112</v>
      </c>
      <c r="AH2499">
        <v>20</v>
      </c>
      <c r="AI2499">
        <v>220.5</v>
      </c>
      <c r="AK2499" t="s">
        <v>42</v>
      </c>
      <c r="AL2499">
        <f>IF(AND(EE_Data_2023[[#This Row],[Hire Date]]&gt;=EE_Data_2023[[#This Row],[Start of Month]],EE_Data_2023[[#This Row],[Hire Date]]&lt;=EE_Data_2023[[#This Row],[End of Month]]),1,0)</f>
        <v>0</v>
      </c>
      <c r="AM2499">
        <f>IF(AND(EE_Data_2023[[#This Row],[Exit Date]]&gt;=EE_Data_2023[[#This Row],[Start of Month]],EE_Data_2023[[#This Row],[Exit Date]]&lt;=EE_Data_2023[[#This Row],[End of Month]]),1,0)</f>
        <v>0</v>
      </c>
      <c r="AN2499">
        <f>EE_Data_2023[[#This Row],[Leave balance]]*EE_Data_2023[[#This Row],[Hr_Rate]]</f>
        <v>17819.666666666664</v>
      </c>
    </row>
    <row r="2500" spans="1:40" x14ac:dyDescent="0.3">
      <c r="A2500" s="1" t="s">
        <v>1929</v>
      </c>
      <c r="B2500" s="8">
        <v>44986</v>
      </c>
      <c r="C2500" s="8">
        <v>45016</v>
      </c>
      <c r="D2500">
        <v>2023</v>
      </c>
      <c r="E2500" t="s">
        <v>390</v>
      </c>
      <c r="F2500" t="s">
        <v>391</v>
      </c>
      <c r="G2500" t="s">
        <v>33</v>
      </c>
      <c r="H2500" t="s">
        <v>1796</v>
      </c>
      <c r="I2500" t="s">
        <v>1797</v>
      </c>
      <c r="J2500" t="s">
        <v>165</v>
      </c>
      <c r="K2500" t="s">
        <v>99</v>
      </c>
      <c r="L2500" t="s">
        <v>108</v>
      </c>
      <c r="M2500" t="s">
        <v>391</v>
      </c>
      <c r="N2500" t="s">
        <v>72</v>
      </c>
      <c r="O2500" t="s">
        <v>40</v>
      </c>
      <c r="P2500">
        <v>57</v>
      </c>
      <c r="Q2500" s="2">
        <v>44205</v>
      </c>
      <c r="R2500" s="2"/>
      <c r="S2500">
        <v>40</v>
      </c>
      <c r="T2500" s="3">
        <v>111299</v>
      </c>
      <c r="U2500" s="3">
        <v>9274.9166666666661</v>
      </c>
      <c r="V2500" s="3">
        <v>53.509134615384617</v>
      </c>
      <c r="W2500" s="3">
        <v>0.1105</v>
      </c>
      <c r="X2500" s="3">
        <v>1024.8782916666667</v>
      </c>
      <c r="Y2500" vm="37">
        <v>0.26100000000000001</v>
      </c>
      <c r="Z2500" s="3">
        <v>6854.1634166666663</v>
      </c>
      <c r="AA2500" t="s">
        <v>41</v>
      </c>
      <c r="AB2500">
        <v>1</v>
      </c>
      <c r="AC2500">
        <v>0.12</v>
      </c>
      <c r="AD2500" s="2" t="s">
        <v>42</v>
      </c>
      <c r="AE2500">
        <v>383</v>
      </c>
      <c r="AH2500">
        <v>20</v>
      </c>
      <c r="AJ2500">
        <v>12</v>
      </c>
      <c r="AK2500" t="s">
        <v>42</v>
      </c>
      <c r="AL2500">
        <f>IF(AND(EE_Data_2023[[#This Row],[Hire Date]]&gt;=EE_Data_2023[[#This Row],[Start of Month]],EE_Data_2023[[#This Row],[Hire Date]]&lt;=EE_Data_2023[[#This Row],[End of Month]]),1,0)</f>
        <v>0</v>
      </c>
      <c r="AM2500">
        <f>IF(AND(EE_Data_2023[[#This Row],[Exit Date]]&gt;=EE_Data_2023[[#This Row],[Start of Month]],EE_Data_2023[[#This Row],[Exit Date]]&lt;=EE_Data_2023[[#This Row],[End of Month]]),1,0)</f>
        <v>0</v>
      </c>
      <c r="AN2500">
        <f>EE_Data_2023[[#This Row],[Leave balance]]*EE_Data_2023[[#This Row],[Hr_Rate]]</f>
        <v>20493.99855769231</v>
      </c>
    </row>
    <row r="2501" spans="1:40" x14ac:dyDescent="0.3">
      <c r="A2501" s="1" t="s">
        <v>1929</v>
      </c>
      <c r="B2501" s="8">
        <v>44986</v>
      </c>
      <c r="C2501" s="8">
        <v>45016</v>
      </c>
      <c r="D2501">
        <v>2023</v>
      </c>
      <c r="E2501" t="s">
        <v>238</v>
      </c>
      <c r="F2501" t="s">
        <v>239</v>
      </c>
      <c r="G2501" t="s">
        <v>33</v>
      </c>
      <c r="H2501" t="s">
        <v>1580</v>
      </c>
      <c r="I2501" t="s">
        <v>1798</v>
      </c>
      <c r="J2501" t="s">
        <v>145</v>
      </c>
      <c r="K2501" t="s">
        <v>116</v>
      </c>
      <c r="L2501" t="s">
        <v>108</v>
      </c>
      <c r="M2501" t="s">
        <v>239</v>
      </c>
      <c r="N2501" t="s">
        <v>72</v>
      </c>
      <c r="O2501" t="s">
        <v>50</v>
      </c>
      <c r="P2501">
        <v>43</v>
      </c>
      <c r="Q2501" s="2">
        <v>43659</v>
      </c>
      <c r="R2501" s="2"/>
      <c r="S2501">
        <v>40</v>
      </c>
      <c r="T2501" s="3">
        <v>41545</v>
      </c>
      <c r="U2501" s="3">
        <v>3462.0833333333335</v>
      </c>
      <c r="V2501" s="3">
        <v>19.973557692307693</v>
      </c>
      <c r="W2501" s="3">
        <v>0.16500000000000001</v>
      </c>
      <c r="X2501" s="3">
        <v>571.24375000000009</v>
      </c>
      <c r="Y2501" vm="27">
        <v>0.20499999999999999</v>
      </c>
      <c r="Z2501" s="3">
        <v>2752.3562500000003</v>
      </c>
      <c r="AA2501" t="s">
        <v>41</v>
      </c>
      <c r="AB2501">
        <v>1</v>
      </c>
      <c r="AC2501">
        <v>0</v>
      </c>
      <c r="AD2501" s="2" t="s">
        <v>42</v>
      </c>
      <c r="AE2501">
        <v>389</v>
      </c>
      <c r="AH2501">
        <v>20</v>
      </c>
      <c r="AJ2501">
        <v>21</v>
      </c>
      <c r="AK2501" t="s">
        <v>42</v>
      </c>
      <c r="AL2501">
        <f>IF(AND(EE_Data_2023[[#This Row],[Hire Date]]&gt;=EE_Data_2023[[#This Row],[Start of Month]],EE_Data_2023[[#This Row],[Hire Date]]&lt;=EE_Data_2023[[#This Row],[End of Month]]),1,0)</f>
        <v>0</v>
      </c>
      <c r="AM2501">
        <f>IF(AND(EE_Data_2023[[#This Row],[Exit Date]]&gt;=EE_Data_2023[[#This Row],[Start of Month]],EE_Data_2023[[#This Row],[Exit Date]]&lt;=EE_Data_2023[[#This Row],[End of Month]]),1,0)</f>
        <v>0</v>
      </c>
      <c r="AN2501">
        <f>EE_Data_2023[[#This Row],[Leave balance]]*EE_Data_2023[[#This Row],[Hr_Rate]]</f>
        <v>7769.7139423076924</v>
      </c>
    </row>
    <row r="2502" spans="1:40" x14ac:dyDescent="0.3">
      <c r="A2502" s="1" t="s">
        <v>1929</v>
      </c>
      <c r="B2502" s="8">
        <v>44986</v>
      </c>
      <c r="C2502" s="8">
        <v>45016</v>
      </c>
      <c r="D2502">
        <v>2023</v>
      </c>
      <c r="E2502" t="s">
        <v>721</v>
      </c>
      <c r="F2502" t="s">
        <v>722</v>
      </c>
      <c r="G2502" t="s">
        <v>54</v>
      </c>
      <c r="H2502" t="s">
        <v>1711</v>
      </c>
      <c r="I2502" t="s">
        <v>1799</v>
      </c>
      <c r="J2502" t="s">
        <v>77</v>
      </c>
      <c r="K2502" t="s">
        <v>83</v>
      </c>
      <c r="L2502" t="s">
        <v>108</v>
      </c>
      <c r="M2502" t="s">
        <v>722</v>
      </c>
      <c r="N2502" t="s">
        <v>72</v>
      </c>
      <c r="O2502" t="s">
        <v>40</v>
      </c>
      <c r="P2502">
        <v>44</v>
      </c>
      <c r="Q2502" s="2">
        <v>37296</v>
      </c>
      <c r="R2502" s="2"/>
      <c r="S2502">
        <v>40</v>
      </c>
      <c r="T2502" s="3">
        <v>117545</v>
      </c>
      <c r="U2502" s="3">
        <v>9795.4166666666661</v>
      </c>
      <c r="V2502" s="3">
        <v>56.512019230769226</v>
      </c>
      <c r="W2502" s="3">
        <v>0.1</v>
      </c>
      <c r="X2502" s="3">
        <v>979.54166666666663</v>
      </c>
      <c r="Y2502" vm="42">
        <v>0.34799999999999998</v>
      </c>
      <c r="Z2502" s="3">
        <v>6386.6116666666667</v>
      </c>
      <c r="AA2502" t="s">
        <v>725</v>
      </c>
      <c r="AB2502">
        <v>486.12</v>
      </c>
      <c r="AC2502">
        <v>0.06</v>
      </c>
      <c r="AD2502" s="2" t="s">
        <v>42</v>
      </c>
      <c r="AE2502">
        <v>86</v>
      </c>
      <c r="AH2502">
        <v>20</v>
      </c>
      <c r="AJ2502">
        <v>7.5</v>
      </c>
      <c r="AK2502" t="s">
        <v>42</v>
      </c>
      <c r="AL2502">
        <f>IF(AND(EE_Data_2023[[#This Row],[Hire Date]]&gt;=EE_Data_2023[[#This Row],[Start of Month]],EE_Data_2023[[#This Row],[Hire Date]]&lt;=EE_Data_2023[[#This Row],[End of Month]]),1,0)</f>
        <v>0</v>
      </c>
      <c r="AM2502">
        <f>IF(AND(EE_Data_2023[[#This Row],[Exit Date]]&gt;=EE_Data_2023[[#This Row],[Start of Month]],EE_Data_2023[[#This Row],[Exit Date]]&lt;=EE_Data_2023[[#This Row],[End of Month]]),1,0)</f>
        <v>0</v>
      </c>
      <c r="AN2502">
        <f>EE_Data_2023[[#This Row],[Leave balance]]*EE_Data_2023[[#This Row],[Hr_Rate]]</f>
        <v>4860.0336538461534</v>
      </c>
    </row>
    <row r="2503" spans="1:40" x14ac:dyDescent="0.3">
      <c r="A2503" s="1" t="s">
        <v>1929</v>
      </c>
      <c r="B2503" s="8">
        <v>44986</v>
      </c>
      <c r="C2503" s="8">
        <v>45016</v>
      </c>
      <c r="D2503">
        <v>2023</v>
      </c>
      <c r="E2503" t="s">
        <v>1035</v>
      </c>
      <c r="F2503" t="s">
        <v>1036</v>
      </c>
      <c r="G2503" t="s">
        <v>1918</v>
      </c>
      <c r="H2503" t="s">
        <v>1800</v>
      </c>
      <c r="I2503" t="s">
        <v>1801</v>
      </c>
      <c r="J2503" t="s">
        <v>77</v>
      </c>
      <c r="K2503" t="s">
        <v>94</v>
      </c>
      <c r="L2503" t="s">
        <v>49</v>
      </c>
      <c r="M2503" t="s">
        <v>135</v>
      </c>
      <c r="N2503" t="s">
        <v>72</v>
      </c>
      <c r="O2503" t="s">
        <v>40</v>
      </c>
      <c r="P2503">
        <v>50</v>
      </c>
      <c r="Q2503" s="2">
        <v>40983</v>
      </c>
      <c r="R2503" s="2"/>
      <c r="S2503">
        <v>40</v>
      </c>
      <c r="T2503" s="3">
        <v>117226</v>
      </c>
      <c r="U2503" s="3">
        <v>9768.8333333333339</v>
      </c>
      <c r="V2503" s="3">
        <v>56.358653846153842</v>
      </c>
      <c r="W2503" s="3">
        <v>0.25</v>
      </c>
      <c r="X2503" s="3">
        <v>2442.2083333333335</v>
      </c>
      <c r="Y2503" vm="15">
        <v>0.34600000000000003</v>
      </c>
      <c r="Z2503" s="3">
        <v>6388.817</v>
      </c>
      <c r="AA2503" t="s">
        <v>138</v>
      </c>
      <c r="AB2503">
        <v>1.7225999999999999</v>
      </c>
      <c r="AC2503">
        <v>0.08</v>
      </c>
      <c r="AD2503" s="2" t="s">
        <v>42</v>
      </c>
      <c r="AE2503">
        <v>275</v>
      </c>
      <c r="AH2503">
        <v>20</v>
      </c>
      <c r="AJ2503">
        <v>22.5</v>
      </c>
      <c r="AK2503" t="s">
        <v>42</v>
      </c>
      <c r="AL2503">
        <f>IF(AND(EE_Data_2023[[#This Row],[Hire Date]]&gt;=EE_Data_2023[[#This Row],[Start of Month]],EE_Data_2023[[#This Row],[Hire Date]]&lt;=EE_Data_2023[[#This Row],[End of Month]]),1,0)</f>
        <v>0</v>
      </c>
      <c r="AM2503">
        <f>IF(AND(EE_Data_2023[[#This Row],[Exit Date]]&gt;=EE_Data_2023[[#This Row],[Start of Month]],EE_Data_2023[[#This Row],[Exit Date]]&lt;=EE_Data_2023[[#This Row],[End of Month]]),1,0)</f>
        <v>0</v>
      </c>
      <c r="AN2503">
        <f>EE_Data_2023[[#This Row],[Leave balance]]*EE_Data_2023[[#This Row],[Hr_Rate]]</f>
        <v>15498.629807692307</v>
      </c>
    </row>
    <row r="2504" spans="1:40" x14ac:dyDescent="0.3">
      <c r="A2504" s="1" t="s">
        <v>1929</v>
      </c>
      <c r="B2504" s="8">
        <v>44986</v>
      </c>
      <c r="C2504" s="8">
        <v>45016</v>
      </c>
      <c r="D2504">
        <v>2023</v>
      </c>
      <c r="E2504" t="s">
        <v>151</v>
      </c>
      <c r="F2504" t="s">
        <v>152</v>
      </c>
      <c r="G2504" t="s">
        <v>33</v>
      </c>
      <c r="H2504" t="s">
        <v>1802</v>
      </c>
      <c r="I2504" t="s">
        <v>1803</v>
      </c>
      <c r="J2504" t="s">
        <v>145</v>
      </c>
      <c r="K2504" t="s">
        <v>83</v>
      </c>
      <c r="L2504" t="s">
        <v>71</v>
      </c>
      <c r="M2504" t="s">
        <v>152</v>
      </c>
      <c r="N2504" t="s">
        <v>72</v>
      </c>
      <c r="O2504" t="s">
        <v>50</v>
      </c>
      <c r="P2504">
        <v>26</v>
      </c>
      <c r="Q2504" s="2">
        <v>43489</v>
      </c>
      <c r="R2504" s="2"/>
      <c r="S2504">
        <v>40</v>
      </c>
      <c r="T2504" s="3">
        <v>55767</v>
      </c>
      <c r="U2504" s="3">
        <v>4647.25</v>
      </c>
      <c r="V2504" s="3">
        <v>26.811057692307692</v>
      </c>
      <c r="W2504" s="3">
        <v>0.21</v>
      </c>
      <c r="X2504" s="3">
        <v>975.92250000000001</v>
      </c>
      <c r="Y2504" vm="18">
        <v>0.379</v>
      </c>
      <c r="Z2504" s="3">
        <v>2885.9422500000001</v>
      </c>
      <c r="AA2504" t="s">
        <v>155</v>
      </c>
      <c r="AB2504">
        <v>378.97</v>
      </c>
      <c r="AC2504">
        <v>0</v>
      </c>
      <c r="AD2504" s="2" t="s">
        <v>42</v>
      </c>
      <c r="AE2504">
        <v>387</v>
      </c>
      <c r="AH2504">
        <v>20</v>
      </c>
      <c r="AK2504" t="s">
        <v>42</v>
      </c>
      <c r="AL2504">
        <f>IF(AND(EE_Data_2023[[#This Row],[Hire Date]]&gt;=EE_Data_2023[[#This Row],[Start of Month]],EE_Data_2023[[#This Row],[Hire Date]]&lt;=EE_Data_2023[[#This Row],[End of Month]]),1,0)</f>
        <v>0</v>
      </c>
      <c r="AM2504">
        <f>IF(AND(EE_Data_2023[[#This Row],[Exit Date]]&gt;=EE_Data_2023[[#This Row],[Start of Month]],EE_Data_2023[[#This Row],[Exit Date]]&lt;=EE_Data_2023[[#This Row],[End of Month]]),1,0)</f>
        <v>0</v>
      </c>
      <c r="AN2504">
        <f>EE_Data_2023[[#This Row],[Leave balance]]*EE_Data_2023[[#This Row],[Hr_Rate]]</f>
        <v>10375.879326923077</v>
      </c>
    </row>
    <row r="2505" spans="1:40" x14ac:dyDescent="0.3">
      <c r="A2505" s="1" t="s">
        <v>1929</v>
      </c>
      <c r="B2505" s="8">
        <v>44986</v>
      </c>
      <c r="C2505" s="8">
        <v>45016</v>
      </c>
      <c r="D2505">
        <v>2023</v>
      </c>
      <c r="E2505" t="s">
        <v>200</v>
      </c>
      <c r="F2505" t="s">
        <v>201</v>
      </c>
      <c r="G2505" t="s">
        <v>33</v>
      </c>
      <c r="H2505" t="s">
        <v>1804</v>
      </c>
      <c r="I2505" t="s">
        <v>1805</v>
      </c>
      <c r="J2505" t="s">
        <v>177</v>
      </c>
      <c r="K2505" t="s">
        <v>70</v>
      </c>
      <c r="L2505" t="s">
        <v>38</v>
      </c>
      <c r="M2505" t="s">
        <v>201</v>
      </c>
      <c r="N2505" t="s">
        <v>72</v>
      </c>
      <c r="O2505" t="s">
        <v>50</v>
      </c>
      <c r="P2505">
        <v>29</v>
      </c>
      <c r="Q2505" s="2">
        <v>42691</v>
      </c>
      <c r="R2505" s="2"/>
      <c r="S2505">
        <v>32</v>
      </c>
      <c r="T2505" s="3">
        <v>60930</v>
      </c>
      <c r="U2505" s="3">
        <v>5077.5</v>
      </c>
      <c r="V2505" s="3">
        <v>36.61658653846154</v>
      </c>
      <c r="W2505" s="3">
        <v>0.24809999999999999</v>
      </c>
      <c r="X2505" s="3">
        <v>1259.72775</v>
      </c>
      <c r="Y2505" vm="25">
        <v>0.51900000000000002</v>
      </c>
      <c r="Z2505" s="3">
        <v>2442.2774999999997</v>
      </c>
      <c r="AA2505" t="s">
        <v>41</v>
      </c>
      <c r="AB2505">
        <v>1</v>
      </c>
      <c r="AC2505">
        <v>0</v>
      </c>
      <c r="AD2505" s="2" t="s">
        <v>42</v>
      </c>
      <c r="AE2505">
        <v>352</v>
      </c>
      <c r="AF2505">
        <v>1</v>
      </c>
      <c r="AG2505" t="s">
        <v>1811</v>
      </c>
      <c r="AH2505">
        <v>20</v>
      </c>
      <c r="AI2505">
        <v>478.8</v>
      </c>
      <c r="AK2505" t="s">
        <v>42</v>
      </c>
      <c r="AL2505">
        <f>IF(AND(EE_Data_2023[[#This Row],[Hire Date]]&gt;=EE_Data_2023[[#This Row],[Start of Month]],EE_Data_2023[[#This Row],[Hire Date]]&lt;=EE_Data_2023[[#This Row],[End of Month]]),1,0)</f>
        <v>0</v>
      </c>
      <c r="AM2505">
        <f>IF(AND(EE_Data_2023[[#This Row],[Exit Date]]&gt;=EE_Data_2023[[#This Row],[Start of Month]],EE_Data_2023[[#This Row],[Exit Date]]&lt;=EE_Data_2023[[#This Row],[End of Month]]),1,0)</f>
        <v>0</v>
      </c>
      <c r="AN2505">
        <f>EE_Data_2023[[#This Row],[Leave balance]]*EE_Data_2023[[#This Row],[Hr_Rate]]</f>
        <v>12889.038461538463</v>
      </c>
    </row>
    <row r="2506" spans="1:40" x14ac:dyDescent="0.3">
      <c r="A2506" s="1" t="s">
        <v>1929</v>
      </c>
      <c r="B2506" s="8">
        <v>44986</v>
      </c>
      <c r="C2506" s="8">
        <v>45016</v>
      </c>
      <c r="D2506">
        <v>2023</v>
      </c>
      <c r="E2506" t="s">
        <v>84</v>
      </c>
      <c r="F2506" t="s">
        <v>85</v>
      </c>
      <c r="G2506" t="s">
        <v>1919</v>
      </c>
      <c r="H2506" t="s">
        <v>1806</v>
      </c>
      <c r="I2506" t="s">
        <v>1807</v>
      </c>
      <c r="J2506" t="s">
        <v>115</v>
      </c>
      <c r="K2506" t="s">
        <v>70</v>
      </c>
      <c r="L2506" t="s">
        <v>49</v>
      </c>
      <c r="M2506" t="s">
        <v>85</v>
      </c>
      <c r="N2506" t="s">
        <v>72</v>
      </c>
      <c r="O2506" t="s">
        <v>50</v>
      </c>
      <c r="P2506">
        <v>27</v>
      </c>
      <c r="Q2506" s="2">
        <v>43397</v>
      </c>
      <c r="R2506" s="2"/>
      <c r="S2506">
        <v>40</v>
      </c>
      <c r="T2506" s="3">
        <v>154973</v>
      </c>
      <c r="U2506" s="3">
        <v>12914.416666666666</v>
      </c>
      <c r="V2506" s="3">
        <v>74.506249999999994</v>
      </c>
      <c r="W2506" s="3">
        <v>0.25</v>
      </c>
      <c r="X2506" s="3">
        <v>3228.6041666666665</v>
      </c>
      <c r="Y2506" vm="8">
        <v>0.21899999999999997</v>
      </c>
      <c r="Z2506" s="3">
        <v>10086.159416666665</v>
      </c>
      <c r="AA2506" t="s">
        <v>88</v>
      </c>
      <c r="AB2506">
        <v>8.2957999999999998</v>
      </c>
      <c r="AC2506">
        <v>0.28999999999999998</v>
      </c>
      <c r="AD2506" s="2" t="s">
        <v>42</v>
      </c>
      <c r="AE2506">
        <v>43</v>
      </c>
      <c r="AH2506">
        <v>20</v>
      </c>
      <c r="AJ2506">
        <v>16.5</v>
      </c>
      <c r="AK2506" t="s">
        <v>42</v>
      </c>
      <c r="AL2506">
        <f>IF(AND(EE_Data_2023[[#This Row],[Hire Date]]&gt;=EE_Data_2023[[#This Row],[Start of Month]],EE_Data_2023[[#This Row],[Hire Date]]&lt;=EE_Data_2023[[#This Row],[End of Month]]),1,0)</f>
        <v>0</v>
      </c>
      <c r="AM2506">
        <f>IF(AND(EE_Data_2023[[#This Row],[Exit Date]]&gt;=EE_Data_2023[[#This Row],[Start of Month]],EE_Data_2023[[#This Row],[Exit Date]]&lt;=EE_Data_2023[[#This Row],[End of Month]]),1,0)</f>
        <v>0</v>
      </c>
      <c r="AN2506">
        <f>EE_Data_2023[[#This Row],[Leave balance]]*EE_Data_2023[[#This Row],[Hr_Rate]]</f>
        <v>3203.7687499999997</v>
      </c>
    </row>
    <row r="2507" spans="1:40" x14ac:dyDescent="0.3">
      <c r="A2507" s="1" t="s">
        <v>1929</v>
      </c>
      <c r="B2507" s="8">
        <v>44986</v>
      </c>
      <c r="C2507" s="8">
        <v>45016</v>
      </c>
      <c r="D2507">
        <v>2023</v>
      </c>
      <c r="E2507" t="s">
        <v>65</v>
      </c>
      <c r="F2507" t="s">
        <v>66</v>
      </c>
      <c r="G2507" t="s">
        <v>33</v>
      </c>
      <c r="H2507" t="s">
        <v>1812</v>
      </c>
      <c r="I2507" t="s">
        <v>1813</v>
      </c>
      <c r="J2507" t="s">
        <v>93</v>
      </c>
      <c r="K2507" t="s">
        <v>37</v>
      </c>
      <c r="L2507" t="s">
        <v>108</v>
      </c>
      <c r="M2507" t="s">
        <v>66</v>
      </c>
      <c r="N2507" t="s">
        <v>39</v>
      </c>
      <c r="O2507" t="s">
        <v>50</v>
      </c>
      <c r="P2507">
        <v>55</v>
      </c>
      <c r="Q2507" s="2">
        <v>44958</v>
      </c>
      <c r="R2507" s="2">
        <v>45323</v>
      </c>
      <c r="S2507">
        <v>40</v>
      </c>
      <c r="T2507" s="3">
        <v>141604</v>
      </c>
      <c r="U2507" s="3">
        <v>11800.333333333334</v>
      </c>
      <c r="V2507" s="3">
        <v>68.078846153846158</v>
      </c>
      <c r="W2507" s="3">
        <v>0.23749999999999999</v>
      </c>
      <c r="X2507" s="3">
        <v>2802.5791666666669</v>
      </c>
      <c r="Y2507" vm="5">
        <v>0.39799999999999996</v>
      </c>
      <c r="Z2507" s="3">
        <v>7103.8006666666679</v>
      </c>
      <c r="AA2507" t="s">
        <v>41</v>
      </c>
      <c r="AB2507">
        <v>1</v>
      </c>
      <c r="AC2507">
        <v>0.15</v>
      </c>
      <c r="AD2507" s="2"/>
      <c r="AE2507">
        <v>183.33333333333334</v>
      </c>
      <c r="AH2507">
        <v>20</v>
      </c>
      <c r="AK2507" t="s">
        <v>42</v>
      </c>
      <c r="AL2507">
        <f>IF(AND(EE_Data_2023[[#This Row],[Hire Date]]&gt;=EE_Data_2023[[#This Row],[Start of Month]],EE_Data_2023[[#This Row],[Hire Date]]&lt;=EE_Data_2023[[#This Row],[End of Month]]),1,0)</f>
        <v>0</v>
      </c>
      <c r="AM2507">
        <f>IF(AND(EE_Data_2023[[#This Row],[Exit Date]]&gt;=EE_Data_2023[[#This Row],[Start of Month]],EE_Data_2023[[#This Row],[Exit Date]]&lt;=EE_Data_2023[[#This Row],[End of Month]]),1,0)</f>
        <v>0</v>
      </c>
      <c r="AN2507">
        <f>EE_Data_2023[[#This Row],[Leave balance]]*EE_Data_2023[[#This Row],[Hr_Rate]]</f>
        <v>12481.121794871797</v>
      </c>
    </row>
    <row r="2508" spans="1:40" x14ac:dyDescent="0.3">
      <c r="A2508" s="1" t="s">
        <v>1929</v>
      </c>
      <c r="B2508" s="8">
        <v>44986</v>
      </c>
      <c r="C2508" s="8">
        <v>45016</v>
      </c>
      <c r="D2508">
        <v>2023</v>
      </c>
      <c r="E2508" t="s">
        <v>351</v>
      </c>
      <c r="F2508" t="s">
        <v>352</v>
      </c>
      <c r="G2508" t="s">
        <v>54</v>
      </c>
      <c r="H2508" t="s">
        <v>700</v>
      </c>
      <c r="I2508" t="s">
        <v>1814</v>
      </c>
      <c r="J2508" t="s">
        <v>145</v>
      </c>
      <c r="K2508" t="s">
        <v>48</v>
      </c>
      <c r="L2508" t="s">
        <v>38</v>
      </c>
      <c r="M2508" t="s">
        <v>352</v>
      </c>
      <c r="N2508" t="s">
        <v>39</v>
      </c>
      <c r="O2508" t="s">
        <v>40</v>
      </c>
      <c r="P2508">
        <v>25</v>
      </c>
      <c r="Q2508" s="2">
        <v>44958</v>
      </c>
      <c r="R2508" s="2">
        <v>45323</v>
      </c>
      <c r="S2508">
        <v>40</v>
      </c>
      <c r="T2508" s="3">
        <v>41336</v>
      </c>
      <c r="U2508" s="3">
        <v>3444.6666666666665</v>
      </c>
      <c r="V2508" s="3">
        <v>19.873076923076923</v>
      </c>
      <c r="W2508" s="3">
        <v>0.13</v>
      </c>
      <c r="X2508" s="3">
        <v>447.80666666666667</v>
      </c>
      <c r="Y2508" vm="14">
        <v>0.55399999999999994</v>
      </c>
      <c r="Z2508" s="3">
        <v>1536.3213333333335</v>
      </c>
      <c r="AA2508" t="s">
        <v>355</v>
      </c>
      <c r="AB2508">
        <v>12.6816</v>
      </c>
      <c r="AC2508">
        <v>0</v>
      </c>
      <c r="AD2508" s="2"/>
      <c r="AE2508">
        <v>183.33333333333334</v>
      </c>
      <c r="AH2508">
        <v>20</v>
      </c>
      <c r="AK2508" t="s">
        <v>42</v>
      </c>
      <c r="AL2508">
        <f>IF(AND(EE_Data_2023[[#This Row],[Hire Date]]&gt;=EE_Data_2023[[#This Row],[Start of Month]],EE_Data_2023[[#This Row],[Hire Date]]&lt;=EE_Data_2023[[#This Row],[End of Month]]),1,0)</f>
        <v>0</v>
      </c>
      <c r="AM2508">
        <f>IF(AND(EE_Data_2023[[#This Row],[Exit Date]]&gt;=EE_Data_2023[[#This Row],[Start of Month]],EE_Data_2023[[#This Row],[Exit Date]]&lt;=EE_Data_2023[[#This Row],[End of Month]]),1,0)</f>
        <v>0</v>
      </c>
      <c r="AN2508">
        <f>EE_Data_2023[[#This Row],[Leave balance]]*EE_Data_2023[[#This Row],[Hr_Rate]]</f>
        <v>3643.397435897436</v>
      </c>
    </row>
    <row r="2509" spans="1:40" x14ac:dyDescent="0.3">
      <c r="A2509" s="1" t="s">
        <v>1929</v>
      </c>
      <c r="B2509" s="8">
        <v>44986</v>
      </c>
      <c r="C2509" s="8">
        <v>45016</v>
      </c>
      <c r="D2509">
        <v>2023</v>
      </c>
      <c r="E2509" t="s">
        <v>172</v>
      </c>
      <c r="F2509" t="s">
        <v>132</v>
      </c>
      <c r="G2509" t="s">
        <v>33</v>
      </c>
      <c r="H2509" t="s">
        <v>1815</v>
      </c>
      <c r="I2509" t="s">
        <v>1816</v>
      </c>
      <c r="J2509" t="s">
        <v>63</v>
      </c>
      <c r="K2509" t="s">
        <v>83</v>
      </c>
      <c r="L2509" t="s">
        <v>49</v>
      </c>
      <c r="M2509" t="s">
        <v>132</v>
      </c>
      <c r="N2509" t="s">
        <v>39</v>
      </c>
      <c r="O2509" t="s">
        <v>40</v>
      </c>
      <c r="P2509">
        <v>31</v>
      </c>
      <c r="Q2509" s="2">
        <v>44958</v>
      </c>
      <c r="R2509" s="2">
        <v>45323</v>
      </c>
      <c r="S2509">
        <v>40</v>
      </c>
      <c r="T2509" s="3">
        <v>97078</v>
      </c>
      <c r="U2509" s="3">
        <v>8089.833333333333</v>
      </c>
      <c r="V2509" s="3">
        <v>46.672115384615388</v>
      </c>
      <c r="W2509" s="3">
        <v>0.45</v>
      </c>
      <c r="X2509" s="3">
        <v>3640.4249999999997</v>
      </c>
      <c r="Y2509" vm="21">
        <v>0.60699999999999998</v>
      </c>
      <c r="Z2509" s="3">
        <v>3179.3045000000002</v>
      </c>
      <c r="AA2509" t="s">
        <v>41</v>
      </c>
      <c r="AB2509">
        <v>1</v>
      </c>
      <c r="AC2509">
        <v>0</v>
      </c>
      <c r="AD2509" s="2"/>
      <c r="AE2509">
        <v>183.33333333333334</v>
      </c>
      <c r="AF2509">
        <v>1</v>
      </c>
      <c r="AG2509" t="s">
        <v>1811</v>
      </c>
      <c r="AH2509">
        <v>20</v>
      </c>
      <c r="AK2509" t="s">
        <v>42</v>
      </c>
      <c r="AL2509">
        <f>IF(AND(EE_Data_2023[[#This Row],[Hire Date]]&gt;=EE_Data_2023[[#This Row],[Start of Month]],EE_Data_2023[[#This Row],[Hire Date]]&lt;=EE_Data_2023[[#This Row],[End of Month]]),1,0)</f>
        <v>0</v>
      </c>
      <c r="AM2509">
        <f>IF(AND(EE_Data_2023[[#This Row],[Exit Date]]&gt;=EE_Data_2023[[#This Row],[Start of Month]],EE_Data_2023[[#This Row],[Exit Date]]&lt;=EE_Data_2023[[#This Row],[End of Month]]),1,0)</f>
        <v>0</v>
      </c>
      <c r="AN2509">
        <f>EE_Data_2023[[#This Row],[Leave balance]]*EE_Data_2023[[#This Row],[Hr_Rate]]</f>
        <v>8556.5544871794882</v>
      </c>
    </row>
    <row r="2510" spans="1:40" x14ac:dyDescent="0.3">
      <c r="A2510" s="1" t="s">
        <v>1929</v>
      </c>
      <c r="B2510" s="8">
        <v>44986</v>
      </c>
      <c r="C2510" s="8">
        <v>45016</v>
      </c>
      <c r="D2510">
        <v>2023</v>
      </c>
      <c r="E2510" t="s">
        <v>262</v>
      </c>
      <c r="F2510" t="s">
        <v>263</v>
      </c>
      <c r="G2510" t="s">
        <v>33</v>
      </c>
      <c r="H2510" t="s">
        <v>1817</v>
      </c>
      <c r="I2510" t="s">
        <v>1818</v>
      </c>
      <c r="J2510" t="s">
        <v>321</v>
      </c>
      <c r="K2510" t="s">
        <v>94</v>
      </c>
      <c r="L2510" t="s">
        <v>49</v>
      </c>
      <c r="M2510" t="s">
        <v>263</v>
      </c>
      <c r="N2510" t="s">
        <v>39</v>
      </c>
      <c r="O2510" t="s">
        <v>40</v>
      </c>
      <c r="P2510">
        <v>30</v>
      </c>
      <c r="Q2510" s="2">
        <v>44958</v>
      </c>
      <c r="R2510" s="2">
        <v>45323</v>
      </c>
      <c r="S2510">
        <v>40</v>
      </c>
      <c r="T2510" s="3">
        <v>86317</v>
      </c>
      <c r="U2510" s="3">
        <v>7193.083333333333</v>
      </c>
      <c r="V2510" s="3">
        <v>41.498557692307692</v>
      </c>
      <c r="W2510" s="3">
        <v>0.22</v>
      </c>
      <c r="X2510" s="3">
        <v>1582.4783333333332</v>
      </c>
      <c r="Y2510" vm="28">
        <v>0.45200000000000001</v>
      </c>
      <c r="Z2510" s="3">
        <v>3941.8096666666665</v>
      </c>
      <c r="AA2510" t="s">
        <v>267</v>
      </c>
      <c r="AB2510">
        <v>39.026600000000002</v>
      </c>
      <c r="AC2510">
        <v>0</v>
      </c>
      <c r="AD2510" s="2"/>
      <c r="AE2510">
        <v>183.33333333333334</v>
      </c>
      <c r="AH2510">
        <v>20</v>
      </c>
      <c r="AK2510" t="s">
        <v>42</v>
      </c>
      <c r="AL2510">
        <f>IF(AND(EE_Data_2023[[#This Row],[Hire Date]]&gt;=EE_Data_2023[[#This Row],[Start of Month]],EE_Data_2023[[#This Row],[Hire Date]]&lt;=EE_Data_2023[[#This Row],[End of Month]]),1,0)</f>
        <v>0</v>
      </c>
      <c r="AM2510">
        <f>IF(AND(EE_Data_2023[[#This Row],[Exit Date]]&gt;=EE_Data_2023[[#This Row],[Start of Month]],EE_Data_2023[[#This Row],[Exit Date]]&lt;=EE_Data_2023[[#This Row],[End of Month]]),1,0)</f>
        <v>0</v>
      </c>
      <c r="AN2510">
        <f>EE_Data_2023[[#This Row],[Leave balance]]*EE_Data_2023[[#This Row],[Hr_Rate]]</f>
        <v>7608.0689102564102</v>
      </c>
    </row>
    <row r="2511" spans="1:40" x14ac:dyDescent="0.3">
      <c r="A2511" s="1" t="s">
        <v>1929</v>
      </c>
      <c r="B2511" s="8">
        <v>44986</v>
      </c>
      <c r="C2511" s="8">
        <v>45016</v>
      </c>
      <c r="D2511">
        <v>2023</v>
      </c>
      <c r="E2511" t="s">
        <v>79</v>
      </c>
      <c r="F2511" t="s">
        <v>80</v>
      </c>
      <c r="G2511" t="s">
        <v>33</v>
      </c>
      <c r="H2511" t="s">
        <v>1819</v>
      </c>
      <c r="I2511" t="s">
        <v>1820</v>
      </c>
      <c r="J2511" t="s">
        <v>63</v>
      </c>
      <c r="K2511" t="s">
        <v>83</v>
      </c>
      <c r="L2511" t="s">
        <v>38</v>
      </c>
      <c r="M2511" t="s">
        <v>80</v>
      </c>
      <c r="N2511" t="s">
        <v>39</v>
      </c>
      <c r="O2511" t="s">
        <v>50</v>
      </c>
      <c r="P2511">
        <v>44</v>
      </c>
      <c r="Q2511" s="2">
        <v>44967</v>
      </c>
      <c r="R2511" s="2">
        <v>45332</v>
      </c>
      <c r="S2511">
        <v>32</v>
      </c>
      <c r="T2511" s="3">
        <v>74691</v>
      </c>
      <c r="U2511" s="3">
        <v>6224.25</v>
      </c>
      <c r="V2511" s="3">
        <v>44.886418269230766</v>
      </c>
      <c r="W2511" s="3">
        <v>0.23190000000000002</v>
      </c>
      <c r="X2511" s="3">
        <v>1443.403575</v>
      </c>
      <c r="Y2511" vm="7">
        <v>0.41200000000000003</v>
      </c>
      <c r="Z2511" s="3">
        <v>3659.8589999999999</v>
      </c>
      <c r="AA2511" t="s">
        <v>41</v>
      </c>
      <c r="AB2511">
        <v>1</v>
      </c>
      <c r="AC2511">
        <v>0</v>
      </c>
      <c r="AD2511" s="2"/>
      <c r="AE2511">
        <v>146.66666666666669</v>
      </c>
      <c r="AF2511">
        <v>1</v>
      </c>
      <c r="AG2511" t="s">
        <v>1811</v>
      </c>
      <c r="AH2511">
        <v>20</v>
      </c>
      <c r="AK2511" t="s">
        <v>42</v>
      </c>
      <c r="AL2511">
        <f>IF(AND(EE_Data_2023[[#This Row],[Hire Date]]&gt;=EE_Data_2023[[#This Row],[Start of Month]],EE_Data_2023[[#This Row],[Hire Date]]&lt;=EE_Data_2023[[#This Row],[End of Month]]),1,0)</f>
        <v>0</v>
      </c>
      <c r="AM2511">
        <f>IF(AND(EE_Data_2023[[#This Row],[Exit Date]]&gt;=EE_Data_2023[[#This Row],[Start of Month]],EE_Data_2023[[#This Row],[Exit Date]]&lt;=EE_Data_2023[[#This Row],[End of Month]]),1,0)</f>
        <v>0</v>
      </c>
      <c r="AN2511">
        <f>EE_Data_2023[[#This Row],[Leave balance]]*EE_Data_2023[[#This Row],[Hr_Rate]]</f>
        <v>6583.3413461538466</v>
      </c>
    </row>
    <row r="2512" spans="1:40" x14ac:dyDescent="0.3">
      <c r="A2512" s="1" t="s">
        <v>1929</v>
      </c>
      <c r="B2512" s="8">
        <v>44986</v>
      </c>
      <c r="C2512" s="8">
        <v>45016</v>
      </c>
      <c r="D2512">
        <v>2023</v>
      </c>
      <c r="E2512" t="s">
        <v>84</v>
      </c>
      <c r="F2512" t="s">
        <v>85</v>
      </c>
      <c r="G2512" t="s">
        <v>1919</v>
      </c>
      <c r="H2512" t="s">
        <v>1821</v>
      </c>
      <c r="I2512" t="s">
        <v>1822</v>
      </c>
      <c r="J2512" t="s">
        <v>165</v>
      </c>
      <c r="K2512" t="s">
        <v>99</v>
      </c>
      <c r="L2512" t="s">
        <v>71</v>
      </c>
      <c r="M2512" t="s">
        <v>85</v>
      </c>
      <c r="N2512" t="s">
        <v>39</v>
      </c>
      <c r="O2512" t="s">
        <v>50</v>
      </c>
      <c r="P2512">
        <v>44</v>
      </c>
      <c r="Q2512" s="2">
        <v>44958</v>
      </c>
      <c r="R2512" s="2">
        <v>45323</v>
      </c>
      <c r="S2512">
        <v>40</v>
      </c>
      <c r="T2512" s="3">
        <v>92753</v>
      </c>
      <c r="U2512" s="3">
        <v>7729.416666666667</v>
      </c>
      <c r="V2512" s="3">
        <v>44.592788461538461</v>
      </c>
      <c r="W2512" s="3">
        <v>0.25</v>
      </c>
      <c r="X2512" s="3">
        <v>1932.3541666666667</v>
      </c>
      <c r="Y2512" vm="8">
        <v>0.21899999999999997</v>
      </c>
      <c r="Z2512" s="3">
        <v>6036.6744166666667</v>
      </c>
      <c r="AA2512" t="s">
        <v>88</v>
      </c>
      <c r="AB2512">
        <v>8.2957999999999998</v>
      </c>
      <c r="AC2512">
        <v>0.13</v>
      </c>
      <c r="AD2512" s="2"/>
      <c r="AE2512">
        <v>183.33333333333334</v>
      </c>
      <c r="AH2512">
        <v>20</v>
      </c>
      <c r="AI2512">
        <v>88.2</v>
      </c>
      <c r="AK2512" t="s">
        <v>42</v>
      </c>
      <c r="AL2512">
        <f>IF(AND(EE_Data_2023[[#This Row],[Hire Date]]&gt;=EE_Data_2023[[#This Row],[Start of Month]],EE_Data_2023[[#This Row],[Hire Date]]&lt;=EE_Data_2023[[#This Row],[End of Month]]),1,0)</f>
        <v>0</v>
      </c>
      <c r="AM2512">
        <f>IF(AND(EE_Data_2023[[#This Row],[Exit Date]]&gt;=EE_Data_2023[[#This Row],[Start of Month]],EE_Data_2023[[#This Row],[Exit Date]]&lt;=EE_Data_2023[[#This Row],[End of Month]]),1,0)</f>
        <v>0</v>
      </c>
      <c r="AN2512">
        <f>EE_Data_2023[[#This Row],[Leave balance]]*EE_Data_2023[[#This Row],[Hr_Rate]]</f>
        <v>8175.3445512820517</v>
      </c>
    </row>
    <row r="2513" spans="1:40" x14ac:dyDescent="0.3">
      <c r="A2513" s="1" t="s">
        <v>1929</v>
      </c>
      <c r="B2513" s="8">
        <v>44986</v>
      </c>
      <c r="C2513" s="8">
        <v>45016</v>
      </c>
      <c r="D2513">
        <v>2023</v>
      </c>
      <c r="E2513" t="s">
        <v>180</v>
      </c>
      <c r="F2513" t="s">
        <v>181</v>
      </c>
      <c r="G2513" t="s">
        <v>33</v>
      </c>
      <c r="H2513" t="s">
        <v>1092</v>
      </c>
      <c r="I2513" t="s">
        <v>491</v>
      </c>
      <c r="J2513" t="s">
        <v>226</v>
      </c>
      <c r="K2513" t="s">
        <v>94</v>
      </c>
      <c r="L2513" t="s">
        <v>49</v>
      </c>
      <c r="M2513" t="s">
        <v>181</v>
      </c>
      <c r="N2513" t="s">
        <v>39</v>
      </c>
      <c r="O2513" t="s">
        <v>50</v>
      </c>
      <c r="P2513">
        <v>41</v>
      </c>
      <c r="Q2513" s="2">
        <v>44958</v>
      </c>
      <c r="R2513" s="2">
        <v>45323</v>
      </c>
      <c r="S2513">
        <v>40</v>
      </c>
      <c r="T2513" s="3">
        <v>54415</v>
      </c>
      <c r="U2513" s="3">
        <v>4534.583333333333</v>
      </c>
      <c r="V2513" s="3">
        <v>26.16105769230769</v>
      </c>
      <c r="W2513" s="3">
        <v>0.31420000000000003</v>
      </c>
      <c r="X2513" s="3">
        <v>1424.7660833333334</v>
      </c>
      <c r="Y2513" vm="22">
        <v>0.49099999999999999</v>
      </c>
      <c r="Z2513" s="3">
        <v>2308.1029166666667</v>
      </c>
      <c r="AA2513" t="s">
        <v>184</v>
      </c>
      <c r="AB2513">
        <v>11.300800000000001</v>
      </c>
      <c r="AC2513">
        <v>0</v>
      </c>
      <c r="AD2513" s="2"/>
      <c r="AE2513">
        <v>183.33333333333334</v>
      </c>
      <c r="AF2513">
        <v>1</v>
      </c>
      <c r="AG2513" t="s">
        <v>1811</v>
      </c>
      <c r="AH2513">
        <v>20</v>
      </c>
      <c r="AK2513" t="s">
        <v>42</v>
      </c>
      <c r="AL2513">
        <f>IF(AND(EE_Data_2023[[#This Row],[Hire Date]]&gt;=EE_Data_2023[[#This Row],[Start of Month]],EE_Data_2023[[#This Row],[Hire Date]]&lt;=EE_Data_2023[[#This Row],[End of Month]]),1,0)</f>
        <v>0</v>
      </c>
      <c r="AM2513">
        <f>IF(AND(EE_Data_2023[[#This Row],[Exit Date]]&gt;=EE_Data_2023[[#This Row],[Start of Month]],EE_Data_2023[[#This Row],[Exit Date]]&lt;=EE_Data_2023[[#This Row],[End of Month]]),1,0)</f>
        <v>0</v>
      </c>
      <c r="AN2513">
        <f>EE_Data_2023[[#This Row],[Leave balance]]*EE_Data_2023[[#This Row],[Hr_Rate]]</f>
        <v>4796.1939102564102</v>
      </c>
    </row>
    <row r="2514" spans="1:40" x14ac:dyDescent="0.3">
      <c r="A2514" s="1" t="s">
        <v>1929</v>
      </c>
      <c r="B2514" s="8">
        <v>44986</v>
      </c>
      <c r="C2514" s="8">
        <v>45016</v>
      </c>
      <c r="D2514">
        <v>2023</v>
      </c>
      <c r="E2514" t="s">
        <v>79</v>
      </c>
      <c r="F2514" t="s">
        <v>80</v>
      </c>
      <c r="G2514" t="s">
        <v>33</v>
      </c>
      <c r="H2514" t="s">
        <v>1823</v>
      </c>
      <c r="I2514" t="s">
        <v>1824</v>
      </c>
      <c r="J2514" t="s">
        <v>237</v>
      </c>
      <c r="K2514" t="s">
        <v>99</v>
      </c>
      <c r="L2514" t="s">
        <v>38</v>
      </c>
      <c r="M2514" t="s">
        <v>80</v>
      </c>
      <c r="N2514" t="s">
        <v>39</v>
      </c>
      <c r="O2514" t="s">
        <v>40</v>
      </c>
      <c r="P2514">
        <v>58</v>
      </c>
      <c r="Q2514" s="2">
        <v>44958</v>
      </c>
      <c r="R2514" s="2">
        <v>45323</v>
      </c>
      <c r="S2514">
        <v>40</v>
      </c>
      <c r="T2514" s="3">
        <v>76354</v>
      </c>
      <c r="U2514" s="3">
        <v>6362.833333333333</v>
      </c>
      <c r="V2514" s="3">
        <v>36.708653846153844</v>
      </c>
      <c r="W2514" s="3">
        <v>0.23190000000000002</v>
      </c>
      <c r="X2514" s="3">
        <v>1475.54105</v>
      </c>
      <c r="Y2514" vm="7">
        <v>0.41200000000000003</v>
      </c>
      <c r="Z2514" s="3">
        <v>3741.3459999999995</v>
      </c>
      <c r="AA2514" t="s">
        <v>41</v>
      </c>
      <c r="AB2514">
        <v>1</v>
      </c>
      <c r="AC2514">
        <v>0</v>
      </c>
      <c r="AD2514" s="2"/>
      <c r="AE2514">
        <v>183.33333333333334</v>
      </c>
      <c r="AH2514">
        <v>20</v>
      </c>
      <c r="AK2514" t="s">
        <v>42</v>
      </c>
      <c r="AL2514">
        <f>IF(AND(EE_Data_2023[[#This Row],[Hire Date]]&gt;=EE_Data_2023[[#This Row],[Start of Month]],EE_Data_2023[[#This Row],[Hire Date]]&lt;=EE_Data_2023[[#This Row],[End of Month]]),1,0)</f>
        <v>0</v>
      </c>
      <c r="AM2514">
        <f>IF(AND(EE_Data_2023[[#This Row],[Exit Date]]&gt;=EE_Data_2023[[#This Row],[Start of Month]],EE_Data_2023[[#This Row],[Exit Date]]&lt;=EE_Data_2023[[#This Row],[End of Month]]),1,0)</f>
        <v>0</v>
      </c>
      <c r="AN2514">
        <f>EE_Data_2023[[#This Row],[Leave balance]]*EE_Data_2023[[#This Row],[Hr_Rate]]</f>
        <v>6729.9198717948721</v>
      </c>
    </row>
    <row r="2515" spans="1:40" x14ac:dyDescent="0.3">
      <c r="A2515" s="1" t="s">
        <v>1929</v>
      </c>
      <c r="B2515" s="8">
        <v>44986</v>
      </c>
      <c r="C2515" s="8">
        <v>45016</v>
      </c>
      <c r="D2515">
        <v>2023</v>
      </c>
      <c r="E2515" t="s">
        <v>180</v>
      </c>
      <c r="F2515" t="s">
        <v>181</v>
      </c>
      <c r="G2515" t="s">
        <v>33</v>
      </c>
      <c r="H2515" t="s">
        <v>1825</v>
      </c>
      <c r="I2515" t="s">
        <v>1826</v>
      </c>
      <c r="J2515" t="s">
        <v>171</v>
      </c>
      <c r="K2515" t="s">
        <v>37</v>
      </c>
      <c r="L2515" t="s">
        <v>38</v>
      </c>
      <c r="M2515" t="s">
        <v>181</v>
      </c>
      <c r="N2515" t="s">
        <v>39</v>
      </c>
      <c r="O2515" t="s">
        <v>40</v>
      </c>
      <c r="P2515">
        <v>36</v>
      </c>
      <c r="Q2515" s="2">
        <v>44974</v>
      </c>
      <c r="R2515" s="2">
        <v>45339</v>
      </c>
      <c r="S2515">
        <v>32</v>
      </c>
      <c r="T2515" s="3">
        <v>53215</v>
      </c>
      <c r="U2515" s="3">
        <v>4434.583333333333</v>
      </c>
      <c r="V2515" s="3">
        <v>31.98016826923077</v>
      </c>
      <c r="W2515" s="3">
        <v>0.31420000000000003</v>
      </c>
      <c r="X2515" s="3">
        <v>1393.3460833333334</v>
      </c>
      <c r="Y2515" vm="22">
        <v>0.49099999999999999</v>
      </c>
      <c r="Z2515" s="3">
        <v>2257.2029166666666</v>
      </c>
      <c r="AA2515" t="s">
        <v>184</v>
      </c>
      <c r="AB2515">
        <v>11.300800000000001</v>
      </c>
      <c r="AC2515">
        <v>0</v>
      </c>
      <c r="AD2515" s="2"/>
      <c r="AE2515">
        <v>146.66666666666669</v>
      </c>
      <c r="AH2515">
        <v>20</v>
      </c>
      <c r="AK2515" t="s">
        <v>42</v>
      </c>
      <c r="AL2515">
        <f>IF(AND(EE_Data_2023[[#This Row],[Hire Date]]&gt;=EE_Data_2023[[#This Row],[Start of Month]],EE_Data_2023[[#This Row],[Hire Date]]&lt;=EE_Data_2023[[#This Row],[End of Month]]),1,0)</f>
        <v>0</v>
      </c>
      <c r="AM2515">
        <f>IF(AND(EE_Data_2023[[#This Row],[Exit Date]]&gt;=EE_Data_2023[[#This Row],[Start of Month]],EE_Data_2023[[#This Row],[Exit Date]]&lt;=EE_Data_2023[[#This Row],[End of Month]]),1,0)</f>
        <v>0</v>
      </c>
      <c r="AN2515">
        <f>EE_Data_2023[[#This Row],[Leave balance]]*EE_Data_2023[[#This Row],[Hr_Rate]]</f>
        <v>4690.4246794871806</v>
      </c>
    </row>
    <row r="2516" spans="1:40" x14ac:dyDescent="0.3">
      <c r="A2516" s="1" t="s">
        <v>1929</v>
      </c>
      <c r="B2516" s="8">
        <v>44986</v>
      </c>
      <c r="C2516" s="8">
        <v>45016</v>
      </c>
      <c r="D2516">
        <v>2023</v>
      </c>
      <c r="E2516" t="s">
        <v>193</v>
      </c>
      <c r="F2516" t="s">
        <v>194</v>
      </c>
      <c r="G2516" t="s">
        <v>33</v>
      </c>
      <c r="H2516" t="s">
        <v>1827</v>
      </c>
      <c r="I2516" t="s">
        <v>1828</v>
      </c>
      <c r="J2516" t="s">
        <v>336</v>
      </c>
      <c r="K2516" t="s">
        <v>99</v>
      </c>
      <c r="L2516" t="s">
        <v>108</v>
      </c>
      <c r="M2516" t="s">
        <v>194</v>
      </c>
      <c r="N2516" t="s">
        <v>39</v>
      </c>
      <c r="O2516" t="s">
        <v>50</v>
      </c>
      <c r="P2516">
        <v>30</v>
      </c>
      <c r="Q2516" s="2">
        <v>44958</v>
      </c>
      <c r="R2516" s="2">
        <v>45323</v>
      </c>
      <c r="S2516">
        <v>40</v>
      </c>
      <c r="T2516" s="3">
        <v>86858</v>
      </c>
      <c r="U2516" s="3">
        <v>7238.166666666667</v>
      </c>
      <c r="V2516" s="3">
        <v>41.758653846153848</v>
      </c>
      <c r="W2516" s="3">
        <v>6.3500000000000001E-2</v>
      </c>
      <c r="X2516" s="3">
        <v>459.62358333333339</v>
      </c>
      <c r="Y2516" vm="24">
        <v>0.31900000000000001</v>
      </c>
      <c r="Z2516" s="3">
        <v>4929.1915000000008</v>
      </c>
      <c r="AA2516" t="s">
        <v>197</v>
      </c>
      <c r="AB2516">
        <v>149.69999999999999</v>
      </c>
      <c r="AC2516">
        <v>0</v>
      </c>
      <c r="AD2516" s="2"/>
      <c r="AE2516">
        <v>183.33333333333334</v>
      </c>
      <c r="AH2516">
        <v>20</v>
      </c>
      <c r="AK2516" t="s">
        <v>42</v>
      </c>
      <c r="AL2516">
        <f>IF(AND(EE_Data_2023[[#This Row],[Hire Date]]&gt;=EE_Data_2023[[#This Row],[Start of Month]],EE_Data_2023[[#This Row],[Hire Date]]&lt;=EE_Data_2023[[#This Row],[End of Month]]),1,0)</f>
        <v>0</v>
      </c>
      <c r="AM2516">
        <f>IF(AND(EE_Data_2023[[#This Row],[Exit Date]]&gt;=EE_Data_2023[[#This Row],[Start of Month]],EE_Data_2023[[#This Row],[Exit Date]]&lt;=EE_Data_2023[[#This Row],[End of Month]]),1,0)</f>
        <v>0</v>
      </c>
      <c r="AN2516">
        <f>EE_Data_2023[[#This Row],[Leave balance]]*EE_Data_2023[[#This Row],[Hr_Rate]]</f>
        <v>7655.753205128206</v>
      </c>
    </row>
    <row r="2517" spans="1:40" x14ac:dyDescent="0.3">
      <c r="A2517" s="1" t="s">
        <v>1929</v>
      </c>
      <c r="B2517" s="8">
        <v>44986</v>
      </c>
      <c r="C2517" s="8">
        <v>45016</v>
      </c>
      <c r="D2517">
        <v>2023</v>
      </c>
      <c r="E2517" t="s">
        <v>721</v>
      </c>
      <c r="F2517" t="s">
        <v>722</v>
      </c>
      <c r="G2517" t="s">
        <v>54</v>
      </c>
      <c r="H2517" t="s">
        <v>1829</v>
      </c>
      <c r="I2517" t="s">
        <v>1830</v>
      </c>
      <c r="J2517" t="s">
        <v>47</v>
      </c>
      <c r="K2517" t="s">
        <v>99</v>
      </c>
      <c r="L2517" t="s">
        <v>108</v>
      </c>
      <c r="M2517" t="s">
        <v>722</v>
      </c>
      <c r="N2517" t="s">
        <v>39</v>
      </c>
      <c r="O2517" t="s">
        <v>50</v>
      </c>
      <c r="P2517">
        <v>30</v>
      </c>
      <c r="Q2517" s="2">
        <v>44958</v>
      </c>
      <c r="R2517" s="2">
        <v>45323</v>
      </c>
      <c r="S2517">
        <v>40</v>
      </c>
      <c r="T2517" s="3">
        <v>189702</v>
      </c>
      <c r="U2517" s="3">
        <v>15808.5</v>
      </c>
      <c r="V2517" s="3">
        <v>91.202884615384619</v>
      </c>
      <c r="W2517" s="3">
        <v>0.1</v>
      </c>
      <c r="X2517" s="3">
        <v>1580.8500000000001</v>
      </c>
      <c r="Y2517" vm="42">
        <v>0.34799999999999998</v>
      </c>
      <c r="Z2517" s="3">
        <v>10307.142</v>
      </c>
      <c r="AA2517" t="s">
        <v>725</v>
      </c>
      <c r="AB2517">
        <v>486.12</v>
      </c>
      <c r="AC2517">
        <v>0.28000000000000003</v>
      </c>
      <c r="AD2517" s="2"/>
      <c r="AE2517">
        <v>183.33333333333334</v>
      </c>
      <c r="AH2517">
        <v>20</v>
      </c>
      <c r="AK2517" t="s">
        <v>42</v>
      </c>
      <c r="AL2517">
        <f>IF(AND(EE_Data_2023[[#This Row],[Hire Date]]&gt;=EE_Data_2023[[#This Row],[Start of Month]],EE_Data_2023[[#This Row],[Hire Date]]&lt;=EE_Data_2023[[#This Row],[End of Month]]),1,0)</f>
        <v>0</v>
      </c>
      <c r="AM2517">
        <f>IF(AND(EE_Data_2023[[#This Row],[Exit Date]]&gt;=EE_Data_2023[[#This Row],[Start of Month]],EE_Data_2023[[#This Row],[Exit Date]]&lt;=EE_Data_2023[[#This Row],[End of Month]]),1,0)</f>
        <v>0</v>
      </c>
      <c r="AN2517">
        <f>EE_Data_2023[[#This Row],[Leave balance]]*EE_Data_2023[[#This Row],[Hr_Rate]]</f>
        <v>16720.528846153848</v>
      </c>
    </row>
    <row r="2518" spans="1:40" x14ac:dyDescent="0.3">
      <c r="A2518" s="1" t="s">
        <v>1929</v>
      </c>
      <c r="B2518" s="8">
        <v>44986</v>
      </c>
      <c r="C2518" s="8">
        <v>45016</v>
      </c>
      <c r="D2518">
        <v>2023</v>
      </c>
      <c r="E2518" t="s">
        <v>424</v>
      </c>
      <c r="F2518" t="s">
        <v>425</v>
      </c>
      <c r="G2518" t="s">
        <v>54</v>
      </c>
      <c r="H2518" t="s">
        <v>1450</v>
      </c>
      <c r="I2518" t="s">
        <v>1831</v>
      </c>
      <c r="J2518" t="s">
        <v>77</v>
      </c>
      <c r="K2518" t="s">
        <v>116</v>
      </c>
      <c r="L2518" t="s">
        <v>108</v>
      </c>
      <c r="M2518" t="s">
        <v>425</v>
      </c>
      <c r="N2518" t="s">
        <v>39</v>
      </c>
      <c r="O2518" t="s">
        <v>40</v>
      </c>
      <c r="P2518">
        <v>27</v>
      </c>
      <c r="Q2518" s="2">
        <v>44958</v>
      </c>
      <c r="R2518" s="2">
        <v>45323</v>
      </c>
      <c r="S2518">
        <v>40</v>
      </c>
      <c r="T2518" s="3">
        <v>114441</v>
      </c>
      <c r="U2518" s="3">
        <v>9536.75</v>
      </c>
      <c r="V2518" s="3">
        <v>55.019711538461536</v>
      </c>
      <c r="W2518" s="3">
        <v>0.26</v>
      </c>
      <c r="X2518" s="3">
        <v>2479.5550000000003</v>
      </c>
      <c r="Y2518" vm="39">
        <v>0.44400000000000001</v>
      </c>
      <c r="Z2518" s="3">
        <v>5302.433</v>
      </c>
      <c r="AA2518" t="s">
        <v>428</v>
      </c>
      <c r="AB2518">
        <v>32.686700000000002</v>
      </c>
      <c r="AC2518">
        <v>0.1</v>
      </c>
      <c r="AD2518" s="2"/>
      <c r="AE2518">
        <v>183.33333333333334</v>
      </c>
      <c r="AH2518">
        <v>20</v>
      </c>
      <c r="AI2518">
        <v>508.5</v>
      </c>
      <c r="AK2518" t="s">
        <v>42</v>
      </c>
      <c r="AL2518">
        <f>IF(AND(EE_Data_2023[[#This Row],[Hire Date]]&gt;=EE_Data_2023[[#This Row],[Start of Month]],EE_Data_2023[[#This Row],[Hire Date]]&lt;=EE_Data_2023[[#This Row],[End of Month]]),1,0)</f>
        <v>0</v>
      </c>
      <c r="AM2518">
        <f>IF(AND(EE_Data_2023[[#This Row],[Exit Date]]&gt;=EE_Data_2023[[#This Row],[Start of Month]],EE_Data_2023[[#This Row],[Exit Date]]&lt;=EE_Data_2023[[#This Row],[End of Month]]),1,0)</f>
        <v>0</v>
      </c>
      <c r="AN2518">
        <f>EE_Data_2023[[#This Row],[Leave balance]]*EE_Data_2023[[#This Row],[Hr_Rate]]</f>
        <v>10086.947115384615</v>
      </c>
    </row>
    <row r="2519" spans="1:40" x14ac:dyDescent="0.3">
      <c r="A2519" s="1" t="s">
        <v>1929</v>
      </c>
      <c r="B2519" s="8">
        <v>44986</v>
      </c>
      <c r="C2519" s="8">
        <v>45016</v>
      </c>
      <c r="D2519">
        <v>2023</v>
      </c>
      <c r="E2519" t="s">
        <v>172</v>
      </c>
      <c r="F2519" t="s">
        <v>132</v>
      </c>
      <c r="G2519" t="s">
        <v>33</v>
      </c>
      <c r="H2519" t="s">
        <v>1832</v>
      </c>
      <c r="I2519" t="s">
        <v>1833</v>
      </c>
      <c r="J2519" t="s">
        <v>177</v>
      </c>
      <c r="K2519" t="s">
        <v>83</v>
      </c>
      <c r="L2519" t="s">
        <v>49</v>
      </c>
      <c r="M2519" t="s">
        <v>132</v>
      </c>
      <c r="N2519" t="s">
        <v>39</v>
      </c>
      <c r="O2519" t="s">
        <v>40</v>
      </c>
      <c r="P2519">
        <v>55</v>
      </c>
      <c r="Q2519" s="2">
        <v>44958</v>
      </c>
      <c r="R2519" s="2">
        <v>45323</v>
      </c>
      <c r="S2519">
        <v>40</v>
      </c>
      <c r="T2519" s="3">
        <v>52310</v>
      </c>
      <c r="U2519" s="3">
        <v>4359.166666666667</v>
      </c>
      <c r="V2519" s="3">
        <v>25.14903846153846</v>
      </c>
      <c r="W2519" s="3">
        <v>8.3000000000000004E-2</v>
      </c>
      <c r="X2519" s="3">
        <v>361.81083333333339</v>
      </c>
      <c r="Y2519" vm="19">
        <v>0.22399999999999998</v>
      </c>
      <c r="Z2519" s="3">
        <v>3382.7133333333336</v>
      </c>
      <c r="AA2519" t="s">
        <v>41</v>
      </c>
      <c r="AB2519">
        <v>1</v>
      </c>
      <c r="AC2519">
        <v>0</v>
      </c>
      <c r="AD2519" s="2"/>
      <c r="AE2519">
        <v>183.33333333333334</v>
      </c>
      <c r="AH2519">
        <v>20</v>
      </c>
      <c r="AI2519">
        <v>450.90000000000003</v>
      </c>
      <c r="AK2519" t="s">
        <v>42</v>
      </c>
      <c r="AL2519">
        <f>IF(AND(EE_Data_2023[[#This Row],[Hire Date]]&gt;=EE_Data_2023[[#This Row],[Start of Month]],EE_Data_2023[[#This Row],[Hire Date]]&lt;=EE_Data_2023[[#This Row],[End of Month]]),1,0)</f>
        <v>0</v>
      </c>
      <c r="AM2519">
        <f>IF(AND(EE_Data_2023[[#This Row],[Exit Date]]&gt;=EE_Data_2023[[#This Row],[Start of Month]],EE_Data_2023[[#This Row],[Exit Date]]&lt;=EE_Data_2023[[#This Row],[End of Month]]),1,0)</f>
        <v>0</v>
      </c>
      <c r="AN2519">
        <f>EE_Data_2023[[#This Row],[Leave balance]]*EE_Data_2023[[#This Row],[Hr_Rate]]</f>
        <v>4610.6570512820508</v>
      </c>
    </row>
    <row r="2520" spans="1:40" x14ac:dyDescent="0.3">
      <c r="A2520" s="1" t="s">
        <v>1929</v>
      </c>
      <c r="B2520" s="8">
        <v>44986</v>
      </c>
      <c r="C2520" s="8">
        <v>45016</v>
      </c>
      <c r="D2520">
        <v>2023</v>
      </c>
      <c r="E2520" t="s">
        <v>161</v>
      </c>
      <c r="F2520" t="s">
        <v>162</v>
      </c>
      <c r="G2520" t="s">
        <v>54</v>
      </c>
      <c r="H2520" t="s">
        <v>1834</v>
      </c>
      <c r="I2520" t="s">
        <v>1835</v>
      </c>
      <c r="J2520" t="s">
        <v>93</v>
      </c>
      <c r="K2520" t="s">
        <v>37</v>
      </c>
      <c r="L2520" t="s">
        <v>38</v>
      </c>
      <c r="M2520" t="s">
        <v>162</v>
      </c>
      <c r="N2520" t="s">
        <v>39</v>
      </c>
      <c r="O2520" t="s">
        <v>40</v>
      </c>
      <c r="P2520">
        <v>37</v>
      </c>
      <c r="Q2520" s="2">
        <v>44974</v>
      </c>
      <c r="R2520" s="2">
        <v>45339</v>
      </c>
      <c r="S2520">
        <v>40</v>
      </c>
      <c r="T2520" s="3">
        <v>128984</v>
      </c>
      <c r="U2520" s="3">
        <v>10748.666666666666</v>
      </c>
      <c r="V2520" s="3">
        <v>62.011538461538464</v>
      </c>
      <c r="W2520" s="3">
        <v>0</v>
      </c>
      <c r="X2520" s="3">
        <v>0</v>
      </c>
      <c r="Y2520" vm="20">
        <v>0.29199999999999998</v>
      </c>
      <c r="Z2520" s="3">
        <v>7610.0559999999996</v>
      </c>
      <c r="AA2520" t="s">
        <v>166</v>
      </c>
      <c r="AB2520">
        <v>19.621099999999998</v>
      </c>
      <c r="AC2520">
        <v>0.12</v>
      </c>
      <c r="AD2520" s="2"/>
      <c r="AE2520">
        <v>183.33333333333334</v>
      </c>
      <c r="AH2520">
        <v>20</v>
      </c>
      <c r="AK2520" t="s">
        <v>42</v>
      </c>
      <c r="AL2520">
        <f>IF(AND(EE_Data_2023[[#This Row],[Hire Date]]&gt;=EE_Data_2023[[#This Row],[Start of Month]],EE_Data_2023[[#This Row],[Hire Date]]&lt;=EE_Data_2023[[#This Row],[End of Month]]),1,0)</f>
        <v>0</v>
      </c>
      <c r="AM2520">
        <f>IF(AND(EE_Data_2023[[#This Row],[Exit Date]]&gt;=EE_Data_2023[[#This Row],[Start of Month]],EE_Data_2023[[#This Row],[Exit Date]]&lt;=EE_Data_2023[[#This Row],[End of Month]]),1,0)</f>
        <v>0</v>
      </c>
      <c r="AN2520">
        <f>EE_Data_2023[[#This Row],[Leave balance]]*EE_Data_2023[[#This Row],[Hr_Rate]]</f>
        <v>11368.782051282053</v>
      </c>
    </row>
    <row r="2521" spans="1:40" x14ac:dyDescent="0.3">
      <c r="A2521" s="1" t="s">
        <v>1929</v>
      </c>
      <c r="B2521" s="8">
        <v>44986</v>
      </c>
      <c r="C2521" s="8">
        <v>45016</v>
      </c>
      <c r="D2521">
        <v>2023</v>
      </c>
      <c r="E2521" t="s">
        <v>390</v>
      </c>
      <c r="F2521" t="s">
        <v>391</v>
      </c>
      <c r="G2521" t="s">
        <v>33</v>
      </c>
      <c r="H2521" t="s">
        <v>308</v>
      </c>
      <c r="I2521" t="s">
        <v>1836</v>
      </c>
      <c r="J2521" t="s">
        <v>321</v>
      </c>
      <c r="K2521" t="s">
        <v>94</v>
      </c>
      <c r="L2521" t="s">
        <v>108</v>
      </c>
      <c r="M2521" t="s">
        <v>391</v>
      </c>
      <c r="N2521" t="s">
        <v>39</v>
      </c>
      <c r="O2521" t="s">
        <v>50</v>
      </c>
      <c r="P2521">
        <v>58</v>
      </c>
      <c r="Q2521" s="2">
        <v>44958</v>
      </c>
      <c r="R2521" s="2">
        <v>45323</v>
      </c>
      <c r="S2521">
        <v>40</v>
      </c>
      <c r="T2521" s="3">
        <v>93102</v>
      </c>
      <c r="U2521" s="3">
        <v>7758.5</v>
      </c>
      <c r="V2521" s="3">
        <v>44.760576923076925</v>
      </c>
      <c r="W2521" s="3">
        <v>0.1105</v>
      </c>
      <c r="X2521" s="3">
        <v>857.31425000000002</v>
      </c>
      <c r="Y2521" vm="37">
        <v>0.26100000000000001</v>
      </c>
      <c r="Z2521" s="3">
        <v>5733.5315000000001</v>
      </c>
      <c r="AA2521" t="s">
        <v>41</v>
      </c>
      <c r="AB2521">
        <v>1</v>
      </c>
      <c r="AC2521">
        <v>0</v>
      </c>
      <c r="AD2521" s="2"/>
      <c r="AE2521">
        <v>183.33333333333334</v>
      </c>
      <c r="AH2521">
        <v>20</v>
      </c>
      <c r="AK2521" t="s">
        <v>42</v>
      </c>
      <c r="AL2521">
        <f>IF(AND(EE_Data_2023[[#This Row],[Hire Date]]&gt;=EE_Data_2023[[#This Row],[Start of Month]],EE_Data_2023[[#This Row],[Hire Date]]&lt;=EE_Data_2023[[#This Row],[End of Month]]),1,0)</f>
        <v>0</v>
      </c>
      <c r="AM2521">
        <f>IF(AND(EE_Data_2023[[#This Row],[Exit Date]]&gt;=EE_Data_2023[[#This Row],[Start of Month]],EE_Data_2023[[#This Row],[Exit Date]]&lt;=EE_Data_2023[[#This Row],[End of Month]]),1,0)</f>
        <v>0</v>
      </c>
      <c r="AN2521">
        <f>EE_Data_2023[[#This Row],[Leave balance]]*EE_Data_2023[[#This Row],[Hr_Rate]]</f>
        <v>8206.1057692307695</v>
      </c>
    </row>
    <row r="2522" spans="1:40" x14ac:dyDescent="0.3">
      <c r="A2522" s="1" t="s">
        <v>1929</v>
      </c>
      <c r="B2522" s="8">
        <v>44986</v>
      </c>
      <c r="C2522" s="8">
        <v>45016</v>
      </c>
      <c r="D2522">
        <v>2023</v>
      </c>
      <c r="E2522" t="s">
        <v>128</v>
      </c>
      <c r="F2522" t="s">
        <v>129</v>
      </c>
      <c r="G2522" t="s">
        <v>33</v>
      </c>
      <c r="H2522" t="s">
        <v>1611</v>
      </c>
      <c r="I2522" t="s">
        <v>1837</v>
      </c>
      <c r="J2522" t="s">
        <v>115</v>
      </c>
      <c r="K2522" t="s">
        <v>116</v>
      </c>
      <c r="L2522" t="s">
        <v>71</v>
      </c>
      <c r="M2522" t="s">
        <v>129</v>
      </c>
      <c r="N2522" t="s">
        <v>39</v>
      </c>
      <c r="O2522" t="s">
        <v>50</v>
      </c>
      <c r="P2522">
        <v>30</v>
      </c>
      <c r="Q2522" s="2">
        <v>44958</v>
      </c>
      <c r="R2522" s="2">
        <v>45323</v>
      </c>
      <c r="S2522">
        <v>40</v>
      </c>
      <c r="T2522" s="3">
        <v>221217</v>
      </c>
      <c r="U2522" s="3">
        <v>18434.75</v>
      </c>
      <c r="V2522" s="3">
        <v>106.35432692307693</v>
      </c>
      <c r="W2522" s="3">
        <v>0.27500000000000002</v>
      </c>
      <c r="X2522" s="3">
        <v>5069.5562500000005</v>
      </c>
      <c r="Y2522" vm="14">
        <v>0.55399999999999994</v>
      </c>
      <c r="Z2522" s="3">
        <v>8221.8985000000011</v>
      </c>
      <c r="AA2522" t="s">
        <v>41</v>
      </c>
      <c r="AB2522">
        <v>1</v>
      </c>
      <c r="AC2522">
        <v>0.32</v>
      </c>
      <c r="AD2522" s="2"/>
      <c r="AE2522">
        <v>183.33333333333334</v>
      </c>
      <c r="AH2522">
        <v>20</v>
      </c>
      <c r="AK2522" t="s">
        <v>42</v>
      </c>
      <c r="AL2522">
        <f>IF(AND(EE_Data_2023[[#This Row],[Hire Date]]&gt;=EE_Data_2023[[#This Row],[Start of Month]],EE_Data_2023[[#This Row],[Hire Date]]&lt;=EE_Data_2023[[#This Row],[End of Month]]),1,0)</f>
        <v>0</v>
      </c>
      <c r="AM2522">
        <f>IF(AND(EE_Data_2023[[#This Row],[Exit Date]]&gt;=EE_Data_2023[[#This Row],[Start of Month]],EE_Data_2023[[#This Row],[Exit Date]]&lt;=EE_Data_2023[[#This Row],[End of Month]]),1,0)</f>
        <v>0</v>
      </c>
      <c r="AN2522">
        <f>EE_Data_2023[[#This Row],[Leave balance]]*EE_Data_2023[[#This Row],[Hr_Rate]]</f>
        <v>19498.29326923077</v>
      </c>
    </row>
    <row r="2523" spans="1:40" x14ac:dyDescent="0.3">
      <c r="A2523" s="1" t="s">
        <v>1929</v>
      </c>
      <c r="B2523" s="8">
        <v>44986</v>
      </c>
      <c r="C2523" s="8">
        <v>45016</v>
      </c>
      <c r="D2523">
        <v>2023</v>
      </c>
      <c r="E2523" t="s">
        <v>43</v>
      </c>
      <c r="F2523" t="s">
        <v>44</v>
      </c>
      <c r="G2523" t="s">
        <v>1919</v>
      </c>
      <c r="H2523" t="s">
        <v>1838</v>
      </c>
      <c r="I2523" t="s">
        <v>1839</v>
      </c>
      <c r="J2523" t="s">
        <v>165</v>
      </c>
      <c r="K2523" t="s">
        <v>99</v>
      </c>
      <c r="L2523" t="s">
        <v>71</v>
      </c>
      <c r="M2523" t="s">
        <v>44</v>
      </c>
      <c r="N2523" t="s">
        <v>39</v>
      </c>
      <c r="O2523" t="s">
        <v>40</v>
      </c>
      <c r="P2523">
        <v>45</v>
      </c>
      <c r="Q2523" s="2">
        <v>44958</v>
      </c>
      <c r="R2523" s="2">
        <v>45323</v>
      </c>
      <c r="S2523">
        <v>40</v>
      </c>
      <c r="T2523" s="3">
        <v>95743</v>
      </c>
      <c r="U2523" s="3">
        <v>7978.583333333333</v>
      </c>
      <c r="V2523" s="3">
        <v>46.030288461538461</v>
      </c>
      <c r="W2523" s="3">
        <v>0.17</v>
      </c>
      <c r="X2523" s="3">
        <v>1356.3591666666666</v>
      </c>
      <c r="Y2523" vm="2">
        <v>0.21</v>
      </c>
      <c r="Z2523" s="3">
        <v>6303.0808333333334</v>
      </c>
      <c r="AA2523" t="s">
        <v>51</v>
      </c>
      <c r="AB2523">
        <v>1.4280999999999999</v>
      </c>
      <c r="AC2523">
        <v>0.15</v>
      </c>
      <c r="AD2523" s="2"/>
      <c r="AE2523">
        <v>183.33333333333334</v>
      </c>
      <c r="AH2523">
        <v>20</v>
      </c>
      <c r="AK2523" t="s">
        <v>42</v>
      </c>
      <c r="AL2523">
        <f>IF(AND(EE_Data_2023[[#This Row],[Hire Date]]&gt;=EE_Data_2023[[#This Row],[Start of Month]],EE_Data_2023[[#This Row],[Hire Date]]&lt;=EE_Data_2023[[#This Row],[End of Month]]),1,0)</f>
        <v>0</v>
      </c>
      <c r="AM2523">
        <f>IF(AND(EE_Data_2023[[#This Row],[Exit Date]]&gt;=EE_Data_2023[[#This Row],[Start of Month]],EE_Data_2023[[#This Row],[Exit Date]]&lt;=EE_Data_2023[[#This Row],[End of Month]]),1,0)</f>
        <v>0</v>
      </c>
      <c r="AN2523">
        <f>EE_Data_2023[[#This Row],[Leave balance]]*EE_Data_2023[[#This Row],[Hr_Rate]]</f>
        <v>8438.8862179487187</v>
      </c>
    </row>
    <row r="2524" spans="1:40" x14ac:dyDescent="0.3">
      <c r="A2524" s="1" t="s">
        <v>1929</v>
      </c>
      <c r="B2524" s="8">
        <v>44986</v>
      </c>
      <c r="C2524" s="8">
        <v>45016</v>
      </c>
      <c r="D2524">
        <v>2023</v>
      </c>
      <c r="E2524" t="s">
        <v>424</v>
      </c>
      <c r="F2524" t="s">
        <v>425</v>
      </c>
      <c r="G2524" t="s">
        <v>54</v>
      </c>
      <c r="H2524" t="s">
        <v>1794</v>
      </c>
      <c r="I2524" t="s">
        <v>1840</v>
      </c>
      <c r="J2524" t="s">
        <v>63</v>
      </c>
      <c r="K2524" t="s">
        <v>116</v>
      </c>
      <c r="L2524" t="s">
        <v>108</v>
      </c>
      <c r="M2524" t="s">
        <v>425</v>
      </c>
      <c r="N2524" t="s">
        <v>39</v>
      </c>
      <c r="O2524" t="s">
        <v>50</v>
      </c>
      <c r="P2524">
        <v>34</v>
      </c>
      <c r="Q2524" s="2">
        <v>44958</v>
      </c>
      <c r="R2524" s="2">
        <v>45323</v>
      </c>
      <c r="S2524">
        <v>40</v>
      </c>
      <c r="T2524" s="3">
        <v>83066</v>
      </c>
      <c r="U2524" s="3">
        <v>6922.166666666667</v>
      </c>
      <c r="V2524" s="3">
        <v>39.935576923076923</v>
      </c>
      <c r="W2524" s="3">
        <v>0.26</v>
      </c>
      <c r="X2524" s="3">
        <v>1799.7633333333335</v>
      </c>
      <c r="Y2524" vm="39">
        <v>0.44400000000000001</v>
      </c>
      <c r="Z2524" s="3">
        <v>3848.724666666667</v>
      </c>
      <c r="AA2524" t="s">
        <v>428</v>
      </c>
      <c r="AB2524">
        <v>32.686700000000002</v>
      </c>
      <c r="AC2524">
        <v>0</v>
      </c>
      <c r="AD2524" s="2"/>
      <c r="AE2524">
        <v>183.33333333333334</v>
      </c>
      <c r="AH2524">
        <v>20</v>
      </c>
      <c r="AK2524" t="s">
        <v>42</v>
      </c>
      <c r="AL2524">
        <f>IF(AND(EE_Data_2023[[#This Row],[Hire Date]]&gt;=EE_Data_2023[[#This Row],[Start of Month]],EE_Data_2023[[#This Row],[Hire Date]]&lt;=EE_Data_2023[[#This Row],[End of Month]]),1,0)</f>
        <v>0</v>
      </c>
      <c r="AM2524">
        <f>IF(AND(EE_Data_2023[[#This Row],[Exit Date]]&gt;=EE_Data_2023[[#This Row],[Start of Month]],EE_Data_2023[[#This Row],[Exit Date]]&lt;=EE_Data_2023[[#This Row],[End of Month]]),1,0)</f>
        <v>0</v>
      </c>
      <c r="AN2524">
        <f>EE_Data_2023[[#This Row],[Leave balance]]*EE_Data_2023[[#This Row],[Hr_Rate]]</f>
        <v>7321.5224358974365</v>
      </c>
    </row>
    <row r="2525" spans="1:40" x14ac:dyDescent="0.3">
      <c r="A2525" s="1" t="s">
        <v>1929</v>
      </c>
      <c r="B2525" s="8">
        <v>44986</v>
      </c>
      <c r="C2525" s="8">
        <v>45016</v>
      </c>
      <c r="D2525">
        <v>2023</v>
      </c>
      <c r="E2525" t="s">
        <v>376</v>
      </c>
      <c r="F2525" t="s">
        <v>377</v>
      </c>
      <c r="G2525" t="s">
        <v>33</v>
      </c>
      <c r="H2525" t="s">
        <v>1340</v>
      </c>
      <c r="I2525" t="s">
        <v>1841</v>
      </c>
      <c r="J2525" t="s">
        <v>93</v>
      </c>
      <c r="K2525" t="s">
        <v>83</v>
      </c>
      <c r="L2525" t="s">
        <v>71</v>
      </c>
      <c r="M2525" t="s">
        <v>377</v>
      </c>
      <c r="N2525" t="s">
        <v>39</v>
      </c>
      <c r="O2525" t="s">
        <v>40</v>
      </c>
      <c r="P2525">
        <v>33</v>
      </c>
      <c r="Q2525" s="2">
        <v>44958</v>
      </c>
      <c r="R2525" s="2">
        <v>45323</v>
      </c>
      <c r="S2525">
        <v>40</v>
      </c>
      <c r="T2525" s="3">
        <v>144231</v>
      </c>
      <c r="U2525" s="3">
        <v>12019.25</v>
      </c>
      <c r="V2525" s="3">
        <v>69.341826923076923</v>
      </c>
      <c r="W2525" s="3">
        <v>0.33799999999999997</v>
      </c>
      <c r="X2525" s="3">
        <v>4062.5064999999995</v>
      </c>
      <c r="Y2525" vm="35">
        <v>0.46100000000000002</v>
      </c>
      <c r="Z2525" s="3">
        <v>6478.3757500000002</v>
      </c>
      <c r="AA2525" t="s">
        <v>380</v>
      </c>
      <c r="AB2525">
        <v>23.619</v>
      </c>
      <c r="AC2525">
        <v>0.14000000000000001</v>
      </c>
      <c r="AD2525" s="2"/>
      <c r="AE2525">
        <v>183.33333333333334</v>
      </c>
      <c r="AH2525">
        <v>20</v>
      </c>
      <c r="AK2525" t="s">
        <v>42</v>
      </c>
      <c r="AL2525">
        <f>IF(AND(EE_Data_2023[[#This Row],[Hire Date]]&gt;=EE_Data_2023[[#This Row],[Start of Month]],EE_Data_2023[[#This Row],[Hire Date]]&lt;=EE_Data_2023[[#This Row],[End of Month]]),1,0)</f>
        <v>0</v>
      </c>
      <c r="AM2525">
        <f>IF(AND(EE_Data_2023[[#This Row],[Exit Date]]&gt;=EE_Data_2023[[#This Row],[Start of Month]],EE_Data_2023[[#This Row],[Exit Date]]&lt;=EE_Data_2023[[#This Row],[End of Month]]),1,0)</f>
        <v>0</v>
      </c>
      <c r="AN2525">
        <f>EE_Data_2023[[#This Row],[Leave balance]]*EE_Data_2023[[#This Row],[Hr_Rate]]</f>
        <v>12712.66826923077</v>
      </c>
    </row>
    <row r="2526" spans="1:40" x14ac:dyDescent="0.3">
      <c r="A2526" s="1" t="s">
        <v>1929</v>
      </c>
      <c r="B2526" s="8">
        <v>44986</v>
      </c>
      <c r="C2526" s="8">
        <v>45016</v>
      </c>
      <c r="D2526">
        <v>2023</v>
      </c>
      <c r="E2526" t="s">
        <v>146</v>
      </c>
      <c r="F2526" t="s">
        <v>147</v>
      </c>
      <c r="G2526" t="s">
        <v>1919</v>
      </c>
      <c r="H2526" t="s">
        <v>1844</v>
      </c>
      <c r="I2526" t="s">
        <v>1845</v>
      </c>
      <c r="J2526" t="s">
        <v>47</v>
      </c>
      <c r="K2526" t="s">
        <v>99</v>
      </c>
      <c r="L2526" t="s">
        <v>108</v>
      </c>
      <c r="M2526" t="s">
        <v>147</v>
      </c>
      <c r="N2526" t="s">
        <v>39</v>
      </c>
      <c r="O2526" t="s">
        <v>40</v>
      </c>
      <c r="P2526">
        <v>31</v>
      </c>
      <c r="Q2526" s="2">
        <v>44986</v>
      </c>
      <c r="R2526" s="2">
        <v>45351</v>
      </c>
      <c r="S2526">
        <v>40</v>
      </c>
      <c r="T2526" s="3">
        <v>189290</v>
      </c>
      <c r="U2526" s="3">
        <v>15774.166666666666</v>
      </c>
      <c r="V2526" s="3">
        <v>91.004807692307693</v>
      </c>
      <c r="W2526" s="3">
        <v>0.12</v>
      </c>
      <c r="X2526" s="3">
        <v>1892.8999999999999</v>
      </c>
      <c r="Y2526" vm="17">
        <v>0.49700000000000005</v>
      </c>
      <c r="Z2526" s="3">
        <v>7934.4058333333323</v>
      </c>
      <c r="AA2526" t="s">
        <v>150</v>
      </c>
      <c r="AB2526">
        <v>86.649000000000001</v>
      </c>
      <c r="AC2526">
        <v>0.22</v>
      </c>
      <c r="AD2526" s="2"/>
      <c r="AE2526">
        <v>166.66666666666669</v>
      </c>
      <c r="AH2526">
        <v>20</v>
      </c>
      <c r="AK2526" t="s">
        <v>42</v>
      </c>
      <c r="AL2526">
        <f>IF(AND(EE_Data_2023[[#This Row],[Hire Date]]&gt;=EE_Data_2023[[#This Row],[Start of Month]],EE_Data_2023[[#This Row],[Hire Date]]&lt;=EE_Data_2023[[#This Row],[End of Month]]),1,0)</f>
        <v>1</v>
      </c>
      <c r="AM2526">
        <f>IF(AND(EE_Data_2023[[#This Row],[Exit Date]]&gt;=EE_Data_2023[[#This Row],[Start of Month]],EE_Data_2023[[#This Row],[Exit Date]]&lt;=EE_Data_2023[[#This Row],[End of Month]]),1,0)</f>
        <v>0</v>
      </c>
      <c r="AN2526">
        <f>EE_Data_2023[[#This Row],[Leave balance]]*EE_Data_2023[[#This Row],[Hr_Rate]]</f>
        <v>15167.467948717951</v>
      </c>
    </row>
    <row r="2527" spans="1:40" x14ac:dyDescent="0.3">
      <c r="A2527" s="1" t="s">
        <v>1929</v>
      </c>
      <c r="B2527" s="8">
        <v>44986</v>
      </c>
      <c r="C2527" s="8">
        <v>45016</v>
      </c>
      <c r="D2527">
        <v>2023</v>
      </c>
      <c r="E2527" t="s">
        <v>52</v>
      </c>
      <c r="F2527" t="s">
        <v>53</v>
      </c>
      <c r="G2527" t="s">
        <v>54</v>
      </c>
      <c r="H2527" t="s">
        <v>1846</v>
      </c>
      <c r="I2527" t="s">
        <v>1847</v>
      </c>
      <c r="J2527" t="s">
        <v>247</v>
      </c>
      <c r="K2527" t="s">
        <v>94</v>
      </c>
      <c r="L2527" t="s">
        <v>38</v>
      </c>
      <c r="M2527" t="s">
        <v>53</v>
      </c>
      <c r="N2527" t="s">
        <v>39</v>
      </c>
      <c r="O2527" t="s">
        <v>40</v>
      </c>
      <c r="P2527">
        <v>41</v>
      </c>
      <c r="Q2527" s="2">
        <v>44986</v>
      </c>
      <c r="R2527" s="2">
        <v>45351</v>
      </c>
      <c r="S2527">
        <v>40</v>
      </c>
      <c r="T2527" s="3">
        <v>49186</v>
      </c>
      <c r="U2527" s="3">
        <v>4098.833333333333</v>
      </c>
      <c r="V2527" s="3">
        <v>23.647115384615383</v>
      </c>
      <c r="W2527" s="3">
        <v>0.25</v>
      </c>
      <c r="X2527" s="3">
        <v>1024.7083333333333</v>
      </c>
      <c r="Y2527" vm="3">
        <v>0.501</v>
      </c>
      <c r="Z2527" s="3">
        <v>2045.3178333333331</v>
      </c>
      <c r="AA2527" t="s">
        <v>58</v>
      </c>
      <c r="AB2527">
        <v>657.27</v>
      </c>
      <c r="AC2527">
        <v>0</v>
      </c>
      <c r="AD2527" s="2"/>
      <c r="AE2527">
        <v>166.66666666666669</v>
      </c>
      <c r="AH2527">
        <v>20</v>
      </c>
      <c r="AK2527" t="s">
        <v>42</v>
      </c>
      <c r="AL2527">
        <f>IF(AND(EE_Data_2023[[#This Row],[Hire Date]]&gt;=EE_Data_2023[[#This Row],[Start of Month]],EE_Data_2023[[#This Row],[Hire Date]]&lt;=EE_Data_2023[[#This Row],[End of Month]]),1,0)</f>
        <v>1</v>
      </c>
      <c r="AM2527">
        <f>IF(AND(EE_Data_2023[[#This Row],[Exit Date]]&gt;=EE_Data_2023[[#This Row],[Start of Month]],EE_Data_2023[[#This Row],[Exit Date]]&lt;=EE_Data_2023[[#This Row],[End of Month]]),1,0)</f>
        <v>0</v>
      </c>
      <c r="AN2527">
        <f>EE_Data_2023[[#This Row],[Leave balance]]*EE_Data_2023[[#This Row],[Hr_Rate]]</f>
        <v>3941.1858974358975</v>
      </c>
    </row>
    <row r="2528" spans="1:40" x14ac:dyDescent="0.3">
      <c r="A2528" s="1" t="s">
        <v>1929</v>
      </c>
      <c r="B2528" s="8">
        <v>44986</v>
      </c>
      <c r="C2528" s="8">
        <v>45016</v>
      </c>
      <c r="D2528">
        <v>2023</v>
      </c>
      <c r="E2528" t="s">
        <v>278</v>
      </c>
      <c r="F2528" t="s">
        <v>279</v>
      </c>
      <c r="G2528" t="s">
        <v>33</v>
      </c>
      <c r="H2528" t="s">
        <v>1848</v>
      </c>
      <c r="I2528" t="s">
        <v>1849</v>
      </c>
      <c r="J2528" t="s">
        <v>145</v>
      </c>
      <c r="K2528" t="s">
        <v>116</v>
      </c>
      <c r="L2528" t="s">
        <v>108</v>
      </c>
      <c r="M2528" t="s">
        <v>279</v>
      </c>
      <c r="N2528" t="s">
        <v>39</v>
      </c>
      <c r="O2528" t="s">
        <v>50</v>
      </c>
      <c r="P2528">
        <v>40</v>
      </c>
      <c r="Q2528" s="2">
        <v>44986</v>
      </c>
      <c r="R2528" s="2">
        <v>45351</v>
      </c>
      <c r="S2528">
        <v>40</v>
      </c>
      <c r="T2528" s="3">
        <v>46833</v>
      </c>
      <c r="U2528" s="3">
        <v>3902.75</v>
      </c>
      <c r="V2528" s="3">
        <v>22.515865384615385</v>
      </c>
      <c r="W2528" s="3">
        <v>0.13800000000000001</v>
      </c>
      <c r="X2528" s="3">
        <v>538.57950000000005</v>
      </c>
      <c r="Y2528" vm="29">
        <v>0.30599999999999999</v>
      </c>
      <c r="Z2528" s="3">
        <v>2708.5084999999999</v>
      </c>
      <c r="AA2528" t="s">
        <v>282</v>
      </c>
      <c r="AB2528">
        <v>0.88870000000000005</v>
      </c>
      <c r="AC2528">
        <v>0</v>
      </c>
      <c r="AD2528" s="2"/>
      <c r="AE2528">
        <v>166.66666666666669</v>
      </c>
      <c r="AH2528">
        <v>20</v>
      </c>
      <c r="AK2528" t="s">
        <v>42</v>
      </c>
      <c r="AL2528">
        <f>IF(AND(EE_Data_2023[[#This Row],[Hire Date]]&gt;=EE_Data_2023[[#This Row],[Start of Month]],EE_Data_2023[[#This Row],[Hire Date]]&lt;=EE_Data_2023[[#This Row],[End of Month]]),1,0)</f>
        <v>1</v>
      </c>
      <c r="AM2528">
        <f>IF(AND(EE_Data_2023[[#This Row],[Exit Date]]&gt;=EE_Data_2023[[#This Row],[Start of Month]],EE_Data_2023[[#This Row],[Exit Date]]&lt;=EE_Data_2023[[#This Row],[End of Month]]),1,0)</f>
        <v>0</v>
      </c>
      <c r="AN2528">
        <f>EE_Data_2023[[#This Row],[Leave balance]]*EE_Data_2023[[#This Row],[Hr_Rate]]</f>
        <v>3752.6442307692314</v>
      </c>
    </row>
    <row r="2529" spans="1:40" x14ac:dyDescent="0.3">
      <c r="A2529" s="1" t="s">
        <v>1929</v>
      </c>
      <c r="B2529" s="8">
        <v>44986</v>
      </c>
      <c r="C2529" s="8">
        <v>45016</v>
      </c>
      <c r="D2529">
        <v>2023</v>
      </c>
      <c r="E2529" t="s">
        <v>415</v>
      </c>
      <c r="F2529" t="s">
        <v>416</v>
      </c>
      <c r="G2529" t="s">
        <v>33</v>
      </c>
      <c r="H2529" t="s">
        <v>1444</v>
      </c>
      <c r="I2529" t="s">
        <v>1850</v>
      </c>
      <c r="J2529" t="s">
        <v>527</v>
      </c>
      <c r="K2529" t="s">
        <v>37</v>
      </c>
      <c r="L2529" t="s">
        <v>71</v>
      </c>
      <c r="M2529" t="s">
        <v>416</v>
      </c>
      <c r="N2529" t="s">
        <v>39</v>
      </c>
      <c r="O2529" t="s">
        <v>50</v>
      </c>
      <c r="P2529">
        <v>45</v>
      </c>
      <c r="Q2529" s="2">
        <v>44986</v>
      </c>
      <c r="R2529" s="2">
        <v>45351</v>
      </c>
      <c r="S2529">
        <v>40</v>
      </c>
      <c r="T2529" s="3">
        <v>82162</v>
      </c>
      <c r="U2529" s="3">
        <v>6846.833333333333</v>
      </c>
      <c r="V2529" s="3">
        <v>39.500961538461539</v>
      </c>
      <c r="W2529" s="3">
        <v>0</v>
      </c>
      <c r="X2529" s="3">
        <v>0</v>
      </c>
      <c r="Y2529" vm="38">
        <v>0.23800000000000002</v>
      </c>
      <c r="Z2529" s="3">
        <v>5217.2869999999994</v>
      </c>
      <c r="AA2529" t="s">
        <v>419</v>
      </c>
      <c r="AB2529">
        <v>7.4398</v>
      </c>
      <c r="AC2529">
        <v>0</v>
      </c>
      <c r="AD2529" s="2"/>
      <c r="AE2529">
        <v>166.66666666666669</v>
      </c>
      <c r="AH2529">
        <v>20</v>
      </c>
      <c r="AK2529" t="s">
        <v>42</v>
      </c>
      <c r="AL2529">
        <f>IF(AND(EE_Data_2023[[#This Row],[Hire Date]]&gt;=EE_Data_2023[[#This Row],[Start of Month]],EE_Data_2023[[#This Row],[Hire Date]]&lt;=EE_Data_2023[[#This Row],[End of Month]]),1,0)</f>
        <v>1</v>
      </c>
      <c r="AM2529">
        <f>IF(AND(EE_Data_2023[[#This Row],[Exit Date]]&gt;=EE_Data_2023[[#This Row],[Start of Month]],EE_Data_2023[[#This Row],[Exit Date]]&lt;=EE_Data_2023[[#This Row],[End of Month]]),1,0)</f>
        <v>0</v>
      </c>
      <c r="AN2529">
        <f>EE_Data_2023[[#This Row],[Leave balance]]*EE_Data_2023[[#This Row],[Hr_Rate]]</f>
        <v>6583.4935897435907</v>
      </c>
    </row>
    <row r="2530" spans="1:40" x14ac:dyDescent="0.3">
      <c r="A2530" s="1" t="s">
        <v>1929</v>
      </c>
      <c r="B2530" s="8">
        <v>44986</v>
      </c>
      <c r="C2530" s="8">
        <v>45016</v>
      </c>
      <c r="D2530">
        <v>2023</v>
      </c>
      <c r="E2530" t="s">
        <v>73</v>
      </c>
      <c r="F2530" t="s">
        <v>74</v>
      </c>
      <c r="G2530" t="s">
        <v>1916</v>
      </c>
      <c r="H2530" t="s">
        <v>1851</v>
      </c>
      <c r="I2530" t="s">
        <v>1852</v>
      </c>
      <c r="J2530" t="s">
        <v>47</v>
      </c>
      <c r="K2530" t="s">
        <v>48</v>
      </c>
      <c r="L2530" t="s">
        <v>49</v>
      </c>
      <c r="M2530" t="s">
        <v>74</v>
      </c>
      <c r="N2530" t="s">
        <v>39</v>
      </c>
      <c r="O2530" t="s">
        <v>40</v>
      </c>
      <c r="P2530">
        <v>25</v>
      </c>
      <c r="Q2530" s="2">
        <v>44986</v>
      </c>
      <c r="R2530" s="2">
        <v>45351</v>
      </c>
      <c r="S2530">
        <v>40</v>
      </c>
      <c r="T2530" s="3">
        <v>168014</v>
      </c>
      <c r="U2530" s="3">
        <v>14001.166666666666</v>
      </c>
      <c r="V2530" s="3">
        <v>80.77596153846153</v>
      </c>
      <c r="W2530" s="3">
        <v>0.28999999999999998</v>
      </c>
      <c r="X2530" s="3">
        <v>4060.3383333333327</v>
      </c>
      <c r="Y2530" vm="6">
        <v>0.65099999999999991</v>
      </c>
      <c r="Z2530" s="3">
        <v>4886.4071666666678</v>
      </c>
      <c r="AA2530" t="s">
        <v>78</v>
      </c>
      <c r="AB2530">
        <v>5.4378000000000002</v>
      </c>
      <c r="AC2530">
        <v>0.27</v>
      </c>
      <c r="AD2530" s="2"/>
      <c r="AE2530">
        <v>166.66666666666669</v>
      </c>
      <c r="AH2530">
        <v>20</v>
      </c>
      <c r="AK2530" t="s">
        <v>42</v>
      </c>
      <c r="AL2530">
        <f>IF(AND(EE_Data_2023[[#This Row],[Hire Date]]&gt;=EE_Data_2023[[#This Row],[Start of Month]],EE_Data_2023[[#This Row],[Hire Date]]&lt;=EE_Data_2023[[#This Row],[End of Month]]),1,0)</f>
        <v>1</v>
      </c>
      <c r="AM2530">
        <f>IF(AND(EE_Data_2023[[#This Row],[Exit Date]]&gt;=EE_Data_2023[[#This Row],[Start of Month]],EE_Data_2023[[#This Row],[Exit Date]]&lt;=EE_Data_2023[[#This Row],[End of Month]]),1,0)</f>
        <v>0</v>
      </c>
      <c r="AN2530">
        <f>EE_Data_2023[[#This Row],[Leave balance]]*EE_Data_2023[[#This Row],[Hr_Rate]]</f>
        <v>13462.660256410256</v>
      </c>
    </row>
    <row r="2531" spans="1:40" x14ac:dyDescent="0.3">
      <c r="A2531" s="1" t="s">
        <v>1929</v>
      </c>
      <c r="B2531" s="8">
        <v>44986</v>
      </c>
      <c r="C2531" s="8">
        <v>45016</v>
      </c>
      <c r="D2531">
        <v>2023</v>
      </c>
      <c r="E2531" t="s">
        <v>278</v>
      </c>
      <c r="F2531" t="s">
        <v>279</v>
      </c>
      <c r="G2531" t="s">
        <v>33</v>
      </c>
      <c r="H2531" t="s">
        <v>1853</v>
      </c>
      <c r="I2531" t="s">
        <v>1854</v>
      </c>
      <c r="J2531" t="s">
        <v>115</v>
      </c>
      <c r="K2531" t="s">
        <v>99</v>
      </c>
      <c r="L2531" t="s">
        <v>71</v>
      </c>
      <c r="M2531" t="s">
        <v>279</v>
      </c>
      <c r="N2531" t="s">
        <v>39</v>
      </c>
      <c r="O2531" t="s">
        <v>50</v>
      </c>
      <c r="P2531">
        <v>55</v>
      </c>
      <c r="Q2531" s="2">
        <v>44986</v>
      </c>
      <c r="R2531" s="2">
        <v>45351</v>
      </c>
      <c r="S2531">
        <v>40</v>
      </c>
      <c r="T2531" s="3">
        <v>80701</v>
      </c>
      <c r="U2531" s="3">
        <v>6725.083333333333</v>
      </c>
      <c r="V2531" s="3">
        <v>38.798557692307689</v>
      </c>
      <c r="W2531" s="3">
        <v>0.13800000000000001</v>
      </c>
      <c r="X2531" s="3">
        <v>928.06150000000002</v>
      </c>
      <c r="Y2531" vm="29">
        <v>0.30599999999999999</v>
      </c>
      <c r="Z2531" s="3">
        <v>4667.2078333333338</v>
      </c>
      <c r="AA2531" t="s">
        <v>282</v>
      </c>
      <c r="AB2531">
        <v>0.88870000000000005</v>
      </c>
      <c r="AC2531">
        <v>0</v>
      </c>
      <c r="AD2531" s="2"/>
      <c r="AE2531">
        <v>166.66666666666669</v>
      </c>
      <c r="AH2531">
        <v>20</v>
      </c>
      <c r="AK2531" t="s">
        <v>42</v>
      </c>
      <c r="AL2531">
        <f>IF(AND(EE_Data_2023[[#This Row],[Hire Date]]&gt;=EE_Data_2023[[#This Row],[Start of Month]],EE_Data_2023[[#This Row],[Hire Date]]&lt;=EE_Data_2023[[#This Row],[End of Month]]),1,0)</f>
        <v>1</v>
      </c>
      <c r="AM2531">
        <f>IF(AND(EE_Data_2023[[#This Row],[Exit Date]]&gt;=EE_Data_2023[[#This Row],[Start of Month]],EE_Data_2023[[#This Row],[Exit Date]]&lt;=EE_Data_2023[[#This Row],[End of Month]]),1,0)</f>
        <v>0</v>
      </c>
      <c r="AN2531">
        <f>EE_Data_2023[[#This Row],[Leave balance]]*EE_Data_2023[[#This Row],[Hr_Rate]]</f>
        <v>6466.4262820512822</v>
      </c>
    </row>
    <row r="2532" spans="1:40" x14ac:dyDescent="0.3">
      <c r="A2532" s="1" t="s">
        <v>1929</v>
      </c>
      <c r="B2532" s="8">
        <v>44986</v>
      </c>
      <c r="C2532" s="8">
        <v>45016</v>
      </c>
      <c r="D2532">
        <v>2023</v>
      </c>
      <c r="E2532" t="s">
        <v>110</v>
      </c>
      <c r="F2532" t="s">
        <v>111</v>
      </c>
      <c r="G2532" t="s">
        <v>112</v>
      </c>
      <c r="H2532" t="s">
        <v>1855</v>
      </c>
      <c r="I2532" t="s">
        <v>1856</v>
      </c>
      <c r="J2532" t="s">
        <v>47</v>
      </c>
      <c r="K2532" t="s">
        <v>83</v>
      </c>
      <c r="L2532" t="s">
        <v>38</v>
      </c>
      <c r="M2532" t="s">
        <v>111</v>
      </c>
      <c r="N2532" t="s">
        <v>39</v>
      </c>
      <c r="O2532" t="s">
        <v>40</v>
      </c>
      <c r="P2532">
        <v>29</v>
      </c>
      <c r="Q2532" s="2">
        <v>44999</v>
      </c>
      <c r="R2532" s="2">
        <v>45364</v>
      </c>
      <c r="S2532">
        <v>40</v>
      </c>
      <c r="T2532" s="3">
        <v>181854</v>
      </c>
      <c r="U2532" s="3">
        <v>15154.5</v>
      </c>
      <c r="V2532" s="3">
        <v>87.429807692307691</v>
      </c>
      <c r="W2532" s="3">
        <v>0</v>
      </c>
      <c r="X2532" s="3">
        <v>0</v>
      </c>
      <c r="Y2532" vm="12">
        <v>0.113</v>
      </c>
      <c r="Z2532" s="3">
        <v>13442.041499999999</v>
      </c>
      <c r="AA2532" t="s">
        <v>117</v>
      </c>
      <c r="AB2532">
        <v>3.8468</v>
      </c>
      <c r="AC2532">
        <v>0.28999999999999998</v>
      </c>
      <c r="AD2532" s="2"/>
      <c r="AE2532">
        <v>166.66666666666669</v>
      </c>
      <c r="AH2532">
        <v>20</v>
      </c>
      <c r="AK2532" t="s">
        <v>42</v>
      </c>
      <c r="AL2532">
        <f>IF(AND(EE_Data_2023[[#This Row],[Hire Date]]&gt;=EE_Data_2023[[#This Row],[Start of Month]],EE_Data_2023[[#This Row],[Hire Date]]&lt;=EE_Data_2023[[#This Row],[End of Month]]),1,0)</f>
        <v>1</v>
      </c>
      <c r="AM2532">
        <f>IF(AND(EE_Data_2023[[#This Row],[Exit Date]]&gt;=EE_Data_2023[[#This Row],[Start of Month]],EE_Data_2023[[#This Row],[Exit Date]]&lt;=EE_Data_2023[[#This Row],[End of Month]]),1,0)</f>
        <v>0</v>
      </c>
      <c r="AN2532">
        <f>EE_Data_2023[[#This Row],[Leave balance]]*EE_Data_2023[[#This Row],[Hr_Rate]]</f>
        <v>14571.634615384617</v>
      </c>
    </row>
    <row r="2533" spans="1:40" x14ac:dyDescent="0.3">
      <c r="A2533" s="1" t="s">
        <v>1929</v>
      </c>
      <c r="B2533" s="8">
        <v>44986</v>
      </c>
      <c r="C2533" s="8">
        <v>45016</v>
      </c>
      <c r="D2533">
        <v>2023</v>
      </c>
      <c r="E2533" t="s">
        <v>79</v>
      </c>
      <c r="F2533" t="s">
        <v>80</v>
      </c>
      <c r="G2533" t="s">
        <v>33</v>
      </c>
      <c r="H2533" t="s">
        <v>1857</v>
      </c>
      <c r="I2533" t="s">
        <v>1858</v>
      </c>
      <c r="J2533" t="s">
        <v>63</v>
      </c>
      <c r="K2533" t="s">
        <v>83</v>
      </c>
      <c r="L2533" t="s">
        <v>108</v>
      </c>
      <c r="M2533" t="s">
        <v>80</v>
      </c>
      <c r="N2533" t="s">
        <v>39</v>
      </c>
      <c r="O2533" t="s">
        <v>40</v>
      </c>
      <c r="P2533">
        <v>58</v>
      </c>
      <c r="Q2533" s="2">
        <v>44986</v>
      </c>
      <c r="R2533" s="2">
        <v>45351</v>
      </c>
      <c r="S2533">
        <v>40</v>
      </c>
      <c r="T2533" s="3">
        <v>98769</v>
      </c>
      <c r="U2533" s="3">
        <v>8230.75</v>
      </c>
      <c r="V2533" s="3">
        <v>47.485096153846158</v>
      </c>
      <c r="W2533" s="3">
        <v>0.23190000000000002</v>
      </c>
      <c r="X2533" s="3">
        <v>1908.7109250000001</v>
      </c>
      <c r="Y2533" vm="7">
        <v>0.41200000000000003</v>
      </c>
      <c r="Z2533" s="3">
        <v>4839.6809999999996</v>
      </c>
      <c r="AA2533" t="s">
        <v>41</v>
      </c>
      <c r="AB2533">
        <v>1</v>
      </c>
      <c r="AC2533">
        <v>0</v>
      </c>
      <c r="AD2533" s="2"/>
      <c r="AE2533">
        <v>166.66666666666669</v>
      </c>
      <c r="AH2533">
        <v>20</v>
      </c>
      <c r="AK2533" t="s">
        <v>42</v>
      </c>
      <c r="AL2533">
        <f>IF(AND(EE_Data_2023[[#This Row],[Hire Date]]&gt;=EE_Data_2023[[#This Row],[Start of Month]],EE_Data_2023[[#This Row],[Hire Date]]&lt;=EE_Data_2023[[#This Row],[End of Month]]),1,0)</f>
        <v>1</v>
      </c>
      <c r="AM2533">
        <f>IF(AND(EE_Data_2023[[#This Row],[Exit Date]]&gt;=EE_Data_2023[[#This Row],[Start of Month]],EE_Data_2023[[#This Row],[Exit Date]]&lt;=EE_Data_2023[[#This Row],[End of Month]]),1,0)</f>
        <v>0</v>
      </c>
      <c r="AN2533">
        <f>EE_Data_2023[[#This Row],[Leave balance]]*EE_Data_2023[[#This Row],[Hr_Rate]]</f>
        <v>7914.1826923076942</v>
      </c>
    </row>
    <row r="2534" spans="1:40" x14ac:dyDescent="0.3">
      <c r="A2534" s="1" t="s">
        <v>1929</v>
      </c>
      <c r="B2534" s="8">
        <v>44986</v>
      </c>
      <c r="C2534" s="8">
        <v>45016</v>
      </c>
      <c r="D2534">
        <v>2023</v>
      </c>
      <c r="E2534" t="s">
        <v>188</v>
      </c>
      <c r="F2534" t="s">
        <v>189</v>
      </c>
      <c r="G2534" t="s">
        <v>33</v>
      </c>
      <c r="H2534" t="s">
        <v>1859</v>
      </c>
      <c r="I2534" t="s">
        <v>1860</v>
      </c>
      <c r="J2534" t="s">
        <v>247</v>
      </c>
      <c r="K2534" t="s">
        <v>94</v>
      </c>
      <c r="L2534" t="s">
        <v>49</v>
      </c>
      <c r="M2534" t="s">
        <v>189</v>
      </c>
      <c r="N2534" t="s">
        <v>39</v>
      </c>
      <c r="O2534" t="s">
        <v>40</v>
      </c>
      <c r="P2534">
        <v>57</v>
      </c>
      <c r="Q2534" s="2">
        <v>44986</v>
      </c>
      <c r="R2534" s="2">
        <v>45351</v>
      </c>
      <c r="S2534">
        <v>40</v>
      </c>
      <c r="T2534" s="3">
        <v>54051</v>
      </c>
      <c r="U2534" s="3">
        <v>4504.25</v>
      </c>
      <c r="V2534" s="3">
        <v>25.986057692307689</v>
      </c>
      <c r="W2534" s="3">
        <v>0.14099999999999999</v>
      </c>
      <c r="X2534" s="3">
        <v>635.09924999999998</v>
      </c>
      <c r="Y2534" vm="23">
        <v>0.36200000000000004</v>
      </c>
      <c r="Z2534" s="3">
        <v>2873.7114999999999</v>
      </c>
      <c r="AA2534" t="s">
        <v>192</v>
      </c>
      <c r="AB2534">
        <v>11.2597</v>
      </c>
      <c r="AC2534">
        <v>0</v>
      </c>
      <c r="AD2534" s="2"/>
      <c r="AE2534">
        <v>166.66666666666669</v>
      </c>
      <c r="AH2534">
        <v>20</v>
      </c>
      <c r="AK2534" t="s">
        <v>42</v>
      </c>
      <c r="AL2534">
        <f>IF(AND(EE_Data_2023[[#This Row],[Hire Date]]&gt;=EE_Data_2023[[#This Row],[Start of Month]],EE_Data_2023[[#This Row],[Hire Date]]&lt;=EE_Data_2023[[#This Row],[End of Month]]),1,0)</f>
        <v>1</v>
      </c>
      <c r="AM2534">
        <f>IF(AND(EE_Data_2023[[#This Row],[Exit Date]]&gt;=EE_Data_2023[[#This Row],[Start of Month]],EE_Data_2023[[#This Row],[Exit Date]]&lt;=EE_Data_2023[[#This Row],[End of Month]]),1,0)</f>
        <v>0</v>
      </c>
      <c r="AN2534">
        <f>EE_Data_2023[[#This Row],[Leave balance]]*EE_Data_2023[[#This Row],[Hr_Rate]]</f>
        <v>4331.0096153846152</v>
      </c>
    </row>
    <row r="2535" spans="1:40" x14ac:dyDescent="0.3">
      <c r="A2535" s="1" t="s">
        <v>1929</v>
      </c>
      <c r="B2535" s="8">
        <v>44986</v>
      </c>
      <c r="C2535" s="8">
        <v>45016</v>
      </c>
      <c r="D2535">
        <v>2023</v>
      </c>
      <c r="E2535" t="s">
        <v>79</v>
      </c>
      <c r="F2535" t="s">
        <v>80</v>
      </c>
      <c r="G2535" t="s">
        <v>33</v>
      </c>
      <c r="H2535" t="s">
        <v>1861</v>
      </c>
      <c r="I2535" t="s">
        <v>1862</v>
      </c>
      <c r="J2535" t="s">
        <v>63</v>
      </c>
      <c r="K2535" t="s">
        <v>116</v>
      </c>
      <c r="L2535" t="s">
        <v>71</v>
      </c>
      <c r="M2535" t="s">
        <v>80</v>
      </c>
      <c r="N2535" t="s">
        <v>39</v>
      </c>
      <c r="O2535" t="s">
        <v>50</v>
      </c>
      <c r="P2535">
        <v>46</v>
      </c>
      <c r="Q2535" s="2">
        <v>44986</v>
      </c>
      <c r="R2535" s="2">
        <v>45351</v>
      </c>
      <c r="S2535">
        <v>40</v>
      </c>
      <c r="T2535" s="3">
        <v>86510</v>
      </c>
      <c r="U2535" s="3">
        <v>7209.166666666667</v>
      </c>
      <c r="V2535" s="3">
        <v>41.591346153846153</v>
      </c>
      <c r="W2535" s="3">
        <v>0.23190000000000002</v>
      </c>
      <c r="X2535" s="3">
        <v>1671.8057500000002</v>
      </c>
      <c r="Y2535" vm="7">
        <v>0.41200000000000003</v>
      </c>
      <c r="Z2535" s="3">
        <v>4238.99</v>
      </c>
      <c r="AA2535" t="s">
        <v>41</v>
      </c>
      <c r="AB2535">
        <v>1</v>
      </c>
      <c r="AC2535">
        <v>0</v>
      </c>
      <c r="AD2535" s="2"/>
      <c r="AE2535">
        <v>166.66666666666669</v>
      </c>
      <c r="AH2535">
        <v>20</v>
      </c>
      <c r="AK2535" t="s">
        <v>42</v>
      </c>
      <c r="AL2535">
        <f>IF(AND(EE_Data_2023[[#This Row],[Hire Date]]&gt;=EE_Data_2023[[#This Row],[Start of Month]],EE_Data_2023[[#This Row],[Hire Date]]&lt;=EE_Data_2023[[#This Row],[End of Month]]),1,0)</f>
        <v>1</v>
      </c>
      <c r="AM2535">
        <f>IF(AND(EE_Data_2023[[#This Row],[Exit Date]]&gt;=EE_Data_2023[[#This Row],[Start of Month]],EE_Data_2023[[#This Row],[Exit Date]]&lt;=EE_Data_2023[[#This Row],[End of Month]]),1,0)</f>
        <v>0</v>
      </c>
      <c r="AN2535">
        <f>EE_Data_2023[[#This Row],[Leave balance]]*EE_Data_2023[[#This Row],[Hr_Rate]]</f>
        <v>6931.8910256410263</v>
      </c>
    </row>
    <row r="2536" spans="1:40" x14ac:dyDescent="0.3">
      <c r="A2536" s="1" t="s">
        <v>1929</v>
      </c>
      <c r="B2536" s="8">
        <v>44986</v>
      </c>
      <c r="C2536" s="8">
        <v>45016</v>
      </c>
      <c r="D2536">
        <v>2023</v>
      </c>
      <c r="E2536" t="s">
        <v>283</v>
      </c>
      <c r="F2536" t="s">
        <v>284</v>
      </c>
      <c r="G2536" t="s">
        <v>112</v>
      </c>
      <c r="H2536" t="s">
        <v>1863</v>
      </c>
      <c r="I2536" t="s">
        <v>1864</v>
      </c>
      <c r="J2536" t="s">
        <v>93</v>
      </c>
      <c r="K2536" t="s">
        <v>48</v>
      </c>
      <c r="L2536" t="s">
        <v>108</v>
      </c>
      <c r="M2536" t="s">
        <v>284</v>
      </c>
      <c r="N2536" t="s">
        <v>39</v>
      </c>
      <c r="O2536" t="s">
        <v>50</v>
      </c>
      <c r="P2536">
        <v>51</v>
      </c>
      <c r="Q2536" s="2">
        <v>44986</v>
      </c>
      <c r="R2536" s="2">
        <v>45351</v>
      </c>
      <c r="S2536">
        <v>40</v>
      </c>
      <c r="T2536" s="3">
        <v>150758</v>
      </c>
      <c r="U2536" s="3">
        <v>12563.166666666666</v>
      </c>
      <c r="V2536" s="3">
        <v>72.479807692307688</v>
      </c>
      <c r="W2536" s="3">
        <v>0</v>
      </c>
      <c r="X2536" s="3">
        <v>0</v>
      </c>
      <c r="Y2536" vm="30">
        <v>0.159</v>
      </c>
      <c r="Z2536" s="3">
        <v>10565.623166666666</v>
      </c>
      <c r="AA2536" t="s">
        <v>287</v>
      </c>
      <c r="AB2536">
        <v>3.8807</v>
      </c>
      <c r="AC2536">
        <v>0.13</v>
      </c>
      <c r="AD2536" s="2"/>
      <c r="AE2536">
        <v>166.66666666666669</v>
      </c>
      <c r="AH2536">
        <v>20</v>
      </c>
      <c r="AK2536" t="s">
        <v>42</v>
      </c>
      <c r="AL2536">
        <f>IF(AND(EE_Data_2023[[#This Row],[Hire Date]]&gt;=EE_Data_2023[[#This Row],[Start of Month]],EE_Data_2023[[#This Row],[Hire Date]]&lt;=EE_Data_2023[[#This Row],[End of Month]]),1,0)</f>
        <v>1</v>
      </c>
      <c r="AM2536">
        <f>IF(AND(EE_Data_2023[[#This Row],[Exit Date]]&gt;=EE_Data_2023[[#This Row],[Start of Month]],EE_Data_2023[[#This Row],[Exit Date]]&lt;=EE_Data_2023[[#This Row],[End of Month]]),1,0)</f>
        <v>0</v>
      </c>
      <c r="AN2536">
        <f>EE_Data_2023[[#This Row],[Leave balance]]*EE_Data_2023[[#This Row],[Hr_Rate]]</f>
        <v>12079.967948717949</v>
      </c>
    </row>
    <row r="2537" spans="1:40" x14ac:dyDescent="0.3">
      <c r="A2537" s="1" t="s">
        <v>1929</v>
      </c>
      <c r="B2537" s="8">
        <v>44986</v>
      </c>
      <c r="C2537" s="8">
        <v>45016</v>
      </c>
      <c r="D2537">
        <v>2023</v>
      </c>
      <c r="E2537" t="s">
        <v>89</v>
      </c>
      <c r="F2537" t="s">
        <v>90</v>
      </c>
      <c r="G2537" t="s">
        <v>54</v>
      </c>
      <c r="H2537" t="s">
        <v>1865</v>
      </c>
      <c r="I2537" t="s">
        <v>1866</v>
      </c>
      <c r="J2537" t="s">
        <v>115</v>
      </c>
      <c r="K2537" t="s">
        <v>99</v>
      </c>
      <c r="L2537" t="s">
        <v>38</v>
      </c>
      <c r="M2537" t="s">
        <v>90</v>
      </c>
      <c r="N2537" t="s">
        <v>39</v>
      </c>
      <c r="O2537" t="s">
        <v>50</v>
      </c>
      <c r="P2537">
        <v>50</v>
      </c>
      <c r="Q2537" s="2">
        <v>45008</v>
      </c>
      <c r="R2537" s="2">
        <v>45373</v>
      </c>
      <c r="S2537">
        <v>40</v>
      </c>
      <c r="T2537" s="3">
        <v>181801</v>
      </c>
      <c r="U2537" s="3">
        <v>15150.083333333334</v>
      </c>
      <c r="V2537" s="3">
        <v>87.404326923076923</v>
      </c>
      <c r="W2537" s="3">
        <v>0</v>
      </c>
      <c r="X2537" s="3">
        <v>0</v>
      </c>
      <c r="Y2537" vm="9">
        <v>0.37200000000000005</v>
      </c>
      <c r="Z2537" s="3">
        <v>9514.2523333333338</v>
      </c>
      <c r="AA2537" t="s">
        <v>95</v>
      </c>
      <c r="AB2537">
        <v>136.33000000000001</v>
      </c>
      <c r="AC2537">
        <v>0.4</v>
      </c>
      <c r="AD2537" s="2"/>
      <c r="AE2537">
        <v>166.66666666666669</v>
      </c>
      <c r="AH2537">
        <v>20</v>
      </c>
      <c r="AK2537" t="s">
        <v>42</v>
      </c>
      <c r="AL2537">
        <f>IF(AND(EE_Data_2023[[#This Row],[Hire Date]]&gt;=EE_Data_2023[[#This Row],[Start of Month]],EE_Data_2023[[#This Row],[Hire Date]]&lt;=EE_Data_2023[[#This Row],[End of Month]]),1,0)</f>
        <v>1</v>
      </c>
      <c r="AM2537">
        <f>IF(AND(EE_Data_2023[[#This Row],[Exit Date]]&gt;=EE_Data_2023[[#This Row],[Start of Month]],EE_Data_2023[[#This Row],[Exit Date]]&lt;=EE_Data_2023[[#This Row],[End of Month]]),1,0)</f>
        <v>0</v>
      </c>
      <c r="AN2537">
        <f>EE_Data_2023[[#This Row],[Leave balance]]*EE_Data_2023[[#This Row],[Hr_Rate]]</f>
        <v>14567.387820512822</v>
      </c>
    </row>
    <row r="2538" spans="1:40" x14ac:dyDescent="0.3">
      <c r="A2538" s="1" t="s">
        <v>1929</v>
      </c>
      <c r="B2538" s="8">
        <v>44986</v>
      </c>
      <c r="C2538" s="8">
        <v>45016</v>
      </c>
      <c r="D2538">
        <v>2023</v>
      </c>
      <c r="E2538" t="s">
        <v>31</v>
      </c>
      <c r="F2538" t="s">
        <v>32</v>
      </c>
      <c r="G2538" t="s">
        <v>33</v>
      </c>
      <c r="H2538" t="s">
        <v>1867</v>
      </c>
      <c r="I2538" t="s">
        <v>1868</v>
      </c>
      <c r="J2538" t="s">
        <v>158</v>
      </c>
      <c r="K2538" t="s">
        <v>99</v>
      </c>
      <c r="L2538" t="s">
        <v>108</v>
      </c>
      <c r="M2538" t="s">
        <v>32</v>
      </c>
      <c r="N2538" t="s">
        <v>39</v>
      </c>
      <c r="O2538" t="s">
        <v>50</v>
      </c>
      <c r="P2538">
        <v>50</v>
      </c>
      <c r="Q2538" s="2">
        <v>44986</v>
      </c>
      <c r="R2538" s="2">
        <v>45351</v>
      </c>
      <c r="S2538">
        <v>40</v>
      </c>
      <c r="T2538" s="3">
        <v>79388</v>
      </c>
      <c r="U2538" s="3">
        <v>6615.666666666667</v>
      </c>
      <c r="V2538" s="3">
        <v>38.167307692307688</v>
      </c>
      <c r="W2538" s="3">
        <v>0.20760000000000001</v>
      </c>
      <c r="X2538" s="3">
        <v>1373.4124000000002</v>
      </c>
      <c r="Y2538" vm="1">
        <v>0.36599999999999999</v>
      </c>
      <c r="Z2538" s="3">
        <v>4194.3326666666671</v>
      </c>
      <c r="AA2538" t="s">
        <v>41</v>
      </c>
      <c r="AB2538">
        <v>1</v>
      </c>
      <c r="AC2538">
        <v>0</v>
      </c>
      <c r="AD2538" s="2"/>
      <c r="AE2538">
        <v>166.66666666666669</v>
      </c>
      <c r="AH2538">
        <v>20</v>
      </c>
      <c r="AK2538" t="s">
        <v>42</v>
      </c>
      <c r="AL2538">
        <f>IF(AND(EE_Data_2023[[#This Row],[Hire Date]]&gt;=EE_Data_2023[[#This Row],[Start of Month]],EE_Data_2023[[#This Row],[Hire Date]]&lt;=EE_Data_2023[[#This Row],[End of Month]]),1,0)</f>
        <v>1</v>
      </c>
      <c r="AM2538">
        <f>IF(AND(EE_Data_2023[[#This Row],[Exit Date]]&gt;=EE_Data_2023[[#This Row],[Start of Month]],EE_Data_2023[[#This Row],[Exit Date]]&lt;=EE_Data_2023[[#This Row],[End of Month]]),1,0)</f>
        <v>0</v>
      </c>
      <c r="AN2538">
        <f>EE_Data_2023[[#This Row],[Leave balance]]*EE_Data_2023[[#This Row],[Hr_Rate]]</f>
        <v>6361.2179487179483</v>
      </c>
    </row>
    <row r="2539" spans="1:40" x14ac:dyDescent="0.3">
      <c r="A2539" s="1" t="s">
        <v>1929</v>
      </c>
      <c r="B2539" s="8">
        <v>44986</v>
      </c>
      <c r="C2539" s="8">
        <v>45016</v>
      </c>
      <c r="D2539">
        <v>2023</v>
      </c>
      <c r="E2539" t="s">
        <v>278</v>
      </c>
      <c r="F2539" t="s">
        <v>279</v>
      </c>
      <c r="G2539" t="s">
        <v>33</v>
      </c>
      <c r="H2539" t="s">
        <v>1227</v>
      </c>
      <c r="I2539" t="s">
        <v>1869</v>
      </c>
      <c r="J2539" t="s">
        <v>93</v>
      </c>
      <c r="K2539" t="s">
        <v>116</v>
      </c>
      <c r="L2539" t="s">
        <v>108</v>
      </c>
      <c r="M2539" t="s">
        <v>279</v>
      </c>
      <c r="N2539" t="s">
        <v>39</v>
      </c>
      <c r="O2539" t="s">
        <v>40</v>
      </c>
      <c r="P2539">
        <v>45</v>
      </c>
      <c r="Q2539" s="2">
        <v>44986</v>
      </c>
      <c r="R2539" s="2">
        <v>45351</v>
      </c>
      <c r="S2539">
        <v>40</v>
      </c>
      <c r="T2539" s="3">
        <v>147752</v>
      </c>
      <c r="U2539" s="3">
        <v>12312.666666666666</v>
      </c>
      <c r="V2539" s="3">
        <v>71.034615384615378</v>
      </c>
      <c r="W2539" s="3">
        <v>0.13800000000000001</v>
      </c>
      <c r="X2539" s="3">
        <v>1699.1480000000001</v>
      </c>
      <c r="Y2539" vm="29">
        <v>0.30599999999999999</v>
      </c>
      <c r="Z2539" s="3">
        <v>8544.9906666666666</v>
      </c>
      <c r="AA2539" t="s">
        <v>282</v>
      </c>
      <c r="AB2539">
        <v>0.88870000000000005</v>
      </c>
      <c r="AC2539">
        <v>0.12</v>
      </c>
      <c r="AD2539" s="2"/>
      <c r="AE2539">
        <v>166.66666666666669</v>
      </c>
      <c r="AH2539">
        <v>20</v>
      </c>
      <c r="AK2539" t="s">
        <v>42</v>
      </c>
      <c r="AL2539">
        <f>IF(AND(EE_Data_2023[[#This Row],[Hire Date]]&gt;=EE_Data_2023[[#This Row],[Start of Month]],EE_Data_2023[[#This Row],[Hire Date]]&lt;=EE_Data_2023[[#This Row],[End of Month]]),1,0)</f>
        <v>1</v>
      </c>
      <c r="AM2539">
        <f>IF(AND(EE_Data_2023[[#This Row],[Exit Date]]&gt;=EE_Data_2023[[#This Row],[Start of Month]],EE_Data_2023[[#This Row],[Exit Date]]&lt;=EE_Data_2023[[#This Row],[End of Month]]),1,0)</f>
        <v>0</v>
      </c>
      <c r="AN2539">
        <f>EE_Data_2023[[#This Row],[Leave balance]]*EE_Data_2023[[#This Row],[Hr_Rate]]</f>
        <v>11839.102564102564</v>
      </c>
    </row>
    <row r="2540" spans="1:40" x14ac:dyDescent="0.3">
      <c r="A2540" s="1" t="s">
        <v>1929</v>
      </c>
      <c r="B2540" s="8">
        <v>44986</v>
      </c>
      <c r="C2540" s="8">
        <v>45016</v>
      </c>
      <c r="D2540">
        <v>2023</v>
      </c>
      <c r="E2540" t="s">
        <v>31</v>
      </c>
      <c r="F2540" t="s">
        <v>32</v>
      </c>
      <c r="G2540" t="s">
        <v>33</v>
      </c>
      <c r="H2540" t="s">
        <v>792</v>
      </c>
      <c r="I2540" t="s">
        <v>1870</v>
      </c>
      <c r="J2540" t="s">
        <v>57</v>
      </c>
      <c r="K2540" t="s">
        <v>37</v>
      </c>
      <c r="L2540" t="s">
        <v>108</v>
      </c>
      <c r="M2540" t="s">
        <v>32</v>
      </c>
      <c r="N2540" t="s">
        <v>39</v>
      </c>
      <c r="O2540" t="s">
        <v>50</v>
      </c>
      <c r="P2540">
        <v>42</v>
      </c>
      <c r="Q2540" s="2">
        <v>44986</v>
      </c>
      <c r="R2540" s="2">
        <v>45351</v>
      </c>
      <c r="S2540">
        <v>40</v>
      </c>
      <c r="T2540" s="3">
        <v>97433</v>
      </c>
      <c r="U2540" s="3">
        <v>8119.416666666667</v>
      </c>
      <c r="V2540" s="3">
        <v>46.842788461538461</v>
      </c>
      <c r="W2540" s="3">
        <v>0.20760000000000001</v>
      </c>
      <c r="X2540" s="3">
        <v>1685.5909000000001</v>
      </c>
      <c r="Y2540" vm="1">
        <v>0.36599999999999999</v>
      </c>
      <c r="Z2540" s="3">
        <v>5147.7101666666667</v>
      </c>
      <c r="AA2540" t="s">
        <v>41</v>
      </c>
      <c r="AB2540">
        <v>1</v>
      </c>
      <c r="AC2540">
        <v>0.05</v>
      </c>
      <c r="AD2540" s="2"/>
      <c r="AE2540">
        <v>166.66666666666669</v>
      </c>
      <c r="AH2540">
        <v>20</v>
      </c>
      <c r="AK2540" t="s">
        <v>42</v>
      </c>
      <c r="AL2540">
        <f>IF(AND(EE_Data_2023[[#This Row],[Hire Date]]&gt;=EE_Data_2023[[#This Row],[Start of Month]],EE_Data_2023[[#This Row],[Hire Date]]&lt;=EE_Data_2023[[#This Row],[End of Month]]),1,0)</f>
        <v>1</v>
      </c>
      <c r="AM2540">
        <f>IF(AND(EE_Data_2023[[#This Row],[Exit Date]]&gt;=EE_Data_2023[[#This Row],[Start of Month]],EE_Data_2023[[#This Row],[Exit Date]]&lt;=EE_Data_2023[[#This Row],[End of Month]]),1,0)</f>
        <v>0</v>
      </c>
      <c r="AN2540">
        <f>EE_Data_2023[[#This Row],[Leave balance]]*EE_Data_2023[[#This Row],[Hr_Rate]]</f>
        <v>7807.1314102564111</v>
      </c>
    </row>
    <row r="2541" spans="1:40" x14ac:dyDescent="0.3">
      <c r="A2541" s="1" t="s">
        <v>1929</v>
      </c>
      <c r="B2541" s="8">
        <v>44986</v>
      </c>
      <c r="C2541" s="8">
        <v>45016</v>
      </c>
      <c r="D2541">
        <v>2023</v>
      </c>
      <c r="E2541" t="s">
        <v>188</v>
      </c>
      <c r="F2541" t="s">
        <v>189</v>
      </c>
      <c r="G2541" t="s">
        <v>33</v>
      </c>
      <c r="H2541" t="s">
        <v>1871</v>
      </c>
      <c r="I2541" t="s">
        <v>1872</v>
      </c>
      <c r="J2541" t="s">
        <v>247</v>
      </c>
      <c r="K2541" t="s">
        <v>94</v>
      </c>
      <c r="L2541" t="s">
        <v>108</v>
      </c>
      <c r="M2541" t="s">
        <v>189</v>
      </c>
      <c r="N2541" t="s">
        <v>39</v>
      </c>
      <c r="O2541" t="s">
        <v>40</v>
      </c>
      <c r="P2541">
        <v>35</v>
      </c>
      <c r="Q2541" s="2">
        <v>44986</v>
      </c>
      <c r="R2541" s="2">
        <v>45351</v>
      </c>
      <c r="S2541">
        <v>40</v>
      </c>
      <c r="T2541" s="3">
        <v>43336</v>
      </c>
      <c r="U2541" s="3">
        <v>3611.3333333333335</v>
      </c>
      <c r="V2541" s="3">
        <v>20.834615384615383</v>
      </c>
      <c r="W2541" s="3">
        <v>0.14099999999999999</v>
      </c>
      <c r="X2541" s="3">
        <v>509.19799999999998</v>
      </c>
      <c r="Y2541" vm="23">
        <v>0.36200000000000004</v>
      </c>
      <c r="Z2541" s="3">
        <v>2304.0306666666665</v>
      </c>
      <c r="AA2541" t="s">
        <v>192</v>
      </c>
      <c r="AB2541">
        <v>11.2597</v>
      </c>
      <c r="AC2541">
        <v>0</v>
      </c>
      <c r="AD2541" s="2"/>
      <c r="AE2541">
        <v>166.66666666666669</v>
      </c>
      <c r="AH2541">
        <v>20</v>
      </c>
      <c r="AK2541" t="s">
        <v>42</v>
      </c>
      <c r="AL2541">
        <f>IF(AND(EE_Data_2023[[#This Row],[Hire Date]]&gt;=EE_Data_2023[[#This Row],[Start of Month]],EE_Data_2023[[#This Row],[Hire Date]]&lt;=EE_Data_2023[[#This Row],[End of Month]]),1,0)</f>
        <v>1</v>
      </c>
      <c r="AM2541">
        <f>IF(AND(EE_Data_2023[[#This Row],[Exit Date]]&gt;=EE_Data_2023[[#This Row],[Start of Month]],EE_Data_2023[[#This Row],[Exit Date]]&lt;=EE_Data_2023[[#This Row],[End of Month]]),1,0)</f>
        <v>0</v>
      </c>
      <c r="AN2541">
        <f>EE_Data_2023[[#This Row],[Leave balance]]*EE_Data_2023[[#This Row],[Hr_Rate]]</f>
        <v>3472.4358974358975</v>
      </c>
    </row>
    <row r="2542" spans="1:40" x14ac:dyDescent="0.3">
      <c r="A2542" s="1" t="s">
        <v>1929</v>
      </c>
      <c r="B2542" s="8">
        <v>44986</v>
      </c>
      <c r="C2542" s="8">
        <v>45016</v>
      </c>
      <c r="D2542">
        <v>2023</v>
      </c>
      <c r="E2542" t="s">
        <v>89</v>
      </c>
      <c r="F2542" t="s">
        <v>90</v>
      </c>
      <c r="G2542" t="s">
        <v>54</v>
      </c>
      <c r="H2542" t="s">
        <v>1873</v>
      </c>
      <c r="I2542" t="s">
        <v>1874</v>
      </c>
      <c r="J2542" t="s">
        <v>77</v>
      </c>
      <c r="K2542" t="s">
        <v>48</v>
      </c>
      <c r="L2542" t="s">
        <v>108</v>
      </c>
      <c r="M2542" t="s">
        <v>90</v>
      </c>
      <c r="N2542" t="s">
        <v>39</v>
      </c>
      <c r="O2542" t="s">
        <v>40</v>
      </c>
      <c r="P2542">
        <v>54</v>
      </c>
      <c r="Q2542" s="2">
        <v>44986</v>
      </c>
      <c r="R2542" s="2">
        <v>45351</v>
      </c>
      <c r="S2542">
        <v>40</v>
      </c>
      <c r="T2542" s="3">
        <v>108268</v>
      </c>
      <c r="U2542" s="3">
        <v>9022.3333333333339</v>
      </c>
      <c r="V2542" s="3">
        <v>52.051923076923075</v>
      </c>
      <c r="W2542" s="3">
        <v>0</v>
      </c>
      <c r="X2542" s="3">
        <v>0</v>
      </c>
      <c r="Y2542" vm="9">
        <v>0.37200000000000005</v>
      </c>
      <c r="Z2542" s="3">
        <v>5666.025333333333</v>
      </c>
      <c r="AA2542" t="s">
        <v>95</v>
      </c>
      <c r="AB2542">
        <v>136.33000000000001</v>
      </c>
      <c r="AC2542">
        <v>0.09</v>
      </c>
      <c r="AD2542" s="2"/>
      <c r="AE2542">
        <v>166.66666666666669</v>
      </c>
      <c r="AH2542">
        <v>20</v>
      </c>
      <c r="AK2542" t="s">
        <v>42</v>
      </c>
      <c r="AL2542">
        <f>IF(AND(EE_Data_2023[[#This Row],[Hire Date]]&gt;=EE_Data_2023[[#This Row],[Start of Month]],EE_Data_2023[[#This Row],[Hire Date]]&lt;=EE_Data_2023[[#This Row],[End of Month]]),1,0)</f>
        <v>1</v>
      </c>
      <c r="AM2542">
        <f>IF(AND(EE_Data_2023[[#This Row],[Exit Date]]&gt;=EE_Data_2023[[#This Row],[Start of Month]],EE_Data_2023[[#This Row],[Exit Date]]&lt;=EE_Data_2023[[#This Row],[End of Month]]),1,0)</f>
        <v>0</v>
      </c>
      <c r="AN2542">
        <f>EE_Data_2023[[#This Row],[Leave balance]]*EE_Data_2023[[#This Row],[Hr_Rate]]</f>
        <v>8675.3205128205136</v>
      </c>
    </row>
    <row r="2543" spans="1:40" x14ac:dyDescent="0.3">
      <c r="A2543" s="1" t="s">
        <v>1929</v>
      </c>
      <c r="B2543" s="8">
        <v>44986</v>
      </c>
      <c r="C2543" s="8">
        <v>45016</v>
      </c>
      <c r="D2543">
        <v>2023</v>
      </c>
      <c r="E2543" t="s">
        <v>161</v>
      </c>
      <c r="F2543" t="s">
        <v>162</v>
      </c>
      <c r="G2543" t="s">
        <v>54</v>
      </c>
      <c r="H2543" t="s">
        <v>1875</v>
      </c>
      <c r="I2543" t="s">
        <v>1876</v>
      </c>
      <c r="J2543" t="s">
        <v>63</v>
      </c>
      <c r="K2543" t="s">
        <v>48</v>
      </c>
      <c r="L2543" t="s">
        <v>71</v>
      </c>
      <c r="M2543" t="s">
        <v>162</v>
      </c>
      <c r="N2543" t="s">
        <v>39</v>
      </c>
      <c r="O2543" t="s">
        <v>40</v>
      </c>
      <c r="P2543">
        <v>34</v>
      </c>
      <c r="Q2543" s="2">
        <v>44986</v>
      </c>
      <c r="R2543" s="2">
        <v>45351</v>
      </c>
      <c r="S2543">
        <v>40</v>
      </c>
      <c r="T2543" s="3">
        <v>95499</v>
      </c>
      <c r="U2543" s="3">
        <v>7958.25</v>
      </c>
      <c r="V2543" s="3">
        <v>45.912980769230771</v>
      </c>
      <c r="W2543" s="3">
        <v>0</v>
      </c>
      <c r="X2543" s="3">
        <v>0</v>
      </c>
      <c r="Y2543" vm="20">
        <v>0.29199999999999998</v>
      </c>
      <c r="Z2543" s="3">
        <v>5634.4410000000007</v>
      </c>
      <c r="AA2543" t="s">
        <v>166</v>
      </c>
      <c r="AB2543">
        <v>19.621099999999998</v>
      </c>
      <c r="AC2543">
        <v>0</v>
      </c>
      <c r="AD2543" s="2"/>
      <c r="AE2543">
        <v>166.66666666666669</v>
      </c>
      <c r="AH2543">
        <v>20</v>
      </c>
      <c r="AK2543" t="s">
        <v>42</v>
      </c>
      <c r="AL2543">
        <f>IF(AND(EE_Data_2023[[#This Row],[Hire Date]]&gt;=EE_Data_2023[[#This Row],[Start of Month]],EE_Data_2023[[#This Row],[Hire Date]]&lt;=EE_Data_2023[[#This Row],[End of Month]]),1,0)</f>
        <v>1</v>
      </c>
      <c r="AM2543">
        <f>IF(AND(EE_Data_2023[[#This Row],[Exit Date]]&gt;=EE_Data_2023[[#This Row],[Start of Month]],EE_Data_2023[[#This Row],[Exit Date]]&lt;=EE_Data_2023[[#This Row],[End of Month]]),1,0)</f>
        <v>0</v>
      </c>
      <c r="AN2543">
        <f>EE_Data_2023[[#This Row],[Leave balance]]*EE_Data_2023[[#This Row],[Hr_Rate]]</f>
        <v>7652.1634615384628</v>
      </c>
    </row>
    <row r="2544" spans="1:40" x14ac:dyDescent="0.3">
      <c r="A2544" s="1" t="s">
        <v>1929</v>
      </c>
      <c r="B2544" s="8">
        <v>44986</v>
      </c>
      <c r="C2544" s="8">
        <v>45016</v>
      </c>
      <c r="D2544">
        <v>2023</v>
      </c>
      <c r="E2544" t="s">
        <v>424</v>
      </c>
      <c r="F2544" t="s">
        <v>425</v>
      </c>
      <c r="G2544" t="s">
        <v>54</v>
      </c>
      <c r="H2544" t="s">
        <v>1877</v>
      </c>
      <c r="I2544" t="s">
        <v>1878</v>
      </c>
      <c r="J2544" t="s">
        <v>367</v>
      </c>
      <c r="K2544" t="s">
        <v>37</v>
      </c>
      <c r="L2544" t="s">
        <v>71</v>
      </c>
      <c r="M2544" t="s">
        <v>425</v>
      </c>
      <c r="N2544" t="s">
        <v>39</v>
      </c>
      <c r="O2544" t="s">
        <v>40</v>
      </c>
      <c r="P2544">
        <v>28</v>
      </c>
      <c r="Q2544" s="2">
        <v>44986</v>
      </c>
      <c r="R2544" s="2">
        <v>45351</v>
      </c>
      <c r="S2544">
        <v>40</v>
      </c>
      <c r="T2544" s="3">
        <v>65341</v>
      </c>
      <c r="U2544" s="3">
        <v>5445.083333333333</v>
      </c>
      <c r="V2544" s="3">
        <v>31.413942307692309</v>
      </c>
      <c r="W2544" s="3">
        <v>0.26</v>
      </c>
      <c r="X2544" s="3">
        <v>1415.7216666666666</v>
      </c>
      <c r="Y2544" vm="39">
        <v>0.44400000000000001</v>
      </c>
      <c r="Z2544" s="3">
        <v>3027.4663333333333</v>
      </c>
      <c r="AA2544" t="s">
        <v>428</v>
      </c>
      <c r="AB2544">
        <v>32.686700000000002</v>
      </c>
      <c r="AC2544">
        <v>0</v>
      </c>
      <c r="AD2544" s="2"/>
      <c r="AE2544">
        <v>166.66666666666669</v>
      </c>
      <c r="AF2544">
        <v>1</v>
      </c>
      <c r="AG2544" t="s">
        <v>1811</v>
      </c>
      <c r="AH2544">
        <v>20</v>
      </c>
      <c r="AK2544" t="s">
        <v>42</v>
      </c>
      <c r="AL2544">
        <f>IF(AND(EE_Data_2023[[#This Row],[Hire Date]]&gt;=EE_Data_2023[[#This Row],[Start of Month]],EE_Data_2023[[#This Row],[Hire Date]]&lt;=EE_Data_2023[[#This Row],[End of Month]]),1,0)</f>
        <v>1</v>
      </c>
      <c r="AM2544">
        <f>IF(AND(EE_Data_2023[[#This Row],[Exit Date]]&gt;=EE_Data_2023[[#This Row],[Start of Month]],EE_Data_2023[[#This Row],[Exit Date]]&lt;=EE_Data_2023[[#This Row],[End of Month]]),1,0)</f>
        <v>0</v>
      </c>
      <c r="AN2544">
        <f>EE_Data_2023[[#This Row],[Leave balance]]*EE_Data_2023[[#This Row],[Hr_Rate]]</f>
        <v>5235.6570512820517</v>
      </c>
    </row>
    <row r="2545" spans="1:40" x14ac:dyDescent="0.3">
      <c r="A2545" s="1" t="s">
        <v>1929</v>
      </c>
      <c r="B2545" s="8">
        <v>44986</v>
      </c>
      <c r="C2545" s="8">
        <v>45016</v>
      </c>
      <c r="D2545">
        <v>2023</v>
      </c>
      <c r="E2545" t="s">
        <v>89</v>
      </c>
      <c r="F2545" t="s">
        <v>90</v>
      </c>
      <c r="G2545" t="s">
        <v>54</v>
      </c>
      <c r="H2545" t="s">
        <v>1879</v>
      </c>
      <c r="I2545" t="s">
        <v>1880</v>
      </c>
      <c r="J2545" t="s">
        <v>177</v>
      </c>
      <c r="K2545" t="s">
        <v>116</v>
      </c>
      <c r="L2545" t="s">
        <v>38</v>
      </c>
      <c r="M2545" t="s">
        <v>90</v>
      </c>
      <c r="N2545" t="s">
        <v>39</v>
      </c>
      <c r="O2545" t="s">
        <v>40</v>
      </c>
      <c r="P2545">
        <v>52</v>
      </c>
      <c r="Q2545" s="2">
        <v>44986</v>
      </c>
      <c r="R2545" s="2">
        <v>45351</v>
      </c>
      <c r="S2545">
        <v>40</v>
      </c>
      <c r="T2545" s="3">
        <v>68807</v>
      </c>
      <c r="U2545" s="3">
        <v>5733.916666666667</v>
      </c>
      <c r="V2545" s="3">
        <v>33.080288461538466</v>
      </c>
      <c r="W2545" s="3">
        <v>0</v>
      </c>
      <c r="X2545" s="3">
        <v>0</v>
      </c>
      <c r="Y2545" vm="9">
        <v>0.37200000000000005</v>
      </c>
      <c r="Z2545" s="3">
        <v>3600.8996666666667</v>
      </c>
      <c r="AA2545" t="s">
        <v>95</v>
      </c>
      <c r="AB2545">
        <v>136.33000000000001</v>
      </c>
      <c r="AC2545">
        <v>0</v>
      </c>
      <c r="AD2545" s="2"/>
      <c r="AE2545">
        <v>166.66666666666669</v>
      </c>
      <c r="AH2545">
        <v>20</v>
      </c>
      <c r="AK2545" t="s">
        <v>42</v>
      </c>
      <c r="AL2545">
        <f>IF(AND(EE_Data_2023[[#This Row],[Hire Date]]&gt;=EE_Data_2023[[#This Row],[Start of Month]],EE_Data_2023[[#This Row],[Hire Date]]&lt;=EE_Data_2023[[#This Row],[End of Month]]),1,0)</f>
        <v>1</v>
      </c>
      <c r="AM2545">
        <f>IF(AND(EE_Data_2023[[#This Row],[Exit Date]]&gt;=EE_Data_2023[[#This Row],[Start of Month]],EE_Data_2023[[#This Row],[Exit Date]]&lt;=EE_Data_2023[[#This Row],[End of Month]]),1,0)</f>
        <v>0</v>
      </c>
      <c r="AN2545">
        <f>EE_Data_2023[[#This Row],[Leave balance]]*EE_Data_2023[[#This Row],[Hr_Rate]]</f>
        <v>5513.381410256412</v>
      </c>
    </row>
    <row r="2546" spans="1:40" x14ac:dyDescent="0.3">
      <c r="A2546" s="1" t="s">
        <v>1929</v>
      </c>
      <c r="B2546" s="8">
        <v>44986</v>
      </c>
      <c r="C2546" s="8">
        <v>45016</v>
      </c>
      <c r="D2546">
        <v>2023</v>
      </c>
      <c r="E2546" t="s">
        <v>376</v>
      </c>
      <c r="F2546" t="s">
        <v>377</v>
      </c>
      <c r="G2546" t="s">
        <v>33</v>
      </c>
      <c r="H2546" t="s">
        <v>1315</v>
      </c>
      <c r="I2546" t="s">
        <v>1881</v>
      </c>
      <c r="J2546" t="s">
        <v>93</v>
      </c>
      <c r="K2546" t="s">
        <v>48</v>
      </c>
      <c r="L2546" t="s">
        <v>49</v>
      </c>
      <c r="M2546" t="s">
        <v>377</v>
      </c>
      <c r="N2546" t="s">
        <v>39</v>
      </c>
      <c r="O2546" t="s">
        <v>40</v>
      </c>
      <c r="P2546">
        <v>44</v>
      </c>
      <c r="Q2546" s="2">
        <v>44986</v>
      </c>
      <c r="R2546" s="2">
        <v>45351</v>
      </c>
      <c r="S2546">
        <v>40</v>
      </c>
      <c r="T2546" s="3">
        <v>130133</v>
      </c>
      <c r="U2546" s="3">
        <v>10844.416666666666</v>
      </c>
      <c r="V2546" s="3">
        <v>62.563942307692308</v>
      </c>
      <c r="W2546" s="3">
        <v>0.33799999999999997</v>
      </c>
      <c r="X2546" s="3">
        <v>3665.4128333333329</v>
      </c>
      <c r="Y2546" vm="35">
        <v>0.46100000000000002</v>
      </c>
      <c r="Z2546" s="3">
        <v>5845.1405833333329</v>
      </c>
      <c r="AA2546" t="s">
        <v>380</v>
      </c>
      <c r="AB2546">
        <v>23.619</v>
      </c>
      <c r="AC2546">
        <v>0.15</v>
      </c>
      <c r="AD2546" s="2"/>
      <c r="AE2546">
        <v>166.66666666666669</v>
      </c>
      <c r="AH2546">
        <v>20</v>
      </c>
      <c r="AK2546" t="s">
        <v>42</v>
      </c>
      <c r="AL2546">
        <f>IF(AND(EE_Data_2023[[#This Row],[Hire Date]]&gt;=EE_Data_2023[[#This Row],[Start of Month]],EE_Data_2023[[#This Row],[Hire Date]]&lt;=EE_Data_2023[[#This Row],[End of Month]]),1,0)</f>
        <v>1</v>
      </c>
      <c r="AM2546">
        <f>IF(AND(EE_Data_2023[[#This Row],[Exit Date]]&gt;=EE_Data_2023[[#This Row],[Start of Month]],EE_Data_2023[[#This Row],[Exit Date]]&lt;=EE_Data_2023[[#This Row],[End of Month]]),1,0)</f>
        <v>0</v>
      </c>
      <c r="AN2546">
        <f>EE_Data_2023[[#This Row],[Leave balance]]*EE_Data_2023[[#This Row],[Hr_Rate]]</f>
        <v>10427.323717948719</v>
      </c>
    </row>
    <row r="2547" spans="1:40" x14ac:dyDescent="0.3">
      <c r="A2547" s="1" t="s">
        <v>1929</v>
      </c>
      <c r="B2547" s="8">
        <v>44986</v>
      </c>
      <c r="C2547" s="8">
        <v>45016</v>
      </c>
      <c r="D2547">
        <v>2023</v>
      </c>
      <c r="E2547" t="s">
        <v>283</v>
      </c>
      <c r="F2547" t="s">
        <v>284</v>
      </c>
      <c r="G2547" t="s">
        <v>112</v>
      </c>
      <c r="H2547" t="s">
        <v>1882</v>
      </c>
      <c r="I2547" t="s">
        <v>1883</v>
      </c>
      <c r="J2547" t="s">
        <v>47</v>
      </c>
      <c r="K2547" t="s">
        <v>37</v>
      </c>
      <c r="L2547" t="s">
        <v>38</v>
      </c>
      <c r="M2547" t="s">
        <v>284</v>
      </c>
      <c r="N2547" t="s">
        <v>39</v>
      </c>
      <c r="O2547" t="s">
        <v>50</v>
      </c>
      <c r="P2547">
        <v>28</v>
      </c>
      <c r="Q2547" s="2">
        <v>44986</v>
      </c>
      <c r="R2547" s="2">
        <v>45351</v>
      </c>
      <c r="S2547">
        <v>40</v>
      </c>
      <c r="T2547" s="3">
        <v>160385</v>
      </c>
      <c r="U2547" s="3">
        <v>13365.416666666666</v>
      </c>
      <c r="V2547" s="3">
        <v>77.108173076923066</v>
      </c>
      <c r="W2547" s="3">
        <v>0</v>
      </c>
      <c r="X2547" s="3">
        <v>0</v>
      </c>
      <c r="Y2547" vm="30">
        <v>0.159</v>
      </c>
      <c r="Z2547" s="3">
        <v>11240.315416666666</v>
      </c>
      <c r="AA2547" t="s">
        <v>287</v>
      </c>
      <c r="AB2547">
        <v>3.8807</v>
      </c>
      <c r="AC2547">
        <v>0.23</v>
      </c>
      <c r="AD2547" s="2"/>
      <c r="AE2547">
        <v>166.66666666666669</v>
      </c>
      <c r="AH2547">
        <v>20</v>
      </c>
      <c r="AK2547" t="s">
        <v>42</v>
      </c>
      <c r="AL2547">
        <f>IF(AND(EE_Data_2023[[#This Row],[Hire Date]]&gt;=EE_Data_2023[[#This Row],[Start of Month]],EE_Data_2023[[#This Row],[Hire Date]]&lt;=EE_Data_2023[[#This Row],[End of Month]]),1,0)</f>
        <v>1</v>
      </c>
      <c r="AM2547">
        <f>IF(AND(EE_Data_2023[[#This Row],[Exit Date]]&gt;=EE_Data_2023[[#This Row],[Start of Month]],EE_Data_2023[[#This Row],[Exit Date]]&lt;=EE_Data_2023[[#This Row],[End of Month]]),1,0)</f>
        <v>0</v>
      </c>
      <c r="AN2547">
        <f>EE_Data_2023[[#This Row],[Leave balance]]*EE_Data_2023[[#This Row],[Hr_Rate]]</f>
        <v>12851.36217948718</v>
      </c>
    </row>
    <row r="2548" spans="1:40" x14ac:dyDescent="0.3">
      <c r="A2548" s="1" t="s">
        <v>1929</v>
      </c>
      <c r="B2548" s="8">
        <v>44986</v>
      </c>
      <c r="C2548" s="8">
        <v>45016</v>
      </c>
      <c r="D2548">
        <v>2023</v>
      </c>
      <c r="E2548" t="s">
        <v>721</v>
      </c>
      <c r="F2548" t="s">
        <v>722</v>
      </c>
      <c r="G2548" t="s">
        <v>54</v>
      </c>
      <c r="H2548" t="s">
        <v>1884</v>
      </c>
      <c r="I2548" t="s">
        <v>1885</v>
      </c>
      <c r="J2548" t="s">
        <v>47</v>
      </c>
      <c r="K2548" t="s">
        <v>116</v>
      </c>
      <c r="L2548" t="s">
        <v>108</v>
      </c>
      <c r="M2548" t="s">
        <v>722</v>
      </c>
      <c r="N2548" t="s">
        <v>39</v>
      </c>
      <c r="O2548" t="s">
        <v>40</v>
      </c>
      <c r="P2548">
        <v>29</v>
      </c>
      <c r="Q2548" s="2">
        <v>44986</v>
      </c>
      <c r="R2548" s="2">
        <v>45351</v>
      </c>
      <c r="S2548">
        <v>40</v>
      </c>
      <c r="T2548" s="3">
        <v>199783</v>
      </c>
      <c r="U2548" s="3">
        <v>16648.583333333332</v>
      </c>
      <c r="V2548" s="3">
        <v>96.049519230769221</v>
      </c>
      <c r="W2548" s="3">
        <v>0.1</v>
      </c>
      <c r="X2548" s="3">
        <v>1664.8583333333333</v>
      </c>
      <c r="Y2548" vm="42">
        <v>0.34799999999999998</v>
      </c>
      <c r="Z2548" s="3">
        <v>10854.876333333334</v>
      </c>
      <c r="AA2548" t="s">
        <v>725</v>
      </c>
      <c r="AB2548">
        <v>486.12</v>
      </c>
      <c r="AC2548">
        <v>0.21</v>
      </c>
      <c r="AD2548" s="2"/>
      <c r="AE2548">
        <v>166.66666666666669</v>
      </c>
      <c r="AH2548">
        <v>20</v>
      </c>
      <c r="AK2548" t="s">
        <v>42</v>
      </c>
      <c r="AL2548">
        <f>IF(AND(EE_Data_2023[[#This Row],[Hire Date]]&gt;=EE_Data_2023[[#This Row],[Start of Month]],EE_Data_2023[[#This Row],[Hire Date]]&lt;=EE_Data_2023[[#This Row],[End of Month]]),1,0)</f>
        <v>1</v>
      </c>
      <c r="AM2548">
        <f>IF(AND(EE_Data_2023[[#This Row],[Exit Date]]&gt;=EE_Data_2023[[#This Row],[Start of Month]],EE_Data_2023[[#This Row],[Exit Date]]&lt;=EE_Data_2023[[#This Row],[End of Month]]),1,0)</f>
        <v>0</v>
      </c>
      <c r="AN2548">
        <f>EE_Data_2023[[#This Row],[Leave balance]]*EE_Data_2023[[#This Row],[Hr_Rate]]</f>
        <v>16008.253205128205</v>
      </c>
    </row>
    <row r="2549" spans="1:40" x14ac:dyDescent="0.3">
      <c r="A2549" s="1" t="s">
        <v>1929</v>
      </c>
      <c r="B2549" s="8">
        <v>44986</v>
      </c>
      <c r="C2549" s="8">
        <v>45016</v>
      </c>
      <c r="D2549">
        <v>2023</v>
      </c>
      <c r="E2549" t="s">
        <v>110</v>
      </c>
      <c r="F2549" t="s">
        <v>111</v>
      </c>
      <c r="G2549" t="s">
        <v>112</v>
      </c>
      <c r="H2549" t="s">
        <v>1886</v>
      </c>
      <c r="I2549" t="s">
        <v>1887</v>
      </c>
      <c r="J2549" t="s">
        <v>158</v>
      </c>
      <c r="K2549" t="s">
        <v>99</v>
      </c>
      <c r="L2549" t="s">
        <v>49</v>
      </c>
      <c r="M2549" t="s">
        <v>111</v>
      </c>
      <c r="N2549" t="s">
        <v>39</v>
      </c>
      <c r="O2549" t="s">
        <v>40</v>
      </c>
      <c r="P2549">
        <v>27</v>
      </c>
      <c r="Q2549" s="2">
        <v>45010</v>
      </c>
      <c r="R2549" s="2">
        <v>45375</v>
      </c>
      <c r="S2549">
        <v>40</v>
      </c>
      <c r="T2549" s="3">
        <v>70110</v>
      </c>
      <c r="U2549" s="3">
        <v>5842.5</v>
      </c>
      <c r="V2549" s="3">
        <v>33.706730769230766</v>
      </c>
      <c r="W2549" s="3">
        <v>0</v>
      </c>
      <c r="X2549" s="3">
        <v>0</v>
      </c>
      <c r="Y2549" vm="12">
        <v>0.113</v>
      </c>
      <c r="Z2549" s="3">
        <v>5182.2974999999997</v>
      </c>
      <c r="AA2549" t="s">
        <v>117</v>
      </c>
      <c r="AB2549">
        <v>3.8468</v>
      </c>
      <c r="AC2549">
        <v>0</v>
      </c>
      <c r="AD2549" s="2"/>
      <c r="AE2549">
        <v>166.66666666666669</v>
      </c>
      <c r="AH2549">
        <v>20</v>
      </c>
      <c r="AK2549" t="s">
        <v>42</v>
      </c>
      <c r="AL2549">
        <f>IF(AND(EE_Data_2023[[#This Row],[Hire Date]]&gt;=EE_Data_2023[[#This Row],[Start of Month]],EE_Data_2023[[#This Row],[Hire Date]]&lt;=EE_Data_2023[[#This Row],[End of Month]]),1,0)</f>
        <v>1</v>
      </c>
      <c r="AM2549">
        <f>IF(AND(EE_Data_2023[[#This Row],[Exit Date]]&gt;=EE_Data_2023[[#This Row],[Start of Month]],EE_Data_2023[[#This Row],[Exit Date]]&lt;=EE_Data_2023[[#This Row],[End of Month]]),1,0)</f>
        <v>0</v>
      </c>
      <c r="AN2549">
        <f>EE_Data_2023[[#This Row],[Leave balance]]*EE_Data_2023[[#This Row],[Hr_Rate]]</f>
        <v>5617.7884615384619</v>
      </c>
    </row>
    <row r="2550" spans="1:40" x14ac:dyDescent="0.3">
      <c r="A2550" s="1" t="s">
        <v>1929</v>
      </c>
      <c r="B2550" s="8">
        <v>44986</v>
      </c>
      <c r="C2550" s="8">
        <v>45016</v>
      </c>
      <c r="D2550">
        <v>2023</v>
      </c>
      <c r="E2550" t="s">
        <v>200</v>
      </c>
      <c r="F2550" t="s">
        <v>201</v>
      </c>
      <c r="G2550" t="s">
        <v>33</v>
      </c>
      <c r="H2550" t="s">
        <v>1693</v>
      </c>
      <c r="I2550" t="s">
        <v>1888</v>
      </c>
      <c r="J2550" t="s">
        <v>63</v>
      </c>
      <c r="K2550" t="s">
        <v>116</v>
      </c>
      <c r="L2550" t="s">
        <v>71</v>
      </c>
      <c r="M2550" t="s">
        <v>201</v>
      </c>
      <c r="N2550" t="s">
        <v>39</v>
      </c>
      <c r="O2550" t="s">
        <v>40</v>
      </c>
      <c r="P2550">
        <v>40</v>
      </c>
      <c r="Q2550" s="2">
        <v>44986</v>
      </c>
      <c r="R2550" s="2">
        <v>45351</v>
      </c>
      <c r="S2550">
        <v>40</v>
      </c>
      <c r="T2550" s="3">
        <v>73779</v>
      </c>
      <c r="U2550" s="3">
        <v>6148.25</v>
      </c>
      <c r="V2550" s="3">
        <v>35.470673076923077</v>
      </c>
      <c r="W2550" s="3">
        <v>0.24809999999999999</v>
      </c>
      <c r="X2550" s="3">
        <v>1525.380825</v>
      </c>
      <c r="Y2550" vm="25">
        <v>0.51900000000000002</v>
      </c>
      <c r="Z2550" s="3">
        <v>2957.30825</v>
      </c>
      <c r="AA2550" t="s">
        <v>41</v>
      </c>
      <c r="AB2550">
        <v>1</v>
      </c>
      <c r="AC2550">
        <v>0</v>
      </c>
      <c r="AD2550" s="2"/>
      <c r="AE2550">
        <v>166.66666666666669</v>
      </c>
      <c r="AH2550">
        <v>20</v>
      </c>
      <c r="AK2550" t="s">
        <v>42</v>
      </c>
      <c r="AL2550">
        <f>IF(AND(EE_Data_2023[[#This Row],[Hire Date]]&gt;=EE_Data_2023[[#This Row],[Start of Month]],EE_Data_2023[[#This Row],[Hire Date]]&lt;=EE_Data_2023[[#This Row],[End of Month]]),1,0)</f>
        <v>1</v>
      </c>
      <c r="AM2550">
        <f>IF(AND(EE_Data_2023[[#This Row],[Exit Date]]&gt;=EE_Data_2023[[#This Row],[Start of Month]],EE_Data_2023[[#This Row],[Exit Date]]&lt;=EE_Data_2023[[#This Row],[End of Month]]),1,0)</f>
        <v>0</v>
      </c>
      <c r="AN2550">
        <f>EE_Data_2023[[#This Row],[Leave balance]]*EE_Data_2023[[#This Row],[Hr_Rate]]</f>
        <v>5911.7788461538466</v>
      </c>
    </row>
    <row r="2551" spans="1:40" x14ac:dyDescent="0.3">
      <c r="A2551" s="1" t="s">
        <v>1929</v>
      </c>
      <c r="B2551" s="8">
        <v>44986</v>
      </c>
      <c r="C2551" s="8">
        <v>45016</v>
      </c>
      <c r="D2551">
        <v>2023</v>
      </c>
      <c r="E2551" t="s">
        <v>283</v>
      </c>
      <c r="F2551" t="s">
        <v>284</v>
      </c>
      <c r="G2551" t="s">
        <v>112</v>
      </c>
      <c r="H2551" t="s">
        <v>1889</v>
      </c>
      <c r="I2551" t="s">
        <v>1890</v>
      </c>
      <c r="J2551" t="s">
        <v>47</v>
      </c>
      <c r="K2551" t="s">
        <v>116</v>
      </c>
      <c r="L2551" t="s">
        <v>38</v>
      </c>
      <c r="M2551" t="s">
        <v>284</v>
      </c>
      <c r="N2551" t="s">
        <v>39</v>
      </c>
      <c r="O2551" t="s">
        <v>50</v>
      </c>
      <c r="P2551">
        <v>35</v>
      </c>
      <c r="Q2551" s="2">
        <v>44986</v>
      </c>
      <c r="R2551" s="2">
        <v>45351</v>
      </c>
      <c r="S2551">
        <v>40</v>
      </c>
      <c r="T2551" s="3">
        <v>171426</v>
      </c>
      <c r="U2551" s="3">
        <v>14285.5</v>
      </c>
      <c r="V2551" s="3">
        <v>82.416346153846149</v>
      </c>
      <c r="W2551" s="3">
        <v>0</v>
      </c>
      <c r="X2551" s="3">
        <v>0</v>
      </c>
      <c r="Y2551" vm="30">
        <v>0.159</v>
      </c>
      <c r="Z2551" s="3">
        <v>12014.1055</v>
      </c>
      <c r="AA2551" t="s">
        <v>287</v>
      </c>
      <c r="AB2551">
        <v>3.8807</v>
      </c>
      <c r="AC2551">
        <v>0.15</v>
      </c>
      <c r="AD2551" s="2"/>
      <c r="AE2551">
        <v>166.66666666666669</v>
      </c>
      <c r="AH2551">
        <v>20</v>
      </c>
      <c r="AK2551" t="s">
        <v>42</v>
      </c>
      <c r="AL2551">
        <f>IF(AND(EE_Data_2023[[#This Row],[Hire Date]]&gt;=EE_Data_2023[[#This Row],[Start of Month]],EE_Data_2023[[#This Row],[Hire Date]]&lt;=EE_Data_2023[[#This Row],[End of Month]]),1,0)</f>
        <v>1</v>
      </c>
      <c r="AM2551">
        <f>IF(AND(EE_Data_2023[[#This Row],[Exit Date]]&gt;=EE_Data_2023[[#This Row],[Start of Month]],EE_Data_2023[[#This Row],[Exit Date]]&lt;=EE_Data_2023[[#This Row],[End of Month]]),1,0)</f>
        <v>0</v>
      </c>
      <c r="AN2551">
        <f>EE_Data_2023[[#This Row],[Leave balance]]*EE_Data_2023[[#This Row],[Hr_Rate]]</f>
        <v>13736.057692307693</v>
      </c>
    </row>
    <row r="2552" spans="1:40" x14ac:dyDescent="0.3">
      <c r="A2552" s="1" t="s">
        <v>1929</v>
      </c>
      <c r="B2552" s="8">
        <v>44986</v>
      </c>
      <c r="C2552" s="8">
        <v>45016</v>
      </c>
      <c r="D2552">
        <v>2023</v>
      </c>
      <c r="E2552" t="s">
        <v>65</v>
      </c>
      <c r="F2552" t="s">
        <v>66</v>
      </c>
      <c r="G2552" t="s">
        <v>33</v>
      </c>
      <c r="H2552" t="s">
        <v>1891</v>
      </c>
      <c r="I2552" t="s">
        <v>1892</v>
      </c>
      <c r="J2552" t="s">
        <v>115</v>
      </c>
      <c r="K2552" t="s">
        <v>99</v>
      </c>
      <c r="L2552" t="s">
        <v>71</v>
      </c>
      <c r="M2552" t="s">
        <v>66</v>
      </c>
      <c r="N2552" t="s">
        <v>39</v>
      </c>
      <c r="O2552" t="s">
        <v>40</v>
      </c>
      <c r="P2552">
        <v>47</v>
      </c>
      <c r="Q2552" s="2">
        <v>44986</v>
      </c>
      <c r="R2552" s="2">
        <v>45351</v>
      </c>
      <c r="S2552">
        <v>40</v>
      </c>
      <c r="T2552" s="3">
        <v>115765</v>
      </c>
      <c r="U2552" s="3">
        <v>9647.0833333333339</v>
      </c>
      <c r="V2552" s="3">
        <v>55.65625</v>
      </c>
      <c r="W2552" s="3">
        <v>0.23749999999999999</v>
      </c>
      <c r="X2552" s="3">
        <v>2291.1822916666665</v>
      </c>
      <c r="Y2552" vm="5">
        <v>0.39799999999999996</v>
      </c>
      <c r="Z2552" s="3">
        <v>5807.5441666666675</v>
      </c>
      <c r="AA2552" t="s">
        <v>41</v>
      </c>
      <c r="AB2552">
        <v>1</v>
      </c>
      <c r="AC2552">
        <v>0</v>
      </c>
      <c r="AD2552" s="2"/>
      <c r="AE2552">
        <v>166.66666666666669</v>
      </c>
      <c r="AH2552">
        <v>20</v>
      </c>
      <c r="AK2552" t="s">
        <v>42</v>
      </c>
      <c r="AL2552">
        <f>IF(AND(EE_Data_2023[[#This Row],[Hire Date]]&gt;=EE_Data_2023[[#This Row],[Start of Month]],EE_Data_2023[[#This Row],[Hire Date]]&lt;=EE_Data_2023[[#This Row],[End of Month]]),1,0)</f>
        <v>1</v>
      </c>
      <c r="AM2552">
        <f>IF(AND(EE_Data_2023[[#This Row],[Exit Date]]&gt;=EE_Data_2023[[#This Row],[Start of Month]],EE_Data_2023[[#This Row],[Exit Date]]&lt;=EE_Data_2023[[#This Row],[End of Month]]),1,0)</f>
        <v>0</v>
      </c>
      <c r="AN2552">
        <f>EE_Data_2023[[#This Row],[Leave balance]]*EE_Data_2023[[#This Row],[Hr_Rate]]</f>
        <v>9276.0416666666679</v>
      </c>
    </row>
    <row r="2553" spans="1:40" x14ac:dyDescent="0.3">
      <c r="A2553" s="1" t="s">
        <v>1929</v>
      </c>
      <c r="B2553" s="8">
        <v>44986</v>
      </c>
      <c r="C2553" s="8">
        <v>45016</v>
      </c>
      <c r="D2553">
        <v>2023</v>
      </c>
      <c r="E2553" t="s">
        <v>262</v>
      </c>
      <c r="F2553" t="s">
        <v>263</v>
      </c>
      <c r="G2553" t="s">
        <v>33</v>
      </c>
      <c r="H2553" t="s">
        <v>1893</v>
      </c>
      <c r="I2553" t="s">
        <v>1894</v>
      </c>
      <c r="J2553" t="s">
        <v>145</v>
      </c>
      <c r="K2553" t="s">
        <v>116</v>
      </c>
      <c r="L2553" t="s">
        <v>108</v>
      </c>
      <c r="M2553" t="s">
        <v>263</v>
      </c>
      <c r="N2553" t="s">
        <v>39</v>
      </c>
      <c r="O2553" t="s">
        <v>50</v>
      </c>
      <c r="P2553">
        <v>65</v>
      </c>
      <c r="Q2553" s="2">
        <v>44986</v>
      </c>
      <c r="R2553" s="2">
        <v>45351</v>
      </c>
      <c r="S2553">
        <v>40</v>
      </c>
      <c r="T2553" s="3">
        <v>56686</v>
      </c>
      <c r="U2553" s="3">
        <v>4723.833333333333</v>
      </c>
      <c r="V2553" s="3">
        <v>27.252884615384612</v>
      </c>
      <c r="W2553" s="3">
        <v>0.22</v>
      </c>
      <c r="X2553" s="3">
        <v>1039.2433333333333</v>
      </c>
      <c r="Y2553" vm="28">
        <v>0.45200000000000001</v>
      </c>
      <c r="Z2553" s="3">
        <v>2588.6606666666667</v>
      </c>
      <c r="AA2553" t="s">
        <v>267</v>
      </c>
      <c r="AB2553">
        <v>39.026600000000002</v>
      </c>
      <c r="AC2553">
        <v>0</v>
      </c>
      <c r="AD2553" s="2"/>
      <c r="AE2553">
        <v>166.66666666666669</v>
      </c>
      <c r="AH2553">
        <v>20</v>
      </c>
      <c r="AK2553" t="s">
        <v>42</v>
      </c>
      <c r="AL2553">
        <f>IF(AND(EE_Data_2023[[#This Row],[Hire Date]]&gt;=EE_Data_2023[[#This Row],[Start of Month]],EE_Data_2023[[#This Row],[Hire Date]]&lt;=EE_Data_2023[[#This Row],[End of Month]]),1,0)</f>
        <v>1</v>
      </c>
      <c r="AM2553">
        <f>IF(AND(EE_Data_2023[[#This Row],[Exit Date]]&gt;=EE_Data_2023[[#This Row],[Start of Month]],EE_Data_2023[[#This Row],[Exit Date]]&lt;=EE_Data_2023[[#This Row],[End of Month]]),1,0)</f>
        <v>0</v>
      </c>
      <c r="AN2553">
        <f>EE_Data_2023[[#This Row],[Leave balance]]*EE_Data_2023[[#This Row],[Hr_Rate]]</f>
        <v>4542.1474358974356</v>
      </c>
    </row>
    <row r="2554" spans="1:40" x14ac:dyDescent="0.3">
      <c r="A2554" s="1" t="s">
        <v>1929</v>
      </c>
      <c r="B2554" s="8">
        <v>44986</v>
      </c>
      <c r="C2554" s="8">
        <v>45016</v>
      </c>
      <c r="D2554">
        <v>2023</v>
      </c>
      <c r="E2554" t="s">
        <v>128</v>
      </c>
      <c r="F2554" t="s">
        <v>129</v>
      </c>
      <c r="G2554" t="s">
        <v>33</v>
      </c>
      <c r="H2554" t="s">
        <v>1895</v>
      </c>
      <c r="I2554" t="s">
        <v>1896</v>
      </c>
      <c r="J2554" t="s">
        <v>47</v>
      </c>
      <c r="K2554" t="s">
        <v>99</v>
      </c>
      <c r="L2554" t="s">
        <v>49</v>
      </c>
      <c r="M2554" t="s">
        <v>129</v>
      </c>
      <c r="N2554" t="s">
        <v>39</v>
      </c>
      <c r="O2554" t="s">
        <v>50</v>
      </c>
      <c r="P2554">
        <v>45</v>
      </c>
      <c r="Q2554" s="2">
        <v>44986</v>
      </c>
      <c r="R2554" s="2">
        <v>45351</v>
      </c>
      <c r="S2554">
        <v>40</v>
      </c>
      <c r="T2554" s="3">
        <v>187205</v>
      </c>
      <c r="U2554" s="3">
        <v>15600.416666666666</v>
      </c>
      <c r="V2554" s="3">
        <v>90.00240384615384</v>
      </c>
      <c r="W2554" s="3">
        <v>0.27500000000000002</v>
      </c>
      <c r="X2554" s="3">
        <v>4290.1145833333339</v>
      </c>
      <c r="Y2554" vm="14">
        <v>0.55399999999999994</v>
      </c>
      <c r="Z2554" s="3">
        <v>6957.7858333333334</v>
      </c>
      <c r="AA2554" t="s">
        <v>41</v>
      </c>
      <c r="AB2554">
        <v>1</v>
      </c>
      <c r="AC2554">
        <v>0.24</v>
      </c>
      <c r="AD2554" s="2"/>
      <c r="AE2554">
        <v>166.66666666666669</v>
      </c>
      <c r="AH2554">
        <v>20</v>
      </c>
      <c r="AK2554" t="s">
        <v>42</v>
      </c>
      <c r="AL2554">
        <f>IF(AND(EE_Data_2023[[#This Row],[Hire Date]]&gt;=EE_Data_2023[[#This Row],[Start of Month]],EE_Data_2023[[#This Row],[Hire Date]]&lt;=EE_Data_2023[[#This Row],[End of Month]]),1,0)</f>
        <v>1</v>
      </c>
      <c r="AM2554">
        <f>IF(AND(EE_Data_2023[[#This Row],[Exit Date]]&gt;=EE_Data_2023[[#This Row],[Start of Month]],EE_Data_2023[[#This Row],[Exit Date]]&lt;=EE_Data_2023[[#This Row],[End of Month]]),1,0)</f>
        <v>0</v>
      </c>
      <c r="AN2554">
        <f>EE_Data_2023[[#This Row],[Leave balance]]*EE_Data_2023[[#This Row],[Hr_Rate]]</f>
        <v>15000.400641025642</v>
      </c>
    </row>
    <row r="2555" spans="1:40" x14ac:dyDescent="0.3">
      <c r="A2555" s="1" t="s">
        <v>1929</v>
      </c>
      <c r="B2555" s="8">
        <v>44986</v>
      </c>
      <c r="C2555" s="8">
        <v>45016</v>
      </c>
      <c r="D2555">
        <v>2023</v>
      </c>
      <c r="E2555" t="s">
        <v>502</v>
      </c>
      <c r="F2555" t="s">
        <v>120</v>
      </c>
      <c r="G2555" t="s">
        <v>1917</v>
      </c>
      <c r="H2555" t="s">
        <v>1897</v>
      </c>
      <c r="I2555" t="s">
        <v>1898</v>
      </c>
      <c r="J2555" t="s">
        <v>57</v>
      </c>
      <c r="K2555" t="s">
        <v>37</v>
      </c>
      <c r="L2555" t="s">
        <v>108</v>
      </c>
      <c r="M2555" t="s">
        <v>120</v>
      </c>
      <c r="N2555" t="s">
        <v>39</v>
      </c>
      <c r="O2555" t="s">
        <v>40</v>
      </c>
      <c r="P2555">
        <v>40</v>
      </c>
      <c r="Q2555" s="2">
        <v>44986</v>
      </c>
      <c r="R2555" s="2">
        <v>45351</v>
      </c>
      <c r="S2555">
        <v>40</v>
      </c>
      <c r="T2555" s="3">
        <v>95899</v>
      </c>
      <c r="U2555" s="3">
        <v>7991.583333333333</v>
      </c>
      <c r="V2555" s="3">
        <v>46.105288461538464</v>
      </c>
      <c r="W2555" s="3">
        <v>7.6499999999999999E-2</v>
      </c>
      <c r="X2555" s="3">
        <v>611.35612500000002</v>
      </c>
      <c r="Y2555" vm="1">
        <v>0.36599999999999999</v>
      </c>
      <c r="Z2555" s="3">
        <v>5066.6638333333331</v>
      </c>
      <c r="AA2555" t="s">
        <v>505</v>
      </c>
      <c r="AB2555">
        <v>1.0568</v>
      </c>
      <c r="AC2555">
        <v>0.1</v>
      </c>
      <c r="AD2555" s="2"/>
      <c r="AE2555">
        <v>166.66666666666669</v>
      </c>
      <c r="AH2555">
        <v>20</v>
      </c>
      <c r="AK2555" t="s">
        <v>42</v>
      </c>
      <c r="AL2555">
        <f>IF(AND(EE_Data_2023[[#This Row],[Hire Date]]&gt;=EE_Data_2023[[#This Row],[Start of Month]],EE_Data_2023[[#This Row],[Hire Date]]&lt;=EE_Data_2023[[#This Row],[End of Month]]),1,0)</f>
        <v>1</v>
      </c>
      <c r="AM2555">
        <f>IF(AND(EE_Data_2023[[#This Row],[Exit Date]]&gt;=EE_Data_2023[[#This Row],[Start of Month]],EE_Data_2023[[#This Row],[Exit Date]]&lt;=EE_Data_2023[[#This Row],[End of Month]]),1,0)</f>
        <v>0</v>
      </c>
      <c r="AN2555">
        <f>EE_Data_2023[[#This Row],[Leave balance]]*EE_Data_2023[[#This Row],[Hr_Rate]]</f>
        <v>7684.214743589745</v>
      </c>
    </row>
    <row r="2556" spans="1:40" x14ac:dyDescent="0.3">
      <c r="A2556" s="1" t="s">
        <v>1929</v>
      </c>
      <c r="B2556" s="8">
        <v>44986</v>
      </c>
      <c r="C2556" s="8">
        <v>45016</v>
      </c>
      <c r="D2556">
        <v>2023</v>
      </c>
      <c r="E2556" t="s">
        <v>200</v>
      </c>
      <c r="F2556" t="s">
        <v>201</v>
      </c>
      <c r="G2556" t="s">
        <v>33</v>
      </c>
      <c r="H2556" t="s">
        <v>1899</v>
      </c>
      <c r="I2556" t="s">
        <v>1900</v>
      </c>
      <c r="J2556" t="s">
        <v>36</v>
      </c>
      <c r="K2556" t="s">
        <v>37</v>
      </c>
      <c r="L2556" t="s">
        <v>71</v>
      </c>
      <c r="M2556" t="s">
        <v>201</v>
      </c>
      <c r="N2556" t="s">
        <v>39</v>
      </c>
      <c r="O2556" t="s">
        <v>50</v>
      </c>
      <c r="P2556">
        <v>57</v>
      </c>
      <c r="Q2556" s="2">
        <v>44991</v>
      </c>
      <c r="R2556" s="2">
        <v>45356</v>
      </c>
      <c r="S2556">
        <v>40</v>
      </c>
      <c r="T2556" s="3">
        <v>76202</v>
      </c>
      <c r="U2556" s="3">
        <v>6350.166666666667</v>
      </c>
      <c r="V2556" s="3">
        <v>36.635576923076925</v>
      </c>
      <c r="W2556" s="3">
        <v>0.24809999999999999</v>
      </c>
      <c r="X2556" s="3">
        <v>1575.4763499999999</v>
      </c>
      <c r="Y2556" vm="25">
        <v>0.51900000000000002</v>
      </c>
      <c r="Z2556" s="3">
        <v>3054.4301666666665</v>
      </c>
      <c r="AA2556" t="s">
        <v>41</v>
      </c>
      <c r="AB2556">
        <v>1</v>
      </c>
      <c r="AC2556">
        <v>0</v>
      </c>
      <c r="AD2556" s="2"/>
      <c r="AE2556">
        <v>166.66666666666669</v>
      </c>
      <c r="AH2556">
        <v>20</v>
      </c>
      <c r="AK2556" t="s">
        <v>42</v>
      </c>
      <c r="AL2556">
        <f>IF(AND(EE_Data_2023[[#This Row],[Hire Date]]&gt;=EE_Data_2023[[#This Row],[Start of Month]],EE_Data_2023[[#This Row],[Hire Date]]&lt;=EE_Data_2023[[#This Row],[End of Month]]),1,0)</f>
        <v>1</v>
      </c>
      <c r="AM2556">
        <f>IF(AND(EE_Data_2023[[#This Row],[Exit Date]]&gt;=EE_Data_2023[[#This Row],[Start of Month]],EE_Data_2023[[#This Row],[Exit Date]]&lt;=EE_Data_2023[[#This Row],[End of Month]]),1,0)</f>
        <v>0</v>
      </c>
      <c r="AN2556">
        <f>EE_Data_2023[[#This Row],[Leave balance]]*EE_Data_2023[[#This Row],[Hr_Rate]]</f>
        <v>6105.9294871794882</v>
      </c>
    </row>
    <row r="2557" spans="1:40" x14ac:dyDescent="0.3">
      <c r="A2557" s="1" t="s">
        <v>1929</v>
      </c>
      <c r="B2557" s="8">
        <v>44986</v>
      </c>
      <c r="C2557" s="8">
        <v>45016</v>
      </c>
      <c r="D2557">
        <v>2023</v>
      </c>
      <c r="E2557" t="s">
        <v>104</v>
      </c>
      <c r="F2557" t="s">
        <v>105</v>
      </c>
      <c r="G2557" t="s">
        <v>1919</v>
      </c>
      <c r="H2557" t="s">
        <v>1901</v>
      </c>
      <c r="I2557" t="s">
        <v>1902</v>
      </c>
      <c r="J2557" t="s">
        <v>177</v>
      </c>
      <c r="K2557" t="s">
        <v>70</v>
      </c>
      <c r="L2557" t="s">
        <v>49</v>
      </c>
      <c r="M2557" t="s">
        <v>105</v>
      </c>
      <c r="N2557" t="s">
        <v>39</v>
      </c>
      <c r="O2557" t="s">
        <v>40</v>
      </c>
      <c r="P2557">
        <v>31</v>
      </c>
      <c r="Q2557" s="2">
        <v>44986</v>
      </c>
      <c r="R2557" s="2">
        <v>45351</v>
      </c>
      <c r="S2557">
        <v>40</v>
      </c>
      <c r="T2557" s="3">
        <v>67171</v>
      </c>
      <c r="U2557" s="3">
        <v>5597.583333333333</v>
      </c>
      <c r="V2557" s="3">
        <v>32.293750000000003</v>
      </c>
      <c r="W2557" s="3">
        <v>5.74E-2</v>
      </c>
      <c r="X2557" s="3">
        <v>321.30128333333329</v>
      </c>
      <c r="Y2557" vm="11">
        <v>0.30099999999999999</v>
      </c>
      <c r="Z2557" s="3">
        <v>3912.7107499999997</v>
      </c>
      <c r="AA2557" t="s">
        <v>109</v>
      </c>
      <c r="AB2557">
        <v>16295.86</v>
      </c>
      <c r="AC2557">
        <v>0</v>
      </c>
      <c r="AD2557" s="2"/>
      <c r="AE2557">
        <v>166.66666666666669</v>
      </c>
      <c r="AH2557">
        <v>20</v>
      </c>
      <c r="AK2557" t="s">
        <v>42</v>
      </c>
      <c r="AL2557">
        <f>IF(AND(EE_Data_2023[[#This Row],[Hire Date]]&gt;=EE_Data_2023[[#This Row],[Start of Month]],EE_Data_2023[[#This Row],[Hire Date]]&lt;=EE_Data_2023[[#This Row],[End of Month]]),1,0)</f>
        <v>1</v>
      </c>
      <c r="AM2557">
        <f>IF(AND(EE_Data_2023[[#This Row],[Exit Date]]&gt;=EE_Data_2023[[#This Row],[Start of Month]],EE_Data_2023[[#This Row],[Exit Date]]&lt;=EE_Data_2023[[#This Row],[End of Month]]),1,0)</f>
        <v>0</v>
      </c>
      <c r="AN2557">
        <f>EE_Data_2023[[#This Row],[Leave balance]]*EE_Data_2023[[#This Row],[Hr_Rate]]</f>
        <v>5382.2916666666679</v>
      </c>
    </row>
    <row r="2558" spans="1:40" x14ac:dyDescent="0.3">
      <c r="A2558" s="1" t="s">
        <v>1929</v>
      </c>
      <c r="B2558" s="8">
        <v>44986</v>
      </c>
      <c r="C2558" s="8">
        <v>45016</v>
      </c>
      <c r="D2558">
        <v>2023</v>
      </c>
      <c r="E2558" t="s">
        <v>283</v>
      </c>
      <c r="F2558" t="s">
        <v>284</v>
      </c>
      <c r="G2558" t="s">
        <v>112</v>
      </c>
      <c r="H2558" t="s">
        <v>1903</v>
      </c>
      <c r="I2558" t="s">
        <v>1904</v>
      </c>
      <c r="J2558" t="s">
        <v>98</v>
      </c>
      <c r="K2558" t="s">
        <v>99</v>
      </c>
      <c r="L2558" t="s">
        <v>71</v>
      </c>
      <c r="M2558" t="s">
        <v>284</v>
      </c>
      <c r="N2558" t="s">
        <v>39</v>
      </c>
      <c r="O2558" t="s">
        <v>50</v>
      </c>
      <c r="P2558">
        <v>56</v>
      </c>
      <c r="Q2558" s="2">
        <v>44986</v>
      </c>
      <c r="R2558" s="2">
        <v>45351</v>
      </c>
      <c r="S2558">
        <v>40</v>
      </c>
      <c r="T2558" s="3">
        <v>76272</v>
      </c>
      <c r="U2558" s="3">
        <v>6356</v>
      </c>
      <c r="V2558" s="3">
        <v>36.669230769230765</v>
      </c>
      <c r="W2558" s="3">
        <v>0</v>
      </c>
      <c r="X2558" s="3">
        <v>0</v>
      </c>
      <c r="Y2558" vm="30">
        <v>0.159</v>
      </c>
      <c r="Z2558" s="3">
        <v>5345.3959999999997</v>
      </c>
      <c r="AA2558" t="s">
        <v>287</v>
      </c>
      <c r="AB2558">
        <v>3.8807</v>
      </c>
      <c r="AC2558">
        <v>0</v>
      </c>
      <c r="AD2558" s="2"/>
      <c r="AE2558">
        <v>166.66666666666669</v>
      </c>
      <c r="AH2558">
        <v>20</v>
      </c>
      <c r="AK2558" t="s">
        <v>42</v>
      </c>
      <c r="AL2558">
        <f>IF(AND(EE_Data_2023[[#This Row],[Hire Date]]&gt;=EE_Data_2023[[#This Row],[Start of Month]],EE_Data_2023[[#This Row],[Hire Date]]&lt;=EE_Data_2023[[#This Row],[End of Month]]),1,0)</f>
        <v>1</v>
      </c>
      <c r="AM2558">
        <f>IF(AND(EE_Data_2023[[#This Row],[Exit Date]]&gt;=EE_Data_2023[[#This Row],[Start of Month]],EE_Data_2023[[#This Row],[Exit Date]]&lt;=EE_Data_2023[[#This Row],[End of Month]]),1,0)</f>
        <v>0</v>
      </c>
      <c r="AN2558">
        <f>EE_Data_2023[[#This Row],[Leave balance]]*EE_Data_2023[[#This Row],[Hr_Rate]]</f>
        <v>6111.5384615384619</v>
      </c>
    </row>
    <row r="2559" spans="1:40" x14ac:dyDescent="0.3">
      <c r="A2559" s="1" t="s">
        <v>1929</v>
      </c>
      <c r="B2559" s="8">
        <v>44986</v>
      </c>
      <c r="C2559" s="8">
        <v>45016</v>
      </c>
      <c r="D2559">
        <v>2023</v>
      </c>
      <c r="E2559" t="s">
        <v>390</v>
      </c>
      <c r="F2559" t="s">
        <v>391</v>
      </c>
      <c r="G2559" t="s">
        <v>33</v>
      </c>
      <c r="H2559" t="s">
        <v>1905</v>
      </c>
      <c r="I2559" t="s">
        <v>1906</v>
      </c>
      <c r="J2559" t="s">
        <v>69</v>
      </c>
      <c r="K2559" t="s">
        <v>70</v>
      </c>
      <c r="L2559" t="s">
        <v>38</v>
      </c>
      <c r="M2559" t="s">
        <v>391</v>
      </c>
      <c r="N2559" t="s">
        <v>39</v>
      </c>
      <c r="O2559" t="s">
        <v>50</v>
      </c>
      <c r="P2559">
        <v>63</v>
      </c>
      <c r="Q2559" s="2">
        <v>44986</v>
      </c>
      <c r="R2559" s="2">
        <v>45351</v>
      </c>
      <c r="S2559">
        <v>40</v>
      </c>
      <c r="T2559" s="3">
        <v>72340</v>
      </c>
      <c r="U2559" s="3">
        <v>6028.333333333333</v>
      </c>
      <c r="V2559" s="3">
        <v>34.778846153846153</v>
      </c>
      <c r="W2559" s="3">
        <v>0.1105</v>
      </c>
      <c r="X2559" s="3">
        <v>666.13083333333327</v>
      </c>
      <c r="Y2559" vm="37">
        <v>0.26100000000000001</v>
      </c>
      <c r="Z2559" s="3">
        <v>4454.9383333333335</v>
      </c>
      <c r="AA2559" t="s">
        <v>41</v>
      </c>
      <c r="AB2559">
        <v>1</v>
      </c>
      <c r="AC2559">
        <v>0</v>
      </c>
      <c r="AD2559" s="2"/>
      <c r="AE2559">
        <v>166.66666666666669</v>
      </c>
      <c r="AH2559">
        <v>20</v>
      </c>
      <c r="AK2559" t="s">
        <v>42</v>
      </c>
      <c r="AL2559">
        <f>IF(AND(EE_Data_2023[[#This Row],[Hire Date]]&gt;=EE_Data_2023[[#This Row],[Start of Month]],EE_Data_2023[[#This Row],[Hire Date]]&lt;=EE_Data_2023[[#This Row],[End of Month]]),1,0)</f>
        <v>1</v>
      </c>
      <c r="AM2559">
        <f>IF(AND(EE_Data_2023[[#This Row],[Exit Date]]&gt;=EE_Data_2023[[#This Row],[Start of Month]],EE_Data_2023[[#This Row],[Exit Date]]&lt;=EE_Data_2023[[#This Row],[End of Month]]),1,0)</f>
        <v>0</v>
      </c>
      <c r="AN2559">
        <f>EE_Data_2023[[#This Row],[Leave balance]]*EE_Data_2023[[#This Row],[Hr_Rate]]</f>
        <v>5796.4743589743593</v>
      </c>
    </row>
    <row r="2560" spans="1:40" x14ac:dyDescent="0.3">
      <c r="A2560" s="1" t="s">
        <v>1929</v>
      </c>
      <c r="B2560" s="8">
        <v>44986</v>
      </c>
      <c r="C2560" s="8">
        <v>45016</v>
      </c>
      <c r="D2560">
        <v>2023</v>
      </c>
      <c r="E2560" t="s">
        <v>123</v>
      </c>
      <c r="F2560" t="s">
        <v>124</v>
      </c>
      <c r="G2560" t="s">
        <v>33</v>
      </c>
      <c r="H2560" t="s">
        <v>1907</v>
      </c>
      <c r="I2560" t="s">
        <v>1908</v>
      </c>
      <c r="J2560" t="s">
        <v>47</v>
      </c>
      <c r="K2560" t="s">
        <v>48</v>
      </c>
      <c r="L2560" t="s">
        <v>108</v>
      </c>
      <c r="M2560" t="s">
        <v>124</v>
      </c>
      <c r="N2560" t="s">
        <v>39</v>
      </c>
      <c r="O2560" t="s">
        <v>50</v>
      </c>
      <c r="P2560">
        <v>27</v>
      </c>
      <c r="Q2560" s="2">
        <v>44986</v>
      </c>
      <c r="R2560" s="2">
        <v>45351</v>
      </c>
      <c r="S2560">
        <v>40</v>
      </c>
      <c r="T2560" s="3">
        <v>153628</v>
      </c>
      <c r="U2560" s="3">
        <v>12802.333333333334</v>
      </c>
      <c r="V2560" s="3">
        <v>73.859615384615381</v>
      </c>
      <c r="W2560" s="3">
        <v>2.2499999999999999E-2</v>
      </c>
      <c r="X2560" s="3">
        <v>288.05250000000001</v>
      </c>
      <c r="Y2560" vm="13">
        <v>0.2</v>
      </c>
      <c r="Z2560" s="3">
        <v>10241.866666666667</v>
      </c>
      <c r="AA2560" t="s">
        <v>127</v>
      </c>
      <c r="AB2560">
        <v>4.9107000000000003</v>
      </c>
      <c r="AC2560">
        <v>0.28999999999999998</v>
      </c>
      <c r="AD2560" s="2"/>
      <c r="AE2560">
        <v>166.66666666666669</v>
      </c>
      <c r="AH2560">
        <v>20</v>
      </c>
      <c r="AK2560" t="s">
        <v>42</v>
      </c>
      <c r="AL2560">
        <f>IF(AND(EE_Data_2023[[#This Row],[Hire Date]]&gt;=EE_Data_2023[[#This Row],[Start of Month]],EE_Data_2023[[#This Row],[Hire Date]]&lt;=EE_Data_2023[[#This Row],[End of Month]]),1,0)</f>
        <v>1</v>
      </c>
      <c r="AM2560">
        <f>IF(AND(EE_Data_2023[[#This Row],[Exit Date]]&gt;=EE_Data_2023[[#This Row],[Start of Month]],EE_Data_2023[[#This Row],[Exit Date]]&lt;=EE_Data_2023[[#This Row],[End of Month]]),1,0)</f>
        <v>0</v>
      </c>
      <c r="AN2560">
        <f>EE_Data_2023[[#This Row],[Leave balance]]*EE_Data_2023[[#This Row],[Hr_Rate]]</f>
        <v>12309.935897435898</v>
      </c>
    </row>
    <row r="2561" spans="1:40" x14ac:dyDescent="0.3">
      <c r="A2561" s="1" t="s">
        <v>1929</v>
      </c>
      <c r="B2561" s="8">
        <v>44986</v>
      </c>
      <c r="C2561" s="8">
        <v>45016</v>
      </c>
      <c r="D2561">
        <v>2023</v>
      </c>
      <c r="E2561" t="s">
        <v>415</v>
      </c>
      <c r="F2561" t="s">
        <v>416</v>
      </c>
      <c r="G2561" t="s">
        <v>33</v>
      </c>
      <c r="H2561" t="s">
        <v>1909</v>
      </c>
      <c r="I2561" t="s">
        <v>1910</v>
      </c>
      <c r="J2561" t="s">
        <v>93</v>
      </c>
      <c r="K2561" t="s">
        <v>70</v>
      </c>
      <c r="L2561" t="s">
        <v>38</v>
      </c>
      <c r="M2561" t="s">
        <v>416</v>
      </c>
      <c r="N2561" t="s">
        <v>39</v>
      </c>
      <c r="O2561" t="s">
        <v>40</v>
      </c>
      <c r="P2561">
        <v>25</v>
      </c>
      <c r="Q2561" s="2">
        <v>44986</v>
      </c>
      <c r="R2561" s="2">
        <v>45351</v>
      </c>
      <c r="S2561">
        <v>40</v>
      </c>
      <c r="T2561" s="3">
        <v>142731</v>
      </c>
      <c r="U2561" s="3">
        <v>11894.25</v>
      </c>
      <c r="V2561" s="3">
        <v>68.620673076923069</v>
      </c>
      <c r="W2561" s="3">
        <v>0</v>
      </c>
      <c r="X2561" s="3">
        <v>0</v>
      </c>
      <c r="Y2561" vm="38">
        <v>0.23800000000000002</v>
      </c>
      <c r="Z2561" s="3">
        <v>9063.4184999999998</v>
      </c>
      <c r="AA2561" t="s">
        <v>419</v>
      </c>
      <c r="AB2561">
        <v>7.4398</v>
      </c>
      <c r="AC2561">
        <v>0.11</v>
      </c>
      <c r="AD2561" s="2"/>
      <c r="AE2561">
        <v>166.66666666666669</v>
      </c>
      <c r="AH2561">
        <v>20</v>
      </c>
      <c r="AK2561" t="s">
        <v>42</v>
      </c>
      <c r="AL2561">
        <f>IF(AND(EE_Data_2023[[#This Row],[Hire Date]]&gt;=EE_Data_2023[[#This Row],[Start of Month]],EE_Data_2023[[#This Row],[Hire Date]]&lt;=EE_Data_2023[[#This Row],[End of Month]]),1,0)</f>
        <v>1</v>
      </c>
      <c r="AM2561">
        <f>IF(AND(EE_Data_2023[[#This Row],[Exit Date]]&gt;=EE_Data_2023[[#This Row],[Start of Month]],EE_Data_2023[[#This Row],[Exit Date]]&lt;=EE_Data_2023[[#This Row],[End of Month]]),1,0)</f>
        <v>0</v>
      </c>
      <c r="AN2561">
        <f>EE_Data_2023[[#This Row],[Leave balance]]*EE_Data_2023[[#This Row],[Hr_Rate]]</f>
        <v>11436.778846153846</v>
      </c>
    </row>
    <row r="2562" spans="1:40" x14ac:dyDescent="0.3">
      <c r="A2562" s="1" t="s">
        <v>1929</v>
      </c>
      <c r="B2562" s="8">
        <v>44986</v>
      </c>
      <c r="C2562" s="8">
        <v>45016</v>
      </c>
      <c r="D2562">
        <v>2023</v>
      </c>
      <c r="E2562" t="s">
        <v>210</v>
      </c>
      <c r="F2562" t="s">
        <v>211</v>
      </c>
      <c r="G2562" t="s">
        <v>33</v>
      </c>
      <c r="H2562" t="s">
        <v>1698</v>
      </c>
      <c r="I2562" t="s">
        <v>1911</v>
      </c>
      <c r="J2562" t="s">
        <v>247</v>
      </c>
      <c r="K2562" t="s">
        <v>94</v>
      </c>
      <c r="L2562" t="s">
        <v>38</v>
      </c>
      <c r="M2562" t="s">
        <v>211</v>
      </c>
      <c r="N2562" t="s">
        <v>39</v>
      </c>
      <c r="O2562" t="s">
        <v>50</v>
      </c>
      <c r="P2562">
        <v>45</v>
      </c>
      <c r="Q2562" s="2">
        <v>44986</v>
      </c>
      <c r="R2562" s="2">
        <v>45351</v>
      </c>
      <c r="S2562">
        <v>40</v>
      </c>
      <c r="T2562" s="3">
        <v>51404</v>
      </c>
      <c r="U2562" s="3">
        <v>4283.666666666667</v>
      </c>
      <c r="V2562" s="3">
        <v>24.713461538461537</v>
      </c>
      <c r="W2562" s="3">
        <v>0.29899999999999999</v>
      </c>
      <c r="X2562" s="3">
        <v>1280.8163333333334</v>
      </c>
      <c r="Y2562" vm="26">
        <v>0.47</v>
      </c>
      <c r="Z2562" s="3">
        <v>2270.3433333333337</v>
      </c>
      <c r="AA2562" t="s">
        <v>41</v>
      </c>
      <c r="AB2562">
        <v>1</v>
      </c>
      <c r="AC2562">
        <v>0</v>
      </c>
      <c r="AD2562" s="2"/>
      <c r="AE2562">
        <v>166.66666666666669</v>
      </c>
      <c r="AH2562">
        <v>20</v>
      </c>
      <c r="AK2562" t="s">
        <v>42</v>
      </c>
      <c r="AL2562">
        <f>IF(AND(EE_Data_2023[[#This Row],[Hire Date]]&gt;=EE_Data_2023[[#This Row],[Start of Month]],EE_Data_2023[[#This Row],[Hire Date]]&lt;=EE_Data_2023[[#This Row],[End of Month]]),1,0)</f>
        <v>1</v>
      </c>
      <c r="AM2562">
        <f>IF(AND(EE_Data_2023[[#This Row],[Exit Date]]&gt;=EE_Data_2023[[#This Row],[Start of Month]],EE_Data_2023[[#This Row],[Exit Date]]&lt;=EE_Data_2023[[#This Row],[End of Month]]),1,0)</f>
        <v>0</v>
      </c>
      <c r="AN2562">
        <f>EE_Data_2023[[#This Row],[Leave balance]]*EE_Data_2023[[#This Row],[Hr_Rate]]</f>
        <v>4118.9102564102568</v>
      </c>
    </row>
    <row r="2563" spans="1:40" x14ac:dyDescent="0.3">
      <c r="A2563" s="1" t="s">
        <v>1929</v>
      </c>
      <c r="B2563" s="8">
        <v>44986</v>
      </c>
      <c r="C2563" s="8">
        <v>45016</v>
      </c>
      <c r="D2563">
        <v>2023</v>
      </c>
      <c r="E2563" t="s">
        <v>564</v>
      </c>
      <c r="F2563" t="s">
        <v>565</v>
      </c>
      <c r="G2563" t="s">
        <v>33</v>
      </c>
      <c r="H2563" t="s">
        <v>1356</v>
      </c>
      <c r="I2563" t="s">
        <v>1912</v>
      </c>
      <c r="J2563" t="s">
        <v>406</v>
      </c>
      <c r="K2563" t="s">
        <v>37</v>
      </c>
      <c r="L2563" t="s">
        <v>71</v>
      </c>
      <c r="M2563" t="s">
        <v>565</v>
      </c>
      <c r="N2563" t="s">
        <v>39</v>
      </c>
      <c r="O2563" t="s">
        <v>40</v>
      </c>
      <c r="P2563">
        <v>51</v>
      </c>
      <c r="Q2563" s="2">
        <v>44986</v>
      </c>
      <c r="R2563" s="2">
        <v>45351</v>
      </c>
      <c r="S2563">
        <v>40</v>
      </c>
      <c r="T2563" s="3">
        <v>53929</v>
      </c>
      <c r="U2563" s="3">
        <v>4494.083333333333</v>
      </c>
      <c r="V2563" s="3">
        <v>25.927403846153844</v>
      </c>
      <c r="W2563" s="3">
        <v>0.21379999999999999</v>
      </c>
      <c r="X2563" s="3">
        <v>960.83501666666655</v>
      </c>
      <c r="Y2563" vm="41">
        <v>0.51400000000000001</v>
      </c>
      <c r="Z2563" s="3">
        <v>2184.1244999999999</v>
      </c>
      <c r="AA2563" t="s">
        <v>41</v>
      </c>
      <c r="AB2563">
        <v>1</v>
      </c>
      <c r="AC2563">
        <v>0</v>
      </c>
      <c r="AD2563" s="2"/>
      <c r="AE2563">
        <v>166.66666666666669</v>
      </c>
      <c r="AH2563">
        <v>20</v>
      </c>
      <c r="AK2563" t="s">
        <v>42</v>
      </c>
      <c r="AL2563">
        <f>IF(AND(EE_Data_2023[[#This Row],[Hire Date]]&gt;=EE_Data_2023[[#This Row],[Start of Month]],EE_Data_2023[[#This Row],[Hire Date]]&lt;=EE_Data_2023[[#This Row],[End of Month]]),1,0)</f>
        <v>1</v>
      </c>
      <c r="AM2563">
        <f>IF(AND(EE_Data_2023[[#This Row],[Exit Date]]&gt;=EE_Data_2023[[#This Row],[Start of Month]],EE_Data_2023[[#This Row],[Exit Date]]&lt;=EE_Data_2023[[#This Row],[End of Month]]),1,0)</f>
        <v>0</v>
      </c>
      <c r="AN2563">
        <f>EE_Data_2023[[#This Row],[Leave balance]]*EE_Data_2023[[#This Row],[Hr_Rate]]</f>
        <v>4321.2339743589746</v>
      </c>
    </row>
  </sheetData>
  <sheetProtection algorithmName="SHA-512" hashValue="tqjf0P5EYC46JZ976BUBGaJBqGnIG8lTXBXYGE8/FZy+VyVtWEcfdocKgPie+p/iM5u8Juju1xZfbeSBC23Tjw==" saltValue="h3yfMZRjy65RqmcjTEkKBg==" spinCount="100000" sheet="1" objects="1" scenarios="1" selectLockedCells="1" selectUnlockedCells="1"/>
  <phoneticPr fontId="1"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72315-D958-405B-9864-E63D7CFCF84F}">
  <dimension ref="B1:BZ64"/>
  <sheetViews>
    <sheetView showGridLines="0" topLeftCell="F1" zoomScale="85" zoomScaleNormal="85" workbookViewId="0">
      <selection activeCell="Q24" sqref="Q18:Q24 Q26:Q32 Q34:Q40"/>
    </sheetView>
  </sheetViews>
  <sheetFormatPr defaultRowHeight="14.4" x14ac:dyDescent="0.3"/>
  <cols>
    <col min="1" max="1" width="20.77734375" customWidth="1"/>
    <col min="2" max="2" width="20.44140625" bestFit="1" customWidth="1"/>
    <col min="3" max="3" width="13.77734375" bestFit="1" customWidth="1"/>
    <col min="4" max="4" width="4.5546875" bestFit="1" customWidth="1"/>
    <col min="5" max="5" width="7" bestFit="1" customWidth="1"/>
    <col min="6" max="6" width="10.77734375" bestFit="1" customWidth="1"/>
    <col min="7" max="7" width="13.33203125" bestFit="1" customWidth="1"/>
    <col min="8" max="8" width="6.44140625" bestFit="1" customWidth="1"/>
    <col min="9" max="9" width="13.44140625" bestFit="1" customWidth="1"/>
    <col min="10" max="10" width="9.5546875" bestFit="1" customWidth="1"/>
    <col min="11" max="11" width="17.33203125" customWidth="1"/>
    <col min="16" max="16" width="17.77734375" bestFit="1" customWidth="1"/>
    <col min="17" max="17" width="14" bestFit="1" customWidth="1"/>
    <col min="18" max="18" width="14.33203125" bestFit="1" customWidth="1"/>
    <col min="19" max="19" width="21.88671875" bestFit="1" customWidth="1"/>
    <col min="20" max="20" width="18.44140625" bestFit="1" customWidth="1"/>
    <col min="21" max="21" width="16.21875" bestFit="1" customWidth="1"/>
    <col min="22" max="28" width="13.33203125" customWidth="1"/>
    <col min="29" max="29" width="6.88671875" bestFit="1" customWidth="1"/>
    <col min="30" max="30" width="21.109375" bestFit="1" customWidth="1"/>
    <col min="31" max="31" width="13.77734375" bestFit="1" customWidth="1"/>
    <col min="32" max="32" width="7" bestFit="1" customWidth="1"/>
    <col min="33" max="33" width="10.77734375" bestFit="1" customWidth="1"/>
    <col min="34" max="34" width="13.44140625" bestFit="1" customWidth="1"/>
    <col min="35" max="35" width="13.33203125" bestFit="1" customWidth="1"/>
    <col min="36" max="36" width="6.88671875" bestFit="1" customWidth="1"/>
    <col min="37" max="37" width="6.44140625" bestFit="1" customWidth="1"/>
    <col min="67" max="67" width="20.44140625" bestFit="1" customWidth="1"/>
    <col min="68" max="68" width="21.109375" bestFit="1" customWidth="1"/>
    <col min="69" max="69" width="20.88671875" bestFit="1" customWidth="1"/>
    <col min="70" max="70" width="26.33203125" bestFit="1" customWidth="1"/>
    <col min="71" max="71" width="6.21875" customWidth="1"/>
    <col min="72" max="72" width="20.44140625" bestFit="1" customWidth="1"/>
    <col min="76" max="76" width="20.44140625" bestFit="1" customWidth="1"/>
    <col min="80" max="80" width="11" bestFit="1" customWidth="1"/>
  </cols>
  <sheetData>
    <row r="1" spans="2:78" x14ac:dyDescent="0.3">
      <c r="B1" s="4" t="s">
        <v>1926</v>
      </c>
      <c r="C1" s="5">
        <v>2023</v>
      </c>
      <c r="D1">
        <f>VALUE(C1)</f>
        <v>2023</v>
      </c>
    </row>
    <row r="2" spans="2:78" x14ac:dyDescent="0.3">
      <c r="B2" s="4" t="s">
        <v>1925</v>
      </c>
      <c r="C2" t="s">
        <v>1928</v>
      </c>
      <c r="D2" s="2">
        <f>_xlfn.IFNA(VLOOKUP(C2,EE_Data_2023[[Month]:[End of Month]],2,FALSE),0)</f>
        <v>44958</v>
      </c>
      <c r="R2" s="2"/>
    </row>
    <row r="4" spans="2:78" x14ac:dyDescent="0.3">
      <c r="B4" s="4" t="s">
        <v>1913</v>
      </c>
      <c r="C4" t="s">
        <v>1914</v>
      </c>
      <c r="D4" t="s">
        <v>1921</v>
      </c>
      <c r="E4" t="s">
        <v>1935</v>
      </c>
      <c r="F4" t="s">
        <v>1936</v>
      </c>
      <c r="G4" t="s">
        <v>1938</v>
      </c>
      <c r="P4" t="s">
        <v>2</v>
      </c>
      <c r="Q4" t="s">
        <v>1915</v>
      </c>
      <c r="R4" t="s">
        <v>1932</v>
      </c>
      <c r="S4" t="s">
        <v>1923</v>
      </c>
      <c r="T4" t="s">
        <v>1924</v>
      </c>
      <c r="U4" t="s">
        <v>1941</v>
      </c>
      <c r="AD4" s="4" t="s">
        <v>1938</v>
      </c>
      <c r="AE4" s="4" t="s">
        <v>1922</v>
      </c>
    </row>
    <row r="5" spans="2:78" x14ac:dyDescent="0.3">
      <c r="B5" s="5" t="s">
        <v>54</v>
      </c>
      <c r="C5" s="12">
        <v>106</v>
      </c>
      <c r="D5" s="3">
        <v>990402.66666666686</v>
      </c>
      <c r="E5" s="12">
        <v>5</v>
      </c>
      <c r="F5" s="12">
        <v>2</v>
      </c>
      <c r="G5" s="12">
        <v>133798.29661666663</v>
      </c>
      <c r="P5" t="str">
        <f t="shared" ref="P5:R11" si="0">IF(B5="","",B5)</f>
        <v>Africa</v>
      </c>
      <c r="Q5">
        <f t="shared" si="0"/>
        <v>106</v>
      </c>
      <c r="R5" s="7">
        <f t="shared" si="0"/>
        <v>990402.66666666686</v>
      </c>
      <c r="S5">
        <f t="shared" ref="S5:T11" si="1">E5</f>
        <v>5</v>
      </c>
      <c r="T5">
        <f t="shared" si="1"/>
        <v>2</v>
      </c>
      <c r="U5" s="7">
        <f t="shared" ref="U5:U11" si="2">G5</f>
        <v>133798.29661666663</v>
      </c>
      <c r="AD5" s="4" t="s">
        <v>1913</v>
      </c>
      <c r="AE5" t="s">
        <v>54</v>
      </c>
      <c r="AF5" t="s">
        <v>33</v>
      </c>
      <c r="AG5" t="s">
        <v>112</v>
      </c>
      <c r="AH5" t="s">
        <v>1916</v>
      </c>
      <c r="AI5" t="s">
        <v>1917</v>
      </c>
      <c r="AJ5" t="s">
        <v>1919</v>
      </c>
      <c r="AK5" t="s">
        <v>1918</v>
      </c>
      <c r="AM5" t="s">
        <v>1913</v>
      </c>
      <c r="AN5" t="s">
        <v>54</v>
      </c>
      <c r="AO5" t="s">
        <v>1940</v>
      </c>
      <c r="AQ5" t="s">
        <v>1913</v>
      </c>
      <c r="AR5" t="s">
        <v>33</v>
      </c>
      <c r="AS5" t="s">
        <v>1940</v>
      </c>
      <c r="AU5" t="s">
        <v>1913</v>
      </c>
      <c r="AV5" t="s">
        <v>112</v>
      </c>
      <c r="AW5" t="s">
        <v>1940</v>
      </c>
      <c r="AY5" t="s">
        <v>1913</v>
      </c>
      <c r="AZ5" t="s">
        <v>1916</v>
      </c>
      <c r="BA5" t="s">
        <v>1940</v>
      </c>
      <c r="BC5" t="s">
        <v>1913</v>
      </c>
      <c r="BD5" t="s">
        <v>1917</v>
      </c>
      <c r="BE5" t="s">
        <v>1940</v>
      </c>
      <c r="BG5" t="s">
        <v>1913</v>
      </c>
      <c r="BH5" t="s">
        <v>1916</v>
      </c>
      <c r="BI5" t="s">
        <v>1940</v>
      </c>
      <c r="BK5" t="s">
        <v>1913</v>
      </c>
      <c r="BL5" t="s">
        <v>1918</v>
      </c>
      <c r="BM5" t="s">
        <v>1940</v>
      </c>
      <c r="BO5" s="4" t="s">
        <v>1913</v>
      </c>
      <c r="BP5" t="s">
        <v>1938</v>
      </c>
      <c r="BQ5" t="s">
        <v>1943</v>
      </c>
      <c r="BR5" t="s">
        <v>1956</v>
      </c>
      <c r="BT5" t="s">
        <v>1</v>
      </c>
      <c r="BU5" t="s">
        <v>1939</v>
      </c>
      <c r="BV5" t="s">
        <v>1942</v>
      </c>
      <c r="BX5" t="s">
        <v>1</v>
      </c>
      <c r="BY5" t="s">
        <v>1954</v>
      </c>
      <c r="BZ5" t="s">
        <v>1942</v>
      </c>
    </row>
    <row r="6" spans="2:78" x14ac:dyDescent="0.3">
      <c r="B6" s="5" t="s">
        <v>33</v>
      </c>
      <c r="C6" s="12">
        <v>496</v>
      </c>
      <c r="D6" s="3">
        <v>4722892.083333333</v>
      </c>
      <c r="E6" s="12">
        <v>12</v>
      </c>
      <c r="F6" s="12">
        <v>4</v>
      </c>
      <c r="G6" s="12">
        <v>964716.024766666</v>
      </c>
      <c r="P6" t="str">
        <f t="shared" si="0"/>
        <v>Europe</v>
      </c>
      <c r="Q6">
        <f t="shared" si="0"/>
        <v>496</v>
      </c>
      <c r="R6" s="7">
        <f t="shared" si="0"/>
        <v>4722892.083333333</v>
      </c>
      <c r="S6">
        <f t="shared" si="1"/>
        <v>12</v>
      </c>
      <c r="T6">
        <f t="shared" si="1"/>
        <v>4</v>
      </c>
      <c r="U6" s="7">
        <f t="shared" si="2"/>
        <v>964716.024766666</v>
      </c>
      <c r="AD6" s="5" t="s">
        <v>1927</v>
      </c>
      <c r="AE6" s="7">
        <v>127490.32161666671</v>
      </c>
      <c r="AF6" s="7">
        <v>945741.31571666652</v>
      </c>
      <c r="AG6" s="7">
        <v>11224.091666666665</v>
      </c>
      <c r="AH6" s="7">
        <v>46283.147166666669</v>
      </c>
      <c r="AI6" s="7">
        <v>20834.534575000005</v>
      </c>
      <c r="AJ6" s="7">
        <v>137670.53531666668</v>
      </c>
      <c r="AK6" s="7">
        <v>79110.250000000015</v>
      </c>
      <c r="AM6" t="str">
        <f>AD6</f>
        <v>1. January</v>
      </c>
      <c r="AN6" s="7">
        <f>AE6</f>
        <v>127490.32161666671</v>
      </c>
      <c r="AO6" s="7">
        <f>AN6</f>
        <v>127490.32161666671</v>
      </c>
      <c r="AQ6" t="str">
        <f>$AD$6</f>
        <v>1. January</v>
      </c>
      <c r="AR6" s="7">
        <f>AF6</f>
        <v>945741.31571666652</v>
      </c>
      <c r="AS6" s="7">
        <f>AR6</f>
        <v>945741.31571666652</v>
      </c>
      <c r="AU6" t="str">
        <f>$AD$6</f>
        <v>1. January</v>
      </c>
      <c r="AV6" s="7">
        <f>AG6</f>
        <v>11224.091666666665</v>
      </c>
      <c r="AW6" s="7">
        <f>AV6</f>
        <v>11224.091666666665</v>
      </c>
      <c r="AY6" t="str">
        <f>$AD$6</f>
        <v>1. January</v>
      </c>
      <c r="AZ6" s="7">
        <f>AH6</f>
        <v>46283.147166666669</v>
      </c>
      <c r="BA6" s="7">
        <f>AZ6</f>
        <v>46283.147166666669</v>
      </c>
      <c r="BC6" t="str">
        <f>$AD$6</f>
        <v>1. January</v>
      </c>
      <c r="BD6" s="7">
        <f>AI6</f>
        <v>20834.534575000005</v>
      </c>
      <c r="BE6" s="7">
        <f>BD6</f>
        <v>20834.534575000005</v>
      </c>
      <c r="BG6" t="str">
        <f>$AD$6</f>
        <v>1. January</v>
      </c>
      <c r="BH6" s="7">
        <f>AJ6</f>
        <v>137670.53531666668</v>
      </c>
      <c r="BI6" s="7">
        <f>BH6</f>
        <v>137670.53531666668</v>
      </c>
      <c r="BJ6" s="7"/>
      <c r="BK6" t="str">
        <f>$AD$6</f>
        <v>1. January</v>
      </c>
      <c r="BL6" s="7">
        <f>AK6</f>
        <v>79110.250000000015</v>
      </c>
      <c r="BM6" s="7">
        <f>BL6</f>
        <v>79110.250000000015</v>
      </c>
      <c r="BN6" s="7"/>
      <c r="BO6" s="5" t="s">
        <v>291</v>
      </c>
      <c r="BP6" s="7">
        <v>16266.092999999999</v>
      </c>
      <c r="BQ6" s="12">
        <v>1986</v>
      </c>
      <c r="BR6" s="12">
        <v>135506.42067307691</v>
      </c>
      <c r="BS6" s="7"/>
      <c r="BT6" s="7" t="str">
        <f>IF(OR(BO6="Eindtotaal",BO6="Grand Total",BO6=""),"",BO6)</f>
        <v>Argentina</v>
      </c>
      <c r="BU6" s="7">
        <f>IF(BT6="","",BP6)</f>
        <v>16266.092999999999</v>
      </c>
      <c r="BV6" s="7">
        <f>BU6</f>
        <v>16266.092999999999</v>
      </c>
      <c r="BX6" s="7" t="str">
        <f>IF(OR(BO6="Eindtotaal",BO6="Grand Total",BO6=""),"",BO6)</f>
        <v>Argentina</v>
      </c>
      <c r="BY6" s="11">
        <f>IF(BX6="","",BQ6)</f>
        <v>1986</v>
      </c>
      <c r="BZ6" s="11">
        <f>BY6</f>
        <v>1986</v>
      </c>
    </row>
    <row r="7" spans="2:78" x14ac:dyDescent="0.3">
      <c r="B7" s="5" t="s">
        <v>112</v>
      </c>
      <c r="C7" s="12">
        <v>64</v>
      </c>
      <c r="D7" s="3">
        <v>591429.83333333372</v>
      </c>
      <c r="E7" s="12">
        <v>0</v>
      </c>
      <c r="F7" s="12">
        <v>0</v>
      </c>
      <c r="G7" s="12">
        <v>11224.091666666665</v>
      </c>
      <c r="P7" t="str">
        <f t="shared" si="0"/>
        <v>Middle East</v>
      </c>
      <c r="Q7">
        <f t="shared" si="0"/>
        <v>64</v>
      </c>
      <c r="R7" s="7">
        <f t="shared" si="0"/>
        <v>591429.83333333372</v>
      </c>
      <c r="S7">
        <f t="shared" si="1"/>
        <v>0</v>
      </c>
      <c r="T7">
        <f t="shared" si="1"/>
        <v>0</v>
      </c>
      <c r="U7" s="7">
        <f t="shared" si="2"/>
        <v>11224.091666666665</v>
      </c>
      <c r="AD7" s="5" t="s">
        <v>1928</v>
      </c>
      <c r="AE7" s="7">
        <v>133798.29661666672</v>
      </c>
      <c r="AF7" s="7">
        <v>964716.02476666681</v>
      </c>
      <c r="AG7" s="7">
        <v>11224.091666666665</v>
      </c>
      <c r="AH7" s="7">
        <v>46283.147166666669</v>
      </c>
      <c r="AI7" s="7">
        <v>20834.534575000005</v>
      </c>
      <c r="AJ7" s="7">
        <v>140381.92864999999</v>
      </c>
      <c r="AK7" s="7">
        <v>75626.937500000015</v>
      </c>
      <c r="AM7" t="str">
        <f t="shared" ref="AM7:AM8" si="3">AD7</f>
        <v>2. February</v>
      </c>
      <c r="AN7" s="7">
        <f t="shared" ref="AN7:AN8" si="4">AE7</f>
        <v>133798.29661666672</v>
      </c>
      <c r="AO7" s="7">
        <f t="shared" ref="AO7:AO8" si="5">AN7</f>
        <v>133798.29661666672</v>
      </c>
      <c r="AQ7" t="str">
        <f>$AD$7</f>
        <v>2. February</v>
      </c>
      <c r="AR7" s="7">
        <f t="shared" ref="AR7:AR8" si="6">AF7</f>
        <v>964716.02476666681</v>
      </c>
      <c r="AS7" s="7">
        <f t="shared" ref="AS7:AS8" si="7">AR7</f>
        <v>964716.02476666681</v>
      </c>
      <c r="AU7" t="str">
        <f>$AD$7</f>
        <v>2. February</v>
      </c>
      <c r="AV7" s="7">
        <f t="shared" ref="AV7:AV8" si="8">AG7</f>
        <v>11224.091666666665</v>
      </c>
      <c r="AW7" s="7">
        <f t="shared" ref="AW7:AW8" si="9">AV7</f>
        <v>11224.091666666665</v>
      </c>
      <c r="AY7" t="str">
        <f>$AD$7</f>
        <v>2. February</v>
      </c>
      <c r="AZ7" s="7">
        <f t="shared" ref="AZ7:AZ8" si="10">AH7</f>
        <v>46283.147166666669</v>
      </c>
      <c r="BA7" s="7">
        <f t="shared" ref="BA7:BA8" si="11">AZ7</f>
        <v>46283.147166666669</v>
      </c>
      <c r="BC7" t="str">
        <f>$AD$7</f>
        <v>2. February</v>
      </c>
      <c r="BD7" s="7">
        <f t="shared" ref="BD7:BD8" si="12">AI7</f>
        <v>20834.534575000005</v>
      </c>
      <c r="BE7" s="7">
        <f t="shared" ref="BE7:BE8" si="13">BD7</f>
        <v>20834.534575000005</v>
      </c>
      <c r="BG7" t="str">
        <f>$AD$7</f>
        <v>2. February</v>
      </c>
      <c r="BH7" s="7">
        <f t="shared" ref="BH7:BH8" si="14">AJ7</f>
        <v>140381.92864999999</v>
      </c>
      <c r="BI7" s="7">
        <f t="shared" ref="BI7:BI8" si="15">BH7</f>
        <v>140381.92864999999</v>
      </c>
      <c r="BJ7" s="7"/>
      <c r="BK7" t="str">
        <f>$AD$7</f>
        <v>2. February</v>
      </c>
      <c r="BL7" s="7">
        <f t="shared" ref="BL7:BL8" si="16">AK7</f>
        <v>75626.937500000015</v>
      </c>
      <c r="BM7" s="7">
        <f t="shared" ref="BM7:BM8" si="17">BL7</f>
        <v>75626.937500000015</v>
      </c>
      <c r="BN7" s="7"/>
      <c r="BO7" s="5" t="s">
        <v>1036</v>
      </c>
      <c r="BP7" s="7">
        <v>75626.9375</v>
      </c>
      <c r="BQ7" s="12">
        <v>7324</v>
      </c>
      <c r="BR7" s="12">
        <v>383034.47692307684</v>
      </c>
      <c r="BS7" s="7"/>
      <c r="BT7" s="7" t="str">
        <f t="shared" ref="BT7:BT51" si="18">IF(OR(BO7="Eindtotaal",BO7="Grand Total",BO7=""),"",BO7)</f>
        <v>Australia</v>
      </c>
      <c r="BU7" s="7">
        <f t="shared" ref="BU7:BU51" si="19">IF(BT7="","",BP7)</f>
        <v>75626.9375</v>
      </c>
      <c r="BV7" s="7">
        <f t="shared" ref="BV7:BV51" si="20">BU7</f>
        <v>75626.9375</v>
      </c>
      <c r="BX7" s="7" t="str">
        <f t="shared" ref="BX7:BX51" si="21">IF(OR(BO7="Eindtotaal",BO7="Grand Total",BO7=""),"",BO7)</f>
        <v>Australia</v>
      </c>
      <c r="BY7" s="11">
        <f t="shared" ref="BY7:BY51" si="22">IF(BX7="","",BQ7)</f>
        <v>7324</v>
      </c>
      <c r="BZ7" s="11">
        <f t="shared" ref="BZ7:BZ51" si="23">BY7</f>
        <v>7324</v>
      </c>
    </row>
    <row r="8" spans="2:78" x14ac:dyDescent="0.3">
      <c r="B8" s="5" t="s">
        <v>1916</v>
      </c>
      <c r="C8" s="12">
        <v>22</v>
      </c>
      <c r="D8" s="3">
        <v>183242.83333333337</v>
      </c>
      <c r="E8" s="12">
        <v>0</v>
      </c>
      <c r="F8" s="12">
        <v>0</v>
      </c>
      <c r="G8" s="12">
        <v>46283.147166666662</v>
      </c>
      <c r="P8" t="str">
        <f t="shared" si="0"/>
        <v>South America</v>
      </c>
      <c r="Q8">
        <f t="shared" si="0"/>
        <v>22</v>
      </c>
      <c r="R8" s="7">
        <f t="shared" si="0"/>
        <v>183242.83333333337</v>
      </c>
      <c r="S8">
        <f t="shared" si="1"/>
        <v>0</v>
      </c>
      <c r="T8">
        <f t="shared" si="1"/>
        <v>0</v>
      </c>
      <c r="U8" s="7">
        <f t="shared" si="2"/>
        <v>46283.147166666662</v>
      </c>
      <c r="AD8" s="5" t="s">
        <v>1929</v>
      </c>
      <c r="AE8" s="7">
        <v>135852.79161666674</v>
      </c>
      <c r="AF8" s="7">
        <v>985487.84453333344</v>
      </c>
      <c r="AG8" s="7">
        <v>11224.091666666665</v>
      </c>
      <c r="AH8" s="7">
        <v>50343.485500000003</v>
      </c>
      <c r="AI8" s="7">
        <v>21445.890700000004</v>
      </c>
      <c r="AJ8" s="7">
        <v>140749.91154999999</v>
      </c>
      <c r="AK8" s="7">
        <v>75626.937500000015</v>
      </c>
      <c r="AM8" t="str">
        <f t="shared" si="3"/>
        <v>3. March</v>
      </c>
      <c r="AN8" s="7">
        <f t="shared" si="4"/>
        <v>135852.79161666674</v>
      </c>
      <c r="AO8" s="7">
        <f t="shared" si="5"/>
        <v>135852.79161666674</v>
      </c>
      <c r="AQ8" t="str">
        <f>$AD$8</f>
        <v>3. March</v>
      </c>
      <c r="AR8" s="7">
        <f t="shared" si="6"/>
        <v>985487.84453333344</v>
      </c>
      <c r="AS8" s="7">
        <f t="shared" si="7"/>
        <v>985487.84453333344</v>
      </c>
      <c r="AU8" t="str">
        <f>$AD$8</f>
        <v>3. March</v>
      </c>
      <c r="AV8" s="7">
        <f t="shared" si="8"/>
        <v>11224.091666666665</v>
      </c>
      <c r="AW8" s="7">
        <f t="shared" si="9"/>
        <v>11224.091666666665</v>
      </c>
      <c r="AY8" t="str">
        <f>$AD$8</f>
        <v>3. March</v>
      </c>
      <c r="AZ8" s="7">
        <f t="shared" si="10"/>
        <v>50343.485500000003</v>
      </c>
      <c r="BA8" s="7">
        <f t="shared" si="11"/>
        <v>50343.485500000003</v>
      </c>
      <c r="BC8" t="str">
        <f>$AD$8</f>
        <v>3. March</v>
      </c>
      <c r="BD8" s="7">
        <f t="shared" si="12"/>
        <v>21445.890700000004</v>
      </c>
      <c r="BE8" s="7">
        <f t="shared" si="13"/>
        <v>21445.890700000004</v>
      </c>
      <c r="BG8" t="str">
        <f>$AD$8</f>
        <v>3. March</v>
      </c>
      <c r="BH8" s="7">
        <f t="shared" si="14"/>
        <v>140749.91154999999</v>
      </c>
      <c r="BI8" s="7">
        <f t="shared" si="15"/>
        <v>140749.91154999999</v>
      </c>
      <c r="BJ8" s="7"/>
      <c r="BK8" t="str">
        <f>$AD$8</f>
        <v>3. March</v>
      </c>
      <c r="BL8" s="7">
        <f t="shared" si="16"/>
        <v>75626.937500000015</v>
      </c>
      <c r="BM8" s="7">
        <f t="shared" si="17"/>
        <v>75626.937500000015</v>
      </c>
      <c r="BN8" s="7"/>
      <c r="BO8" s="5" t="s">
        <v>565</v>
      </c>
      <c r="BP8" s="7">
        <v>15128.202933333334</v>
      </c>
      <c r="BQ8" s="12">
        <v>1064</v>
      </c>
      <c r="BR8" s="12">
        <v>84778.405008012807</v>
      </c>
      <c r="BS8" s="7"/>
      <c r="BT8" s="7" t="str">
        <f t="shared" si="18"/>
        <v>Austria</v>
      </c>
      <c r="BU8" s="7">
        <f t="shared" si="19"/>
        <v>15128.202933333334</v>
      </c>
      <c r="BV8" s="7">
        <f t="shared" si="20"/>
        <v>15128.202933333334</v>
      </c>
      <c r="BX8" s="7" t="str">
        <f t="shared" si="21"/>
        <v>Austria</v>
      </c>
      <c r="BY8" s="11">
        <f t="shared" si="22"/>
        <v>1064</v>
      </c>
      <c r="BZ8" s="11">
        <f t="shared" si="23"/>
        <v>1064</v>
      </c>
    </row>
    <row r="9" spans="2:78" x14ac:dyDescent="0.3">
      <c r="B9" s="5" t="s">
        <v>1917</v>
      </c>
      <c r="C9" s="12">
        <v>32</v>
      </c>
      <c r="D9" s="3">
        <v>277441.75000000006</v>
      </c>
      <c r="E9" s="12">
        <v>0</v>
      </c>
      <c r="F9" s="12">
        <v>0</v>
      </c>
      <c r="G9" s="12">
        <v>20834.534575000001</v>
      </c>
      <c r="P9" t="str">
        <f t="shared" si="0"/>
        <v>North America</v>
      </c>
      <c r="Q9">
        <f t="shared" si="0"/>
        <v>32</v>
      </c>
      <c r="R9" s="7">
        <f t="shared" si="0"/>
        <v>277441.75000000006</v>
      </c>
      <c r="S9">
        <f t="shared" si="1"/>
        <v>0</v>
      </c>
      <c r="T9">
        <f t="shared" si="1"/>
        <v>0</v>
      </c>
      <c r="U9" s="7">
        <f t="shared" si="2"/>
        <v>20834.534575000001</v>
      </c>
      <c r="BO9" s="5" t="s">
        <v>129</v>
      </c>
      <c r="BP9" s="7">
        <v>45765.01875000001</v>
      </c>
      <c r="BQ9" s="12">
        <v>2524</v>
      </c>
      <c r="BR9" s="12">
        <v>161499.61622596154</v>
      </c>
      <c r="BS9" s="7"/>
      <c r="BT9" s="7" t="str">
        <f t="shared" si="18"/>
        <v>Belgium</v>
      </c>
      <c r="BU9" s="7">
        <f t="shared" si="19"/>
        <v>45765.01875000001</v>
      </c>
      <c r="BV9" s="7">
        <f t="shared" si="20"/>
        <v>45765.01875000001</v>
      </c>
      <c r="BX9" s="7" t="str">
        <f t="shared" si="21"/>
        <v>Belgium</v>
      </c>
      <c r="BY9" s="11">
        <f t="shared" si="22"/>
        <v>2524</v>
      </c>
      <c r="BZ9" s="11">
        <f t="shared" si="23"/>
        <v>2524</v>
      </c>
    </row>
    <row r="10" spans="2:78" x14ac:dyDescent="0.3">
      <c r="B10" s="5" t="s">
        <v>1919</v>
      </c>
      <c r="C10" s="12">
        <v>96</v>
      </c>
      <c r="D10" s="3">
        <v>931099</v>
      </c>
      <c r="E10" s="12">
        <v>2</v>
      </c>
      <c r="F10" s="12">
        <v>2</v>
      </c>
      <c r="G10" s="12">
        <v>140381.92864999999</v>
      </c>
      <c r="P10" t="str">
        <f t="shared" si="0"/>
        <v>Asia</v>
      </c>
      <c r="Q10">
        <f t="shared" si="0"/>
        <v>96</v>
      </c>
      <c r="R10" s="7">
        <f t="shared" si="0"/>
        <v>931099</v>
      </c>
      <c r="S10">
        <f t="shared" si="1"/>
        <v>2</v>
      </c>
      <c r="T10">
        <f t="shared" si="1"/>
        <v>2</v>
      </c>
      <c r="U10" s="7">
        <f t="shared" si="2"/>
        <v>140381.92864999999</v>
      </c>
      <c r="BO10" s="5" t="s">
        <v>74</v>
      </c>
      <c r="BP10" s="7">
        <v>30017.054166666661</v>
      </c>
      <c r="BQ10" s="12">
        <v>2457</v>
      </c>
      <c r="BR10" s="12">
        <v>133447.83445512821</v>
      </c>
      <c r="BS10" s="7"/>
      <c r="BT10" s="7" t="str">
        <f t="shared" si="18"/>
        <v>Brazil</v>
      </c>
      <c r="BU10" s="7">
        <f t="shared" si="19"/>
        <v>30017.054166666661</v>
      </c>
      <c r="BV10" s="7">
        <f t="shared" si="20"/>
        <v>30017.054166666661</v>
      </c>
      <c r="BX10" s="7" t="str">
        <f t="shared" si="21"/>
        <v>Brazil</v>
      </c>
      <c r="BY10" s="11">
        <f t="shared" si="22"/>
        <v>2457</v>
      </c>
      <c r="BZ10" s="11">
        <f t="shared" si="23"/>
        <v>2457</v>
      </c>
    </row>
    <row r="11" spans="2:78" x14ac:dyDescent="0.3">
      <c r="B11" s="5" t="s">
        <v>1918</v>
      </c>
      <c r="C11" s="12">
        <v>33</v>
      </c>
      <c r="D11" s="3">
        <v>302507.75</v>
      </c>
      <c r="E11" s="12">
        <v>0</v>
      </c>
      <c r="F11" s="12">
        <v>0</v>
      </c>
      <c r="G11" s="12">
        <v>75626.9375</v>
      </c>
      <c r="P11" t="str">
        <f t="shared" si="0"/>
        <v>Pacific</v>
      </c>
      <c r="Q11">
        <f t="shared" si="0"/>
        <v>33</v>
      </c>
      <c r="R11" s="7">
        <f t="shared" si="0"/>
        <v>302507.75</v>
      </c>
      <c r="S11">
        <f t="shared" si="1"/>
        <v>0</v>
      </c>
      <c r="T11">
        <f t="shared" si="1"/>
        <v>0</v>
      </c>
      <c r="U11" s="7">
        <f t="shared" si="2"/>
        <v>75626.9375</v>
      </c>
      <c r="BO11" s="5" t="s">
        <v>386</v>
      </c>
      <c r="BP11" s="7">
        <v>25472.29725</v>
      </c>
      <c r="BQ11" s="12">
        <v>3684</v>
      </c>
      <c r="BR11" s="12">
        <v>189240.44575320513</v>
      </c>
      <c r="BS11" s="7"/>
      <c r="BT11" s="7" t="str">
        <f t="shared" si="18"/>
        <v>Bulgaria</v>
      </c>
      <c r="BU11" s="7">
        <f t="shared" si="19"/>
        <v>25472.29725</v>
      </c>
      <c r="BV11" s="7">
        <f t="shared" si="20"/>
        <v>25472.29725</v>
      </c>
      <c r="BX11" s="7" t="str">
        <f t="shared" si="21"/>
        <v>Bulgaria</v>
      </c>
      <c r="BY11" s="11">
        <f t="shared" si="22"/>
        <v>3684</v>
      </c>
      <c r="BZ11" s="11">
        <f t="shared" si="23"/>
        <v>3684</v>
      </c>
    </row>
    <row r="12" spans="2:78" x14ac:dyDescent="0.3">
      <c r="P12" t="s">
        <v>1920</v>
      </c>
      <c r="Q12">
        <f>SUBTOTAL(109,Country_HCTable[HeadCount])</f>
        <v>849</v>
      </c>
      <c r="R12" s="7">
        <f>SUBTOTAL(109,Country_HCTable[Gross Salary])</f>
        <v>7999015.916666667</v>
      </c>
      <c r="S12">
        <f>SUBTOTAL(109,Country_HCTable[New hires])</f>
        <v>19</v>
      </c>
      <c r="T12">
        <f>SUBTOTAL(109,Country_HCTable[Leavers])</f>
        <v>8</v>
      </c>
      <c r="U12" s="7">
        <f>SUBTOTAL(109,Country_HCTable[ER_Costs])</f>
        <v>1392864.9609416656</v>
      </c>
      <c r="W12" s="7">
        <f>Country_HCTable[[#Totals],[Gross Salary]]+Country_HCTable[[#Totals],[ER_Costs]]</f>
        <v>9391880.8776083328</v>
      </c>
      <c r="BO12" s="5" t="s">
        <v>507</v>
      </c>
      <c r="BP12" s="7">
        <v>10259.021575000001</v>
      </c>
      <c r="BQ12" s="12">
        <v>3732</v>
      </c>
      <c r="BR12" s="12">
        <v>217378.73705929486</v>
      </c>
      <c r="BS12" s="7"/>
      <c r="BT12" s="7" t="str">
        <f t="shared" si="18"/>
        <v>Canada</v>
      </c>
      <c r="BU12" s="7">
        <f t="shared" si="19"/>
        <v>10259.021575000001</v>
      </c>
      <c r="BV12" s="7">
        <f t="shared" si="20"/>
        <v>10259.021575000001</v>
      </c>
      <c r="BX12" s="7" t="str">
        <f t="shared" si="21"/>
        <v>Canada</v>
      </c>
      <c r="BY12" s="11">
        <f t="shared" si="22"/>
        <v>3732</v>
      </c>
      <c r="BZ12" s="11">
        <f t="shared" si="23"/>
        <v>3732</v>
      </c>
    </row>
    <row r="13" spans="2:78" x14ac:dyDescent="0.3">
      <c r="BO13" s="5" t="s">
        <v>53</v>
      </c>
      <c r="BP13" s="7">
        <v>41823.6875</v>
      </c>
      <c r="BQ13" s="12">
        <v>3022</v>
      </c>
      <c r="BR13" s="12">
        <v>214605.33317307697</v>
      </c>
      <c r="BS13" s="7"/>
      <c r="BT13" s="7" t="str">
        <f t="shared" si="18"/>
        <v>Côte d'Ivoire</v>
      </c>
      <c r="BU13" s="7">
        <f t="shared" si="19"/>
        <v>41823.6875</v>
      </c>
      <c r="BV13" s="7">
        <f t="shared" si="20"/>
        <v>41823.6875</v>
      </c>
      <c r="BX13" s="7" t="str">
        <f t="shared" si="21"/>
        <v>Côte d'Ivoire</v>
      </c>
      <c r="BY13" s="11">
        <f t="shared" si="22"/>
        <v>3022</v>
      </c>
      <c r="BZ13" s="11">
        <f t="shared" si="23"/>
        <v>3022</v>
      </c>
    </row>
    <row r="14" spans="2:78" x14ac:dyDescent="0.3">
      <c r="BO14" s="5" t="s">
        <v>239</v>
      </c>
      <c r="BP14" s="7">
        <v>19651.142500000002</v>
      </c>
      <c r="BQ14" s="12">
        <v>2193</v>
      </c>
      <c r="BR14" s="12">
        <v>132869.58257211541</v>
      </c>
      <c r="BS14" s="7"/>
      <c r="BT14" s="7" t="str">
        <f t="shared" si="18"/>
        <v>Croatia</v>
      </c>
      <c r="BU14" s="7">
        <f t="shared" si="19"/>
        <v>19651.142500000002</v>
      </c>
      <c r="BV14" s="7">
        <f t="shared" si="20"/>
        <v>19651.142500000002</v>
      </c>
      <c r="BX14" s="7" t="str">
        <f t="shared" si="21"/>
        <v>Croatia</v>
      </c>
      <c r="BY14" s="11">
        <f t="shared" si="22"/>
        <v>2193</v>
      </c>
      <c r="BZ14" s="11">
        <f t="shared" si="23"/>
        <v>2193</v>
      </c>
    </row>
    <row r="15" spans="2:78" x14ac:dyDescent="0.3">
      <c r="BO15" s="5" t="s">
        <v>377</v>
      </c>
      <c r="BP15" s="7">
        <v>52399.379499999995</v>
      </c>
      <c r="BQ15" s="12">
        <v>4166</v>
      </c>
      <c r="BR15" s="12">
        <v>292572.07411858975</v>
      </c>
      <c r="BS15" s="7"/>
      <c r="BT15" s="7" t="str">
        <f t="shared" si="18"/>
        <v>Czech Republic</v>
      </c>
      <c r="BU15" s="7">
        <f t="shared" si="19"/>
        <v>52399.379499999995</v>
      </c>
      <c r="BV15" s="7">
        <f t="shared" si="20"/>
        <v>52399.379499999995</v>
      </c>
      <c r="BX15" s="7" t="str">
        <f t="shared" si="21"/>
        <v>Czech Republic</v>
      </c>
      <c r="BY15" s="11">
        <f t="shared" si="22"/>
        <v>4166</v>
      </c>
      <c r="BZ15" s="11">
        <f t="shared" si="23"/>
        <v>4166</v>
      </c>
    </row>
    <row r="16" spans="2:78" x14ac:dyDescent="0.3">
      <c r="B16">
        <f t="shared" ref="B16:J16" si="24">COUNTA(B19:B63)</f>
        <v>45</v>
      </c>
      <c r="C16">
        <f t="shared" si="24"/>
        <v>7</v>
      </c>
      <c r="D16">
        <f t="shared" si="24"/>
        <v>5</v>
      </c>
      <c r="E16">
        <f t="shared" si="24"/>
        <v>25</v>
      </c>
      <c r="F16">
        <f t="shared" si="24"/>
        <v>3</v>
      </c>
      <c r="G16">
        <f t="shared" si="24"/>
        <v>2</v>
      </c>
      <c r="H16">
        <f t="shared" si="24"/>
        <v>1</v>
      </c>
      <c r="I16">
        <f t="shared" si="24"/>
        <v>2</v>
      </c>
      <c r="J16">
        <f t="shared" si="24"/>
        <v>45</v>
      </c>
      <c r="BO16" s="5" t="s">
        <v>416</v>
      </c>
      <c r="BP16" s="7">
        <v>0</v>
      </c>
      <c r="BQ16" s="12">
        <v>2423</v>
      </c>
      <c r="BR16" s="12">
        <v>115712.37123397435</v>
      </c>
      <c r="BS16" s="7"/>
      <c r="BT16" s="7" t="str">
        <f t="shared" si="18"/>
        <v>Denmark</v>
      </c>
      <c r="BU16" s="7">
        <f t="shared" si="19"/>
        <v>0</v>
      </c>
      <c r="BV16" s="7">
        <f t="shared" si="20"/>
        <v>0</v>
      </c>
      <c r="BX16" s="7" t="str">
        <f t="shared" si="21"/>
        <v>Denmark</v>
      </c>
      <c r="BY16" s="11">
        <f t="shared" si="22"/>
        <v>2423</v>
      </c>
      <c r="BZ16" s="11">
        <f t="shared" si="23"/>
        <v>2423</v>
      </c>
    </row>
    <row r="17" spans="2:78" x14ac:dyDescent="0.3">
      <c r="B17" s="4" t="s">
        <v>1914</v>
      </c>
      <c r="C17" s="4" t="s">
        <v>1922</v>
      </c>
      <c r="P17" s="4" t="s">
        <v>1925</v>
      </c>
      <c r="Q17" s="4" t="s">
        <v>2</v>
      </c>
      <c r="R17" t="s">
        <v>1914</v>
      </c>
      <c r="S17" t="s">
        <v>1921</v>
      </c>
      <c r="T17" t="s">
        <v>1935</v>
      </c>
      <c r="U17" t="s">
        <v>1936</v>
      </c>
      <c r="V17" t="s">
        <v>1945</v>
      </c>
      <c r="W17" t="s">
        <v>1944</v>
      </c>
      <c r="X17" t="s">
        <v>1948</v>
      </c>
      <c r="Y17" t="s">
        <v>1949</v>
      </c>
      <c r="AA17" t="s">
        <v>1950</v>
      </c>
      <c r="BO17" s="5" t="s">
        <v>425</v>
      </c>
      <c r="BP17" s="7">
        <v>44380.83</v>
      </c>
      <c r="BQ17" s="12">
        <v>3844</v>
      </c>
      <c r="BR17" s="12">
        <v>251173.97451923077</v>
      </c>
      <c r="BS17" s="7"/>
      <c r="BT17" s="7" t="str">
        <f t="shared" si="18"/>
        <v>Egypt</v>
      </c>
      <c r="BU17" s="7">
        <f t="shared" si="19"/>
        <v>44380.83</v>
      </c>
      <c r="BV17" s="7">
        <f t="shared" si="20"/>
        <v>44380.83</v>
      </c>
      <c r="BX17" s="7" t="str">
        <f t="shared" si="21"/>
        <v>Egypt</v>
      </c>
      <c r="BY17" s="11">
        <f t="shared" si="22"/>
        <v>3844</v>
      </c>
      <c r="BZ17" s="11">
        <f t="shared" si="23"/>
        <v>3844</v>
      </c>
    </row>
    <row r="18" spans="2:78" x14ac:dyDescent="0.3">
      <c r="B18" s="4" t="s">
        <v>1913</v>
      </c>
      <c r="C18" t="s">
        <v>54</v>
      </c>
      <c r="D18" t="s">
        <v>1919</v>
      </c>
      <c r="E18" t="s">
        <v>33</v>
      </c>
      <c r="F18" t="s">
        <v>112</v>
      </c>
      <c r="G18" t="s">
        <v>1917</v>
      </c>
      <c r="H18" t="s">
        <v>1918</v>
      </c>
      <c r="I18" t="s">
        <v>1916</v>
      </c>
      <c r="J18" t="s">
        <v>1937</v>
      </c>
      <c r="O18" t="str">
        <f>"Totaal "&amp;C2</f>
        <v>Totaal 2. February</v>
      </c>
      <c r="P18" t="s">
        <v>1927</v>
      </c>
      <c r="Q18" t="s">
        <v>54</v>
      </c>
      <c r="R18">
        <v>101</v>
      </c>
      <c r="S18">
        <v>943941.91666666674</v>
      </c>
      <c r="T18">
        <v>1</v>
      </c>
      <c r="U18">
        <v>0</v>
      </c>
      <c r="V18" s="9">
        <v>0</v>
      </c>
      <c r="W18" s="10">
        <v>0</v>
      </c>
      <c r="X18" s="10">
        <v>0</v>
      </c>
      <c r="Y18" s="10">
        <v>0</v>
      </c>
      <c r="AA18" t="s">
        <v>1932</v>
      </c>
      <c r="AB18" s="9">
        <f>VLOOKUP($O$18,$P$17:$W$42,7,FALSE)</f>
        <v>1.3460420715947885E-2</v>
      </c>
      <c r="BO18" s="5" t="s">
        <v>32</v>
      </c>
      <c r="BP18" s="7">
        <v>27860.231400000004</v>
      </c>
      <c r="BQ18" s="12">
        <v>2908</v>
      </c>
      <c r="BR18" s="12">
        <v>196650.90588942304</v>
      </c>
      <c r="BS18" s="7"/>
      <c r="BT18" s="7" t="str">
        <f t="shared" si="18"/>
        <v>Finland</v>
      </c>
      <c r="BU18" s="7">
        <f t="shared" si="19"/>
        <v>27860.231400000004</v>
      </c>
      <c r="BV18" s="7">
        <f t="shared" si="20"/>
        <v>27860.231400000004</v>
      </c>
      <c r="BX18" s="7" t="str">
        <f t="shared" si="21"/>
        <v>Finland</v>
      </c>
      <c r="BY18" s="11">
        <f t="shared" si="22"/>
        <v>2908</v>
      </c>
      <c r="BZ18" s="11">
        <f t="shared" si="23"/>
        <v>2908</v>
      </c>
    </row>
    <row r="19" spans="2:78" x14ac:dyDescent="0.3">
      <c r="B19" s="5" t="s">
        <v>291</v>
      </c>
      <c r="C19" s="12"/>
      <c r="D19" s="12"/>
      <c r="E19" s="12"/>
      <c r="F19" s="12"/>
      <c r="G19" s="12"/>
      <c r="H19" s="12"/>
      <c r="I19" s="12">
        <v>8</v>
      </c>
      <c r="J19" s="12">
        <v>8</v>
      </c>
      <c r="O19" t="str">
        <f>C2</f>
        <v>2. February</v>
      </c>
      <c r="P19" t="s">
        <v>1927</v>
      </c>
      <c r="Q19" t="s">
        <v>1919</v>
      </c>
      <c r="R19">
        <v>95</v>
      </c>
      <c r="S19">
        <v>918786.99999999977</v>
      </c>
      <c r="T19">
        <v>1</v>
      </c>
      <c r="U19">
        <v>1</v>
      </c>
      <c r="V19" s="9">
        <v>0</v>
      </c>
      <c r="W19" s="10">
        <v>0</v>
      </c>
      <c r="X19" s="10">
        <v>0</v>
      </c>
      <c r="Y19" s="10">
        <v>0</v>
      </c>
      <c r="AA19" t="s">
        <v>1946</v>
      </c>
      <c r="AB19" s="10">
        <f>VLOOKUP($O$18,$P$17:$W$42,8,FALSE)</f>
        <v>14</v>
      </c>
      <c r="BO19" s="5" t="s">
        <v>132</v>
      </c>
      <c r="BP19" s="7">
        <v>76566.752999999982</v>
      </c>
      <c r="BQ19" s="12">
        <v>5517</v>
      </c>
      <c r="BR19" s="12">
        <v>349284.43986378209</v>
      </c>
      <c r="BS19" s="7"/>
      <c r="BT19" s="7" t="str">
        <f t="shared" si="18"/>
        <v>France</v>
      </c>
      <c r="BU19" s="7">
        <f t="shared" si="19"/>
        <v>76566.752999999982</v>
      </c>
      <c r="BV19" s="7">
        <f t="shared" si="20"/>
        <v>76566.752999999982</v>
      </c>
      <c r="BX19" s="7" t="str">
        <f t="shared" si="21"/>
        <v>France</v>
      </c>
      <c r="BY19" s="11">
        <f t="shared" si="22"/>
        <v>5517</v>
      </c>
      <c r="BZ19" s="11">
        <f t="shared" si="23"/>
        <v>5517</v>
      </c>
    </row>
    <row r="20" spans="2:78" x14ac:dyDescent="0.3">
      <c r="B20" s="5" t="s">
        <v>1036</v>
      </c>
      <c r="C20" s="12"/>
      <c r="D20" s="12"/>
      <c r="E20" s="12"/>
      <c r="F20" s="12"/>
      <c r="G20" s="12"/>
      <c r="H20" s="12">
        <v>33</v>
      </c>
      <c r="I20" s="12"/>
      <c r="J20" s="12">
        <v>33</v>
      </c>
      <c r="P20" t="s">
        <v>1927</v>
      </c>
      <c r="Q20" t="s">
        <v>33</v>
      </c>
      <c r="R20">
        <v>487</v>
      </c>
      <c r="S20">
        <v>4661491.5000000009</v>
      </c>
      <c r="T20">
        <v>10</v>
      </c>
      <c r="U20">
        <v>3</v>
      </c>
      <c r="V20" s="9">
        <v>0</v>
      </c>
      <c r="W20" s="10">
        <v>0</v>
      </c>
      <c r="X20" s="10">
        <v>0</v>
      </c>
      <c r="Y20" s="10">
        <v>0</v>
      </c>
      <c r="AA20" t="s">
        <v>1947</v>
      </c>
      <c r="AB20" s="10">
        <f>VLOOKUP($O$18,$P$17:$Y$42,9,FALSE)</f>
        <v>6</v>
      </c>
      <c r="BO20" s="5" t="s">
        <v>140</v>
      </c>
      <c r="BP20" s="7">
        <v>28481.728099999997</v>
      </c>
      <c r="BQ20" s="12">
        <v>2988</v>
      </c>
      <c r="BR20" s="12">
        <v>197984.4139022436</v>
      </c>
      <c r="BS20" s="7"/>
      <c r="BT20" s="7" t="str">
        <f t="shared" si="18"/>
        <v>Germany</v>
      </c>
      <c r="BU20" s="7">
        <f t="shared" si="19"/>
        <v>28481.728099999997</v>
      </c>
      <c r="BV20" s="7">
        <f t="shared" si="20"/>
        <v>28481.728099999997</v>
      </c>
      <c r="BX20" s="7" t="str">
        <f t="shared" si="21"/>
        <v>Germany</v>
      </c>
      <c r="BY20" s="11">
        <f t="shared" si="22"/>
        <v>2988</v>
      </c>
      <c r="BZ20" s="11">
        <f t="shared" si="23"/>
        <v>2988</v>
      </c>
    </row>
    <row r="21" spans="2:78" x14ac:dyDescent="0.3">
      <c r="B21" s="5" t="s">
        <v>565</v>
      </c>
      <c r="C21" s="12"/>
      <c r="D21" s="12"/>
      <c r="E21" s="12">
        <v>6</v>
      </c>
      <c r="F21" s="12"/>
      <c r="G21" s="12"/>
      <c r="H21" s="12"/>
      <c r="I21" s="12"/>
      <c r="J21" s="12">
        <v>6</v>
      </c>
      <c r="P21" t="s">
        <v>1927</v>
      </c>
      <c r="Q21" t="s">
        <v>112</v>
      </c>
      <c r="R21">
        <v>64</v>
      </c>
      <c r="S21">
        <v>591429.83333333326</v>
      </c>
      <c r="T21">
        <v>1</v>
      </c>
      <c r="U21">
        <v>0</v>
      </c>
      <c r="V21" s="9">
        <v>0</v>
      </c>
      <c r="W21" s="10">
        <v>0</v>
      </c>
      <c r="X21" s="10">
        <v>0</v>
      </c>
      <c r="Y21" s="10">
        <v>0</v>
      </c>
      <c r="AA21" t="s">
        <v>1924</v>
      </c>
      <c r="AB21" s="10">
        <f>VLOOKUP($O$18,$P$17:$Y$42,10,FALSE)</f>
        <v>3</v>
      </c>
      <c r="BO21" s="5" t="s">
        <v>352</v>
      </c>
      <c r="BP21" s="7">
        <v>17377.771666666667</v>
      </c>
      <c r="BQ21" s="12">
        <v>3368</v>
      </c>
      <c r="BR21" s="12">
        <v>159244.30817307692</v>
      </c>
      <c r="BS21" s="7"/>
      <c r="BT21" s="7" t="str">
        <f t="shared" si="18"/>
        <v>Ghana</v>
      </c>
      <c r="BU21" s="7">
        <f t="shared" si="19"/>
        <v>17377.771666666667</v>
      </c>
      <c r="BV21" s="7">
        <f t="shared" si="20"/>
        <v>17377.771666666667</v>
      </c>
      <c r="BX21" s="7" t="str">
        <f t="shared" si="21"/>
        <v>Ghana</v>
      </c>
      <c r="BY21" s="11">
        <f t="shared" si="22"/>
        <v>3368</v>
      </c>
      <c r="BZ21" s="11">
        <f t="shared" si="23"/>
        <v>3368</v>
      </c>
    </row>
    <row r="22" spans="2:78" x14ac:dyDescent="0.3">
      <c r="B22" s="5" t="s">
        <v>129</v>
      </c>
      <c r="C22" s="12"/>
      <c r="D22" s="12"/>
      <c r="E22" s="12">
        <v>17</v>
      </c>
      <c r="F22" s="12"/>
      <c r="G22" s="12"/>
      <c r="H22" s="12"/>
      <c r="I22" s="12"/>
      <c r="J22" s="12">
        <v>17</v>
      </c>
      <c r="P22" t="s">
        <v>1927</v>
      </c>
      <c r="Q22" t="s">
        <v>1917</v>
      </c>
      <c r="R22">
        <v>32</v>
      </c>
      <c r="S22">
        <v>277441.75000000006</v>
      </c>
      <c r="T22">
        <v>0</v>
      </c>
      <c r="U22">
        <v>0</v>
      </c>
      <c r="V22" s="9">
        <v>0</v>
      </c>
      <c r="W22" s="10">
        <v>0</v>
      </c>
      <c r="X22" s="10">
        <v>0</v>
      </c>
      <c r="Y22" s="10">
        <v>0</v>
      </c>
      <c r="BO22" s="5" t="s">
        <v>201</v>
      </c>
      <c r="BP22" s="7">
        <v>39211.915550000005</v>
      </c>
      <c r="BQ22" s="12">
        <v>4170</v>
      </c>
      <c r="BR22" s="12">
        <v>279950.22740384616</v>
      </c>
      <c r="BS22" s="7"/>
      <c r="BT22" s="7" t="str">
        <f t="shared" si="18"/>
        <v>Greece</v>
      </c>
      <c r="BU22" s="7">
        <f t="shared" si="19"/>
        <v>39211.915550000005</v>
      </c>
      <c r="BV22" s="7">
        <f t="shared" si="20"/>
        <v>39211.915550000005</v>
      </c>
      <c r="BX22" s="7" t="str">
        <f t="shared" si="21"/>
        <v>Greece</v>
      </c>
      <c r="BY22" s="11">
        <f t="shared" si="22"/>
        <v>4170</v>
      </c>
      <c r="BZ22" s="11">
        <f t="shared" si="23"/>
        <v>4170</v>
      </c>
    </row>
    <row r="23" spans="2:78" x14ac:dyDescent="0.3">
      <c r="B23" s="5" t="s">
        <v>74</v>
      </c>
      <c r="C23" s="12"/>
      <c r="D23" s="12"/>
      <c r="E23" s="12"/>
      <c r="F23" s="12"/>
      <c r="G23" s="12"/>
      <c r="H23" s="12"/>
      <c r="I23" s="12">
        <v>14</v>
      </c>
      <c r="J23" s="12">
        <v>14</v>
      </c>
      <c r="P23" t="s">
        <v>1927</v>
      </c>
      <c r="Q23" t="s">
        <v>1918</v>
      </c>
      <c r="R23">
        <v>34</v>
      </c>
      <c r="S23">
        <v>316441.00000000006</v>
      </c>
      <c r="T23">
        <v>0</v>
      </c>
      <c r="U23">
        <v>1</v>
      </c>
      <c r="V23" s="9">
        <v>0</v>
      </c>
      <c r="W23" s="10">
        <v>0</v>
      </c>
      <c r="X23" s="10">
        <v>0</v>
      </c>
      <c r="Y23" s="10">
        <v>0</v>
      </c>
      <c r="AA23" t="s">
        <v>54</v>
      </c>
      <c r="BO23" s="5" t="s">
        <v>85</v>
      </c>
      <c r="BP23" s="7">
        <v>43344.250000000007</v>
      </c>
      <c r="BQ23" s="12">
        <v>3693</v>
      </c>
      <c r="BR23" s="12">
        <v>208823.98605769229</v>
      </c>
      <c r="BS23" s="7"/>
      <c r="BT23" s="7" t="str">
        <f t="shared" si="18"/>
        <v>Hong Kong</v>
      </c>
      <c r="BU23" s="7">
        <f t="shared" si="19"/>
        <v>43344.250000000007</v>
      </c>
      <c r="BV23" s="7">
        <f t="shared" si="20"/>
        <v>43344.250000000007</v>
      </c>
      <c r="BX23" s="7" t="str">
        <f t="shared" si="21"/>
        <v>Hong Kong</v>
      </c>
      <c r="BY23" s="11">
        <f t="shared" si="22"/>
        <v>3693</v>
      </c>
      <c r="BZ23" s="11">
        <f t="shared" si="23"/>
        <v>3693</v>
      </c>
    </row>
    <row r="24" spans="2:78" x14ac:dyDescent="0.3">
      <c r="B24" s="5" t="s">
        <v>386</v>
      </c>
      <c r="C24" s="12"/>
      <c r="D24" s="12"/>
      <c r="E24" s="12">
        <v>16</v>
      </c>
      <c r="F24" s="12"/>
      <c r="G24" s="12"/>
      <c r="H24" s="12"/>
      <c r="I24" s="12"/>
      <c r="J24" s="12">
        <v>16</v>
      </c>
      <c r="P24" t="s">
        <v>1927</v>
      </c>
      <c r="Q24" t="s">
        <v>1916</v>
      </c>
      <c r="R24">
        <v>22</v>
      </c>
      <c r="S24">
        <v>183242.83333333334</v>
      </c>
      <c r="T24">
        <v>0</v>
      </c>
      <c r="U24">
        <v>0</v>
      </c>
      <c r="V24" s="9">
        <v>0</v>
      </c>
      <c r="W24" s="10">
        <v>0</v>
      </c>
      <c r="X24" s="10">
        <v>0</v>
      </c>
      <c r="Y24" s="10">
        <v>0</v>
      </c>
      <c r="AA24" t="s">
        <v>1932</v>
      </c>
      <c r="AB24" s="9">
        <f>SUMIFS($V$18:$V$41,$P$18:$P$41,$O$19,$Q$18:$Q$41,$AA$23)</f>
        <v>4.9219924636958901E-2</v>
      </c>
      <c r="BO24" s="5" t="s">
        <v>152</v>
      </c>
      <c r="BP24" s="7">
        <v>34415.0625</v>
      </c>
      <c r="BQ24" s="12">
        <v>4724</v>
      </c>
      <c r="BR24" s="12">
        <v>264315.94879807689</v>
      </c>
      <c r="BS24" s="7"/>
      <c r="BT24" s="7" t="str">
        <f t="shared" si="18"/>
        <v>Hungary</v>
      </c>
      <c r="BU24" s="7">
        <f t="shared" si="19"/>
        <v>34415.0625</v>
      </c>
      <c r="BV24" s="7">
        <f t="shared" si="20"/>
        <v>34415.0625</v>
      </c>
      <c r="BX24" s="7" t="str">
        <f t="shared" si="21"/>
        <v>Hungary</v>
      </c>
      <c r="BY24" s="11">
        <f t="shared" si="22"/>
        <v>4724</v>
      </c>
      <c r="BZ24" s="11">
        <f t="shared" si="23"/>
        <v>4724</v>
      </c>
    </row>
    <row r="25" spans="2:78" x14ac:dyDescent="0.3">
      <c r="B25" s="5" t="s">
        <v>507</v>
      </c>
      <c r="C25" s="12"/>
      <c r="D25" s="12"/>
      <c r="E25" s="12"/>
      <c r="F25" s="12"/>
      <c r="G25" s="12">
        <v>16</v>
      </c>
      <c r="H25" s="12"/>
      <c r="I25" s="12"/>
      <c r="J25" s="12">
        <v>16</v>
      </c>
      <c r="P25" t="s">
        <v>1951</v>
      </c>
      <c r="R25">
        <v>835</v>
      </c>
      <c r="S25">
        <v>7892775.8333333218</v>
      </c>
      <c r="T25">
        <v>13</v>
      </c>
      <c r="U25">
        <v>5</v>
      </c>
      <c r="V25" s="9">
        <v>0</v>
      </c>
      <c r="W25" s="10">
        <v>0</v>
      </c>
      <c r="X25" s="10">
        <v>0</v>
      </c>
      <c r="Y25" s="10">
        <v>0</v>
      </c>
      <c r="AA25" t="s">
        <v>1946</v>
      </c>
      <c r="AB25" s="10">
        <f>SUMIFS($W$18:$W$41,$P$18:$P$41,$O$19,$Q$18:$Q$41,$AA$23)</f>
        <v>5</v>
      </c>
      <c r="BO25" s="5" t="s">
        <v>194</v>
      </c>
      <c r="BP25" s="7">
        <v>10992.130458333333</v>
      </c>
      <c r="BQ25" s="12">
        <v>3645</v>
      </c>
      <c r="BR25" s="12">
        <v>248888.75717147434</v>
      </c>
      <c r="BS25" s="7"/>
      <c r="BT25" s="7" t="str">
        <f t="shared" si="18"/>
        <v>Iceland</v>
      </c>
      <c r="BU25" s="7">
        <f t="shared" si="19"/>
        <v>10992.130458333333</v>
      </c>
      <c r="BV25" s="7">
        <f t="shared" si="20"/>
        <v>10992.130458333333</v>
      </c>
      <c r="BX25" s="7" t="str">
        <f t="shared" si="21"/>
        <v>Iceland</v>
      </c>
      <c r="BY25" s="11">
        <f t="shared" si="22"/>
        <v>3645</v>
      </c>
      <c r="BZ25" s="11">
        <f t="shared" si="23"/>
        <v>3645</v>
      </c>
    </row>
    <row r="26" spans="2:78" x14ac:dyDescent="0.3">
      <c r="B26" s="5" t="s">
        <v>53</v>
      </c>
      <c r="C26" s="12">
        <v>14</v>
      </c>
      <c r="D26" s="12"/>
      <c r="E26" s="12"/>
      <c r="F26" s="12"/>
      <c r="G26" s="12"/>
      <c r="H26" s="12"/>
      <c r="I26" s="12"/>
      <c r="J26" s="12">
        <v>14</v>
      </c>
      <c r="P26" t="s">
        <v>1928</v>
      </c>
      <c r="Q26" t="s">
        <v>54</v>
      </c>
      <c r="R26">
        <v>106</v>
      </c>
      <c r="S26">
        <v>990402.66666666663</v>
      </c>
      <c r="T26">
        <v>5</v>
      </c>
      <c r="U26">
        <v>2</v>
      </c>
      <c r="V26" s="9">
        <f t="shared" ref="V26:V41" si="25">(S26/S18)-1</f>
        <v>4.9219924636958901E-2</v>
      </c>
      <c r="W26" s="10">
        <f>R26-R18</f>
        <v>5</v>
      </c>
      <c r="X26" s="10">
        <f>T26-T18</f>
        <v>4</v>
      </c>
      <c r="Y26" s="10">
        <f>U26-U18</f>
        <v>2</v>
      </c>
      <c r="AA26" t="s">
        <v>1947</v>
      </c>
      <c r="AB26" s="10">
        <f>SUMIFS($X$18:$X$41,$P$18:$P$41,$O$19,$Q$18:$Q$41,$AA$23)</f>
        <v>4</v>
      </c>
      <c r="BO26" s="5" t="s">
        <v>147</v>
      </c>
      <c r="BP26" s="7">
        <v>17185.490000000002</v>
      </c>
      <c r="BQ26" s="12">
        <v>3633</v>
      </c>
      <c r="BR26" s="12">
        <v>240027.40625000003</v>
      </c>
      <c r="BS26" s="7"/>
      <c r="BT26" s="7" t="str">
        <f t="shared" si="18"/>
        <v>India</v>
      </c>
      <c r="BU26" s="7">
        <f t="shared" si="19"/>
        <v>17185.490000000002</v>
      </c>
      <c r="BV26" s="7">
        <f t="shared" si="20"/>
        <v>17185.490000000002</v>
      </c>
      <c r="BX26" s="7" t="str">
        <f t="shared" si="21"/>
        <v>India</v>
      </c>
      <c r="BY26" s="11">
        <f t="shared" si="22"/>
        <v>3633</v>
      </c>
      <c r="BZ26" s="11">
        <f t="shared" si="23"/>
        <v>3633</v>
      </c>
    </row>
    <row r="27" spans="2:78" x14ac:dyDescent="0.3">
      <c r="B27" s="5" t="s">
        <v>239</v>
      </c>
      <c r="C27" s="12"/>
      <c r="D27" s="12"/>
      <c r="E27" s="12">
        <v>12</v>
      </c>
      <c r="F27" s="12"/>
      <c r="G27" s="12"/>
      <c r="H27" s="12"/>
      <c r="I27" s="12"/>
      <c r="J27" s="12">
        <v>12</v>
      </c>
      <c r="P27" t="s">
        <v>1928</v>
      </c>
      <c r="Q27" t="s">
        <v>1919</v>
      </c>
      <c r="R27">
        <v>96</v>
      </c>
      <c r="S27">
        <v>931098.99999999977</v>
      </c>
      <c r="T27">
        <v>2</v>
      </c>
      <c r="U27">
        <v>2</v>
      </c>
      <c r="V27" s="9">
        <f t="shared" si="25"/>
        <v>1.3400276669130129E-2</v>
      </c>
      <c r="W27" s="10">
        <f t="shared" ref="W27:W41" si="26">R27-R19</f>
        <v>1</v>
      </c>
      <c r="X27" s="10">
        <f t="shared" ref="X27:Y41" si="27">T27-T19</f>
        <v>1</v>
      </c>
      <c r="Y27" s="10">
        <f t="shared" si="27"/>
        <v>1</v>
      </c>
      <c r="AA27" t="s">
        <v>1924</v>
      </c>
      <c r="AB27" s="10">
        <f>SUMIFS($Y$18:$Y$41,$P$18:$P$41,$O$19,$Q$18:$Q$41,$AA$23)</f>
        <v>2</v>
      </c>
      <c r="BO27" s="5" t="s">
        <v>105</v>
      </c>
      <c r="BP27" s="7">
        <v>10896.835133333332</v>
      </c>
      <c r="BQ27" s="12">
        <v>3648</v>
      </c>
      <c r="BR27" s="12">
        <v>208495.0471153846</v>
      </c>
      <c r="BS27" s="7"/>
      <c r="BT27" s="7" t="str">
        <f t="shared" si="18"/>
        <v>Indonesia</v>
      </c>
      <c r="BU27" s="7">
        <f t="shared" si="19"/>
        <v>10896.835133333332</v>
      </c>
      <c r="BV27" s="7">
        <f t="shared" si="20"/>
        <v>10896.835133333332</v>
      </c>
      <c r="BX27" s="7" t="str">
        <f t="shared" si="21"/>
        <v>Indonesia</v>
      </c>
      <c r="BY27" s="11">
        <f t="shared" si="22"/>
        <v>3648</v>
      </c>
      <c r="BZ27" s="11">
        <f t="shared" si="23"/>
        <v>3648</v>
      </c>
    </row>
    <row r="28" spans="2:78" x14ac:dyDescent="0.3">
      <c r="B28" s="5" t="s">
        <v>377</v>
      </c>
      <c r="C28" s="12"/>
      <c r="D28" s="12"/>
      <c r="E28" s="12">
        <v>15</v>
      </c>
      <c r="F28" s="12"/>
      <c r="G28" s="12"/>
      <c r="H28" s="12"/>
      <c r="I28" s="12"/>
      <c r="J28" s="12">
        <v>15</v>
      </c>
      <c r="P28" t="s">
        <v>1928</v>
      </c>
      <c r="Q28" t="s">
        <v>33</v>
      </c>
      <c r="R28">
        <v>496</v>
      </c>
      <c r="S28">
        <v>4722892.0833333312</v>
      </c>
      <c r="T28">
        <v>12</v>
      </c>
      <c r="U28">
        <v>4</v>
      </c>
      <c r="V28" s="9">
        <f t="shared" si="25"/>
        <v>1.3171874996088739E-2</v>
      </c>
      <c r="W28" s="10">
        <f t="shared" si="26"/>
        <v>9</v>
      </c>
      <c r="X28" s="10">
        <f t="shared" si="27"/>
        <v>2</v>
      </c>
      <c r="Y28" s="10">
        <f t="shared" si="27"/>
        <v>1</v>
      </c>
      <c r="BO28" s="5" t="s">
        <v>391</v>
      </c>
      <c r="BP28" s="7">
        <v>21585.631708333338</v>
      </c>
      <c r="BQ28" s="12">
        <v>3954</v>
      </c>
      <c r="BR28" s="12">
        <v>269037.68317307701</v>
      </c>
      <c r="BS28" s="7"/>
      <c r="BT28" s="7" t="str">
        <f t="shared" si="18"/>
        <v>Ireland</v>
      </c>
      <c r="BU28" s="7">
        <f t="shared" si="19"/>
        <v>21585.631708333338</v>
      </c>
      <c r="BV28" s="7">
        <f t="shared" si="20"/>
        <v>21585.631708333338</v>
      </c>
      <c r="BX28" s="7" t="str">
        <f t="shared" si="21"/>
        <v>Ireland</v>
      </c>
      <c r="BY28" s="11">
        <f t="shared" si="22"/>
        <v>3954</v>
      </c>
      <c r="BZ28" s="11">
        <f t="shared" si="23"/>
        <v>3954</v>
      </c>
    </row>
    <row r="29" spans="2:78" x14ac:dyDescent="0.3">
      <c r="B29" s="5" t="s">
        <v>416</v>
      </c>
      <c r="C29" s="12"/>
      <c r="D29" s="12"/>
      <c r="E29" s="12">
        <v>13</v>
      </c>
      <c r="F29" s="12"/>
      <c r="G29" s="12"/>
      <c r="H29" s="12"/>
      <c r="I29" s="12"/>
      <c r="J29" s="12">
        <v>13</v>
      </c>
      <c r="P29" t="s">
        <v>1928</v>
      </c>
      <c r="Q29" t="s">
        <v>112</v>
      </c>
      <c r="R29">
        <v>64</v>
      </c>
      <c r="S29">
        <v>591429.83333333326</v>
      </c>
      <c r="T29">
        <v>0</v>
      </c>
      <c r="U29">
        <v>0</v>
      </c>
      <c r="V29" s="9">
        <f t="shared" si="25"/>
        <v>0</v>
      </c>
      <c r="W29" s="10">
        <f t="shared" si="26"/>
        <v>0</v>
      </c>
      <c r="X29" s="10">
        <f t="shared" si="27"/>
        <v>-1</v>
      </c>
      <c r="Y29" s="10">
        <f t="shared" si="27"/>
        <v>0</v>
      </c>
      <c r="AA29" t="s">
        <v>1919</v>
      </c>
      <c r="BO29" s="5" t="s">
        <v>304</v>
      </c>
      <c r="BP29" s="7">
        <v>11224.091666666665</v>
      </c>
      <c r="BQ29" s="12">
        <v>3884</v>
      </c>
      <c r="BR29" s="12">
        <v>224084.80865384612</v>
      </c>
      <c r="BS29" s="7"/>
      <c r="BT29" s="7" t="str">
        <f t="shared" si="18"/>
        <v>Israel</v>
      </c>
      <c r="BU29" s="7">
        <f t="shared" si="19"/>
        <v>11224.091666666665</v>
      </c>
      <c r="BV29" s="7">
        <f t="shared" si="20"/>
        <v>11224.091666666665</v>
      </c>
      <c r="BX29" s="7" t="str">
        <f t="shared" si="21"/>
        <v>Israel</v>
      </c>
      <c r="BY29" s="11">
        <f t="shared" si="22"/>
        <v>3884</v>
      </c>
      <c r="BZ29" s="11">
        <f t="shared" si="23"/>
        <v>3884</v>
      </c>
    </row>
    <row r="30" spans="2:78" x14ac:dyDescent="0.3">
      <c r="B30" s="5" t="s">
        <v>425</v>
      </c>
      <c r="C30" s="12">
        <v>16</v>
      </c>
      <c r="D30" s="12"/>
      <c r="E30" s="12"/>
      <c r="F30" s="12"/>
      <c r="G30" s="12"/>
      <c r="H30" s="12"/>
      <c r="I30" s="12"/>
      <c r="J30" s="12">
        <v>16</v>
      </c>
      <c r="P30" t="s">
        <v>1928</v>
      </c>
      <c r="Q30" t="s">
        <v>1917</v>
      </c>
      <c r="R30">
        <v>32</v>
      </c>
      <c r="S30">
        <v>277441.75000000006</v>
      </c>
      <c r="T30">
        <v>0</v>
      </c>
      <c r="U30">
        <v>0</v>
      </c>
      <c r="V30" s="9">
        <f t="shared" si="25"/>
        <v>0</v>
      </c>
      <c r="W30" s="10">
        <f t="shared" si="26"/>
        <v>0</v>
      </c>
      <c r="X30" s="10">
        <f t="shared" si="27"/>
        <v>0</v>
      </c>
      <c r="Y30" s="10">
        <f t="shared" si="27"/>
        <v>0</v>
      </c>
      <c r="AA30" t="s">
        <v>1932</v>
      </c>
      <c r="AB30" s="9">
        <f>SUMIFS($V$18:$V$41,$P$18:$P$41,$O$19,$Q$18:$Q$41,AA29)</f>
        <v>1.3400276669130129E-2</v>
      </c>
      <c r="BO30" s="5" t="s">
        <v>921</v>
      </c>
      <c r="BP30" s="7">
        <v>44757.625</v>
      </c>
      <c r="BQ30" s="12">
        <v>3687</v>
      </c>
      <c r="BR30" s="12">
        <v>241496.16959134617</v>
      </c>
      <c r="BS30" s="7"/>
      <c r="BT30" s="7" t="str">
        <f t="shared" si="18"/>
        <v>Italy</v>
      </c>
      <c r="BU30" s="7">
        <f t="shared" si="19"/>
        <v>44757.625</v>
      </c>
      <c r="BV30" s="7">
        <f t="shared" si="20"/>
        <v>44757.625</v>
      </c>
      <c r="BX30" s="7" t="str">
        <f t="shared" si="21"/>
        <v>Italy</v>
      </c>
      <c r="BY30" s="11">
        <f t="shared" si="22"/>
        <v>3687</v>
      </c>
      <c r="BZ30" s="11">
        <f t="shared" si="23"/>
        <v>3687</v>
      </c>
    </row>
    <row r="31" spans="2:78" x14ac:dyDescent="0.3">
      <c r="B31" s="5" t="s">
        <v>32</v>
      </c>
      <c r="C31" s="12"/>
      <c r="D31" s="12"/>
      <c r="E31" s="12">
        <v>14</v>
      </c>
      <c r="F31" s="12"/>
      <c r="G31" s="12"/>
      <c r="H31" s="12"/>
      <c r="I31" s="12"/>
      <c r="J31" s="12">
        <v>14</v>
      </c>
      <c r="L31" s="2"/>
      <c r="P31" t="s">
        <v>1928</v>
      </c>
      <c r="Q31" t="s">
        <v>1918</v>
      </c>
      <c r="R31">
        <v>33</v>
      </c>
      <c r="S31">
        <v>302507.75000000006</v>
      </c>
      <c r="T31">
        <v>0</v>
      </c>
      <c r="U31">
        <v>0</v>
      </c>
      <c r="V31" s="9">
        <f t="shared" si="25"/>
        <v>-4.4031114804971572E-2</v>
      </c>
      <c r="W31" s="10">
        <f t="shared" si="26"/>
        <v>-1</v>
      </c>
      <c r="X31" s="10">
        <f t="shared" si="27"/>
        <v>0</v>
      </c>
      <c r="Y31" s="10">
        <f t="shared" si="27"/>
        <v>-1</v>
      </c>
      <c r="AA31" t="s">
        <v>1946</v>
      </c>
      <c r="AB31" s="10">
        <f>SUMIFS($W$18:$W$41,$P$18:$P$41,$O$19,$Q$18:$Q$41,AA29)</f>
        <v>1</v>
      </c>
      <c r="BO31" s="5" t="s">
        <v>323</v>
      </c>
      <c r="BP31" s="7">
        <v>33220.602683333331</v>
      </c>
      <c r="BQ31" s="12">
        <v>4895</v>
      </c>
      <c r="BR31" s="12">
        <v>247607.1230769231</v>
      </c>
      <c r="BS31" s="7"/>
      <c r="BT31" s="7" t="str">
        <f t="shared" si="18"/>
        <v>Japan</v>
      </c>
      <c r="BU31" s="7">
        <f t="shared" si="19"/>
        <v>33220.602683333331</v>
      </c>
      <c r="BV31" s="7">
        <f t="shared" si="20"/>
        <v>33220.602683333331</v>
      </c>
      <c r="BX31" s="7" t="str">
        <f t="shared" si="21"/>
        <v>Japan</v>
      </c>
      <c r="BY31" s="11">
        <f t="shared" si="22"/>
        <v>4895</v>
      </c>
      <c r="BZ31" s="11">
        <f t="shared" si="23"/>
        <v>4895</v>
      </c>
    </row>
    <row r="32" spans="2:78" x14ac:dyDescent="0.3">
      <c r="B32" s="5" t="s">
        <v>132</v>
      </c>
      <c r="C32" s="12"/>
      <c r="D32" s="12"/>
      <c r="E32" s="12">
        <v>31</v>
      </c>
      <c r="F32" s="12"/>
      <c r="G32" s="12"/>
      <c r="H32" s="12"/>
      <c r="I32" s="12"/>
      <c r="J32" s="12">
        <v>31</v>
      </c>
      <c r="P32" t="s">
        <v>1928</v>
      </c>
      <c r="Q32" t="s">
        <v>1916</v>
      </c>
      <c r="R32">
        <v>22</v>
      </c>
      <c r="S32">
        <v>183242.83333333334</v>
      </c>
      <c r="T32">
        <v>0</v>
      </c>
      <c r="U32">
        <v>0</v>
      </c>
      <c r="V32" s="9">
        <f t="shared" si="25"/>
        <v>0</v>
      </c>
      <c r="W32" s="10">
        <f t="shared" si="26"/>
        <v>0</v>
      </c>
      <c r="X32" s="10">
        <f t="shared" si="27"/>
        <v>0</v>
      </c>
      <c r="Y32" s="10">
        <f t="shared" si="27"/>
        <v>0</v>
      </c>
      <c r="AA32" t="s">
        <v>1947</v>
      </c>
      <c r="AB32" s="10">
        <f>SUMIFS($X$18:$X$41,$P$18:$P$41,$O$19,$Q$18:$Q$41,AA29)</f>
        <v>1</v>
      </c>
      <c r="BO32" s="5" t="s">
        <v>90</v>
      </c>
      <c r="BP32" s="7">
        <v>0</v>
      </c>
      <c r="BQ32" s="12">
        <v>4798</v>
      </c>
      <c r="BR32" s="12">
        <v>229994.7346153846</v>
      </c>
      <c r="BS32" s="7"/>
      <c r="BT32" s="7" t="str">
        <f t="shared" si="18"/>
        <v>Kenya</v>
      </c>
      <c r="BU32" s="7">
        <f t="shared" si="19"/>
        <v>0</v>
      </c>
      <c r="BV32" s="7">
        <f t="shared" si="20"/>
        <v>0</v>
      </c>
      <c r="BX32" s="7" t="str">
        <f t="shared" si="21"/>
        <v>Kenya</v>
      </c>
      <c r="BY32" s="11">
        <f t="shared" si="22"/>
        <v>4798</v>
      </c>
      <c r="BZ32" s="11">
        <f t="shared" si="23"/>
        <v>4798</v>
      </c>
    </row>
    <row r="33" spans="2:78" x14ac:dyDescent="0.3">
      <c r="B33" s="5" t="s">
        <v>140</v>
      </c>
      <c r="C33" s="12"/>
      <c r="D33" s="12"/>
      <c r="E33" s="12">
        <v>13</v>
      </c>
      <c r="F33" s="12"/>
      <c r="G33" s="12"/>
      <c r="H33" s="12"/>
      <c r="I33" s="12"/>
      <c r="J33" s="12">
        <v>13</v>
      </c>
      <c r="P33" t="s">
        <v>1952</v>
      </c>
      <c r="R33">
        <v>849</v>
      </c>
      <c r="S33">
        <v>7999015.9166666549</v>
      </c>
      <c r="T33">
        <v>19</v>
      </c>
      <c r="U33">
        <v>8</v>
      </c>
      <c r="V33" s="9">
        <f t="shared" si="25"/>
        <v>1.3460420715947885E-2</v>
      </c>
      <c r="W33" s="10">
        <f t="shared" si="26"/>
        <v>14</v>
      </c>
      <c r="X33" s="10">
        <f t="shared" si="27"/>
        <v>6</v>
      </c>
      <c r="Y33" s="10">
        <f t="shared" si="27"/>
        <v>3</v>
      </c>
      <c r="AA33" t="s">
        <v>1924</v>
      </c>
      <c r="AB33" s="10">
        <f>SUMIFS($Y$18:$Y$41,$P$18:$P$41,$O$19,$Q$18:$Q$41,AA29)</f>
        <v>1</v>
      </c>
      <c r="BO33" s="5" t="s">
        <v>101</v>
      </c>
      <c r="BP33" s="7">
        <v>40014.143608333339</v>
      </c>
      <c r="BQ33" s="12">
        <v>5259</v>
      </c>
      <c r="BR33" s="12">
        <v>315322.58237179485</v>
      </c>
      <c r="BS33" s="7"/>
      <c r="BT33" s="7" t="str">
        <f t="shared" si="18"/>
        <v>Luxembourg</v>
      </c>
      <c r="BU33" s="7">
        <f t="shared" si="19"/>
        <v>40014.143608333339</v>
      </c>
      <c r="BV33" s="7">
        <f t="shared" si="20"/>
        <v>40014.143608333339</v>
      </c>
      <c r="BX33" s="7" t="str">
        <f t="shared" si="21"/>
        <v>Luxembourg</v>
      </c>
      <c r="BY33" s="11">
        <f t="shared" si="22"/>
        <v>5259</v>
      </c>
      <c r="BZ33" s="11">
        <f t="shared" si="23"/>
        <v>5259</v>
      </c>
    </row>
    <row r="34" spans="2:78" x14ac:dyDescent="0.3">
      <c r="B34" s="5" t="s">
        <v>352</v>
      </c>
      <c r="C34" s="12">
        <v>15</v>
      </c>
      <c r="D34" s="12"/>
      <c r="E34" s="12"/>
      <c r="F34" s="12"/>
      <c r="G34" s="12"/>
      <c r="H34" s="12"/>
      <c r="I34" s="12"/>
      <c r="J34" s="12">
        <v>15</v>
      </c>
      <c r="P34" t="s">
        <v>1929</v>
      </c>
      <c r="Q34" t="s">
        <v>54</v>
      </c>
      <c r="R34">
        <v>111</v>
      </c>
      <c r="S34">
        <v>1038270.0833333334</v>
      </c>
      <c r="T34">
        <v>7</v>
      </c>
      <c r="U34">
        <v>1</v>
      </c>
      <c r="V34" s="9">
        <f t="shared" si="25"/>
        <v>4.8331267955659785E-2</v>
      </c>
      <c r="W34" s="10">
        <f t="shared" si="26"/>
        <v>5</v>
      </c>
      <c r="X34" s="10">
        <f t="shared" si="27"/>
        <v>2</v>
      </c>
      <c r="Y34" s="10">
        <f t="shared" si="27"/>
        <v>-1</v>
      </c>
      <c r="BO34" s="5" t="s">
        <v>347</v>
      </c>
      <c r="BP34" s="7">
        <v>17142.057449999997</v>
      </c>
      <c r="BQ34" s="12">
        <v>2467</v>
      </c>
      <c r="BR34" s="12">
        <v>92865.340865384613</v>
      </c>
      <c r="BS34" s="7"/>
      <c r="BT34" s="7" t="str">
        <f t="shared" si="18"/>
        <v>Morocco</v>
      </c>
      <c r="BU34" s="7">
        <f t="shared" si="19"/>
        <v>17142.057449999997</v>
      </c>
      <c r="BV34" s="7">
        <f t="shared" si="20"/>
        <v>17142.057449999997</v>
      </c>
      <c r="BX34" s="7" t="str">
        <f t="shared" si="21"/>
        <v>Morocco</v>
      </c>
      <c r="BY34" s="11">
        <f t="shared" si="22"/>
        <v>2467</v>
      </c>
      <c r="BZ34" s="11">
        <f t="shared" si="23"/>
        <v>2467</v>
      </c>
    </row>
    <row r="35" spans="2:78" x14ac:dyDescent="0.3">
      <c r="B35" s="5" t="s">
        <v>201</v>
      </c>
      <c r="C35" s="12"/>
      <c r="D35" s="12"/>
      <c r="E35" s="12">
        <v>16</v>
      </c>
      <c r="F35" s="12"/>
      <c r="G35" s="12"/>
      <c r="H35" s="12"/>
      <c r="I35" s="12"/>
      <c r="J35" s="12">
        <v>16</v>
      </c>
      <c r="P35" t="s">
        <v>1929</v>
      </c>
      <c r="Q35" t="s">
        <v>1919</v>
      </c>
      <c r="R35">
        <v>96</v>
      </c>
      <c r="S35">
        <v>920306.6666666664</v>
      </c>
      <c r="T35">
        <v>2</v>
      </c>
      <c r="U35">
        <v>0</v>
      </c>
      <c r="V35" s="9">
        <f t="shared" si="25"/>
        <v>-1.1590962221346368E-2</v>
      </c>
      <c r="W35" s="10">
        <f t="shared" si="26"/>
        <v>0</v>
      </c>
      <c r="X35" s="10">
        <f t="shared" si="27"/>
        <v>0</v>
      </c>
      <c r="Y35" s="10">
        <f t="shared" si="27"/>
        <v>-2</v>
      </c>
      <c r="AA35" t="s">
        <v>33</v>
      </c>
      <c r="BO35" s="5" t="s">
        <v>80</v>
      </c>
      <c r="BP35" s="7">
        <v>177475.96875000006</v>
      </c>
      <c r="BQ35" s="12">
        <v>16440</v>
      </c>
      <c r="BR35" s="12">
        <v>955230.59539262834</v>
      </c>
      <c r="BS35" s="7"/>
      <c r="BT35" s="7" t="str">
        <f t="shared" si="18"/>
        <v>Netherlands</v>
      </c>
      <c r="BU35" s="7">
        <f t="shared" si="19"/>
        <v>177475.96875000006</v>
      </c>
      <c r="BV35" s="7">
        <f t="shared" si="20"/>
        <v>177475.96875000006</v>
      </c>
      <c r="BX35" s="7" t="str">
        <f t="shared" si="21"/>
        <v>Netherlands</v>
      </c>
      <c r="BY35" s="11">
        <f t="shared" si="22"/>
        <v>16440</v>
      </c>
      <c r="BZ35" s="11">
        <f t="shared" si="23"/>
        <v>16440</v>
      </c>
    </row>
    <row r="36" spans="2:78" x14ac:dyDescent="0.3">
      <c r="B36" s="5" t="s">
        <v>85</v>
      </c>
      <c r="C36" s="12"/>
      <c r="D36" s="12">
        <v>18</v>
      </c>
      <c r="E36" s="12"/>
      <c r="F36" s="12"/>
      <c r="G36" s="12"/>
      <c r="H36" s="12"/>
      <c r="I36" s="12"/>
      <c r="J36" s="12">
        <v>18</v>
      </c>
      <c r="P36" t="s">
        <v>1929</v>
      </c>
      <c r="Q36" t="s">
        <v>33</v>
      </c>
      <c r="R36">
        <v>512</v>
      </c>
      <c r="S36">
        <v>4837034.9166666642</v>
      </c>
      <c r="T36">
        <v>21</v>
      </c>
      <c r="U36">
        <v>2</v>
      </c>
      <c r="V36" s="9">
        <f t="shared" si="25"/>
        <v>2.416799522820634E-2</v>
      </c>
      <c r="W36" s="10">
        <f t="shared" si="26"/>
        <v>16</v>
      </c>
      <c r="X36" s="10">
        <f t="shared" si="27"/>
        <v>9</v>
      </c>
      <c r="Y36" s="10">
        <f t="shared" si="27"/>
        <v>-2</v>
      </c>
      <c r="AA36" t="s">
        <v>1932</v>
      </c>
      <c r="AB36" s="9">
        <f>SUMIFS($V$18:$V$41,$P$18:$P$41,$O$19,$Q$18:$Q$41,AA35)</f>
        <v>1.3171874996088739E-2</v>
      </c>
      <c r="BO36" s="5" t="s">
        <v>722</v>
      </c>
      <c r="BP36" s="7">
        <v>13073.95</v>
      </c>
      <c r="BQ36" s="12">
        <v>2705</v>
      </c>
      <c r="BR36" s="12">
        <v>146824.78653846151</v>
      </c>
      <c r="BS36" s="7"/>
      <c r="BT36" s="7" t="str">
        <f t="shared" si="18"/>
        <v>Nigeria</v>
      </c>
      <c r="BU36" s="7">
        <f t="shared" si="19"/>
        <v>13073.95</v>
      </c>
      <c r="BV36" s="7">
        <f t="shared" si="20"/>
        <v>13073.95</v>
      </c>
      <c r="BX36" s="7" t="str">
        <f t="shared" si="21"/>
        <v>Nigeria</v>
      </c>
      <c r="BY36" s="11">
        <f t="shared" si="22"/>
        <v>2705</v>
      </c>
      <c r="BZ36" s="11">
        <f t="shared" si="23"/>
        <v>2705</v>
      </c>
    </row>
    <row r="37" spans="2:78" x14ac:dyDescent="0.3">
      <c r="B37" s="5" t="s">
        <v>152</v>
      </c>
      <c r="C37" s="12"/>
      <c r="D37" s="12"/>
      <c r="E37" s="12">
        <v>19</v>
      </c>
      <c r="F37" s="12"/>
      <c r="G37" s="12"/>
      <c r="H37" s="12"/>
      <c r="I37" s="12"/>
      <c r="J37" s="12">
        <v>19</v>
      </c>
      <c r="P37" t="s">
        <v>1929</v>
      </c>
      <c r="Q37" t="s">
        <v>112</v>
      </c>
      <c r="R37">
        <v>70</v>
      </c>
      <c r="S37">
        <v>658996.91666666651</v>
      </c>
      <c r="T37">
        <v>6</v>
      </c>
      <c r="U37">
        <v>0</v>
      </c>
      <c r="V37" s="9">
        <f t="shared" si="25"/>
        <v>0.1142436169520249</v>
      </c>
      <c r="W37" s="10">
        <f t="shared" si="26"/>
        <v>6</v>
      </c>
      <c r="X37" s="10">
        <f t="shared" si="27"/>
        <v>6</v>
      </c>
      <c r="Y37" s="10">
        <f t="shared" si="27"/>
        <v>0</v>
      </c>
      <c r="AA37" t="s">
        <v>1946</v>
      </c>
      <c r="AB37" s="10">
        <f>SUMIFS($W$18:$W$41,$P$18:$P$41,$O$19,$Q$18:$Q$41,AA35)</f>
        <v>9</v>
      </c>
      <c r="BO37" s="5" t="s">
        <v>189</v>
      </c>
      <c r="BP37" s="7">
        <v>26717.326249999998</v>
      </c>
      <c r="BQ37" s="12">
        <v>3832</v>
      </c>
      <c r="BR37" s="12">
        <v>236706.36093749999</v>
      </c>
      <c r="BS37" s="7"/>
      <c r="BT37" s="7" t="str">
        <f t="shared" si="18"/>
        <v>Norway</v>
      </c>
      <c r="BU37" s="7">
        <f t="shared" si="19"/>
        <v>26717.326249999998</v>
      </c>
      <c r="BV37" s="7">
        <f t="shared" si="20"/>
        <v>26717.326249999998</v>
      </c>
      <c r="BX37" s="7" t="str">
        <f t="shared" si="21"/>
        <v>Norway</v>
      </c>
      <c r="BY37" s="11">
        <f t="shared" si="22"/>
        <v>3832</v>
      </c>
      <c r="BZ37" s="11">
        <f t="shared" si="23"/>
        <v>3832</v>
      </c>
    </row>
    <row r="38" spans="2:78" x14ac:dyDescent="0.3">
      <c r="B38" s="5" t="s">
        <v>194</v>
      </c>
      <c r="C38" s="12"/>
      <c r="D38" s="12"/>
      <c r="E38" s="12">
        <v>16</v>
      </c>
      <c r="F38" s="12"/>
      <c r="G38" s="12"/>
      <c r="H38" s="12"/>
      <c r="I38" s="12"/>
      <c r="J38" s="12">
        <v>16</v>
      </c>
      <c r="P38" t="s">
        <v>1929</v>
      </c>
      <c r="Q38" t="s">
        <v>1917</v>
      </c>
      <c r="R38">
        <v>33</v>
      </c>
      <c r="S38">
        <v>285433.33333333337</v>
      </c>
      <c r="T38">
        <v>1</v>
      </c>
      <c r="U38">
        <v>0</v>
      </c>
      <c r="V38" s="9">
        <f t="shared" si="25"/>
        <v>2.8804544857914616E-2</v>
      </c>
      <c r="W38" s="10">
        <f t="shared" si="26"/>
        <v>1</v>
      </c>
      <c r="X38" s="10">
        <f t="shared" si="27"/>
        <v>1</v>
      </c>
      <c r="Y38" s="10">
        <f t="shared" si="27"/>
        <v>0</v>
      </c>
      <c r="AA38" t="s">
        <v>1947</v>
      </c>
      <c r="AB38" s="10">
        <f>SUMIFS($X$18:$X$41,$P$18:$P$41,$O$19,$Q$18:$Q$41,AA35)</f>
        <v>2</v>
      </c>
      <c r="BO38" s="5" t="s">
        <v>60</v>
      </c>
      <c r="BP38" s="7">
        <v>36188.328150000001</v>
      </c>
      <c r="BQ38" s="12">
        <v>3581</v>
      </c>
      <c r="BR38" s="12">
        <v>200878.01502403847</v>
      </c>
      <c r="BS38" s="7"/>
      <c r="BT38" s="7" t="str">
        <f t="shared" si="18"/>
        <v>Poland</v>
      </c>
      <c r="BU38" s="7">
        <f t="shared" si="19"/>
        <v>36188.328150000001</v>
      </c>
      <c r="BV38" s="7">
        <f t="shared" si="20"/>
        <v>36188.328150000001</v>
      </c>
      <c r="BX38" s="7" t="str">
        <f t="shared" si="21"/>
        <v>Poland</v>
      </c>
      <c r="BY38" s="11">
        <f t="shared" si="22"/>
        <v>3581</v>
      </c>
      <c r="BZ38" s="11">
        <f t="shared" si="23"/>
        <v>3581</v>
      </c>
    </row>
    <row r="39" spans="2:78" x14ac:dyDescent="0.3">
      <c r="B39" s="5" t="s">
        <v>147</v>
      </c>
      <c r="C39" s="12"/>
      <c r="D39" s="12">
        <v>14</v>
      </c>
      <c r="E39" s="12"/>
      <c r="F39" s="12"/>
      <c r="G39" s="12"/>
      <c r="H39" s="12"/>
      <c r="I39" s="12"/>
      <c r="J39" s="12">
        <v>14</v>
      </c>
      <c r="P39" t="s">
        <v>1929</v>
      </c>
      <c r="Q39" t="s">
        <v>1918</v>
      </c>
      <c r="R39">
        <v>33</v>
      </c>
      <c r="S39">
        <v>302507.75000000006</v>
      </c>
      <c r="T39">
        <v>0</v>
      </c>
      <c r="U39">
        <v>0</v>
      </c>
      <c r="V39" s="9">
        <f t="shared" si="25"/>
        <v>0</v>
      </c>
      <c r="W39" s="10">
        <f t="shared" si="26"/>
        <v>0</v>
      </c>
      <c r="X39" s="10">
        <f t="shared" si="27"/>
        <v>0</v>
      </c>
      <c r="Y39" s="10">
        <f t="shared" si="27"/>
        <v>0</v>
      </c>
      <c r="AA39" t="s">
        <v>1924</v>
      </c>
      <c r="AB39" s="10">
        <f>SUMIFS($Y$18:$Y$41,$P$18:$P$41,$O$19,$Q$18:$Q$41,AA35)</f>
        <v>1</v>
      </c>
      <c r="BO39" s="5" t="s">
        <v>66</v>
      </c>
      <c r="BP39" s="7">
        <v>41674.461458333324</v>
      </c>
      <c r="BQ39" s="12">
        <v>3316</v>
      </c>
      <c r="BR39" s="12">
        <v>235773.05404647437</v>
      </c>
      <c r="BS39" s="7"/>
      <c r="BT39" s="7" t="str">
        <f t="shared" si="18"/>
        <v>Portugal</v>
      </c>
      <c r="BU39" s="7">
        <f t="shared" si="19"/>
        <v>41674.461458333324</v>
      </c>
      <c r="BV39" s="7">
        <f t="shared" si="20"/>
        <v>41674.461458333324</v>
      </c>
      <c r="BX39" s="7" t="str">
        <f t="shared" si="21"/>
        <v>Portugal</v>
      </c>
      <c r="BY39" s="11">
        <f t="shared" si="22"/>
        <v>3316</v>
      </c>
      <c r="BZ39" s="11">
        <f t="shared" si="23"/>
        <v>3316</v>
      </c>
    </row>
    <row r="40" spans="2:78" x14ac:dyDescent="0.3">
      <c r="B40" s="5" t="s">
        <v>105</v>
      </c>
      <c r="C40" s="12"/>
      <c r="D40" s="12">
        <v>18</v>
      </c>
      <c r="E40" s="12"/>
      <c r="F40" s="12"/>
      <c r="G40" s="12"/>
      <c r="H40" s="12"/>
      <c r="I40" s="12"/>
      <c r="J40" s="12">
        <v>18</v>
      </c>
      <c r="P40" t="s">
        <v>1929</v>
      </c>
      <c r="Q40" t="s">
        <v>1916</v>
      </c>
      <c r="R40">
        <v>23</v>
      </c>
      <c r="S40">
        <v>197244</v>
      </c>
      <c r="T40">
        <v>1</v>
      </c>
      <c r="U40">
        <v>0</v>
      </c>
      <c r="V40" s="9">
        <f t="shared" si="25"/>
        <v>7.6407717627883454E-2</v>
      </c>
      <c r="W40" s="10">
        <f t="shared" si="26"/>
        <v>1</v>
      </c>
      <c r="X40" s="10">
        <f t="shared" si="27"/>
        <v>1</v>
      </c>
      <c r="Y40" s="10">
        <f t="shared" si="27"/>
        <v>0</v>
      </c>
      <c r="BO40" s="5" t="s">
        <v>111</v>
      </c>
      <c r="BP40" s="7">
        <v>0</v>
      </c>
      <c r="BQ40" s="12">
        <v>5959</v>
      </c>
      <c r="BR40" s="12">
        <v>306294.13269230776</v>
      </c>
      <c r="BS40" s="7"/>
      <c r="BT40" s="7" t="str">
        <f t="shared" si="18"/>
        <v>Qatar</v>
      </c>
      <c r="BU40" s="7">
        <f t="shared" si="19"/>
        <v>0</v>
      </c>
      <c r="BV40" s="7">
        <f t="shared" si="20"/>
        <v>0</v>
      </c>
      <c r="BX40" s="7" t="str">
        <f t="shared" si="21"/>
        <v>Qatar</v>
      </c>
      <c r="BY40" s="11">
        <f t="shared" si="22"/>
        <v>5959</v>
      </c>
      <c r="BZ40" s="11">
        <f t="shared" si="23"/>
        <v>5959</v>
      </c>
    </row>
    <row r="41" spans="2:78" x14ac:dyDescent="0.3">
      <c r="B41" s="5" t="s">
        <v>391</v>
      </c>
      <c r="C41" s="12"/>
      <c r="D41" s="12"/>
      <c r="E41" s="12">
        <v>20</v>
      </c>
      <c r="F41" s="12"/>
      <c r="G41" s="12"/>
      <c r="H41" s="12"/>
      <c r="I41" s="12"/>
      <c r="J41" s="12">
        <v>20</v>
      </c>
      <c r="P41" t="s">
        <v>1953</v>
      </c>
      <c r="R41">
        <v>878</v>
      </c>
      <c r="S41">
        <v>8239793.6666666549</v>
      </c>
      <c r="T41">
        <v>38</v>
      </c>
      <c r="U41">
        <v>3</v>
      </c>
      <c r="V41" s="9">
        <f t="shared" si="25"/>
        <v>3.0100921476893028E-2</v>
      </c>
      <c r="W41" s="10">
        <f t="shared" si="26"/>
        <v>29</v>
      </c>
      <c r="X41" s="10">
        <f t="shared" si="27"/>
        <v>19</v>
      </c>
      <c r="Y41" s="10">
        <f t="shared" si="27"/>
        <v>-5</v>
      </c>
      <c r="AA41" t="s">
        <v>112</v>
      </c>
      <c r="BO41" s="5" t="s">
        <v>124</v>
      </c>
      <c r="BP41" s="7">
        <v>4473.7312499999998</v>
      </c>
      <c r="BQ41" s="12">
        <v>4305</v>
      </c>
      <c r="BR41" s="12">
        <v>368297.90004006412</v>
      </c>
      <c r="BS41" s="7"/>
      <c r="BT41" s="7" t="str">
        <f t="shared" si="18"/>
        <v>Romania</v>
      </c>
      <c r="BU41" s="7">
        <f t="shared" si="19"/>
        <v>4473.7312499999998</v>
      </c>
      <c r="BV41" s="7">
        <f t="shared" si="20"/>
        <v>4473.7312499999998</v>
      </c>
      <c r="BX41" s="7" t="str">
        <f t="shared" si="21"/>
        <v>Romania</v>
      </c>
      <c r="BY41" s="11">
        <f t="shared" si="22"/>
        <v>4305</v>
      </c>
      <c r="BZ41" s="11">
        <f t="shared" si="23"/>
        <v>4305</v>
      </c>
    </row>
    <row r="42" spans="2:78" x14ac:dyDescent="0.3">
      <c r="B42" s="5" t="s">
        <v>304</v>
      </c>
      <c r="C42" s="12"/>
      <c r="D42" s="12"/>
      <c r="E42" s="12"/>
      <c r="F42" s="12">
        <v>15</v>
      </c>
      <c r="G42" s="12"/>
      <c r="H42" s="12"/>
      <c r="I42" s="12"/>
      <c r="J42" s="12">
        <v>15</v>
      </c>
      <c r="P42" t="s">
        <v>1937</v>
      </c>
      <c r="R42">
        <v>2562</v>
      </c>
      <c r="S42">
        <v>24131585.416666649</v>
      </c>
      <c r="T42">
        <v>70</v>
      </c>
      <c r="U42">
        <v>16</v>
      </c>
      <c r="AA42" t="s">
        <v>1932</v>
      </c>
      <c r="AB42" s="9">
        <f>SUMIFS($V$18:$V$41,$P$18:$P$41,$O$19,$Q$18:$Q$41,AA41)</f>
        <v>0</v>
      </c>
      <c r="BO42" s="5" t="s">
        <v>44</v>
      </c>
      <c r="BP42" s="7">
        <v>35734.750833333332</v>
      </c>
      <c r="BQ42" s="12">
        <v>4650</v>
      </c>
      <c r="BR42" s="12">
        <v>257862.6793269231</v>
      </c>
      <c r="BS42" s="7"/>
      <c r="BT42" s="7" t="str">
        <f t="shared" si="18"/>
        <v>Singapore</v>
      </c>
      <c r="BU42" s="7">
        <f t="shared" si="19"/>
        <v>35734.750833333332</v>
      </c>
      <c r="BV42" s="7">
        <f t="shared" si="20"/>
        <v>35734.750833333332</v>
      </c>
      <c r="BX42" s="7" t="str">
        <f t="shared" si="21"/>
        <v>Singapore</v>
      </c>
      <c r="BY42" s="11">
        <f t="shared" si="22"/>
        <v>4650</v>
      </c>
      <c r="BZ42" s="11">
        <f t="shared" si="23"/>
        <v>4650</v>
      </c>
    </row>
    <row r="43" spans="2:78" x14ac:dyDescent="0.3">
      <c r="B43" s="5" t="s">
        <v>921</v>
      </c>
      <c r="C43" s="12"/>
      <c r="D43" s="12"/>
      <c r="E43" s="12">
        <v>15</v>
      </c>
      <c r="F43" s="12"/>
      <c r="G43" s="12"/>
      <c r="H43" s="12"/>
      <c r="I43" s="12"/>
      <c r="J43" s="12">
        <v>15</v>
      </c>
      <c r="AA43" t="s">
        <v>1946</v>
      </c>
      <c r="AB43" s="10">
        <f>SUMIFS($W$18:$W$41,$P$18:$P$41,$O$19,$Q$18:$Q$41,AA41)</f>
        <v>0</v>
      </c>
      <c r="BO43" s="5" t="s">
        <v>162</v>
      </c>
      <c r="BP43" s="7">
        <v>0</v>
      </c>
      <c r="BQ43" s="12">
        <v>2835</v>
      </c>
      <c r="BR43" s="12">
        <v>159322.99423076923</v>
      </c>
      <c r="BS43" s="7"/>
      <c r="BT43" s="7" t="str">
        <f t="shared" si="18"/>
        <v>South Africa</v>
      </c>
      <c r="BU43" s="7">
        <f t="shared" si="19"/>
        <v>0</v>
      </c>
      <c r="BV43" s="7">
        <f t="shared" si="20"/>
        <v>0</v>
      </c>
      <c r="BX43" s="7" t="str">
        <f t="shared" si="21"/>
        <v>South Africa</v>
      </c>
      <c r="BY43" s="11">
        <f t="shared" si="22"/>
        <v>2835</v>
      </c>
      <c r="BZ43" s="11">
        <f t="shared" si="23"/>
        <v>2835</v>
      </c>
    </row>
    <row r="44" spans="2:78" x14ac:dyDescent="0.3">
      <c r="B44" s="5" t="s">
        <v>323</v>
      </c>
      <c r="C44" s="12"/>
      <c r="D44" s="12">
        <v>23</v>
      </c>
      <c r="E44" s="12"/>
      <c r="F44" s="12"/>
      <c r="G44" s="12"/>
      <c r="H44" s="12"/>
      <c r="I44" s="12"/>
      <c r="J44" s="12">
        <v>23</v>
      </c>
      <c r="AA44" t="s">
        <v>1947</v>
      </c>
      <c r="AB44" s="10">
        <f>SUMIFS($X$18:$X$41,$P$18:$P$41,$O$19,$Q$18:$Q$41,AA41)</f>
        <v>-1</v>
      </c>
      <c r="BO44" s="5" t="s">
        <v>211</v>
      </c>
      <c r="BP44" s="7">
        <v>60757.796666666654</v>
      </c>
      <c r="BQ44" s="12">
        <v>4835</v>
      </c>
      <c r="BR44" s="12">
        <v>349329.58040865388</v>
      </c>
      <c r="BS44" s="7"/>
      <c r="BT44" s="7" t="str">
        <f t="shared" si="18"/>
        <v>Spain</v>
      </c>
      <c r="BU44" s="7">
        <f t="shared" si="19"/>
        <v>60757.796666666654</v>
      </c>
      <c r="BV44" s="7">
        <f t="shared" si="20"/>
        <v>60757.796666666654</v>
      </c>
      <c r="BX44" s="7" t="str">
        <f t="shared" si="21"/>
        <v>Spain</v>
      </c>
      <c r="BY44" s="11">
        <f t="shared" si="22"/>
        <v>4835</v>
      </c>
      <c r="BZ44" s="11">
        <f t="shared" si="23"/>
        <v>4835</v>
      </c>
    </row>
    <row r="45" spans="2:78" x14ac:dyDescent="0.3">
      <c r="B45" s="5" t="s">
        <v>90</v>
      </c>
      <c r="C45" s="12">
        <v>20</v>
      </c>
      <c r="D45" s="12"/>
      <c r="E45" s="12"/>
      <c r="F45" s="12"/>
      <c r="G45" s="12"/>
      <c r="H45" s="12"/>
      <c r="I45" s="12"/>
      <c r="J45" s="12">
        <v>20</v>
      </c>
      <c r="AA45" t="s">
        <v>1924</v>
      </c>
      <c r="AB45" s="10">
        <f>SUMIFS($Y$18:$Y$41,$P$18:$P$41,$O$19,$Q$18:$Q$41,AA41)</f>
        <v>0</v>
      </c>
      <c r="BO45" s="5" t="s">
        <v>181</v>
      </c>
      <c r="BP45" s="7">
        <v>63376.47031666668</v>
      </c>
      <c r="BQ45" s="12">
        <v>4515</v>
      </c>
      <c r="BR45" s="12">
        <v>303109.35861378204</v>
      </c>
      <c r="BS45" s="7"/>
      <c r="BT45" s="7" t="str">
        <f t="shared" si="18"/>
        <v>Sweden</v>
      </c>
      <c r="BU45" s="7">
        <f t="shared" si="19"/>
        <v>63376.47031666668</v>
      </c>
      <c r="BV45" s="7">
        <f t="shared" si="20"/>
        <v>63376.47031666668</v>
      </c>
      <c r="BX45" s="7" t="str">
        <f t="shared" si="21"/>
        <v>Sweden</v>
      </c>
      <c r="BY45" s="11">
        <f t="shared" si="22"/>
        <v>4515</v>
      </c>
      <c r="BZ45" s="11">
        <f t="shared" si="23"/>
        <v>4515</v>
      </c>
    </row>
    <row r="46" spans="2:78" x14ac:dyDescent="0.3">
      <c r="B46" s="5" t="s">
        <v>101</v>
      </c>
      <c r="C46" s="12"/>
      <c r="D46" s="12"/>
      <c r="E46" s="12">
        <v>27</v>
      </c>
      <c r="F46" s="12"/>
      <c r="G46" s="12"/>
      <c r="H46" s="12"/>
      <c r="I46" s="12"/>
      <c r="J46" s="12">
        <v>27</v>
      </c>
      <c r="BO46" s="5" t="s">
        <v>1555</v>
      </c>
      <c r="BP46" s="7">
        <v>1978.9749999999997</v>
      </c>
      <c r="BQ46" s="12">
        <v>427</v>
      </c>
      <c r="BR46" s="12">
        <v>24232.162259615387</v>
      </c>
      <c r="BS46" s="7"/>
      <c r="BT46" s="7" t="str">
        <f t="shared" si="18"/>
        <v>Switzerland</v>
      </c>
      <c r="BU46" s="7">
        <f t="shared" si="19"/>
        <v>1978.9749999999997</v>
      </c>
      <c r="BV46" s="7">
        <f t="shared" si="20"/>
        <v>1978.9749999999997</v>
      </c>
      <c r="BX46" s="7" t="str">
        <f t="shared" si="21"/>
        <v>Switzerland</v>
      </c>
      <c r="BY46" s="11">
        <f t="shared" si="22"/>
        <v>427</v>
      </c>
      <c r="BZ46" s="11">
        <f t="shared" si="23"/>
        <v>427</v>
      </c>
    </row>
    <row r="47" spans="2:78" x14ac:dyDescent="0.3">
      <c r="B47" s="5" t="s">
        <v>347</v>
      </c>
      <c r="C47" s="12">
        <v>12</v>
      </c>
      <c r="D47" s="12"/>
      <c r="E47" s="12"/>
      <c r="F47" s="12"/>
      <c r="G47" s="12"/>
      <c r="H47" s="12"/>
      <c r="I47" s="12"/>
      <c r="J47" s="12">
        <v>12</v>
      </c>
      <c r="AA47" t="s">
        <v>1917</v>
      </c>
      <c r="BO47" s="5" t="s">
        <v>263</v>
      </c>
      <c r="BP47" s="7">
        <v>47159.346666666665</v>
      </c>
      <c r="BQ47" s="12">
        <v>4745</v>
      </c>
      <c r="BR47" s="12">
        <v>308224.72944711539</v>
      </c>
      <c r="BS47" s="7"/>
      <c r="BT47" s="7" t="str">
        <f t="shared" si="18"/>
        <v>Ukraine</v>
      </c>
      <c r="BU47" s="7">
        <f t="shared" si="19"/>
        <v>47159.346666666665</v>
      </c>
      <c r="BV47" s="7">
        <f t="shared" si="20"/>
        <v>47159.346666666665</v>
      </c>
      <c r="BX47" s="7" t="str">
        <f t="shared" si="21"/>
        <v>Ukraine</v>
      </c>
      <c r="BY47" s="11">
        <f t="shared" si="22"/>
        <v>4745</v>
      </c>
      <c r="BZ47" s="11">
        <f t="shared" si="23"/>
        <v>4745</v>
      </c>
    </row>
    <row r="48" spans="2:78" x14ac:dyDescent="0.3">
      <c r="B48" s="5" t="s">
        <v>80</v>
      </c>
      <c r="C48" s="12"/>
      <c r="D48" s="12"/>
      <c r="E48" s="12">
        <v>88</v>
      </c>
      <c r="F48" s="12"/>
      <c r="G48" s="12"/>
      <c r="H48" s="12"/>
      <c r="I48" s="12"/>
      <c r="J48" s="12">
        <v>88</v>
      </c>
      <c r="AA48" t="s">
        <v>1932</v>
      </c>
      <c r="AB48" s="9">
        <f>SUMIFS($V$18:$V$41,$P$18:$P$41,$O$19,$Q$18:$Q$41,AA47)</f>
        <v>0</v>
      </c>
      <c r="BO48" s="5" t="s">
        <v>284</v>
      </c>
      <c r="BP48" s="7">
        <v>0</v>
      </c>
      <c r="BQ48" s="12">
        <v>4295</v>
      </c>
      <c r="BR48" s="12">
        <v>222097.14182692309</v>
      </c>
      <c r="BS48" s="7"/>
      <c r="BT48" s="7" t="str">
        <f t="shared" si="18"/>
        <v>United Arab Emirates</v>
      </c>
      <c r="BU48" s="7">
        <f t="shared" si="19"/>
        <v>0</v>
      </c>
      <c r="BV48" s="7">
        <f t="shared" si="20"/>
        <v>0</v>
      </c>
      <c r="BX48" s="7" t="str">
        <f t="shared" si="21"/>
        <v>United Arab Emirates</v>
      </c>
      <c r="BY48" s="11">
        <f t="shared" si="22"/>
        <v>4295</v>
      </c>
      <c r="BZ48" s="11">
        <f t="shared" si="23"/>
        <v>4295</v>
      </c>
    </row>
    <row r="49" spans="2:78" x14ac:dyDescent="0.3">
      <c r="B49" s="5" t="s">
        <v>722</v>
      </c>
      <c r="C49" s="12">
        <v>15</v>
      </c>
      <c r="D49" s="12"/>
      <c r="E49" s="12"/>
      <c r="F49" s="12"/>
      <c r="G49" s="12"/>
      <c r="H49" s="12"/>
      <c r="I49" s="12"/>
      <c r="J49" s="12">
        <v>15</v>
      </c>
      <c r="AA49" t="s">
        <v>1946</v>
      </c>
      <c r="AB49" s="10">
        <f>SUMIFS($W$18:$W$41,$P$18:$P$41,$O$19,$Q$18:$Q$41,AA47)</f>
        <v>0</v>
      </c>
      <c r="BO49" s="5" t="s">
        <v>279</v>
      </c>
      <c r="BP49" s="7">
        <v>22612.358000000004</v>
      </c>
      <c r="BQ49" s="12">
        <v>4167</v>
      </c>
      <c r="BR49" s="12">
        <v>248657.96033653844</v>
      </c>
      <c r="BS49" s="7"/>
      <c r="BT49" s="7" t="str">
        <f t="shared" si="18"/>
        <v>United Kingdom</v>
      </c>
      <c r="BU49" s="7">
        <f t="shared" si="19"/>
        <v>22612.358000000004</v>
      </c>
      <c r="BV49" s="7">
        <f t="shared" si="20"/>
        <v>22612.358000000004</v>
      </c>
      <c r="BX49" s="7" t="str">
        <f t="shared" si="21"/>
        <v>United Kingdom</v>
      </c>
      <c r="BY49" s="11">
        <f t="shared" si="22"/>
        <v>4167</v>
      </c>
      <c r="BZ49" s="11">
        <f t="shared" si="23"/>
        <v>4167</v>
      </c>
    </row>
    <row r="50" spans="2:78" x14ac:dyDescent="0.3">
      <c r="B50" s="5" t="s">
        <v>189</v>
      </c>
      <c r="C50" s="12"/>
      <c r="D50" s="12"/>
      <c r="E50" s="12">
        <v>19</v>
      </c>
      <c r="F50" s="12"/>
      <c r="G50" s="12"/>
      <c r="H50" s="12"/>
      <c r="I50" s="12"/>
      <c r="J50" s="12">
        <v>19</v>
      </c>
      <c r="AA50" t="s">
        <v>1947</v>
      </c>
      <c r="AB50" s="10">
        <f>SUMIFS($X$18:$X$41,$P$18:$P$41,$O$19,$Q$18:$Q$41,AA47)</f>
        <v>0</v>
      </c>
      <c r="BO50" s="5" t="s">
        <v>120</v>
      </c>
      <c r="BP50" s="7">
        <v>10575.512999999999</v>
      </c>
      <c r="BQ50" s="12">
        <v>4107</v>
      </c>
      <c r="BR50" s="12">
        <v>239710.33309294868</v>
      </c>
      <c r="BS50" s="7"/>
      <c r="BT50" s="7" t="str">
        <f t="shared" si="18"/>
        <v>United States</v>
      </c>
      <c r="BU50" s="7">
        <f t="shared" si="19"/>
        <v>10575.512999999999</v>
      </c>
      <c r="BV50" s="7">
        <f t="shared" si="20"/>
        <v>10575.512999999999</v>
      </c>
      <c r="BX50" s="7" t="str">
        <f t="shared" si="21"/>
        <v>United States</v>
      </c>
      <c r="BY50" s="11">
        <f t="shared" si="22"/>
        <v>4107</v>
      </c>
      <c r="BZ50" s="11">
        <f t="shared" si="23"/>
        <v>4107</v>
      </c>
    </row>
    <row r="51" spans="2:78" x14ac:dyDescent="0.3">
      <c r="B51" s="5" t="s">
        <v>60</v>
      </c>
      <c r="C51" s="12"/>
      <c r="D51" s="12"/>
      <c r="E51" s="12">
        <v>19</v>
      </c>
      <c r="F51" s="12"/>
      <c r="G51" s="12"/>
      <c r="H51" s="12"/>
      <c r="I51" s="12"/>
      <c r="J51" s="12">
        <v>19</v>
      </c>
      <c r="AA51" t="s">
        <v>1924</v>
      </c>
      <c r="AB51" s="10">
        <f>SUMIFS($Y$18:$Y$41,$P$18:$P$41,$O$19,$Q$18:$Q$41,AA47)</f>
        <v>0</v>
      </c>
      <c r="BO51" s="5" t="s">
        <v>1937</v>
      </c>
      <c r="BP51" s="7">
        <v>1392864.9609416665</v>
      </c>
      <c r="BQ51" s="12">
        <v>180371</v>
      </c>
      <c r="BR51" s="12">
        <v>10848444.938902244</v>
      </c>
      <c r="BS51" s="7"/>
      <c r="BT51" s="7" t="str">
        <f t="shared" si="18"/>
        <v/>
      </c>
      <c r="BU51" s="7" t="str">
        <f t="shared" si="19"/>
        <v/>
      </c>
      <c r="BV51" s="7" t="str">
        <f t="shared" si="20"/>
        <v/>
      </c>
      <c r="BX51" s="7" t="str">
        <f t="shared" si="21"/>
        <v/>
      </c>
      <c r="BY51" s="11" t="str">
        <f t="shared" si="22"/>
        <v/>
      </c>
      <c r="BZ51" s="11" t="str">
        <f t="shared" si="23"/>
        <v/>
      </c>
    </row>
    <row r="52" spans="2:78" x14ac:dyDescent="0.3">
      <c r="B52" s="5" t="s">
        <v>66</v>
      </c>
      <c r="C52" s="12"/>
      <c r="D52" s="12"/>
      <c r="E52" s="12">
        <v>16</v>
      </c>
      <c r="F52" s="12"/>
      <c r="G52" s="12"/>
      <c r="H52" s="12"/>
      <c r="I52" s="12"/>
      <c r="J52" s="12">
        <v>16</v>
      </c>
    </row>
    <row r="53" spans="2:78" x14ac:dyDescent="0.3">
      <c r="B53" s="5" t="s">
        <v>111</v>
      </c>
      <c r="C53" s="12"/>
      <c r="D53" s="12"/>
      <c r="E53" s="12"/>
      <c r="F53" s="12">
        <v>26</v>
      </c>
      <c r="G53" s="12"/>
      <c r="H53" s="12"/>
      <c r="I53" s="12"/>
      <c r="J53" s="12">
        <v>26</v>
      </c>
      <c r="AA53" t="s">
        <v>1918</v>
      </c>
      <c r="BP53" s="7">
        <f>GETPIVOTDATA("Som van Employer Cost",$BO$5)</f>
        <v>1392864.9609416665</v>
      </c>
      <c r="BQ53" s="11">
        <f>GETPIVOTDATA("Som van Leave balance",$BO$5)</f>
        <v>180371</v>
      </c>
      <c r="BR53" s="7">
        <f>GETPIVOTDATA("Som van Value Leave Balance",$BO$5)</f>
        <v>10848444.938902244</v>
      </c>
    </row>
    <row r="54" spans="2:78" x14ac:dyDescent="0.3">
      <c r="B54" s="5" t="s">
        <v>124</v>
      </c>
      <c r="C54" s="12"/>
      <c r="D54" s="12"/>
      <c r="E54" s="12">
        <v>19</v>
      </c>
      <c r="F54" s="12"/>
      <c r="G54" s="12"/>
      <c r="H54" s="12"/>
      <c r="I54" s="12"/>
      <c r="J54" s="12">
        <v>19</v>
      </c>
      <c r="AA54" t="s">
        <v>1932</v>
      </c>
      <c r="AB54" s="9">
        <f>SUMIFS($V$18:$V$41,$P$18:$P$41,$O$19,$Q$18:$Q$41,AA53)</f>
        <v>-4.4031114804971572E-2</v>
      </c>
    </row>
    <row r="55" spans="2:78" x14ac:dyDescent="0.3">
      <c r="B55" s="5" t="s">
        <v>44</v>
      </c>
      <c r="C55" s="12"/>
      <c r="D55" s="12">
        <v>23</v>
      </c>
      <c r="E55" s="12"/>
      <c r="F55" s="12"/>
      <c r="G55" s="12"/>
      <c r="H55" s="12"/>
      <c r="I55" s="12"/>
      <c r="J55" s="12">
        <v>23</v>
      </c>
      <c r="AA55" t="s">
        <v>1946</v>
      </c>
      <c r="AB55" s="10">
        <f>SUMIFS($W$18:$W$41,$P$18:$P$41,$O$19,$Q$18:$Q$41,AA53)</f>
        <v>-1</v>
      </c>
    </row>
    <row r="56" spans="2:78" x14ac:dyDescent="0.3">
      <c r="B56" s="5" t="s">
        <v>162</v>
      </c>
      <c r="C56" s="12">
        <v>14</v>
      </c>
      <c r="D56" s="12"/>
      <c r="E56" s="12"/>
      <c r="F56" s="12"/>
      <c r="G56" s="12"/>
      <c r="H56" s="12"/>
      <c r="I56" s="12"/>
      <c r="J56" s="12">
        <v>14</v>
      </c>
      <c r="AA56" t="s">
        <v>1947</v>
      </c>
      <c r="AB56" s="10">
        <f>SUMIFS($X$18:$X$41,$P$18:$P$41,$O$19,$Q$18:$Q$41,AA53)</f>
        <v>0</v>
      </c>
    </row>
    <row r="57" spans="2:78" x14ac:dyDescent="0.3">
      <c r="B57" s="5" t="s">
        <v>211</v>
      </c>
      <c r="C57" s="12"/>
      <c r="D57" s="12"/>
      <c r="E57" s="12">
        <v>18</v>
      </c>
      <c r="F57" s="12"/>
      <c r="G57" s="12"/>
      <c r="H57" s="12"/>
      <c r="I57" s="12"/>
      <c r="J57" s="12">
        <v>18</v>
      </c>
      <c r="AA57" t="s">
        <v>1924</v>
      </c>
      <c r="AB57" s="10">
        <f>SUMIFS($Y$18:$Y$41,$P$18:$P$41,$O$19,$Q$18:$Q$41,AA53)</f>
        <v>-1</v>
      </c>
    </row>
    <row r="58" spans="2:78" x14ac:dyDescent="0.3">
      <c r="B58" s="5" t="s">
        <v>181</v>
      </c>
      <c r="C58" s="12"/>
      <c r="D58" s="12"/>
      <c r="E58" s="12">
        <v>22</v>
      </c>
      <c r="F58" s="12"/>
      <c r="G58" s="12"/>
      <c r="H58" s="12"/>
      <c r="I58" s="12"/>
      <c r="J58" s="12">
        <v>22</v>
      </c>
    </row>
    <row r="59" spans="2:78" x14ac:dyDescent="0.3">
      <c r="B59" s="5" t="s">
        <v>1555</v>
      </c>
      <c r="C59" s="12"/>
      <c r="D59" s="12"/>
      <c r="E59" s="12">
        <v>4</v>
      </c>
      <c r="F59" s="12"/>
      <c r="G59" s="12"/>
      <c r="H59" s="12"/>
      <c r="I59" s="12"/>
      <c r="J59" s="12">
        <v>4</v>
      </c>
      <c r="AA59" t="s">
        <v>1916</v>
      </c>
    </row>
    <row r="60" spans="2:78" x14ac:dyDescent="0.3">
      <c r="B60" s="5" t="s">
        <v>263</v>
      </c>
      <c r="C60" s="12"/>
      <c r="D60" s="12"/>
      <c r="E60" s="12">
        <v>23</v>
      </c>
      <c r="F60" s="12"/>
      <c r="G60" s="12"/>
      <c r="H60" s="12"/>
      <c r="I60" s="12"/>
      <c r="J60" s="12">
        <v>23</v>
      </c>
      <c r="AA60" t="s">
        <v>1932</v>
      </c>
      <c r="AB60" s="9">
        <f>SUMIFS($V$18:$V$41,$P$18:$P$41,$O$19,$Q$18:$Q$41,AA59)</f>
        <v>0</v>
      </c>
    </row>
    <row r="61" spans="2:78" x14ac:dyDescent="0.3">
      <c r="B61" s="5" t="s">
        <v>284</v>
      </c>
      <c r="C61" s="12"/>
      <c r="D61" s="12"/>
      <c r="E61" s="12"/>
      <c r="F61" s="12">
        <v>23</v>
      </c>
      <c r="G61" s="12"/>
      <c r="H61" s="12"/>
      <c r="I61" s="12"/>
      <c r="J61" s="12">
        <v>23</v>
      </c>
      <c r="AA61" t="s">
        <v>1946</v>
      </c>
      <c r="AB61" s="10">
        <f>SUMIFS($W$18:$W$41,$P$18:$P$41,$O$19,$Q$18:$Q$41,AA59)</f>
        <v>0</v>
      </c>
    </row>
    <row r="62" spans="2:78" x14ac:dyDescent="0.3">
      <c r="B62" s="5" t="s">
        <v>279</v>
      </c>
      <c r="C62" s="12"/>
      <c r="D62" s="12"/>
      <c r="E62" s="12">
        <v>18</v>
      </c>
      <c r="F62" s="12"/>
      <c r="G62" s="12"/>
      <c r="H62" s="12"/>
      <c r="I62" s="12"/>
      <c r="J62" s="12">
        <v>18</v>
      </c>
      <c r="AA62" t="s">
        <v>1947</v>
      </c>
      <c r="AB62" s="10">
        <f>SUMIFS($X$18:$X$41,$P$18:$P$41,$O$19,$Q$18:$Q$41,AA59)</f>
        <v>0</v>
      </c>
    </row>
    <row r="63" spans="2:78" x14ac:dyDescent="0.3">
      <c r="B63" s="5" t="s">
        <v>120</v>
      </c>
      <c r="C63" s="12"/>
      <c r="D63" s="12"/>
      <c r="E63" s="12"/>
      <c r="F63" s="12"/>
      <c r="G63" s="12">
        <v>16</v>
      </c>
      <c r="H63" s="12"/>
      <c r="I63" s="12"/>
      <c r="J63" s="12">
        <v>16</v>
      </c>
      <c r="AA63" t="s">
        <v>1924</v>
      </c>
      <c r="AB63" s="10">
        <f>SUMIFS($Y$18:$Y$41,$P$18:$P$41,$O$19,$Q$18:$Q$41,AA59)</f>
        <v>0</v>
      </c>
    </row>
    <row r="64" spans="2:78" x14ac:dyDescent="0.3">
      <c r="B64" s="5" t="s">
        <v>1937</v>
      </c>
      <c r="C64" s="12">
        <v>106</v>
      </c>
      <c r="D64" s="12">
        <v>96</v>
      </c>
      <c r="E64" s="12">
        <v>496</v>
      </c>
      <c r="F64" s="12">
        <v>64</v>
      </c>
      <c r="G64" s="12">
        <v>32</v>
      </c>
      <c r="H64" s="12">
        <v>33</v>
      </c>
      <c r="I64" s="12">
        <v>22</v>
      </c>
      <c r="J64" s="12">
        <v>849</v>
      </c>
    </row>
  </sheetData>
  <sheetProtection algorithmName="SHA-512" hashValue="CjrJBV0/N+G0zVgjj5KYWLfjgS4KOMIV2Wp8NcS08yvqVzVYP5LBIrsZFYZS1LKdcHQrm+zzoDiROCbSyh+JVw==" saltValue="n8aHdMv8YD9eVdOQIbCuiA==" spinCount="100000" sheet="1" objects="1" scenarios="1" selectLockedCells="1" autoFilter="0" pivotTables="0" selectUnlockedCells="1"/>
  <pageMargins left="0.7" right="0.7" top="0.75" bottom="0.75" header="0.3" footer="0.3"/>
  <pageSetup paperSize="9" orientation="portrait" r:id="rId6"/>
  <tableParts count="1">
    <tablePart r:id="rId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0A54F-A626-497D-B3EF-060E8A0C1241}">
  <dimension ref="A1:Y49"/>
  <sheetViews>
    <sheetView showGridLines="0" showRowColHeaders="0" tabSelected="1" zoomScale="115" zoomScaleNormal="115" workbookViewId="0">
      <selection activeCell="I8" sqref="I8"/>
    </sheetView>
  </sheetViews>
  <sheetFormatPr defaultColWidth="0" defaultRowHeight="14.4" zeroHeight="1" x14ac:dyDescent="0.3"/>
  <cols>
    <col min="1" max="25" width="8.88671875" style="6" customWidth="1"/>
    <col min="26" max="16384" width="8.88671875" style="6" hidden="1"/>
  </cols>
  <sheetData>
    <row r="1" s="6" customFormat="1" x14ac:dyDescent="0.3"/>
    <row r="2" s="6" customFormat="1" x14ac:dyDescent="0.3"/>
    <row r="3" s="6" customFormat="1" x14ac:dyDescent="0.3"/>
    <row r="4" s="6" customFormat="1" x14ac:dyDescent="0.3"/>
    <row r="5" s="6" customFormat="1" x14ac:dyDescent="0.3"/>
    <row r="6" s="6" customFormat="1" x14ac:dyDescent="0.3"/>
    <row r="7" s="6" customFormat="1" x14ac:dyDescent="0.3"/>
    <row r="8" s="6" customFormat="1" x14ac:dyDescent="0.3"/>
    <row r="9" s="6" customFormat="1" x14ac:dyDescent="0.3"/>
    <row r="10" s="6" customFormat="1" x14ac:dyDescent="0.3"/>
    <row r="11" s="6" customFormat="1" x14ac:dyDescent="0.3"/>
    <row r="12" s="6" customFormat="1" x14ac:dyDescent="0.3"/>
    <row r="13" s="6" customFormat="1" x14ac:dyDescent="0.3"/>
    <row r="14" s="6" customFormat="1" x14ac:dyDescent="0.3"/>
    <row r="15" s="6" customFormat="1" x14ac:dyDescent="0.3"/>
    <row r="16" s="6" customFormat="1" x14ac:dyDescent="0.3"/>
    <row r="17" s="6" customFormat="1" x14ac:dyDescent="0.3"/>
    <row r="18" s="6" customFormat="1" x14ac:dyDescent="0.3"/>
    <row r="19" s="6" customFormat="1" x14ac:dyDescent="0.3"/>
    <row r="20" s="6" customFormat="1" x14ac:dyDescent="0.3"/>
    <row r="21" s="6" customFormat="1" x14ac:dyDescent="0.3"/>
    <row r="22" s="6" customFormat="1" x14ac:dyDescent="0.3"/>
    <row r="23" s="6" customFormat="1" x14ac:dyDescent="0.3"/>
    <row r="24" s="6" customFormat="1" x14ac:dyDescent="0.3"/>
    <row r="25" s="6" customFormat="1" x14ac:dyDescent="0.3"/>
    <row r="26" s="6" customFormat="1" x14ac:dyDescent="0.3"/>
    <row r="27" s="6" customFormat="1" x14ac:dyDescent="0.3"/>
    <row r="28" s="6" customFormat="1" x14ac:dyDescent="0.3"/>
    <row r="29" s="6" customFormat="1" x14ac:dyDescent="0.3"/>
    <row r="30" s="6" customFormat="1" x14ac:dyDescent="0.3"/>
    <row r="31" s="6" customFormat="1" x14ac:dyDescent="0.3"/>
    <row r="32" s="6" customFormat="1" x14ac:dyDescent="0.3"/>
    <row r="33" s="6" customFormat="1" x14ac:dyDescent="0.3"/>
    <row r="34" s="6" customFormat="1" x14ac:dyDescent="0.3"/>
    <row r="35" s="6" customFormat="1" x14ac:dyDescent="0.3"/>
    <row r="36" s="6" customFormat="1" x14ac:dyDescent="0.3"/>
    <row r="37" s="6" customFormat="1" x14ac:dyDescent="0.3"/>
    <row r="38" s="6" customFormat="1" x14ac:dyDescent="0.3"/>
    <row r="39" s="6" customFormat="1" x14ac:dyDescent="0.3"/>
    <row r="40" s="6" customFormat="1" x14ac:dyDescent="0.3"/>
    <row r="41" s="6" customFormat="1" x14ac:dyDescent="0.3"/>
    <row r="42" s="6" customFormat="1" x14ac:dyDescent="0.3"/>
    <row r="43" s="6" customFormat="1" x14ac:dyDescent="0.3"/>
    <row r="44" s="6" customFormat="1" x14ac:dyDescent="0.3"/>
    <row r="45" s="6" customFormat="1" x14ac:dyDescent="0.3"/>
    <row r="46" s="6" customFormat="1" x14ac:dyDescent="0.3"/>
    <row r="47" s="6" customFormat="1" x14ac:dyDescent="0.3"/>
    <row r="48" s="6" customFormat="1" hidden="1" x14ac:dyDescent="0.3"/>
    <row r="49" s="6" customFormat="1" hidden="1" x14ac:dyDescent="0.3"/>
  </sheetData>
  <sheetProtection algorithmName="SHA-512" hashValue="LNva2GoXjaHL3xWUt+4Liv8h+eAOcOlmspzIGmDRffeBhiHl35tV/MFlHca0Yb86JXsEXjFbB1iKQtSLI8lV1Q==" saltValue="OXdFUUKUER3GbYgx8Gfgfw==" spinCount="100000" sheet="1" objects="1" scenarios="1" selectLockedCells="1" selectUnlockedCells="1"/>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51974-6754-465C-979D-E0C1988EA082}">
  <dimension ref="A1:Y49"/>
  <sheetViews>
    <sheetView showGridLines="0" showRowColHeaders="0" zoomScale="115" zoomScaleNormal="115" workbookViewId="0">
      <selection activeCell="T7" sqref="T7"/>
    </sheetView>
  </sheetViews>
  <sheetFormatPr defaultColWidth="0" defaultRowHeight="14.4" customHeight="1" zeroHeight="1" x14ac:dyDescent="0.3"/>
  <cols>
    <col min="1" max="25" width="8.88671875" style="6" customWidth="1"/>
    <col min="26" max="16384" width="8.88671875" style="6" hidden="1"/>
  </cols>
  <sheetData>
    <row r="1" s="6" customFormat="1" x14ac:dyDescent="0.3"/>
    <row r="2" s="6" customFormat="1" x14ac:dyDescent="0.3"/>
    <row r="3" s="6" customFormat="1" x14ac:dyDescent="0.3"/>
    <row r="4" s="6" customFormat="1" x14ac:dyDescent="0.3"/>
    <row r="5" s="6" customFormat="1" x14ac:dyDescent="0.3"/>
    <row r="6" s="6" customFormat="1" x14ac:dyDescent="0.3"/>
    <row r="7" s="6" customFormat="1" x14ac:dyDescent="0.3"/>
    <row r="8" s="6" customFormat="1" x14ac:dyDescent="0.3"/>
    <row r="9" s="6" customFormat="1" x14ac:dyDescent="0.3"/>
    <row r="10" s="6" customFormat="1" x14ac:dyDescent="0.3"/>
    <row r="11" s="6" customFormat="1" x14ac:dyDescent="0.3"/>
    <row r="12" s="6" customFormat="1" x14ac:dyDescent="0.3"/>
    <row r="13" s="6" customFormat="1" x14ac:dyDescent="0.3"/>
    <row r="14" s="6" customFormat="1" x14ac:dyDescent="0.3"/>
    <row r="15" s="6" customFormat="1" x14ac:dyDescent="0.3"/>
    <row r="16" s="6" customFormat="1" x14ac:dyDescent="0.3"/>
    <row r="17" s="6" customFormat="1" x14ac:dyDescent="0.3"/>
    <row r="18" s="6" customFormat="1" x14ac:dyDescent="0.3"/>
    <row r="19" s="6" customFormat="1" x14ac:dyDescent="0.3"/>
    <row r="20" s="6" customFormat="1" x14ac:dyDescent="0.3"/>
    <row r="21" s="6" customFormat="1" x14ac:dyDescent="0.3"/>
    <row r="22" s="6" customFormat="1" x14ac:dyDescent="0.3"/>
    <row r="23" s="6" customFormat="1" x14ac:dyDescent="0.3"/>
    <row r="24" s="6" customFormat="1" x14ac:dyDescent="0.3"/>
    <row r="25" s="6" customFormat="1" x14ac:dyDescent="0.3"/>
    <row r="26" s="6" customFormat="1" x14ac:dyDescent="0.3"/>
    <row r="27" s="6" customFormat="1" x14ac:dyDescent="0.3"/>
    <row r="28" s="6" customFormat="1" x14ac:dyDescent="0.3"/>
    <row r="29" s="6" customFormat="1" x14ac:dyDescent="0.3"/>
    <row r="30" s="6" customFormat="1" x14ac:dyDescent="0.3"/>
    <row r="31" s="6" customFormat="1" x14ac:dyDescent="0.3"/>
    <row r="32" s="6" customFormat="1" x14ac:dyDescent="0.3"/>
    <row r="33" s="6" customFormat="1" x14ac:dyDescent="0.3"/>
    <row r="34" s="6" customFormat="1" x14ac:dyDescent="0.3"/>
    <row r="35" s="6" customFormat="1" x14ac:dyDescent="0.3"/>
    <row r="36" s="6" customFormat="1" x14ac:dyDescent="0.3"/>
    <row r="37" s="6" customFormat="1" x14ac:dyDescent="0.3"/>
    <row r="38" s="6" customFormat="1" x14ac:dyDescent="0.3"/>
    <row r="39" s="6" customFormat="1" x14ac:dyDescent="0.3"/>
    <row r="40" s="6" customFormat="1" x14ac:dyDescent="0.3"/>
    <row r="41" s="6" customFormat="1" x14ac:dyDescent="0.3"/>
    <row r="42" s="6" customFormat="1" x14ac:dyDescent="0.3"/>
    <row r="43" s="6" customFormat="1" x14ac:dyDescent="0.3"/>
    <row r="44" s="6" customFormat="1" x14ac:dyDescent="0.3"/>
    <row r="45" s="6" customFormat="1" x14ac:dyDescent="0.3"/>
    <row r="46" s="6" customFormat="1" hidden="1" x14ac:dyDescent="0.3"/>
    <row r="47" s="6" customFormat="1" hidden="1" x14ac:dyDescent="0.3"/>
    <row r="48" s="6" customFormat="1" hidden="1" x14ac:dyDescent="0.3"/>
    <row r="49" s="6" customFormat="1" hidden="1" x14ac:dyDescent="0.3"/>
  </sheetData>
  <sheetProtection algorithmName="SHA-512" hashValue="lzDXg1MQxeyY+mWDUYRDzyqDNfI462MLIV6qvTcqo+wDdwmpwMwBbMR/HkXLeP9H4Xshpsx1RFFwgk0NzforBQ==" saltValue="FnJ9XRks0zLfLmVqPqdT4g==" spinCount="100000" sheet="1" objects="1" scenarios="1" selectLockedCells="1" selectUnlockedCells="1"/>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96AED-73BF-4C6D-8E9C-AD6C397E2436}">
  <dimension ref="A1:Y49"/>
  <sheetViews>
    <sheetView showGridLines="0" showRowColHeaders="0" zoomScale="115" zoomScaleNormal="115" workbookViewId="0">
      <selection activeCell="U7" sqref="U7"/>
    </sheetView>
  </sheetViews>
  <sheetFormatPr defaultColWidth="0" defaultRowHeight="14.4" customHeight="1" zeroHeight="1" x14ac:dyDescent="0.3"/>
  <cols>
    <col min="1" max="25" width="8.88671875" style="6" customWidth="1"/>
    <col min="26" max="16384" width="8.88671875" style="6" hidden="1"/>
  </cols>
  <sheetData>
    <row r="1" s="6" customFormat="1" x14ac:dyDescent="0.3"/>
    <row r="2" s="6" customFormat="1" x14ac:dyDescent="0.3"/>
    <row r="3" s="6" customFormat="1" x14ac:dyDescent="0.3"/>
    <row r="4" s="6" customFormat="1" x14ac:dyDescent="0.3"/>
    <row r="5" s="6" customFormat="1" x14ac:dyDescent="0.3"/>
    <row r="6" s="6" customFormat="1" x14ac:dyDescent="0.3"/>
    <row r="7" s="6" customFormat="1" x14ac:dyDescent="0.3"/>
    <row r="8" s="6" customFormat="1" x14ac:dyDescent="0.3"/>
    <row r="9" s="6" customFormat="1" x14ac:dyDescent="0.3"/>
    <row r="10" s="6" customFormat="1" x14ac:dyDescent="0.3"/>
    <row r="11" s="6" customFormat="1" x14ac:dyDescent="0.3"/>
    <row r="12" s="6" customFormat="1" x14ac:dyDescent="0.3"/>
    <row r="13" s="6" customFormat="1" x14ac:dyDescent="0.3"/>
    <row r="14" s="6" customFormat="1" x14ac:dyDescent="0.3"/>
    <row r="15" s="6" customFormat="1" x14ac:dyDescent="0.3"/>
    <row r="16" s="6" customFormat="1" x14ac:dyDescent="0.3"/>
    <row r="17" s="6" customFormat="1" x14ac:dyDescent="0.3"/>
    <row r="18" s="6" customFormat="1" x14ac:dyDescent="0.3"/>
    <row r="19" s="6" customFormat="1" x14ac:dyDescent="0.3"/>
    <row r="20" s="6" customFormat="1" x14ac:dyDescent="0.3"/>
    <row r="21" s="6" customFormat="1" x14ac:dyDescent="0.3"/>
    <row r="22" s="6" customFormat="1" x14ac:dyDescent="0.3"/>
    <row r="23" s="6" customFormat="1" x14ac:dyDescent="0.3"/>
    <row r="24" s="6" customFormat="1" x14ac:dyDescent="0.3"/>
    <row r="25" s="6" customFormat="1" x14ac:dyDescent="0.3"/>
    <row r="26" s="6" customFormat="1" x14ac:dyDescent="0.3"/>
    <row r="27" s="6" customFormat="1" x14ac:dyDescent="0.3"/>
    <row r="28" s="6" customFormat="1" x14ac:dyDescent="0.3"/>
    <row r="29" s="6" customFormat="1" x14ac:dyDescent="0.3"/>
    <row r="30" s="6" customFormat="1" x14ac:dyDescent="0.3"/>
    <row r="31" s="6" customFormat="1" x14ac:dyDescent="0.3"/>
    <row r="32" s="6" customFormat="1" x14ac:dyDescent="0.3"/>
    <row r="33" s="6" customFormat="1" x14ac:dyDescent="0.3"/>
    <row r="34" s="6" customFormat="1" x14ac:dyDescent="0.3"/>
    <row r="35" s="6" customFormat="1" x14ac:dyDescent="0.3"/>
    <row r="36" s="6" customFormat="1" x14ac:dyDescent="0.3"/>
    <row r="37" s="6" customFormat="1" x14ac:dyDescent="0.3"/>
    <row r="38" s="6" customFormat="1" x14ac:dyDescent="0.3"/>
    <row r="39" s="6" customFormat="1" x14ac:dyDescent="0.3"/>
    <row r="40" s="6" customFormat="1" x14ac:dyDescent="0.3"/>
    <row r="41" s="6" customFormat="1" x14ac:dyDescent="0.3"/>
    <row r="42" s="6" customFormat="1" x14ac:dyDescent="0.3"/>
    <row r="43" s="6" customFormat="1" x14ac:dyDescent="0.3"/>
    <row r="44" s="6" customFormat="1" x14ac:dyDescent="0.3"/>
    <row r="45" s="6" customFormat="1" x14ac:dyDescent="0.3"/>
    <row r="46" s="6" customFormat="1" hidden="1" x14ac:dyDescent="0.3"/>
    <row r="47" s="6" customFormat="1" hidden="1" x14ac:dyDescent="0.3"/>
    <row r="48" s="6" customFormat="1" hidden="1" x14ac:dyDescent="0.3"/>
    <row r="49" s="6" customFormat="1" hidden="1" x14ac:dyDescent="0.3"/>
  </sheetData>
  <sheetProtection algorithmName="SHA-512" hashValue="U+VjGUTZ5ntmWskxhyD9sh7flywZZ/OzLOhATYN6e2gEparGg/uaziNEe4aWxMQ9hZQF0yIfV2ParyorVZ+Pfw==" saltValue="xNSsQHXktFYcjgrkoSUIdA==" spinCount="100000" sheet="1" objects="1" scenarios="1" selectLockedCells="1" selectUnlockedCells="1"/>
  <pageMargins left="0.7" right="0.7" top="0.75" bottom="0.75" header="0.3" footer="0.3"/>
  <drawing r:id="rId1"/>
  <extLst>
    <ext xmlns:x14="http://schemas.microsoft.com/office/spreadsheetml/2009/9/main" uri="{A8765BA9-456A-4dab-B4F3-ACF838C121DE}">
      <x14:slicerList>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998025d-92f7-43aa-a9ee-d55b47e132de">
      <Terms xmlns="http://schemas.microsoft.com/office/infopath/2007/PartnerControls"/>
    </lcf76f155ced4ddcb4097134ff3c332f>
    <TaxCatchAll xmlns="6b6dd77b-c9c4-4e35-9688-50cec5e5730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D1FB253C4BF004B8D6811FD7079F7CB" ma:contentTypeVersion="11" ma:contentTypeDescription="Een nieuw document maken." ma:contentTypeScope="" ma:versionID="99d0b1a915c0d79f4377b26b0f4efe40">
  <xsd:schema xmlns:xsd="http://www.w3.org/2001/XMLSchema" xmlns:xs="http://www.w3.org/2001/XMLSchema" xmlns:p="http://schemas.microsoft.com/office/2006/metadata/properties" xmlns:ns2="f998025d-92f7-43aa-a9ee-d55b47e132de" xmlns:ns3="6b6dd77b-c9c4-4e35-9688-50cec5e57301" targetNamespace="http://schemas.microsoft.com/office/2006/metadata/properties" ma:root="true" ma:fieldsID="c31a454d8b701723b1268b6a339a57cb" ns2:_="" ns3:_="">
    <xsd:import namespace="f998025d-92f7-43aa-a9ee-d55b47e132de"/>
    <xsd:import namespace="6b6dd77b-c9c4-4e35-9688-50cec5e57301"/>
    <xsd:element name="properties">
      <xsd:complexType>
        <xsd:sequence>
          <xsd:element name="documentManagement">
            <xsd:complexType>
              <xsd:all>
                <xsd:element ref="ns2:MediaServiceMetadata" minOccurs="0"/>
                <xsd:element ref="ns2:MediaServiceFastMetadata" minOccurs="0"/>
                <xsd:element ref="ns2:MediaLengthInSecond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98025d-92f7-43aa-a9ee-d55b47e132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lcf76f155ced4ddcb4097134ff3c332f" ma:index="12" nillable="true" ma:taxonomy="true" ma:internalName="lcf76f155ced4ddcb4097134ff3c332f" ma:taxonomyFieldName="MediaServiceImageTags" ma:displayName="Afbeeldingtags" ma:readOnly="false" ma:fieldId="{5cf76f15-5ced-4ddc-b409-7134ff3c332f}" ma:taxonomyMulti="true" ma:sspId="f79eab70-97e4-4d32-b30f-6683e98c4b31"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6dd77b-c9c4-4e35-9688-50cec5e5730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e37eac7-76a1-49cf-bc94-ef29d01f419f}" ma:internalName="TaxCatchAll" ma:showField="CatchAllData" ma:web="6b6dd77b-c9c4-4e35-9688-50cec5e573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E48212-C3B8-4616-B0F7-097870D76437}">
  <ds:schemaRefs>
    <ds:schemaRef ds:uri="http://schemas.microsoft.com/office/2006/metadata/properties"/>
    <ds:schemaRef ds:uri="http://schemas.microsoft.com/office/infopath/2007/PartnerControls"/>
    <ds:schemaRef ds:uri="f998025d-92f7-43aa-a9ee-d55b47e132de"/>
    <ds:schemaRef ds:uri="6b6dd77b-c9c4-4e35-9688-50cec5e57301"/>
  </ds:schemaRefs>
</ds:datastoreItem>
</file>

<file path=customXml/itemProps2.xml><?xml version="1.0" encoding="utf-8"?>
<ds:datastoreItem xmlns:ds="http://schemas.openxmlformats.org/officeDocument/2006/customXml" ds:itemID="{609E0FBC-1D1D-4A18-B220-7D0FC46882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98025d-92f7-43aa-a9ee-d55b47e132de"/>
    <ds:schemaRef ds:uri="6b6dd77b-c9c4-4e35-9688-50cec5e573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4CAE62-E3E5-464B-BED2-A85A21B1B1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EE_Data</vt:lpstr>
      <vt:lpstr>Pivot</vt:lpstr>
      <vt:lpstr>Dashboard (World)</vt:lpstr>
      <vt:lpstr>Dashboard (Country)</vt:lpstr>
      <vt:lpstr>Dashboard (Region)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Wouter Favejee</dc:creator>
  <cp:lastModifiedBy>Wouter Favejee</cp:lastModifiedBy>
  <dcterms:created xsi:type="dcterms:W3CDTF">2023-03-13T12:09:21Z</dcterms:created>
  <dcterms:modified xsi:type="dcterms:W3CDTF">2023-03-16T05:50:43Z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0x0101007D1FB253C4BF004B8D6811FD7079F7CB</vt:lpwstr>
  </property>
  <property fmtid="{D5CDD505-2E9C-101B-9397-08002B2CF9AE}" pid="3" name="MediaServiceImageTags">
    <vt:lpwstr/>
  </property>
</Properties>
</file>